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941"/>
  </bookViews>
  <sheets>
    <sheet name="SCH" sheetId="1" r:id="rId1"/>
    <sheet name="CR ACT" sheetId="2" r:id="rId2"/>
    <sheet name="PRNT" sheetId="3" r:id="rId3"/>
    <sheet name="CR" sheetId="31" r:id="rId4"/>
  </sheets>
  <definedNames>
    <definedName name="_xlnm._FilterDatabase" localSheetId="0" hidden="1">SCH!$A$4:$Q$655</definedName>
    <definedName name="_xlnm._FilterDatabase" localSheetId="1" hidden="1">'CR ACT'!$A$2:$I$1970</definedName>
    <definedName name="_xlnm._FilterDatabase" localSheetId="3" hidden="1">CR!$A$4:$J$567</definedName>
    <definedName name="_xlnm.Print_Area" localSheetId="1">'CR ACT'!$2:$2</definedName>
    <definedName name="_xlnm.Print_Area" localSheetId="2">PRNT!$A$1:$I$1362</definedName>
  </definedNames>
  <calcPr calcId="144525"/>
</workbook>
</file>

<file path=xl/sharedStrings.xml><?xml version="1.0" encoding="utf-8"?>
<sst xmlns="http://schemas.openxmlformats.org/spreadsheetml/2006/main" count="4012" uniqueCount="158">
  <si>
    <t>UNIT : PARASSALA</t>
  </si>
  <si>
    <t>SCHEDULES</t>
  </si>
  <si>
    <t>TYPE OF DUTY - ORD</t>
  </si>
  <si>
    <t>Sl No.</t>
  </si>
  <si>
    <t>REMRKS</t>
  </si>
  <si>
    <t>SCH No.</t>
  </si>
  <si>
    <t>Trip No</t>
  </si>
  <si>
    <t>HIDE</t>
  </si>
  <si>
    <t>Dep. Time</t>
  </si>
  <si>
    <t>Dep. Place</t>
  </si>
  <si>
    <t>Route of Operation</t>
  </si>
  <si>
    <t>Arv. Place</t>
  </si>
  <si>
    <t>Arv. Time</t>
  </si>
  <si>
    <t>Dist. In KMs</t>
  </si>
  <si>
    <t>SD</t>
  </si>
  <si>
    <t>SO</t>
  </si>
  <si>
    <t>OT</t>
  </si>
  <si>
    <t>KM</t>
  </si>
  <si>
    <t>Running Time</t>
  </si>
  <si>
    <t>Terminal Gap</t>
  </si>
  <si>
    <t>Departure Time</t>
  </si>
  <si>
    <t>Departure Place</t>
  </si>
  <si>
    <t>Arrival Place</t>
  </si>
  <si>
    <t>Arrival Time act</t>
  </si>
  <si>
    <t>DULPLICATES</t>
  </si>
  <si>
    <t>Remarks</t>
  </si>
  <si>
    <t>PSL</t>
  </si>
  <si>
    <t>NH</t>
  </si>
  <si>
    <t>KLKV</t>
  </si>
  <si>
    <t>TVM</t>
  </si>
  <si>
    <t>NTA</t>
  </si>
  <si>
    <t>ROUTE OF NTA DEPOT</t>
  </si>
  <si>
    <t>MC</t>
  </si>
  <si>
    <t>PTM</t>
  </si>
  <si>
    <t>ALMP-DVPM</t>
  </si>
  <si>
    <t>KLKV-NH</t>
  </si>
  <si>
    <t>KNVLA</t>
  </si>
  <si>
    <t>UDA-NH</t>
  </si>
  <si>
    <t>PSL-KRKM-DVPM</t>
  </si>
  <si>
    <t>KLKV-NH-TVM</t>
  </si>
  <si>
    <t>KA-PGPRA-VBLM-PKD</t>
  </si>
  <si>
    <t>MNLA</t>
  </si>
  <si>
    <t>CSTN</t>
  </si>
  <si>
    <t>NH-TVM-VZD-VLBLM</t>
  </si>
  <si>
    <t>EF</t>
  </si>
  <si>
    <t>TVM-KDPM</t>
  </si>
  <si>
    <t>VBM</t>
  </si>
  <si>
    <t>PCD</t>
  </si>
  <si>
    <t>NH-EF-BYPASS</t>
  </si>
  <si>
    <t>KZKTM</t>
  </si>
  <si>
    <t>KNMLA</t>
  </si>
  <si>
    <t>KLKV-CVR</t>
  </si>
  <si>
    <t>NH-TVM</t>
  </si>
  <si>
    <t>TVM-MC-CHPY</t>
  </si>
  <si>
    <t>PLYM</t>
  </si>
  <si>
    <t>MNTLA</t>
  </si>
  <si>
    <t>CVR</t>
  </si>
  <si>
    <t>N</t>
  </si>
  <si>
    <t>NH-UDA</t>
  </si>
  <si>
    <t>NH-KLKV</t>
  </si>
  <si>
    <t>TVM-NH</t>
  </si>
  <si>
    <t>NTA-CVR</t>
  </si>
  <si>
    <t>MC-PTM-NH</t>
  </si>
  <si>
    <t>KRKM</t>
  </si>
  <si>
    <t>VLRD</t>
  </si>
  <si>
    <t>KLKV-KRKM</t>
  </si>
  <si>
    <t>KPMD</t>
  </si>
  <si>
    <t>KRKM-KLKV</t>
  </si>
  <si>
    <t>DVPM-ALMP</t>
  </si>
  <si>
    <t>AVPM</t>
  </si>
  <si>
    <t>PKDA-AVPM</t>
  </si>
  <si>
    <t>AVPM-PKDA</t>
  </si>
  <si>
    <t>PDTM-AVKRA</t>
  </si>
  <si>
    <t xml:space="preserve">MRLR-AVKRA-KRKM
</t>
  </si>
  <si>
    <t>CHVLA</t>
  </si>
  <si>
    <t>AYRA</t>
  </si>
  <si>
    <t>NR-PLKDA</t>
  </si>
  <si>
    <t>CHVLA-NR-CVR</t>
  </si>
  <si>
    <t>UDA</t>
  </si>
  <si>
    <t>KDGRA</t>
  </si>
  <si>
    <t>KROD</t>
  </si>
  <si>
    <t>AYRA-PSL</t>
  </si>
  <si>
    <t>KULPM</t>
  </si>
  <si>
    <t>URB</t>
  </si>
  <si>
    <t>KLPM-KLKV-NH</t>
  </si>
  <si>
    <t>KLKV-MVKV</t>
  </si>
  <si>
    <t>PTM-TVM-NTA-MVKV</t>
  </si>
  <si>
    <t>KRKM-MYL-KTDA</t>
  </si>
  <si>
    <t>KTDA-MYL-KRKM</t>
  </si>
  <si>
    <t>KRKM-PDTM</t>
  </si>
  <si>
    <t>KTDA</t>
  </si>
  <si>
    <t>PDTM</t>
  </si>
  <si>
    <t>PDTM-KRKM</t>
  </si>
  <si>
    <t>PLKDA-PZKNU</t>
  </si>
  <si>
    <t>VLKA</t>
  </si>
  <si>
    <t>PZKNU</t>
  </si>
  <si>
    <t>PLKDA</t>
  </si>
  <si>
    <t>PVR-VZM-BYPASS</t>
  </si>
  <si>
    <t>KRKM-MJ</t>
  </si>
  <si>
    <t>MJ-NTA</t>
  </si>
  <si>
    <t>NTA-MJ</t>
  </si>
  <si>
    <t>NTA-MJ-KRKM</t>
  </si>
  <si>
    <t>PVR-VZM-BYPASS-TVM-KANMLA</t>
  </si>
  <si>
    <t>KNMLA-VZM-PVR</t>
  </si>
  <si>
    <t>VZM-PVR</t>
  </si>
  <si>
    <t>NH-NTA-DVPM-KRKM</t>
  </si>
  <si>
    <t>PKM-NTA-TVM-PTM</t>
  </si>
  <si>
    <t>KLKV-NTA</t>
  </si>
  <si>
    <t>MYL-KTDA</t>
  </si>
  <si>
    <t>KLPM</t>
  </si>
  <si>
    <t>KLKV-VLRD-ARD</t>
  </si>
  <si>
    <t>NDD</t>
  </si>
  <si>
    <t>ARD-VLRD</t>
  </si>
  <si>
    <t>PVR-VZM-TVM-NH-KLKV</t>
  </si>
  <si>
    <t>KLKV-PVR-VZM-BYPASS</t>
  </si>
  <si>
    <t>VZM-PVR-KLKV</t>
  </si>
  <si>
    <t>KLKV-PVR-VZM</t>
  </si>
  <si>
    <t>NH-TVM-VZM-PVR-KLKV</t>
  </si>
  <si>
    <t>KLKV-NTA-TVM-KDPM-MNTL-KTNI</t>
  </si>
  <si>
    <t>B-KTDA-VLRD</t>
  </si>
  <si>
    <t>KLKV-PVR-VZM-BYPASS-TVM-NH</t>
  </si>
  <si>
    <t>B-KTDA-VLRD-KLKV</t>
  </si>
  <si>
    <t>MKD-KLD-PLKDA-NTA-TVM-MC-SKRM-CHPY</t>
  </si>
  <si>
    <t>TVM-KJKM-PZKNU</t>
  </si>
  <si>
    <t>PVR-VZM-BYPASS-TVM-NH-KLKV</t>
  </si>
  <si>
    <t>KLKV-PZKNU-KJKM</t>
  </si>
  <si>
    <t>PVR-VZM-TVM-NH</t>
  </si>
  <si>
    <t>PZKNU-PZKA-KJKM-PVR-URB</t>
  </si>
  <si>
    <t>KLKV-MVKM-KRKM-DVPM</t>
  </si>
  <si>
    <t>KLKV-NLMD-KTKM-NRNI-KRKM-DVPM-NH</t>
  </si>
  <si>
    <t>KRKM-MJ-TVM</t>
  </si>
  <si>
    <t>KTNI-KDPM-MC-TVM-NTA-UDA-PLKDA-URB</t>
  </si>
  <si>
    <t>TVM-NTA-KLKV</t>
  </si>
  <si>
    <t>NH-KLKV-PVR-VZM-BYPASS</t>
  </si>
  <si>
    <t>KTNI-KDPM-TVM-NTA</t>
  </si>
  <si>
    <t xml:space="preserve">SCHEDULE NAME : </t>
  </si>
  <si>
    <t xml:space="preserve">W.e.f : </t>
  </si>
  <si>
    <t xml:space="preserve">TYPE : </t>
  </si>
  <si>
    <t>ORD</t>
  </si>
  <si>
    <t xml:space="preserve">DUTY NO : </t>
  </si>
  <si>
    <t xml:space="preserve">SHIFT : </t>
  </si>
  <si>
    <t>Via</t>
  </si>
  <si>
    <t>Arrival Time</t>
  </si>
  <si>
    <t>Distance (KM)</t>
  </si>
  <si>
    <t>Sign On :</t>
  </si>
  <si>
    <t>Hours of work :</t>
  </si>
  <si>
    <t>Total KM :</t>
  </si>
  <si>
    <t>Sign Off :</t>
  </si>
  <si>
    <t>Spread Over :</t>
  </si>
  <si>
    <t>Overtime (OT) :</t>
  </si>
  <si>
    <t xml:space="preserve">ABBREVIATIONS:    </t>
  </si>
  <si>
    <t xml:space="preserve">General Controlling Inspector </t>
  </si>
  <si>
    <t>Assistant Cluster Officer</t>
  </si>
  <si>
    <t>Cluster Officer</t>
  </si>
  <si>
    <t>30Minute deducted from hours of work &amp;OT</t>
  </si>
  <si>
    <t>New Circular(Modification)</t>
  </si>
  <si>
    <t>ABBREVIATIONS:   PSL-Parrassala, KLKV-Kaliyikkavila,PLKDA-Plamoottukada,VLRD-Vellarada,  KRKM-Karakkonam,TVM-Trivandrum,MKD-Mankad, KLD-Kollamcode,  NTA-Neyyattinkara, MC-Medical College,SRKM-Sreekaryam, CHPY-Chempazhanthy,KTNI-Kuttiyani, KDPM-Kesavadasapuram, PCD-Pothencode.</t>
  </si>
  <si>
    <t>ABBREVIATIONS:   PSL-Parrassala, KLKV-Kaliyikkavila,PLKDA-Plamoottukada,URB-Uranbu, VLRD-Vellarada,  KRKM-Karakkonam,TVM-Trivandrum, NTA-Neyyattinkara, MC-Medical College,MNTL-Mannanthala,UDA-Udiyankulangara, KTNI- Kuttiyani, KDPM-Kesavadasapuram,PCD-Pothencode.</t>
  </si>
</sst>
</file>

<file path=xl/styles.xml><?xml version="1.0" encoding="utf-8"?>
<styleSheet xmlns="http://schemas.openxmlformats.org/spreadsheetml/2006/main">
  <numFmts count="7">
    <numFmt numFmtId="176" formatCode="0.0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* #,##0_ ;_ * \-#,##0_ ;_ * &quot;-&quot;_ ;_ @_ "/>
    <numFmt numFmtId="181" formatCode="h:mm;@"/>
    <numFmt numFmtId="182" formatCode="[$-4009]hh:mm;@"/>
  </numFmts>
  <fonts count="31">
    <font>
      <sz val="11"/>
      <color rgb="FF000000"/>
      <name val="Calibri"/>
      <charset val="1"/>
    </font>
    <font>
      <b/>
      <sz val="14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000000"/>
      <name val="Times New Roman"/>
      <charset val="1"/>
    </font>
    <font>
      <sz val="16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Times New Roman"/>
      <charset val="1"/>
    </font>
    <font>
      <b/>
      <sz val="10"/>
      <color rgb="FF000000"/>
      <name val="Times New Roman"/>
      <charset val="1"/>
    </font>
    <font>
      <sz val="12"/>
      <name val="Calibri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6D6D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1" fillId="16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2" borderId="40" applyNumberFormat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5" fillId="32" borderId="4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2" borderId="3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17" borderId="3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7" borderId="35" applyNumberFormat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1">
    <xf numFmtId="0" fontId="0" fillId="0" borderId="0" xfId="0"/>
    <xf numFmtId="0" fontId="0" fillId="0" borderId="0" xfId="0" applyFill="1"/>
    <xf numFmtId="176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81" fontId="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181" fontId="4" fillId="0" borderId="6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81" fontId="4" fillId="0" borderId="7" xfId="0" applyNumberFormat="1" applyFont="1" applyBorder="1" applyAlignment="1">
      <alignment horizontal="center" wrapText="1"/>
    </xf>
    <xf numFmtId="0" fontId="0" fillId="0" borderId="6" xfId="0" applyFill="1" applyBorder="1"/>
    <xf numFmtId="176" fontId="3" fillId="0" borderId="3" xfId="0" applyNumberFormat="1" applyFont="1" applyBorder="1" applyAlignment="1">
      <alignment vertical="center" wrapText="1"/>
    </xf>
    <xf numFmtId="176" fontId="4" fillId="0" borderId="5" xfId="0" applyNumberFormat="1" applyFont="1" applyBorder="1" applyAlignment="1">
      <alignment horizontal="center" wrapText="1"/>
    </xf>
    <xf numFmtId="176" fontId="4" fillId="0" borderId="6" xfId="0" applyNumberFormat="1" applyFont="1" applyBorder="1" applyAlignment="1">
      <alignment horizontal="center" wrapText="1"/>
    </xf>
    <xf numFmtId="176" fontId="4" fillId="0" borderId="7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176" fontId="4" fillId="0" borderId="0" xfId="0" applyNumberFormat="1" applyFont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176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6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76" fontId="3" fillId="2" borderId="13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wrapText="1"/>
    </xf>
    <xf numFmtId="181" fontId="4" fillId="0" borderId="15" xfId="0" applyNumberFormat="1" applyFont="1" applyBorder="1" applyAlignment="1">
      <alignment horizontal="center" wrapText="1"/>
    </xf>
    <xf numFmtId="176" fontId="8" fillId="0" borderId="16" xfId="0" applyNumberFormat="1" applyFont="1" applyBorder="1" applyAlignment="1">
      <alignment horizontal="center" wrapText="1"/>
    </xf>
    <xf numFmtId="181" fontId="0" fillId="0" borderId="15" xfId="0" applyNumberFormat="1" applyBorder="1" applyAlignment="1">
      <alignment horizontal="center"/>
    </xf>
    <xf numFmtId="1" fontId="4" fillId="0" borderId="17" xfId="0" applyNumberFormat="1" applyFont="1" applyBorder="1" applyAlignment="1">
      <alignment horizontal="center" wrapText="1"/>
    </xf>
    <xf numFmtId="176" fontId="8" fillId="0" borderId="6" xfId="0" applyNumberFormat="1" applyFont="1" applyBorder="1" applyAlignment="1">
      <alignment horizontal="center" wrapText="1"/>
    </xf>
    <xf numFmtId="181" fontId="0" fillId="0" borderId="6" xfId="0" applyNumberFormat="1" applyBorder="1" applyAlignment="1">
      <alignment horizontal="center"/>
    </xf>
    <xf numFmtId="1" fontId="4" fillId="0" borderId="18" xfId="0" applyNumberFormat="1" applyFont="1" applyBorder="1" applyAlignment="1">
      <alignment horizontal="center" wrapText="1"/>
    </xf>
    <xf numFmtId="181" fontId="4" fillId="0" borderId="19" xfId="0" applyNumberFormat="1" applyFont="1" applyBorder="1" applyAlignment="1">
      <alignment horizontal="center" wrapText="1"/>
    </xf>
    <xf numFmtId="176" fontId="8" fillId="0" borderId="20" xfId="0" applyNumberFormat="1" applyFont="1" applyBorder="1" applyAlignment="1">
      <alignment horizontal="center" wrapText="1"/>
    </xf>
    <xf numFmtId="181" fontId="0" fillId="0" borderId="19" xfId="0" applyNumberFormat="1" applyBorder="1" applyAlignment="1">
      <alignment horizontal="center"/>
    </xf>
    <xf numFmtId="1" fontId="8" fillId="0" borderId="8" xfId="0" applyNumberFormat="1" applyFont="1" applyBorder="1" applyAlignment="1">
      <alignment horizontal="right" vertical="center" wrapText="1"/>
    </xf>
    <xf numFmtId="181" fontId="8" fillId="0" borderId="9" xfId="0" applyNumberFormat="1" applyFont="1" applyBorder="1" applyAlignment="1">
      <alignment horizontal="center" vertical="center" wrapText="1"/>
    </xf>
    <xf numFmtId="181" fontId="8" fillId="0" borderId="21" xfId="0" applyNumberFormat="1" applyFont="1" applyBorder="1" applyAlignment="1">
      <alignment horizontal="center" vertical="center" wrapText="1"/>
    </xf>
    <xf numFmtId="181" fontId="8" fillId="0" borderId="8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176" fontId="8" fillId="0" borderId="9" xfId="0" applyNumberFormat="1" applyFont="1" applyBorder="1" applyAlignment="1">
      <alignment horizontal="center" vertical="center"/>
    </xf>
    <xf numFmtId="181" fontId="8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81" fontId="0" fillId="0" borderId="6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40" fontId="0" fillId="0" borderId="0" xfId="0" applyNumberFormat="1" applyFont="1"/>
    <xf numFmtId="0" fontId="0" fillId="0" borderId="6" xfId="0" applyFont="1" applyBorder="1" applyAlignment="1">
      <alignment horizontal="center" vertical="center" wrapText="1"/>
    </xf>
    <xf numFmtId="40" fontId="0" fillId="0" borderId="6" xfId="0" applyNumberFormat="1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182" fontId="10" fillId="0" borderId="5" xfId="0" applyNumberFormat="1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182" fontId="6" fillId="0" borderId="5" xfId="0" applyNumberFormat="1" applyFont="1" applyBorder="1" applyAlignment="1">
      <alignment horizontal="center" wrapText="1"/>
    </xf>
    <xf numFmtId="40" fontId="10" fillId="0" borderId="5" xfId="0" applyNumberFormat="1" applyFont="1" applyBorder="1" applyAlignment="1">
      <alignment horizontal="center" vertical="top" wrapText="1"/>
    </xf>
    <xf numFmtId="182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40" fontId="6" fillId="0" borderId="5" xfId="0" applyNumberFormat="1" applyFont="1" applyBorder="1" applyAlignment="1">
      <alignment horizontal="center" wrapText="1"/>
    </xf>
    <xf numFmtId="182" fontId="6" fillId="0" borderId="6" xfId="0" applyNumberFormat="1" applyFont="1" applyBorder="1" applyAlignment="1">
      <alignment horizontal="center" wrapText="1"/>
    </xf>
    <xf numFmtId="0" fontId="10" fillId="0" borderId="6" xfId="0" applyFont="1" applyBorder="1" applyAlignment="1">
      <alignment horizontal="center" vertical="top" wrapText="1"/>
    </xf>
    <xf numFmtId="40" fontId="10" fillId="0" borderId="6" xfId="0" applyNumberFormat="1" applyFont="1" applyBorder="1" applyAlignment="1">
      <alignment horizontal="center" vertical="top" wrapText="1"/>
    </xf>
    <xf numFmtId="182" fontId="0" fillId="0" borderId="6" xfId="0" applyNumberFormat="1" applyFont="1" applyBorder="1" applyAlignment="1">
      <alignment horizontal="center"/>
    </xf>
    <xf numFmtId="40" fontId="6" fillId="0" borderId="6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top" wrapText="1"/>
    </xf>
    <xf numFmtId="182" fontId="0" fillId="0" borderId="6" xfId="0" applyNumberFormat="1" applyFont="1" applyBorder="1" applyAlignment="1">
      <alignment horizontal="center" wrapText="1"/>
    </xf>
    <xf numFmtId="182" fontId="6" fillId="0" borderId="26" xfId="0" applyNumberFormat="1" applyFont="1" applyBorder="1" applyAlignment="1">
      <alignment horizontal="center" wrapText="1"/>
    </xf>
    <xf numFmtId="182" fontId="6" fillId="0" borderId="26" xfId="8" applyNumberFormat="1" applyFont="1" applyBorder="1" applyAlignment="1">
      <alignment horizontal="center" wrapText="1"/>
    </xf>
    <xf numFmtId="182" fontId="0" fillId="0" borderId="5" xfId="0" applyNumberFormat="1" applyFont="1" applyBorder="1" applyAlignment="1">
      <alignment horizontal="center" wrapText="1"/>
    </xf>
    <xf numFmtId="182" fontId="0" fillId="0" borderId="2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49" fontId="0" fillId="0" borderId="5" xfId="0" applyNumberFormat="1" applyFon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0" fontId="0" fillId="0" borderId="6" xfId="0" applyNumberFormat="1" applyFont="1" applyBorder="1" applyAlignment="1">
      <alignment horizontal="center" wrapText="1"/>
    </xf>
    <xf numFmtId="40" fontId="0" fillId="0" borderId="5" xfId="0" applyNumberFormat="1" applyFont="1" applyBorder="1" applyAlignment="1">
      <alignment horizontal="center" wrapText="1"/>
    </xf>
    <xf numFmtId="49" fontId="0" fillId="0" borderId="6" xfId="0" applyNumberFormat="1" applyFont="1" applyBorder="1" applyAlignment="1">
      <alignment horizontal="center" wrapText="1"/>
    </xf>
    <xf numFmtId="0" fontId="10" fillId="0" borderId="6" xfId="0" applyFont="1" applyBorder="1" applyAlignment="1">
      <alignment horizontal="center" vertical="top"/>
    </xf>
    <xf numFmtId="182" fontId="6" fillId="0" borderId="6" xfId="8" applyNumberFormat="1" applyFont="1" applyBorder="1" applyAlignment="1">
      <alignment horizontal="center" wrapText="1"/>
    </xf>
    <xf numFmtId="49" fontId="6" fillId="0" borderId="5" xfId="8" applyNumberFormat="1" applyFont="1" applyBorder="1" applyAlignment="1">
      <alignment horizontal="center" wrapText="1"/>
    </xf>
    <xf numFmtId="49" fontId="6" fillId="0" borderId="6" xfId="8" applyNumberFormat="1" applyFon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182" fontId="10" fillId="0" borderId="26" xfId="0" applyNumberFormat="1" applyFont="1" applyBorder="1" applyAlignment="1">
      <alignment horizontal="center" vertical="top" wrapText="1"/>
    </xf>
    <xf numFmtId="182" fontId="6" fillId="0" borderId="5" xfId="8" applyNumberFormat="1" applyFont="1" applyBorder="1" applyAlignment="1">
      <alignment horizontal="center" wrapText="1"/>
    </xf>
    <xf numFmtId="40" fontId="6" fillId="0" borderId="6" xfId="8" applyNumberFormat="1" applyFont="1" applyBorder="1" applyAlignment="1">
      <alignment horizontal="center" wrapText="1"/>
    </xf>
    <xf numFmtId="40" fontId="6" fillId="0" borderId="5" xfId="8" applyNumberFormat="1" applyFont="1" applyBorder="1" applyAlignment="1">
      <alignment horizontal="center" wrapText="1"/>
    </xf>
    <xf numFmtId="20" fontId="0" fillId="0" borderId="6" xfId="0" applyNumberFormat="1" applyFont="1" applyBorder="1" applyAlignment="1">
      <alignment horizontal="center"/>
    </xf>
    <xf numFmtId="20" fontId="0" fillId="0" borderId="26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20" fontId="0" fillId="0" borderId="5" xfId="0" applyNumberFormat="1" applyFont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6" xfId="0" applyFont="1" applyBorder="1"/>
    <xf numFmtId="0" fontId="0" fillId="0" borderId="6" xfId="0" applyBorder="1" applyAlignment="1">
      <alignment horizontal="center"/>
    </xf>
    <xf numFmtId="40" fontId="0" fillId="0" borderId="6" xfId="0" applyNumberFormat="1" applyFont="1" applyBorder="1"/>
    <xf numFmtId="0" fontId="3" fillId="0" borderId="27" xfId="0" applyFont="1" applyBorder="1" applyAlignment="1">
      <alignment vertical="center" wrapText="1"/>
    </xf>
    <xf numFmtId="0" fontId="4" fillId="0" borderId="28" xfId="0" applyFont="1" applyBorder="1" applyAlignment="1">
      <alignment horizontal="center" wrapText="1"/>
    </xf>
    <xf numFmtId="181" fontId="8" fillId="0" borderId="28" xfId="0" applyNumberFormat="1" applyFont="1" applyBorder="1" applyAlignment="1">
      <alignment horizontal="center" wrapText="1"/>
    </xf>
    <xf numFmtId="181" fontId="8" fillId="0" borderId="5" xfId="0" applyNumberFormat="1" applyFont="1" applyBorder="1" applyAlignment="1">
      <alignment horizontal="center" wrapText="1"/>
    </xf>
    <xf numFmtId="2" fontId="8" fillId="0" borderId="29" xfId="0" applyNumberFormat="1" applyFont="1" applyBorder="1" applyAlignment="1">
      <alignment horizontal="center" wrapText="1"/>
    </xf>
    <xf numFmtId="181" fontId="0" fillId="0" borderId="5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30" xfId="0" applyBorder="1"/>
    <xf numFmtId="181" fontId="0" fillId="0" borderId="7" xfId="0" applyNumberForma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81" fontId="0" fillId="0" borderId="32" xfId="0" applyNumberFormat="1" applyBorder="1" applyAlignment="1">
      <alignment horizontal="center"/>
    </xf>
    <xf numFmtId="181" fontId="0" fillId="0" borderId="24" xfId="0" applyNumberFormat="1" applyBorder="1" applyAlignment="1">
      <alignment horizontal="center"/>
    </xf>
    <xf numFmtId="181" fontId="0" fillId="0" borderId="33" xfId="0" applyNumberFormat="1" applyBorder="1" applyAlignment="1">
      <alignment horizontal="center"/>
    </xf>
    <xf numFmtId="181" fontId="0" fillId="7" borderId="24" xfId="0" applyNumberFormat="1" applyFill="1" applyBorder="1" applyAlignment="1">
      <alignment horizontal="center"/>
    </xf>
    <xf numFmtId="181" fontId="0" fillId="0" borderId="24" xfId="0" applyNumberFormat="1" applyFill="1" applyBorder="1" applyAlignment="1">
      <alignment horizontal="center"/>
    </xf>
    <xf numFmtId="181" fontId="0" fillId="0" borderId="32" xfId="0" applyNumberForma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6D6D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40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55"/>
  <sheetViews>
    <sheetView tabSelected="1" topLeftCell="B1" workbookViewId="0">
      <selection activeCell="I9" sqref="I9"/>
    </sheetView>
  </sheetViews>
  <sheetFormatPr defaultColWidth="9.28571428571429" defaultRowHeight="15"/>
  <cols>
    <col min="2" max="2" width="11.8571428571429" customWidth="1"/>
    <col min="3" max="3" width="9.28571428571429" style="1"/>
    <col min="5" max="5" width="8.28571428571429" customWidth="1"/>
    <col min="7" max="7" width="12.1428571428571" customWidth="1"/>
    <col min="8" max="8" width="22.8571428571429" customWidth="1"/>
    <col min="9" max="9" width="12" customWidth="1"/>
    <col min="11" max="11" width="7.57142857142857" style="2" customWidth="1"/>
  </cols>
  <sheetData>
    <row r="1" ht="17.45" customHeight="1" spans="1:1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20.1" customHeight="1" spans="1:17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20.45" customHeight="1" spans="1:17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43.5" spans="1:17">
      <c r="A4" s="5" t="s">
        <v>3</v>
      </c>
      <c r="B4" s="134" t="s">
        <v>4</v>
      </c>
      <c r="C4" s="6" t="s">
        <v>5</v>
      </c>
      <c r="D4" s="7" t="s">
        <v>6</v>
      </c>
      <c r="E4" s="7" t="s">
        <v>7</v>
      </c>
      <c r="F4" s="8" t="s">
        <v>8</v>
      </c>
      <c r="G4" s="8" t="s">
        <v>9</v>
      </c>
      <c r="H4" s="7" t="s">
        <v>10</v>
      </c>
      <c r="I4" s="8" t="s">
        <v>11</v>
      </c>
      <c r="J4" s="8" t="s">
        <v>12</v>
      </c>
      <c r="K4" s="19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44" t="s">
        <v>19</v>
      </c>
    </row>
    <row r="5" ht="15.75" spans="1:17">
      <c r="A5" s="9">
        <v>1</v>
      </c>
      <c r="B5" s="135">
        <f>IFERROR(VLOOKUP(A5,'CR ACT'!$A$3:$J$9999,10,FALSE),"")</f>
        <v>0</v>
      </c>
      <c r="C5" s="10">
        <v>11</v>
      </c>
      <c r="D5" s="11">
        <v>1</v>
      </c>
      <c r="E5" s="11" t="str">
        <f t="shared" ref="E5:E68" si="0">C5&amp;-D5</f>
        <v>11-1</v>
      </c>
      <c r="F5" s="12">
        <f>IFERROR(VLOOKUP($A5,'CR ACT'!$A$3:$G$9999,2,0),"")</f>
        <v>0.152777777777778</v>
      </c>
      <c r="G5" s="12" t="str">
        <f>IFERROR(VLOOKUP($A5,'CR ACT'!$A$3:$G$9999,3,0),"")</f>
        <v>PSL</v>
      </c>
      <c r="H5" s="11" t="str">
        <f>IFERROR(VLOOKUP($A5,'CR ACT'!$A$3:$G$9999,4,0),"")</f>
        <v>NH</v>
      </c>
      <c r="I5" s="12" t="str">
        <f>IFERROR(VLOOKUP($A5,'CR ACT'!$A$3:$G$9999,5,0),"")</f>
        <v>KLKV</v>
      </c>
      <c r="J5" s="12">
        <f>IFERROR(VLOOKUP($A5,'CR ACT'!$A$3:$G$9999,6,0),"")</f>
        <v>0.15625</v>
      </c>
      <c r="K5" s="20">
        <f>IFERROR(VLOOKUP($A5,'CR ACT'!$A$3:$G$9999,7,0),"")</f>
        <v>3.5</v>
      </c>
      <c r="L5" s="136">
        <f>SUMIF(Q5:Q12,"&lt;0:14",Q5:Q12)+SUM(P5:P12)+TIME(0,60,0)</f>
        <v>0.357638888888889</v>
      </c>
      <c r="M5" s="137">
        <f>L5+SUMIF(Q5:Q12,"&gt;0:14",Q5:Q12)-TIME(0,30,0)</f>
        <v>0.357638888888888</v>
      </c>
      <c r="N5" s="137">
        <f>MAX(0,(L5-TIME(8,0,0)))</f>
        <v>0.0243055555555552</v>
      </c>
      <c r="O5" s="138">
        <f>SUM(K5:K12)</f>
        <v>184.7</v>
      </c>
      <c r="P5" s="139">
        <f t="shared" ref="P5:P68" si="1">IFERROR(J5-F5,"")</f>
        <v>0.00347222222222199</v>
      </c>
      <c r="Q5" s="145">
        <f t="shared" ref="Q5:Q11" si="2">IFERROR(MAX(0,(F6-J5)),"")</f>
        <v>0.00347222222222199</v>
      </c>
    </row>
    <row r="6" ht="15.75" spans="1:17">
      <c r="A6" s="13">
        <v>124</v>
      </c>
      <c r="B6" s="135">
        <f>IFERROR(VLOOKUP(A6,'CR ACT'!$A$3:$J$9999,10,FALSE),"")</f>
        <v>0</v>
      </c>
      <c r="C6" s="14">
        <v>11</v>
      </c>
      <c r="D6" s="13">
        <v>2</v>
      </c>
      <c r="E6" s="11" t="str">
        <f t="shared" si="0"/>
        <v>11-2</v>
      </c>
      <c r="F6" s="15">
        <f>IFERROR(VLOOKUP($A6,'CR ACT'!$A$3:$G$9999,2,0),"")</f>
        <v>0.159722222222222</v>
      </c>
      <c r="G6" s="15" t="str">
        <f>IFERROR(VLOOKUP($A6,'CR ACT'!$A$3:$G$9999,3,0),"")</f>
        <v>KLKV</v>
      </c>
      <c r="H6" s="13" t="str">
        <f>IFERROR(VLOOKUP($A6,'CR ACT'!$A$3:$G$9999,4,0),"")</f>
        <v>NH</v>
      </c>
      <c r="I6" s="15" t="str">
        <f>IFERROR(VLOOKUP($A6,'CR ACT'!$A$3:$G$9999,5,0),"")</f>
        <v>TVM</v>
      </c>
      <c r="J6" s="15">
        <f>IFERROR(VLOOKUP($A6,'CR ACT'!$A$3:$G$9999,6,0),"")</f>
        <v>0.204861111111111</v>
      </c>
      <c r="K6" s="21">
        <f>IFERROR(VLOOKUP($A6,'CR ACT'!$A$3:$G$9999,7,0),"")</f>
        <v>33.7</v>
      </c>
      <c r="L6" s="140"/>
      <c r="M6" s="140"/>
      <c r="N6" s="140"/>
      <c r="O6" s="140"/>
      <c r="P6" s="48">
        <f t="shared" si="1"/>
        <v>0.045138888888889</v>
      </c>
      <c r="Q6" s="146">
        <f t="shared" si="2"/>
        <v>0.006944444444445</v>
      </c>
    </row>
    <row r="7" ht="15.75" spans="1:17">
      <c r="A7" s="13">
        <v>313</v>
      </c>
      <c r="B7" s="135">
        <f>IFERROR(VLOOKUP(A7,'CR ACT'!$A$3:$J$9999,10,FALSE),"")</f>
        <v>0</v>
      </c>
      <c r="C7" s="10">
        <v>11</v>
      </c>
      <c r="D7" s="13">
        <v>3</v>
      </c>
      <c r="E7" s="11" t="str">
        <f t="shared" si="0"/>
        <v>11-3</v>
      </c>
      <c r="F7" s="15">
        <f>IFERROR(VLOOKUP($A7,'CR ACT'!$A$3:$G$9999,2,0),"")</f>
        <v>0.211805555555556</v>
      </c>
      <c r="G7" s="15" t="str">
        <f>IFERROR(VLOOKUP($A7,'CR ACT'!$A$3:$G$9999,3,0),"")</f>
        <v>TVM</v>
      </c>
      <c r="H7" s="13" t="str">
        <f>IFERROR(VLOOKUP($A7,'CR ACT'!$A$3:$G$9999,4,0),"")</f>
        <v>NH-UDA</v>
      </c>
      <c r="I7" s="15" t="str">
        <f>IFERROR(VLOOKUP($A7,'CR ACT'!$A$3:$G$9999,5,0),"")</f>
        <v>KNVLA</v>
      </c>
      <c r="J7" s="15">
        <f>IFERROR(VLOOKUP($A7,'CR ACT'!$A$3:$G$9999,6,0),"")</f>
        <v>0.253472222222223</v>
      </c>
      <c r="K7" s="21">
        <f>IFERROR(VLOOKUP($A7,'CR ACT'!$A$3:$G$9999,7,0),"")</f>
        <v>32</v>
      </c>
      <c r="L7" s="140"/>
      <c r="M7" s="140"/>
      <c r="N7" s="140"/>
      <c r="O7" s="140"/>
      <c r="P7" s="48">
        <f t="shared" si="1"/>
        <v>0.041666666666667</v>
      </c>
      <c r="Q7" s="146">
        <f t="shared" si="2"/>
        <v>0.020833333333333</v>
      </c>
    </row>
    <row r="8" ht="15.75" spans="1:17">
      <c r="A8" s="13">
        <v>148</v>
      </c>
      <c r="B8" s="135">
        <f>IFERROR(VLOOKUP(A8,'CR ACT'!$A$3:$J$9999,10,FALSE),"")</f>
        <v>0</v>
      </c>
      <c r="C8" s="14">
        <v>11</v>
      </c>
      <c r="D8" s="13">
        <v>4</v>
      </c>
      <c r="E8" s="11" t="str">
        <f t="shared" si="0"/>
        <v>11-4</v>
      </c>
      <c r="F8" s="15">
        <f>IFERROR(VLOOKUP($A8,'CR ACT'!$A$3:$G$9999,2,0),"")</f>
        <v>0.274305555555556</v>
      </c>
      <c r="G8" s="15" t="str">
        <f>IFERROR(VLOOKUP($A8,'CR ACT'!$A$3:$G$9999,3,0),"")</f>
        <v>KNVLA</v>
      </c>
      <c r="H8" s="13" t="str">
        <f>IFERROR(VLOOKUP($A8,'CR ACT'!$A$3:$G$9999,4,0),"")</f>
        <v>UDA-NH</v>
      </c>
      <c r="I8" s="15" t="str">
        <f>IFERROR(VLOOKUP($A8,'CR ACT'!$A$3:$G$9999,5,0),"")</f>
        <v>MC</v>
      </c>
      <c r="J8" s="15">
        <f>IFERROR(VLOOKUP($A8,'CR ACT'!$A$3:$G$9999,6,0),"")</f>
        <v>0.336805555555556</v>
      </c>
      <c r="K8" s="21">
        <f>IFERROR(VLOOKUP($A8,'CR ACT'!$A$3:$G$9999,7,0),"")</f>
        <v>38</v>
      </c>
      <c r="L8" s="140"/>
      <c r="M8" s="140"/>
      <c r="N8" s="140"/>
      <c r="O8" s="140"/>
      <c r="P8" s="48">
        <f t="shared" si="1"/>
        <v>0.0625</v>
      </c>
      <c r="Q8" s="146">
        <f>IFERROR(MAX(0,(F9-J8)),"")</f>
        <v>0.00694444444444398</v>
      </c>
    </row>
    <row r="9" ht="15.75" spans="1:17">
      <c r="A9" s="13">
        <v>343</v>
      </c>
      <c r="B9" s="135">
        <f>IFERROR(VLOOKUP(A9,'CR ACT'!$A$3:$J$9999,10,FALSE),"")</f>
        <v>0</v>
      </c>
      <c r="C9" s="10">
        <v>11</v>
      </c>
      <c r="D9" s="13">
        <v>5</v>
      </c>
      <c r="E9" s="11" t="str">
        <f t="shared" si="0"/>
        <v>11-5</v>
      </c>
      <c r="F9" s="15">
        <f>IFERROR(VLOOKUP($A9,'CR ACT'!$A$3:$G$9999,2,0),"")</f>
        <v>0.34375</v>
      </c>
      <c r="G9" s="15" t="str">
        <f>IFERROR(VLOOKUP($A9,'CR ACT'!$A$3:$G$9999,3,0),"")</f>
        <v>MC</v>
      </c>
      <c r="H9" s="13" t="str">
        <f>IFERROR(VLOOKUP($A9,'CR ACT'!$A$3:$G$9999,4,0),"")</f>
        <v>NH</v>
      </c>
      <c r="I9" s="15" t="str">
        <f>IFERROR(VLOOKUP($A9,'CR ACT'!$A$3:$G$9999,5,0),"")</f>
        <v>KLKV</v>
      </c>
      <c r="J9" s="15">
        <f>IFERROR(VLOOKUP($A9,'CR ACT'!$A$3:$G$9999,6,0),"")</f>
        <v>0.409722222222222</v>
      </c>
      <c r="K9" s="21">
        <f>IFERROR(VLOOKUP($A9,'CR ACT'!$A$3:$G$9999,7,0),"")</f>
        <v>40</v>
      </c>
      <c r="L9" s="140"/>
      <c r="M9" s="140"/>
      <c r="N9" s="140"/>
      <c r="O9" s="140"/>
      <c r="P9" s="48">
        <f t="shared" si="1"/>
        <v>0.065972222222222</v>
      </c>
      <c r="Q9" s="146">
        <f t="shared" si="2"/>
        <v>0.00694444444444503</v>
      </c>
    </row>
    <row r="10" ht="15.75" spans="1:17">
      <c r="A10" s="13">
        <v>514</v>
      </c>
      <c r="B10" s="135">
        <f>IFERROR(VLOOKUP(A10,'CR ACT'!$A$3:$J$9999,10,FALSE),"")</f>
        <v>0</v>
      </c>
      <c r="C10" s="14">
        <v>11</v>
      </c>
      <c r="D10" s="13">
        <v>6</v>
      </c>
      <c r="E10" s="11" t="str">
        <f t="shared" si="0"/>
        <v>11-6</v>
      </c>
      <c r="F10" s="15">
        <f>IFERROR(VLOOKUP($A10,'CR ACT'!$A$3:$G$9999,2,0),"")</f>
        <v>0.416666666666667</v>
      </c>
      <c r="G10" s="15" t="str">
        <f>IFERROR(VLOOKUP($A10,'CR ACT'!$A$3:$G$9999,3,0),"")</f>
        <v>KLKV</v>
      </c>
      <c r="H10" s="13" t="str">
        <f>IFERROR(VLOOKUP($A10,'CR ACT'!$A$3:$G$9999,4,0),"")</f>
        <v>KRKM</v>
      </c>
      <c r="I10" s="15" t="str">
        <f>IFERROR(VLOOKUP($A10,'CR ACT'!$A$3:$G$9999,5,0),"")</f>
        <v>VLRD</v>
      </c>
      <c r="J10" s="15">
        <f>IFERROR(VLOOKUP($A10,'CR ACT'!$A$3:$G$9999,6,0),"")</f>
        <v>0.444444444444445</v>
      </c>
      <c r="K10" s="21">
        <f>IFERROR(VLOOKUP($A10,'CR ACT'!$A$3:$G$9999,7,0),"")</f>
        <v>17</v>
      </c>
      <c r="L10" s="140"/>
      <c r="M10" s="140"/>
      <c r="N10" s="140"/>
      <c r="O10" s="140"/>
      <c r="P10" s="48">
        <f t="shared" si="1"/>
        <v>0.027777777777778</v>
      </c>
      <c r="Q10" s="146">
        <f t="shared" si="2"/>
        <v>0.00694444444444403</v>
      </c>
    </row>
    <row r="11" ht="15.75" spans="1:17">
      <c r="A11" s="13">
        <v>559</v>
      </c>
      <c r="B11" s="135">
        <f>IFERROR(VLOOKUP(A11,'CR ACT'!$A$3:$J$9999,10,FALSE),"")</f>
        <v>0</v>
      </c>
      <c r="C11" s="10">
        <v>11</v>
      </c>
      <c r="D11" s="13">
        <v>7</v>
      </c>
      <c r="E11" s="11" t="str">
        <f t="shared" si="0"/>
        <v>11-7</v>
      </c>
      <c r="F11" s="15">
        <f>IFERROR(VLOOKUP($A11,'CR ACT'!$A$3:$G$9999,2,0),"")</f>
        <v>0.451388888888889</v>
      </c>
      <c r="G11" s="15" t="str">
        <f>IFERROR(VLOOKUP($A11,'CR ACT'!$A$3:$G$9999,3,0),"")</f>
        <v>VLRD</v>
      </c>
      <c r="H11" s="13" t="str">
        <f>IFERROR(VLOOKUP($A11,'CR ACT'!$A$3:$G$9999,4,0),"")</f>
        <v>KRKM</v>
      </c>
      <c r="I11" s="15" t="str">
        <f>IFERROR(VLOOKUP($A11,'CR ACT'!$A$3:$G$9999,5,0),"")</f>
        <v>KLKV</v>
      </c>
      <c r="J11" s="15">
        <f>IFERROR(VLOOKUP($A11,'CR ACT'!$A$3:$G$9999,6,0),"")</f>
        <v>0.479166666666667</v>
      </c>
      <c r="K11" s="21">
        <f>IFERROR(VLOOKUP($A11,'CR ACT'!$A$3:$G$9999,7,0),"")</f>
        <v>17</v>
      </c>
      <c r="L11" s="141"/>
      <c r="M11" s="141"/>
      <c r="N11" s="141"/>
      <c r="O11" s="141"/>
      <c r="P11" s="48">
        <f t="shared" si="1"/>
        <v>0.027777777777778</v>
      </c>
      <c r="Q11" s="146">
        <f t="shared" si="2"/>
        <v>0.00347222222222199</v>
      </c>
    </row>
    <row r="12" ht="16.5" spans="1:17">
      <c r="A12" s="13">
        <v>66</v>
      </c>
      <c r="B12" s="135">
        <f>IFERROR(VLOOKUP(A12,'CR ACT'!$A$3:$J$9999,10,FALSE),"")</f>
        <v>0</v>
      </c>
      <c r="C12" s="14">
        <v>11</v>
      </c>
      <c r="D12" s="16">
        <v>8</v>
      </c>
      <c r="E12" s="11" t="str">
        <f t="shared" si="0"/>
        <v>11-8</v>
      </c>
      <c r="F12" s="17">
        <f>IFERROR(VLOOKUP($A12,'CR ACT'!$A$3:$G$9999,2,0),"")</f>
        <v>0.482638888888889</v>
      </c>
      <c r="G12" s="17" t="str">
        <f>IFERROR(VLOOKUP($A12,'CR ACT'!$A$3:$G$9999,3,0),"")</f>
        <v>KLKV</v>
      </c>
      <c r="H12" s="16" t="str">
        <f>IFERROR(VLOOKUP($A12,'CR ACT'!$A$3:$G$9999,4,0),"")</f>
        <v>NH</v>
      </c>
      <c r="I12" s="17" t="str">
        <f>IFERROR(VLOOKUP($A12,'CR ACT'!$A$3:$G$9999,5,0),"")</f>
        <v>PSL</v>
      </c>
      <c r="J12" s="17">
        <f>IFERROR(VLOOKUP($A12,'CR ACT'!$A$3:$G$9999,6,0),"")</f>
        <v>0.489583333333333</v>
      </c>
      <c r="K12" s="22">
        <f>IFERROR(VLOOKUP($A12,'CR ACT'!$A$3:$G$9999,7,0),"")</f>
        <v>3.5</v>
      </c>
      <c r="L12" s="142"/>
      <c r="M12" s="142"/>
      <c r="N12" s="142"/>
      <c r="O12" s="142"/>
      <c r="P12" s="143">
        <f t="shared" si="1"/>
        <v>0.00694444444444398</v>
      </c>
      <c r="Q12" s="147"/>
    </row>
    <row r="13" ht="15.75" spans="1:17">
      <c r="A13" s="9">
        <v>4</v>
      </c>
      <c r="B13" s="135">
        <f>IFERROR(VLOOKUP(A13,'CR ACT'!$A$3:$J$9999,10,FALSE),"")</f>
        <v>0</v>
      </c>
      <c r="C13" s="10">
        <v>12</v>
      </c>
      <c r="D13" s="11">
        <v>1</v>
      </c>
      <c r="E13" s="11" t="str">
        <f t="shared" si="0"/>
        <v>12-1</v>
      </c>
      <c r="F13" s="12">
        <f>IFERROR(VLOOKUP($A13,'CR ACT'!$A$3:$G$9999,2,0),"")</f>
        <v>0.1875</v>
      </c>
      <c r="G13" s="12" t="str">
        <f>IFERROR(VLOOKUP($A13,'CR ACT'!$A$3:$G$9999,3,0),"")</f>
        <v>PSL</v>
      </c>
      <c r="H13" s="11" t="str">
        <f>IFERROR(VLOOKUP($A13,'CR ACT'!$A$3:$G$9999,4,0),"")</f>
        <v>NH</v>
      </c>
      <c r="I13" s="12" t="str">
        <f>IFERROR(VLOOKUP($A13,'CR ACT'!$A$3:$G$9999,5,0),"")</f>
        <v>KLKV</v>
      </c>
      <c r="J13" s="12">
        <f>IFERROR(VLOOKUP($A13,'CR ACT'!$A$3:$G$9999,6,0),"")</f>
        <v>0.194444444444444</v>
      </c>
      <c r="K13" s="20">
        <f>IFERROR(VLOOKUP($A13,'CR ACT'!$A$3:$G$9999,7,0),"")</f>
        <v>3.5</v>
      </c>
      <c r="L13" s="136">
        <f>SUMIF(Q13:Q20,"&lt;0:14",Q13:Q20)+SUM(P13:P20)+TIME(0,60,0)</f>
        <v>0.340277777777776</v>
      </c>
      <c r="M13" s="137">
        <f>L13+SUMIF(Q13:Q20,"&gt;0:14",Q13:Q20)-TIME(0,30,0)</f>
        <v>0.343749999999999</v>
      </c>
      <c r="N13" s="137">
        <f>MAX(0,(L13-TIME(8,0,0)))</f>
        <v>0.00694444444444298</v>
      </c>
      <c r="O13" s="138">
        <f>SUM(K13:K20)</f>
        <v>158.4</v>
      </c>
      <c r="P13" s="139">
        <f t="shared" si="1"/>
        <v>0.006944444444444</v>
      </c>
      <c r="Q13" s="145">
        <f t="shared" ref="Q13:Q19" si="3">IFERROR(MAX(0,(F14-J13)),"")</f>
        <v>0.00694444444444456</v>
      </c>
    </row>
    <row r="14" ht="15.75" spans="1:17">
      <c r="A14" s="13">
        <v>129</v>
      </c>
      <c r="B14" s="135">
        <f>IFERROR(VLOOKUP(A14,'CR ACT'!$A$3:$J$9999,10,FALSE),"")</f>
        <v>0</v>
      </c>
      <c r="C14" s="10">
        <v>12</v>
      </c>
      <c r="D14" s="13">
        <v>2</v>
      </c>
      <c r="E14" s="11" t="str">
        <f t="shared" si="0"/>
        <v>12-2</v>
      </c>
      <c r="F14" s="15">
        <f>IFERROR(VLOOKUP($A14,'CR ACT'!$A$3:$G$9999,2,0),"")</f>
        <v>0.201388888888889</v>
      </c>
      <c r="G14" s="15" t="str">
        <f>IFERROR(VLOOKUP($A14,'CR ACT'!$A$3:$G$9999,3,0),"")</f>
        <v>KLKV</v>
      </c>
      <c r="H14" s="13" t="str">
        <f>IFERROR(VLOOKUP($A14,'CR ACT'!$A$3:$G$9999,4,0),"")</f>
        <v>NH</v>
      </c>
      <c r="I14" s="15" t="str">
        <f>IFERROR(VLOOKUP($A14,'CR ACT'!$A$3:$G$9999,5,0),"")</f>
        <v>TVM</v>
      </c>
      <c r="J14" s="15">
        <f>IFERROR(VLOOKUP($A14,'CR ACT'!$A$3:$G$9999,6,0),"")</f>
        <v>0.246527777777778</v>
      </c>
      <c r="K14" s="21">
        <f>IFERROR(VLOOKUP($A14,'CR ACT'!$A$3:$G$9999,7,0),"")</f>
        <v>33.7</v>
      </c>
      <c r="L14" s="140"/>
      <c r="M14" s="140"/>
      <c r="N14" s="140"/>
      <c r="O14" s="140"/>
      <c r="P14" s="48">
        <f t="shared" si="1"/>
        <v>0.045138888888889</v>
      </c>
      <c r="Q14" s="146">
        <f t="shared" si="3"/>
        <v>0.00694444444444398</v>
      </c>
    </row>
    <row r="15" ht="15.75" spans="1:17">
      <c r="A15" s="13">
        <v>317</v>
      </c>
      <c r="B15" s="135">
        <f>IFERROR(VLOOKUP(A15,'CR ACT'!$A$3:$J$9999,10,FALSE),"")</f>
        <v>0</v>
      </c>
      <c r="C15" s="10">
        <v>12</v>
      </c>
      <c r="D15" s="13">
        <v>3</v>
      </c>
      <c r="E15" s="11" t="str">
        <f t="shared" si="0"/>
        <v>12-3</v>
      </c>
      <c r="F15" s="15">
        <f>IFERROR(VLOOKUP($A15,'CR ACT'!$A$3:$G$9999,2,0),"")</f>
        <v>0.253472222222222</v>
      </c>
      <c r="G15" s="15" t="str">
        <f>IFERROR(VLOOKUP($A15,'CR ACT'!$A$3:$G$9999,3,0),"")</f>
        <v>TVM</v>
      </c>
      <c r="H15" s="13" t="str">
        <f>IFERROR(VLOOKUP($A15,'CR ACT'!$A$3:$G$9999,4,0),"")</f>
        <v>NH</v>
      </c>
      <c r="I15" s="15" t="str">
        <f>IFERROR(VLOOKUP($A15,'CR ACT'!$A$3:$G$9999,5,0),"")</f>
        <v>KLKV</v>
      </c>
      <c r="J15" s="15">
        <f>IFERROR(VLOOKUP($A15,'CR ACT'!$A$3:$G$9999,6,0),"")</f>
        <v>0.305555555555555</v>
      </c>
      <c r="K15" s="21">
        <f>IFERROR(VLOOKUP($A15,'CR ACT'!$A$3:$G$9999,7,0),"")</f>
        <v>33.7</v>
      </c>
      <c r="L15" s="140"/>
      <c r="M15" s="140"/>
      <c r="N15" s="140"/>
      <c r="O15" s="140"/>
      <c r="P15" s="48">
        <f t="shared" si="1"/>
        <v>0.052083333333333</v>
      </c>
      <c r="Q15" s="148">
        <f t="shared" si="3"/>
        <v>0.024305555555556</v>
      </c>
    </row>
    <row r="16" ht="15.75" spans="1:18">
      <c r="A16" s="13">
        <v>169</v>
      </c>
      <c r="B16" s="135">
        <f>IFERROR(VLOOKUP(A16,'CR ACT'!$A$3:$J$9999,10,FALSE),"")</f>
        <v>0</v>
      </c>
      <c r="C16" s="10">
        <v>12</v>
      </c>
      <c r="D16" s="13">
        <v>4</v>
      </c>
      <c r="E16" s="11" t="str">
        <f t="shared" si="0"/>
        <v>12-4</v>
      </c>
      <c r="F16" s="15">
        <f>IFERROR(VLOOKUP($A16,'CR ACT'!$A$3:$G$9999,2,0),"")</f>
        <v>0.329861111111111</v>
      </c>
      <c r="G16" s="15" t="str">
        <f>IFERROR(VLOOKUP($A16,'CR ACT'!$A$3:$G$9999,3,0),"")</f>
        <v>KLKV</v>
      </c>
      <c r="H16" s="13" t="str">
        <f>IFERROR(VLOOKUP($A16,'CR ACT'!$A$3:$G$9999,4,0),"")</f>
        <v>NH</v>
      </c>
      <c r="I16" s="15" t="str">
        <f>IFERROR(VLOOKUP($A16,'CR ACT'!$A$3:$G$9999,5,0),"")</f>
        <v>CSTN</v>
      </c>
      <c r="J16" s="15">
        <f>IFERROR(VLOOKUP($A16,'CR ACT'!$A$3:$G$9999,6,0),"")</f>
        <v>0.409722222222222</v>
      </c>
      <c r="K16" s="21">
        <f>IFERROR(VLOOKUP($A16,'CR ACT'!$A$3:$G$9999,7,0),"")</f>
        <v>42</v>
      </c>
      <c r="L16" s="140"/>
      <c r="M16" s="140"/>
      <c r="N16" s="140"/>
      <c r="O16" s="140"/>
      <c r="P16" s="48">
        <f t="shared" si="1"/>
        <v>0.079861111111111</v>
      </c>
      <c r="Q16" s="146">
        <f t="shared" si="3"/>
        <v>0.00694444444444503</v>
      </c>
      <c r="R16" s="1"/>
    </row>
    <row r="17" ht="15.75" spans="1:17">
      <c r="A17" s="13">
        <v>369</v>
      </c>
      <c r="B17" s="135">
        <f>IFERROR(VLOOKUP(A17,'CR ACT'!$A$3:$J$9999,10,FALSE),"")</f>
        <v>0</v>
      </c>
      <c r="C17" s="10">
        <v>12</v>
      </c>
      <c r="D17" s="13">
        <v>5</v>
      </c>
      <c r="E17" s="11" t="str">
        <f t="shared" si="0"/>
        <v>12-5</v>
      </c>
      <c r="F17" s="15">
        <f>IFERROR(VLOOKUP($A17,'CR ACT'!$A$3:$G$9999,2,0),"")</f>
        <v>0.416666666666667</v>
      </c>
      <c r="G17" s="15" t="str">
        <f>IFERROR(VLOOKUP($A17,'CR ACT'!$A$3:$G$9999,3,0),"")</f>
        <v>CSTN</v>
      </c>
      <c r="H17" s="13" t="str">
        <f>IFERROR(VLOOKUP($A17,'CR ACT'!$A$3:$G$9999,4,0),"")</f>
        <v>NH</v>
      </c>
      <c r="I17" s="15" t="str">
        <f>IFERROR(VLOOKUP($A17,'CR ACT'!$A$3:$G$9999,5,0),"")</f>
        <v>KLKV</v>
      </c>
      <c r="J17" s="15">
        <f>IFERROR(VLOOKUP($A17,'CR ACT'!$A$3:$G$9999,6,0),"")</f>
        <v>0.5</v>
      </c>
      <c r="K17" s="21">
        <f>IFERROR(VLOOKUP($A17,'CR ACT'!$A$3:$G$9999,7,0),"")</f>
        <v>42</v>
      </c>
      <c r="L17" s="140"/>
      <c r="M17" s="140"/>
      <c r="N17" s="140"/>
      <c r="O17" s="140"/>
      <c r="P17" s="48">
        <f t="shared" si="1"/>
        <v>0.083333333333333</v>
      </c>
      <c r="Q17" s="146">
        <f t="shared" si="3"/>
        <v>0.00347222222222199</v>
      </c>
    </row>
    <row r="18" ht="15.75" spans="1:17">
      <c r="A18" s="13">
        <v>67</v>
      </c>
      <c r="B18" s="135">
        <f>IFERROR(VLOOKUP(A18,'CR ACT'!$A$3:$J$9999,10,FALSE),"")</f>
        <v>0</v>
      </c>
      <c r="C18" s="10">
        <v>12</v>
      </c>
      <c r="D18" s="13">
        <v>6</v>
      </c>
      <c r="E18" s="11" t="str">
        <f t="shared" si="0"/>
        <v>12-6</v>
      </c>
      <c r="F18" s="15">
        <f>IFERROR(VLOOKUP($A18,'CR ACT'!$A$3:$G$9999,2,0),"")</f>
        <v>0.503472222222222</v>
      </c>
      <c r="G18" s="15" t="str">
        <f>IFERROR(VLOOKUP($A18,'CR ACT'!$A$3:$G$9999,3,0),"")</f>
        <v>KLKV</v>
      </c>
      <c r="H18" s="13" t="str">
        <f>IFERROR(VLOOKUP($A18,'CR ACT'!$A$3:$G$9999,4,0),"")</f>
        <v>NH</v>
      </c>
      <c r="I18" s="15" t="str">
        <f>IFERROR(VLOOKUP($A18,'CR ACT'!$A$3:$G$9999,5,0),"")</f>
        <v>PSL</v>
      </c>
      <c r="J18" s="15">
        <f>IFERROR(VLOOKUP($A18,'CR ACT'!$A$3:$G$9999,6,0),"")</f>
        <v>0.510416666666666</v>
      </c>
      <c r="K18" s="21">
        <f>IFERROR(VLOOKUP($A18,'CR ACT'!$A$3:$G$9999,7,0),"")</f>
        <v>3.5</v>
      </c>
      <c r="L18" s="140"/>
      <c r="M18" s="140"/>
      <c r="N18" s="140"/>
      <c r="O18" s="140"/>
      <c r="P18" s="48">
        <f t="shared" si="1"/>
        <v>0.00694444444444398</v>
      </c>
      <c r="Q18" s="146" t="str">
        <f t="shared" si="3"/>
        <v/>
      </c>
    </row>
    <row r="19" ht="15.75" spans="1:17">
      <c r="A19" s="13"/>
      <c r="B19" s="135" t="str">
        <f>IFERROR(VLOOKUP(A19,'CR ACT'!$A$3:$J$9999,10,FALSE),"")</f>
        <v/>
      </c>
      <c r="C19" s="18"/>
      <c r="D19" s="13"/>
      <c r="E19" s="11" t="str">
        <f t="shared" si="0"/>
        <v>0</v>
      </c>
      <c r="F19" s="15" t="str">
        <f>IFERROR(VLOOKUP($A19,'CR ACT'!$A$3:$G$9999,2,0),"")</f>
        <v/>
      </c>
      <c r="G19" s="15" t="str">
        <f>IFERROR(VLOOKUP($A19,'CR ACT'!$A$3:$G$9999,3,0),"")</f>
        <v/>
      </c>
      <c r="H19" s="13" t="str">
        <f>IFERROR(VLOOKUP($A19,'CR ACT'!$A$3:$G$9999,4,0),"")</f>
        <v/>
      </c>
      <c r="I19" s="15" t="str">
        <f>IFERROR(VLOOKUP($A19,'CR ACT'!$A$3:$G$9999,5,0),"")</f>
        <v/>
      </c>
      <c r="J19" s="15" t="str">
        <f>IFERROR(VLOOKUP($A19,'CR ACT'!$A$3:$G$9999,6,0),"")</f>
        <v/>
      </c>
      <c r="K19" s="21" t="str">
        <f>IFERROR(VLOOKUP($A19,'CR ACT'!$A$3:$G$9999,7,0),"")</f>
        <v/>
      </c>
      <c r="L19" s="141"/>
      <c r="M19" s="141"/>
      <c r="N19" s="141"/>
      <c r="O19" s="141"/>
      <c r="P19" s="48" t="str">
        <f t="shared" si="1"/>
        <v/>
      </c>
      <c r="Q19" s="146" t="str">
        <f t="shared" si="3"/>
        <v/>
      </c>
    </row>
    <row r="20" ht="16.5" spans="1:17">
      <c r="A20" s="13"/>
      <c r="B20" s="135" t="str">
        <f>IFERROR(VLOOKUP(A20,'CR ACT'!$A$3:$J$9999,10,FALSE),"")</f>
        <v/>
      </c>
      <c r="C20" s="18"/>
      <c r="D20" s="16"/>
      <c r="E20" s="11" t="str">
        <f t="shared" si="0"/>
        <v>0</v>
      </c>
      <c r="F20" s="17" t="str">
        <f>IFERROR(VLOOKUP($A20,'CR ACT'!$A$3:$G$9999,2,0),"")</f>
        <v/>
      </c>
      <c r="G20" s="17" t="str">
        <f>IFERROR(VLOOKUP($A20,'CR ACT'!$A$3:$G$9999,3,0),"")</f>
        <v/>
      </c>
      <c r="H20" s="16" t="str">
        <f>IFERROR(VLOOKUP($A20,'CR ACT'!$A$3:$G$9999,4,0),"")</f>
        <v/>
      </c>
      <c r="I20" s="17" t="str">
        <f>IFERROR(VLOOKUP($A20,'CR ACT'!$A$3:$G$9999,5,0),"")</f>
        <v/>
      </c>
      <c r="J20" s="17" t="str">
        <f>IFERROR(VLOOKUP($A20,'CR ACT'!$A$3:$G$9999,6,0),"")</f>
        <v/>
      </c>
      <c r="K20" s="22" t="str">
        <f>IFERROR(VLOOKUP($A20,'CR ACT'!$A$3:$G$9999,7,0),"")</f>
        <v/>
      </c>
      <c r="L20" s="142"/>
      <c r="M20" s="142"/>
      <c r="N20" s="142"/>
      <c r="O20" s="142"/>
      <c r="P20" s="143" t="str">
        <f t="shared" si="1"/>
        <v/>
      </c>
      <c r="Q20" s="147"/>
    </row>
    <row r="21" ht="15.75" spans="1:17">
      <c r="A21" s="9">
        <v>43</v>
      </c>
      <c r="B21" s="135">
        <f>IFERROR(VLOOKUP(A21,'CR ACT'!$A$3:$J$9999,10,FALSE),"")</f>
        <v>0</v>
      </c>
      <c r="C21" s="10">
        <v>13</v>
      </c>
      <c r="D21" s="11">
        <v>1</v>
      </c>
      <c r="E21" s="11" t="str">
        <f t="shared" si="0"/>
        <v>13-1</v>
      </c>
      <c r="F21" s="12">
        <f>IFERROR(VLOOKUP($A21,'CR ACT'!$A$3:$G$9999,2,0),"")</f>
        <v>0.517361111111111</v>
      </c>
      <c r="G21" s="12" t="str">
        <f>IFERROR(VLOOKUP($A21,'CR ACT'!$A$3:$G$9999,3,0),"")</f>
        <v>PSL</v>
      </c>
      <c r="H21" s="11" t="str">
        <f>IFERROR(VLOOKUP($A21,'CR ACT'!$A$3:$G$9999,4,0),"")</f>
        <v>NH</v>
      </c>
      <c r="I21" s="12" t="str">
        <f>IFERROR(VLOOKUP($A21,'CR ACT'!$A$3:$G$9999,5,0),"")</f>
        <v>KLKV</v>
      </c>
      <c r="J21" s="12">
        <f>IFERROR(VLOOKUP($A21,'CR ACT'!$A$3:$G$9999,6,0),"")</f>
        <v>0.524305555555555</v>
      </c>
      <c r="K21" s="20">
        <f>IFERROR(VLOOKUP($A21,'CR ACT'!$A$3:$G$9999,7,0),"")</f>
        <v>3.5</v>
      </c>
      <c r="L21" s="136">
        <f>SUMIF(Q21:Q28,"&lt;0:14",Q21:Q28)+SUM(P21:P28)+TIME(0,60,0)</f>
        <v>0.333333333333333</v>
      </c>
      <c r="M21" s="137">
        <f>L21+SUMIF(Q21:Q28,"&gt;0:14",Q21:Q28)-TIME(0,30,0)</f>
        <v>0.333333333333333</v>
      </c>
      <c r="N21" s="137">
        <f>MAX(0,(L21-TIME(8,0,0)))</f>
        <v>0</v>
      </c>
      <c r="O21" s="138">
        <f>SUM(K21:K28)</f>
        <v>157.1</v>
      </c>
      <c r="P21" s="139">
        <f t="shared" si="1"/>
        <v>0.00694444444444398</v>
      </c>
      <c r="Q21" s="145">
        <f t="shared" ref="Q21:Q27" si="4">IFERROR(MAX(0,(F22-J21)),"")</f>
        <v>0.00694444444444753</v>
      </c>
    </row>
    <row r="22" ht="15.75" spans="1:17">
      <c r="A22" s="13">
        <v>234</v>
      </c>
      <c r="B22" s="135">
        <f>IFERROR(VLOOKUP(A22,'CR ACT'!$A$3:$J$9999,10,FALSE),"")</f>
        <v>0</v>
      </c>
      <c r="C22" s="14">
        <v>13</v>
      </c>
      <c r="D22" s="13">
        <v>2</v>
      </c>
      <c r="E22" s="11" t="str">
        <f t="shared" si="0"/>
        <v>13-2</v>
      </c>
      <c r="F22" s="15">
        <f>IFERROR(VLOOKUP($A22,'CR ACT'!$A$3:$G$9999,2,0),"")</f>
        <v>0.531250000000003</v>
      </c>
      <c r="G22" s="15" t="str">
        <f>IFERROR(VLOOKUP($A22,'CR ACT'!$A$3:$G$9999,3,0),"")</f>
        <v>KLKV</v>
      </c>
      <c r="H22" s="13" t="str">
        <f>IFERROR(VLOOKUP($A22,'CR ACT'!$A$3:$G$9999,4,0),"")</f>
        <v>NH</v>
      </c>
      <c r="I22" s="15" t="str">
        <f>IFERROR(VLOOKUP($A22,'CR ACT'!$A$3:$G$9999,5,0),"")</f>
        <v>TVM</v>
      </c>
      <c r="J22" s="15">
        <f>IFERROR(VLOOKUP($A22,'CR ACT'!$A$3:$G$9999,6,0),"")</f>
        <v>0.586805555555559</v>
      </c>
      <c r="K22" s="21">
        <f>IFERROR(VLOOKUP($A22,'CR ACT'!$A$3:$G$9999,7,0),"")</f>
        <v>33.7</v>
      </c>
      <c r="L22" s="140"/>
      <c r="M22" s="140"/>
      <c r="N22" s="140"/>
      <c r="O22" s="140"/>
      <c r="P22" s="48">
        <f t="shared" si="1"/>
        <v>0.055555555555556</v>
      </c>
      <c r="Q22" s="146">
        <f t="shared" si="4"/>
        <v>0.00694444444444098</v>
      </c>
    </row>
    <row r="23" ht="15.75" spans="1:17">
      <c r="A23" s="13">
        <v>424</v>
      </c>
      <c r="B23" s="135">
        <f>IFERROR(VLOOKUP(A23,'CR ACT'!$A$3:$J$9999,10,FALSE),"")</f>
        <v>0</v>
      </c>
      <c r="C23" s="10">
        <v>13</v>
      </c>
      <c r="D23" s="13">
        <v>3</v>
      </c>
      <c r="E23" s="11" t="str">
        <f t="shared" si="0"/>
        <v>13-3</v>
      </c>
      <c r="F23" s="15">
        <f>IFERROR(VLOOKUP($A23,'CR ACT'!$A$3:$G$9999,2,0),"")</f>
        <v>0.59375</v>
      </c>
      <c r="G23" s="15" t="str">
        <f>IFERROR(VLOOKUP($A23,'CR ACT'!$A$3:$G$9999,3,0),"")</f>
        <v>TVM</v>
      </c>
      <c r="H23" s="13" t="str">
        <f>IFERROR(VLOOKUP($A23,'CR ACT'!$A$3:$G$9999,4,0),"")</f>
        <v>NH</v>
      </c>
      <c r="I23" s="15" t="str">
        <f>IFERROR(VLOOKUP($A23,'CR ACT'!$A$3:$G$9999,5,0),"")</f>
        <v>KLKV</v>
      </c>
      <c r="J23" s="15">
        <f>IFERROR(VLOOKUP($A23,'CR ACT'!$A$3:$G$9999,6,0),"")</f>
        <v>0.649305555555556</v>
      </c>
      <c r="K23" s="21">
        <f>IFERROR(VLOOKUP($A23,'CR ACT'!$A$3:$G$9999,7,0),"")</f>
        <v>33.7</v>
      </c>
      <c r="L23" s="140"/>
      <c r="M23" s="140"/>
      <c r="N23" s="140"/>
      <c r="O23" s="140"/>
      <c r="P23" s="48">
        <f t="shared" si="1"/>
        <v>0.055555555555556</v>
      </c>
      <c r="Q23" s="146">
        <f t="shared" si="4"/>
        <v>0.0208333333333329</v>
      </c>
    </row>
    <row r="24" ht="15.75" spans="1:17">
      <c r="A24" s="13">
        <v>268</v>
      </c>
      <c r="B24" s="135">
        <f>IFERROR(VLOOKUP(A24,'CR ACT'!$A$3:$J$9999,10,FALSE),"")</f>
        <v>0</v>
      </c>
      <c r="C24" s="14">
        <v>13</v>
      </c>
      <c r="D24" s="13">
        <v>4</v>
      </c>
      <c r="E24" s="11" t="str">
        <f t="shared" si="0"/>
        <v>13-4</v>
      </c>
      <c r="F24" s="15">
        <f>IFERROR(VLOOKUP($A24,'CR ACT'!$A$3:$G$9999,2,0),"")</f>
        <v>0.670138888888889</v>
      </c>
      <c r="G24" s="15" t="str">
        <f>IFERROR(VLOOKUP($A24,'CR ACT'!$A$3:$G$9999,3,0),"")</f>
        <v>KLKV</v>
      </c>
      <c r="H24" s="13" t="str">
        <f>IFERROR(VLOOKUP($A24,'CR ACT'!$A$3:$G$9999,4,0),"")</f>
        <v>CVR</v>
      </c>
      <c r="I24" s="15" t="str">
        <f>IFERROR(VLOOKUP($A24,'CR ACT'!$A$3:$G$9999,5,0),"")</f>
        <v>MC</v>
      </c>
      <c r="J24" s="15">
        <f>IFERROR(VLOOKUP($A24,'CR ACT'!$A$3:$G$9999,6,0),"")</f>
        <v>0.739583333333333</v>
      </c>
      <c r="K24" s="21">
        <f>IFERROR(VLOOKUP($A24,'CR ACT'!$A$3:$G$9999,7,0),"")</f>
        <v>42.7</v>
      </c>
      <c r="L24" s="140"/>
      <c r="M24" s="140"/>
      <c r="N24" s="140"/>
      <c r="O24" s="140"/>
      <c r="P24" s="48">
        <f t="shared" si="1"/>
        <v>0.0694444444444441</v>
      </c>
      <c r="Q24" s="146">
        <f t="shared" si="4"/>
        <v>0.00694444444444497</v>
      </c>
    </row>
    <row r="25" ht="15.75" spans="1:17">
      <c r="A25" s="13">
        <v>464</v>
      </c>
      <c r="B25" s="135">
        <f>IFERROR(VLOOKUP(A25,'CR ACT'!$A$3:$J$9999,10,FALSE),"")</f>
        <v>0</v>
      </c>
      <c r="C25" s="10">
        <v>13</v>
      </c>
      <c r="D25" s="13">
        <v>5</v>
      </c>
      <c r="E25" s="11" t="str">
        <f t="shared" si="0"/>
        <v>13-5</v>
      </c>
      <c r="F25" s="15">
        <f>IFERROR(VLOOKUP($A25,'CR ACT'!$A$3:$G$9999,2,0),"")</f>
        <v>0.746527777777778</v>
      </c>
      <c r="G25" s="15" t="str">
        <f>IFERROR(VLOOKUP($A25,'CR ACT'!$A$3:$G$9999,3,0),"")</f>
        <v>MC</v>
      </c>
      <c r="H25" s="13" t="str">
        <f>IFERROR(VLOOKUP($A25,'CR ACT'!$A$3:$G$9999,4,0),"")</f>
        <v>NH</v>
      </c>
      <c r="I25" s="15" t="str">
        <f>IFERROR(VLOOKUP($A25,'CR ACT'!$A$3:$G$9999,5,0),"")</f>
        <v>KLKV</v>
      </c>
      <c r="J25" s="15">
        <f>IFERROR(VLOOKUP($A25,'CR ACT'!$A$3:$G$9999,6,0),"")</f>
        <v>0.819444444444445</v>
      </c>
      <c r="K25" s="21">
        <f>IFERROR(VLOOKUP($A25,'CR ACT'!$A$3:$G$9999,7,0),"")</f>
        <v>40</v>
      </c>
      <c r="L25" s="140"/>
      <c r="M25" s="140"/>
      <c r="N25" s="140"/>
      <c r="O25" s="140"/>
      <c r="P25" s="48">
        <f t="shared" si="1"/>
        <v>0.072916666666667</v>
      </c>
      <c r="Q25" s="146">
        <f t="shared" si="4"/>
        <v>0.00347222222222199</v>
      </c>
    </row>
    <row r="26" ht="15.75" spans="1:17">
      <c r="A26" s="13">
        <v>110</v>
      </c>
      <c r="B26" s="135">
        <f>IFERROR(VLOOKUP(A26,'CR ACT'!$A$3:$J$9999,10,FALSE),"")</f>
        <v>0</v>
      </c>
      <c r="C26" s="14">
        <v>13</v>
      </c>
      <c r="D26" s="13">
        <v>6</v>
      </c>
      <c r="E26" s="11" t="str">
        <f t="shared" si="0"/>
        <v>13-6</v>
      </c>
      <c r="F26" s="15">
        <f>IFERROR(VLOOKUP($A26,'CR ACT'!$A$3:$G$9999,2,0),"")</f>
        <v>0.822916666666667</v>
      </c>
      <c r="G26" s="15" t="str">
        <f>IFERROR(VLOOKUP($A26,'CR ACT'!$A$3:$G$9999,3,0),"")</f>
        <v>KLKV</v>
      </c>
      <c r="H26" s="13" t="str">
        <f>IFERROR(VLOOKUP($A26,'CR ACT'!$A$3:$G$9999,4,0),"")</f>
        <v>NH</v>
      </c>
      <c r="I26" s="15" t="str">
        <f>IFERROR(VLOOKUP($A26,'CR ACT'!$A$3:$G$9999,5,0),"")</f>
        <v>PSL</v>
      </c>
      <c r="J26" s="15">
        <f>IFERROR(VLOOKUP($A26,'CR ACT'!$A$3:$G$9999,6,0),"")</f>
        <v>0.829861111111111</v>
      </c>
      <c r="K26" s="21">
        <f>IFERROR(VLOOKUP($A26,'CR ACT'!$A$3:$G$9999,7,0),"")</f>
        <v>3.5</v>
      </c>
      <c r="L26" s="140"/>
      <c r="M26" s="140"/>
      <c r="N26" s="140"/>
      <c r="O26" s="140"/>
      <c r="P26" s="48">
        <f t="shared" si="1"/>
        <v>0.00694444444444409</v>
      </c>
      <c r="Q26" s="146" t="str">
        <f t="shared" si="4"/>
        <v/>
      </c>
    </row>
    <row r="27" ht="15.75" spans="1:17">
      <c r="A27" s="13"/>
      <c r="B27" s="135" t="str">
        <f>IFERROR(VLOOKUP(A27,'CR ACT'!$A$3:$J$9999,10,FALSE),"")</f>
        <v/>
      </c>
      <c r="C27" s="18"/>
      <c r="D27" s="13"/>
      <c r="E27" s="11" t="str">
        <f t="shared" si="0"/>
        <v>0</v>
      </c>
      <c r="F27" s="15" t="str">
        <f>IFERROR(VLOOKUP($A27,'CR ACT'!$A$3:$G$9999,2,0),"")</f>
        <v/>
      </c>
      <c r="G27" s="15" t="str">
        <f>IFERROR(VLOOKUP($A27,'CR ACT'!$A$3:$G$9999,3,0),"")</f>
        <v/>
      </c>
      <c r="H27" s="13" t="str">
        <f>IFERROR(VLOOKUP($A27,'CR ACT'!$A$3:$G$9999,4,0),"")</f>
        <v/>
      </c>
      <c r="I27" s="15" t="str">
        <f>IFERROR(VLOOKUP($A27,'CR ACT'!$A$3:$G$9999,5,0),"")</f>
        <v/>
      </c>
      <c r="J27" s="15" t="str">
        <f>IFERROR(VLOOKUP($A27,'CR ACT'!$A$3:$G$9999,6,0),"")</f>
        <v/>
      </c>
      <c r="K27" s="21" t="str">
        <f>IFERROR(VLOOKUP($A27,'CR ACT'!$A$3:$G$9999,7,0),"")</f>
        <v/>
      </c>
      <c r="L27" s="141"/>
      <c r="M27" s="141"/>
      <c r="N27" s="141"/>
      <c r="O27" s="141"/>
      <c r="P27" s="48" t="str">
        <f t="shared" si="1"/>
        <v/>
      </c>
      <c r="Q27" s="146" t="str">
        <f t="shared" si="4"/>
        <v/>
      </c>
    </row>
    <row r="28" ht="16.5" spans="1:17">
      <c r="A28" s="13"/>
      <c r="B28" s="135" t="str">
        <f>IFERROR(VLOOKUP(A28,'CR ACT'!$A$3:$J$9999,10,FALSE),"")</f>
        <v/>
      </c>
      <c r="C28" s="18"/>
      <c r="D28" s="16"/>
      <c r="E28" s="11" t="str">
        <f t="shared" si="0"/>
        <v>0</v>
      </c>
      <c r="F28" s="17" t="str">
        <f>IFERROR(VLOOKUP($A28,'CR ACT'!$A$3:$G$9999,2,0),"")</f>
        <v/>
      </c>
      <c r="G28" s="17" t="str">
        <f>IFERROR(VLOOKUP($A28,'CR ACT'!$A$3:$G$9999,3,0),"")</f>
        <v/>
      </c>
      <c r="H28" s="16" t="str">
        <f>IFERROR(VLOOKUP($A28,'CR ACT'!$A$3:$G$9999,4,0),"")</f>
        <v/>
      </c>
      <c r="I28" s="17" t="str">
        <f>IFERROR(VLOOKUP($A28,'CR ACT'!$A$3:$G$9999,5,0),"")</f>
        <v/>
      </c>
      <c r="J28" s="17" t="str">
        <f>IFERROR(VLOOKUP($A28,'CR ACT'!$A$3:$G$9999,6,0),"")</f>
        <v/>
      </c>
      <c r="K28" s="22" t="str">
        <f>IFERROR(VLOOKUP($A28,'CR ACT'!$A$3:$G$9999,7,0),"")</f>
        <v/>
      </c>
      <c r="L28" s="142"/>
      <c r="M28" s="142"/>
      <c r="N28" s="142"/>
      <c r="O28" s="142"/>
      <c r="P28" s="143" t="str">
        <f t="shared" si="1"/>
        <v/>
      </c>
      <c r="Q28" s="147"/>
    </row>
    <row r="29" ht="15.75" spans="1:17">
      <c r="A29" s="9">
        <v>6</v>
      </c>
      <c r="B29" s="135">
        <f>IFERROR(VLOOKUP(A29,'CR ACT'!$A$3:$J$9999,10,FALSE),"")</f>
        <v>0</v>
      </c>
      <c r="C29" s="10">
        <v>14</v>
      </c>
      <c r="D29" s="11">
        <v>1</v>
      </c>
      <c r="E29" s="11" t="str">
        <f t="shared" si="0"/>
        <v>14-1</v>
      </c>
      <c r="F29" s="12">
        <f>IFERROR(VLOOKUP($A29,'CR ACT'!$A$3:$G$9999,2,0),"")</f>
        <v>0.211805555555556</v>
      </c>
      <c r="G29" s="12" t="str">
        <f>IFERROR(VLOOKUP($A29,'CR ACT'!$A$3:$G$9999,3,0),"")</f>
        <v>PSL</v>
      </c>
      <c r="H29" s="11" t="str">
        <f>IFERROR(VLOOKUP($A29,'CR ACT'!$A$3:$G$9999,4,0),"")</f>
        <v>NH</v>
      </c>
      <c r="I29" s="12" t="str">
        <f>IFERROR(VLOOKUP($A29,'CR ACT'!$A$3:$G$9999,5,0),"")</f>
        <v>KLKV</v>
      </c>
      <c r="J29" s="12">
        <f>IFERROR(VLOOKUP($A29,'CR ACT'!$A$3:$G$9999,6,0),"")</f>
        <v>0.21875</v>
      </c>
      <c r="K29" s="20">
        <f>IFERROR(VLOOKUP($A29,'CR ACT'!$A$3:$G$9999,7,0),"")</f>
        <v>3.5</v>
      </c>
      <c r="L29" s="136">
        <f>SUMIF(Q29:Q36,"&lt;0:14",Q29:Q36)+SUM(P29:P36)+TIME(0,60,0)</f>
        <v>0.340277777777777</v>
      </c>
      <c r="M29" s="137">
        <f>L29+SUMIF(Q29:Q36,"&gt;0:14",Q29:Q36)-TIME(0,30,0)</f>
        <v>0.340277777777777</v>
      </c>
      <c r="N29" s="137">
        <f>MAX(0,(L29-TIME(8,0,0)))</f>
        <v>0.00694444444444392</v>
      </c>
      <c r="O29" s="138">
        <f>SUM(K29:K36)</f>
        <v>154.4</v>
      </c>
      <c r="P29" s="139">
        <f t="shared" si="1"/>
        <v>0.006944444444444</v>
      </c>
      <c r="Q29" s="145">
        <f t="shared" ref="Q29:Q35" si="5">IFERROR(MAX(0,(F30-J29)),"")</f>
        <v>0.00347222222222154</v>
      </c>
    </row>
    <row r="30" ht="15.75" spans="1:17">
      <c r="A30" s="13">
        <v>132</v>
      </c>
      <c r="B30" s="135">
        <f>IFERROR(VLOOKUP(A30,'CR ACT'!$A$3:$J$9999,10,FALSE),"")</f>
        <v>0</v>
      </c>
      <c r="C30" s="14">
        <v>14</v>
      </c>
      <c r="D30" s="13">
        <v>2</v>
      </c>
      <c r="E30" s="11" t="str">
        <f t="shared" si="0"/>
        <v>14-2</v>
      </c>
      <c r="F30" s="15">
        <f>IFERROR(VLOOKUP($A30,'CR ACT'!$A$3:$G$9999,2,0),"")</f>
        <v>0.222222222222222</v>
      </c>
      <c r="G30" s="15" t="str">
        <f>IFERROR(VLOOKUP($A30,'CR ACT'!$A$3:$G$9999,3,0),"")</f>
        <v>KLKV</v>
      </c>
      <c r="H30" s="13" t="str">
        <f>IFERROR(VLOOKUP($A30,'CR ACT'!$A$3:$G$9999,4,0),"")</f>
        <v>NH</v>
      </c>
      <c r="I30" s="15" t="str">
        <f>IFERROR(VLOOKUP($A30,'CR ACT'!$A$3:$G$9999,5,0),"")</f>
        <v>TVM</v>
      </c>
      <c r="J30" s="15">
        <f>IFERROR(VLOOKUP($A30,'CR ACT'!$A$3:$G$9999,6,0),"")</f>
        <v>0.277777777777778</v>
      </c>
      <c r="K30" s="21">
        <f>IFERROR(VLOOKUP($A30,'CR ACT'!$A$3:$G$9999,7,0),"")</f>
        <v>33.7</v>
      </c>
      <c r="L30" s="140"/>
      <c r="M30" s="140"/>
      <c r="N30" s="140"/>
      <c r="O30" s="140"/>
      <c r="P30" s="48">
        <f t="shared" si="1"/>
        <v>0.055555555555556</v>
      </c>
      <c r="Q30" s="146">
        <f t="shared" si="5"/>
        <v>0.00694444444444398</v>
      </c>
    </row>
    <row r="31" ht="15.75" spans="1:17">
      <c r="A31" s="13">
        <v>322</v>
      </c>
      <c r="B31" s="135">
        <f>IFERROR(VLOOKUP(A31,'CR ACT'!$A$3:$J$9999,10,FALSE),"")</f>
        <v>0</v>
      </c>
      <c r="C31" s="10">
        <v>14</v>
      </c>
      <c r="D31" s="13">
        <v>3</v>
      </c>
      <c r="E31" s="11" t="str">
        <f t="shared" si="0"/>
        <v>14-3</v>
      </c>
      <c r="F31" s="15">
        <f>IFERROR(VLOOKUP($A31,'CR ACT'!$A$3:$G$9999,2,0),"")</f>
        <v>0.284722222222222</v>
      </c>
      <c r="G31" s="15" t="str">
        <f>IFERROR(VLOOKUP($A31,'CR ACT'!$A$3:$G$9999,3,0),"")</f>
        <v>TVM</v>
      </c>
      <c r="H31" s="13" t="str">
        <f>IFERROR(VLOOKUP($A31,'CR ACT'!$A$3:$G$9999,4,0),"")</f>
        <v>NH</v>
      </c>
      <c r="I31" s="15" t="str">
        <f>IFERROR(VLOOKUP($A31,'CR ACT'!$A$3:$G$9999,5,0),"")</f>
        <v>KLKV</v>
      </c>
      <c r="J31" s="15">
        <f>IFERROR(VLOOKUP($A31,'CR ACT'!$A$3:$G$9999,6,0),"")</f>
        <v>0.340277777777778</v>
      </c>
      <c r="K31" s="21">
        <f>IFERROR(VLOOKUP($A31,'CR ACT'!$A$3:$G$9999,7,0),"")</f>
        <v>33.7</v>
      </c>
      <c r="L31" s="140"/>
      <c r="M31" s="140"/>
      <c r="N31" s="140"/>
      <c r="O31" s="140"/>
      <c r="P31" s="48">
        <f t="shared" si="1"/>
        <v>0.055555555555556</v>
      </c>
      <c r="Q31" s="146">
        <f t="shared" si="5"/>
        <v>0.020833333333333</v>
      </c>
    </row>
    <row r="32" ht="15.75" spans="1:17">
      <c r="A32" s="13">
        <v>189</v>
      </c>
      <c r="B32" s="135">
        <f>IFERROR(VLOOKUP(A32,'CR ACT'!$A$3:$J$9999,10,FALSE),"")</f>
        <v>0</v>
      </c>
      <c r="C32" s="14">
        <v>14</v>
      </c>
      <c r="D32" s="13">
        <v>4</v>
      </c>
      <c r="E32" s="11" t="str">
        <f t="shared" si="0"/>
        <v>14-4</v>
      </c>
      <c r="F32" s="15">
        <f>IFERROR(VLOOKUP($A32,'CR ACT'!$A$3:$G$9999,2,0),"")</f>
        <v>0.361111111111111</v>
      </c>
      <c r="G32" s="15" t="str">
        <f>IFERROR(VLOOKUP($A32,'CR ACT'!$A$3:$G$9999,3,0),"")</f>
        <v>KLKV</v>
      </c>
      <c r="H32" s="13" t="str">
        <f>IFERROR(VLOOKUP($A32,'CR ACT'!$A$3:$G$9999,4,0),"")</f>
        <v>NH</v>
      </c>
      <c r="I32" s="15" t="str">
        <f>IFERROR(VLOOKUP($A32,'CR ACT'!$A$3:$G$9999,5,0),"")</f>
        <v>MC</v>
      </c>
      <c r="J32" s="15">
        <f>IFERROR(VLOOKUP($A32,'CR ACT'!$A$3:$G$9999,6,0),"")</f>
        <v>0.444444444444444</v>
      </c>
      <c r="K32" s="21">
        <f>IFERROR(VLOOKUP($A32,'CR ACT'!$A$3:$G$9999,7,0),"")</f>
        <v>40</v>
      </c>
      <c r="L32" s="140"/>
      <c r="M32" s="140"/>
      <c r="N32" s="140"/>
      <c r="O32" s="140"/>
      <c r="P32" s="48">
        <f t="shared" si="1"/>
        <v>0.083333333333333</v>
      </c>
      <c r="Q32" s="146">
        <f t="shared" si="5"/>
        <v>0.00694444444444503</v>
      </c>
    </row>
    <row r="33" ht="15.75" spans="1:17">
      <c r="A33" s="13">
        <v>389</v>
      </c>
      <c r="B33" s="135">
        <f>IFERROR(VLOOKUP(A33,'CR ACT'!$A$3:$J$9999,10,FALSE),"")</f>
        <v>0</v>
      </c>
      <c r="C33" s="10">
        <v>14</v>
      </c>
      <c r="D33" s="13">
        <v>5</v>
      </c>
      <c r="E33" s="11" t="str">
        <f t="shared" si="0"/>
        <v>14-5</v>
      </c>
      <c r="F33" s="15">
        <f>IFERROR(VLOOKUP($A33,'CR ACT'!$A$3:$G$9999,2,0),"")</f>
        <v>0.451388888888889</v>
      </c>
      <c r="G33" s="15" t="str">
        <f>IFERROR(VLOOKUP($A33,'CR ACT'!$A$3:$G$9999,3,0),"")</f>
        <v>MC</v>
      </c>
      <c r="H33" s="13" t="str">
        <f>IFERROR(VLOOKUP($A33,'CR ACT'!$A$3:$G$9999,4,0),"")</f>
        <v>NH</v>
      </c>
      <c r="I33" s="15" t="str">
        <f>IFERROR(VLOOKUP($A33,'CR ACT'!$A$3:$G$9999,5,0),"")</f>
        <v>KLKV</v>
      </c>
      <c r="J33" s="15">
        <f>IFERROR(VLOOKUP($A33,'CR ACT'!$A$3:$G$9999,6,0),"")</f>
        <v>0.520833333333333</v>
      </c>
      <c r="K33" s="21">
        <f>IFERROR(VLOOKUP($A33,'CR ACT'!$A$3:$G$9999,7,0),"")</f>
        <v>40</v>
      </c>
      <c r="L33" s="140"/>
      <c r="M33" s="140"/>
      <c r="N33" s="140"/>
      <c r="O33" s="140"/>
      <c r="P33" s="48">
        <f t="shared" si="1"/>
        <v>0.069444444444444</v>
      </c>
      <c r="Q33" s="146">
        <f t="shared" si="5"/>
        <v>0.00347222222222299</v>
      </c>
    </row>
    <row r="34" ht="15.75" spans="1:17">
      <c r="A34" s="13">
        <v>72</v>
      </c>
      <c r="B34" s="135">
        <f>IFERROR(VLOOKUP(A34,'CR ACT'!$A$3:$J$9999,10,FALSE),"")</f>
        <v>0</v>
      </c>
      <c r="C34" s="14">
        <v>14</v>
      </c>
      <c r="D34" s="13">
        <v>6</v>
      </c>
      <c r="E34" s="11" t="str">
        <f t="shared" si="0"/>
        <v>14-6</v>
      </c>
      <c r="F34" s="15">
        <f>IFERROR(VLOOKUP($A34,'CR ACT'!$A$3:$G$9999,2,0),"")</f>
        <v>0.524305555555556</v>
      </c>
      <c r="G34" s="15" t="str">
        <f>IFERROR(VLOOKUP($A34,'CR ACT'!$A$3:$G$9999,3,0),"")</f>
        <v>KLKV</v>
      </c>
      <c r="H34" s="13" t="str">
        <f>IFERROR(VLOOKUP($A34,'CR ACT'!$A$3:$G$9999,4,0),"")</f>
        <v>NH</v>
      </c>
      <c r="I34" s="15" t="str">
        <f>IFERROR(VLOOKUP($A34,'CR ACT'!$A$3:$G$9999,5,0),"")</f>
        <v>PSL</v>
      </c>
      <c r="J34" s="15">
        <f>IFERROR(VLOOKUP($A34,'CR ACT'!$A$3:$G$9999,6,0),"")</f>
        <v>0.53125</v>
      </c>
      <c r="K34" s="21">
        <f>IFERROR(VLOOKUP($A34,'CR ACT'!$A$3:$G$9999,7,0),"")</f>
        <v>3.5</v>
      </c>
      <c r="L34" s="140"/>
      <c r="M34" s="140"/>
      <c r="N34" s="140"/>
      <c r="O34" s="140"/>
      <c r="P34" s="48">
        <f t="shared" si="1"/>
        <v>0.00694444444444398</v>
      </c>
      <c r="Q34" s="146" t="str">
        <f t="shared" si="5"/>
        <v/>
      </c>
    </row>
    <row r="35" ht="15.75" spans="1:17">
      <c r="A35" s="13"/>
      <c r="B35" s="135" t="str">
        <f>IFERROR(VLOOKUP(A35,'CR ACT'!$A$3:$J$9999,10,FALSE),"")</f>
        <v/>
      </c>
      <c r="C35" s="18"/>
      <c r="D35" s="13"/>
      <c r="E35" s="11" t="str">
        <f t="shared" si="0"/>
        <v>0</v>
      </c>
      <c r="F35" s="15" t="str">
        <f>IFERROR(VLOOKUP($A35,'CR ACT'!$A$3:$G$9999,2,0),"")</f>
        <v/>
      </c>
      <c r="G35" s="15" t="str">
        <f>IFERROR(VLOOKUP($A35,'CR ACT'!$A$3:$G$9999,3,0),"")</f>
        <v/>
      </c>
      <c r="H35" s="13" t="str">
        <f>IFERROR(VLOOKUP($A35,'CR ACT'!$A$3:$G$9999,4,0),"")</f>
        <v/>
      </c>
      <c r="I35" s="15" t="str">
        <f>IFERROR(VLOOKUP($A35,'CR ACT'!$A$3:$G$9999,5,0),"")</f>
        <v/>
      </c>
      <c r="J35" s="15" t="str">
        <f>IFERROR(VLOOKUP($A35,'CR ACT'!$A$3:$G$9999,6,0),"")</f>
        <v/>
      </c>
      <c r="K35" s="21" t="str">
        <f>IFERROR(VLOOKUP($A35,'CR ACT'!$A$3:$G$9999,7,0),"")</f>
        <v/>
      </c>
      <c r="L35" s="141"/>
      <c r="M35" s="141"/>
      <c r="N35" s="141"/>
      <c r="O35" s="141"/>
      <c r="P35" s="48" t="str">
        <f t="shared" si="1"/>
        <v/>
      </c>
      <c r="Q35" s="146" t="str">
        <f t="shared" si="5"/>
        <v/>
      </c>
    </row>
    <row r="36" ht="16.5" spans="1:17">
      <c r="A36" s="13"/>
      <c r="B36" s="135" t="str">
        <f>IFERROR(VLOOKUP(A36,'CR ACT'!$A$3:$J$9999,10,FALSE),"")</f>
        <v/>
      </c>
      <c r="C36" s="18"/>
      <c r="D36" s="16"/>
      <c r="E36" s="11" t="str">
        <f t="shared" si="0"/>
        <v>0</v>
      </c>
      <c r="F36" s="17" t="str">
        <f>IFERROR(VLOOKUP($A36,'CR ACT'!$A$3:$G$9999,2,0),"")</f>
        <v/>
      </c>
      <c r="G36" s="17" t="str">
        <f>IFERROR(VLOOKUP($A36,'CR ACT'!$A$3:$G$9999,3,0),"")</f>
        <v/>
      </c>
      <c r="H36" s="16" t="str">
        <f>IFERROR(VLOOKUP($A36,'CR ACT'!$A$3:$G$9999,4,0),"")</f>
        <v/>
      </c>
      <c r="I36" s="17" t="str">
        <f>IFERROR(VLOOKUP($A36,'CR ACT'!$A$3:$G$9999,5,0),"")</f>
        <v/>
      </c>
      <c r="J36" s="17" t="str">
        <f>IFERROR(VLOOKUP($A36,'CR ACT'!$A$3:$G$9999,6,0),"")</f>
        <v/>
      </c>
      <c r="K36" s="22" t="str">
        <f>IFERROR(VLOOKUP($A36,'CR ACT'!$A$3:$G$9999,7,0),"")</f>
        <v/>
      </c>
      <c r="L36" s="142"/>
      <c r="M36" s="142"/>
      <c r="N36" s="142"/>
      <c r="O36" s="142"/>
      <c r="P36" s="143" t="str">
        <f t="shared" si="1"/>
        <v/>
      </c>
      <c r="Q36" s="147"/>
    </row>
    <row r="37" ht="15.75" spans="1:17">
      <c r="A37" s="9">
        <v>53</v>
      </c>
      <c r="B37" s="135">
        <f>IFERROR(VLOOKUP(A37,'CR ACT'!$A$3:$J$9999,10,FALSE),"")</f>
        <v>0</v>
      </c>
      <c r="C37" s="10">
        <v>15</v>
      </c>
      <c r="D37" s="11">
        <v>1</v>
      </c>
      <c r="E37" s="11" t="str">
        <f t="shared" si="0"/>
        <v>15-1</v>
      </c>
      <c r="F37" s="12">
        <f>IFERROR(VLOOKUP($A37,'CR ACT'!$A$3:$G$9999,2,0),"")</f>
        <v>0.541666666666667</v>
      </c>
      <c r="G37" s="12" t="str">
        <f>IFERROR(VLOOKUP($A37,'CR ACT'!$A$3:$G$9999,3,0),"")</f>
        <v>PSL</v>
      </c>
      <c r="H37" s="11" t="str">
        <f>IFERROR(VLOOKUP($A37,'CR ACT'!$A$3:$G$9999,4,0),"")</f>
        <v>NH</v>
      </c>
      <c r="I37" s="12" t="str">
        <f>IFERROR(VLOOKUP($A37,'CR ACT'!$A$3:$G$9999,5,0),"")</f>
        <v>KLKV</v>
      </c>
      <c r="J37" s="12">
        <f>IFERROR(VLOOKUP($A37,'CR ACT'!$A$3:$G$9999,6,0),"")</f>
        <v>0.548611111111111</v>
      </c>
      <c r="K37" s="20">
        <f>IFERROR(VLOOKUP($A37,'CR ACT'!$A$3:$G$9999,7,0),"")</f>
        <v>3.5</v>
      </c>
      <c r="L37" s="136">
        <f>SUMIF(Q37:Q44,"&lt;0:14",Q37:Q44)+SUM(P37:P44)+TIME(0,60,0)</f>
        <v>0.333333333333332</v>
      </c>
      <c r="M37" s="137">
        <f>L37+SUMIF(Q37:Q44,"&gt;0:14",Q37:Q44)-TIME(0,30,0)</f>
        <v>0.333333333333332</v>
      </c>
      <c r="N37" s="137">
        <f>MAX(0,(L37-TIME(8,0,0)))</f>
        <v>0</v>
      </c>
      <c r="O37" s="138">
        <f>SUM(K37:K44)</f>
        <v>154.4</v>
      </c>
      <c r="P37" s="139">
        <f t="shared" si="1"/>
        <v>0.00694444444444409</v>
      </c>
      <c r="Q37" s="145">
        <f t="shared" ref="Q37:Q43" si="6">IFERROR(MAX(0,(F38-J37)),"")</f>
        <v>0.00347222222222565</v>
      </c>
    </row>
    <row r="38" ht="15.75" spans="1:17">
      <c r="A38" s="13">
        <v>239</v>
      </c>
      <c r="B38" s="135">
        <f>IFERROR(VLOOKUP(A38,'CR ACT'!$A$3:$J$9999,10,FALSE),"")</f>
        <v>0</v>
      </c>
      <c r="C38" s="14">
        <v>15</v>
      </c>
      <c r="D38" s="13">
        <v>2</v>
      </c>
      <c r="E38" s="11" t="str">
        <f t="shared" si="0"/>
        <v>15-2</v>
      </c>
      <c r="F38" s="15">
        <f>IFERROR(VLOOKUP($A38,'CR ACT'!$A$3:$G$9999,2,0),"")</f>
        <v>0.552083333333337</v>
      </c>
      <c r="G38" s="15" t="str">
        <f>IFERROR(VLOOKUP($A38,'CR ACT'!$A$3:$G$9999,3,0),"")</f>
        <v>KLKV</v>
      </c>
      <c r="H38" s="13" t="str">
        <f>IFERROR(VLOOKUP($A38,'CR ACT'!$A$3:$G$9999,4,0),"")</f>
        <v>NH</v>
      </c>
      <c r="I38" s="15" t="str">
        <f>IFERROR(VLOOKUP($A38,'CR ACT'!$A$3:$G$9999,5,0),"")</f>
        <v>TVM</v>
      </c>
      <c r="J38" s="15">
        <f>IFERROR(VLOOKUP($A38,'CR ACT'!$A$3:$G$9999,6,0),"")</f>
        <v>0.607638888888893</v>
      </c>
      <c r="K38" s="21">
        <f>IFERROR(VLOOKUP($A38,'CR ACT'!$A$3:$G$9999,7,0),"")</f>
        <v>33.7</v>
      </c>
      <c r="L38" s="140"/>
      <c r="M38" s="140"/>
      <c r="N38" s="140"/>
      <c r="O38" s="140"/>
      <c r="P38" s="48">
        <f t="shared" si="1"/>
        <v>0.0555555555555559</v>
      </c>
      <c r="Q38" s="146">
        <f t="shared" si="6"/>
        <v>0.00694444444444009</v>
      </c>
    </row>
    <row r="39" ht="15.75" spans="1:17">
      <c r="A39" s="13">
        <v>427</v>
      </c>
      <c r="B39" s="135">
        <f>IFERROR(VLOOKUP(A39,'CR ACT'!$A$3:$J$9999,10,FALSE),"")</f>
        <v>0</v>
      </c>
      <c r="C39" s="10">
        <v>15</v>
      </c>
      <c r="D39" s="13">
        <v>3</v>
      </c>
      <c r="E39" s="11" t="str">
        <f t="shared" si="0"/>
        <v>15-3</v>
      </c>
      <c r="F39" s="15">
        <f>IFERROR(VLOOKUP($A39,'CR ACT'!$A$3:$G$9999,2,0),"")</f>
        <v>0.614583333333333</v>
      </c>
      <c r="G39" s="15" t="str">
        <f>IFERROR(VLOOKUP($A39,'CR ACT'!$A$3:$G$9999,3,0),"")</f>
        <v>TVM</v>
      </c>
      <c r="H39" s="13" t="str">
        <f>IFERROR(VLOOKUP($A39,'CR ACT'!$A$3:$G$9999,4,0),"")</f>
        <v>NH</v>
      </c>
      <c r="I39" s="15" t="str">
        <f>IFERROR(VLOOKUP($A39,'CR ACT'!$A$3:$G$9999,5,0),"")</f>
        <v>KLKV</v>
      </c>
      <c r="J39" s="15">
        <f>IFERROR(VLOOKUP($A39,'CR ACT'!$A$3:$G$9999,6,0),"")</f>
        <v>0.670138888888889</v>
      </c>
      <c r="K39" s="21">
        <f>IFERROR(VLOOKUP($A39,'CR ACT'!$A$3:$G$9999,7,0),"")</f>
        <v>33.7</v>
      </c>
      <c r="L39" s="140"/>
      <c r="M39" s="140"/>
      <c r="N39" s="140"/>
      <c r="O39" s="140"/>
      <c r="P39" s="48">
        <f t="shared" si="1"/>
        <v>0.0555555555555559</v>
      </c>
      <c r="Q39" s="146">
        <f t="shared" si="6"/>
        <v>0.020833333333333</v>
      </c>
    </row>
    <row r="40" ht="15.75" spans="1:17">
      <c r="A40" s="13">
        <v>274</v>
      </c>
      <c r="B40" s="135">
        <f>IFERROR(VLOOKUP(A40,'CR ACT'!$A$3:$J$9999,10,FALSE),"")</f>
        <v>0</v>
      </c>
      <c r="C40" s="14">
        <v>15</v>
      </c>
      <c r="D40" s="13">
        <v>4</v>
      </c>
      <c r="E40" s="11" t="str">
        <f t="shared" si="0"/>
        <v>15-4</v>
      </c>
      <c r="F40" s="15">
        <f>IFERROR(VLOOKUP($A40,'CR ACT'!$A$3:$G$9999,2,0),"")</f>
        <v>0.690972222222222</v>
      </c>
      <c r="G40" s="15" t="str">
        <f>IFERROR(VLOOKUP($A40,'CR ACT'!$A$3:$G$9999,3,0),"")</f>
        <v>KLKV</v>
      </c>
      <c r="H40" s="13" t="str">
        <f>IFERROR(VLOOKUP($A40,'CR ACT'!$A$3:$G$9999,4,0),"")</f>
        <v>NH</v>
      </c>
      <c r="I40" s="15" t="str">
        <f>IFERROR(VLOOKUP($A40,'CR ACT'!$A$3:$G$9999,5,0),"")</f>
        <v>MC</v>
      </c>
      <c r="J40" s="15">
        <f>IFERROR(VLOOKUP($A40,'CR ACT'!$A$3:$G$9999,6,0),"")</f>
        <v>0.760416666666666</v>
      </c>
      <c r="K40" s="21">
        <f>IFERROR(VLOOKUP($A40,'CR ACT'!$A$3:$G$9999,7,0),"")</f>
        <v>40</v>
      </c>
      <c r="L40" s="140"/>
      <c r="M40" s="140"/>
      <c r="N40" s="140"/>
      <c r="O40" s="140"/>
      <c r="P40" s="48">
        <f t="shared" si="1"/>
        <v>0.069444444444444</v>
      </c>
      <c r="Q40" s="146">
        <f t="shared" si="6"/>
        <v>0.00694444444444509</v>
      </c>
    </row>
    <row r="41" ht="15.75" spans="1:17">
      <c r="A41" s="13">
        <v>472</v>
      </c>
      <c r="B41" s="135">
        <f>IFERROR(VLOOKUP(A41,'CR ACT'!$A$3:$J$9999,10,FALSE),"")</f>
        <v>0</v>
      </c>
      <c r="C41" s="10">
        <v>15</v>
      </c>
      <c r="D41" s="13">
        <v>5</v>
      </c>
      <c r="E41" s="11" t="str">
        <f t="shared" si="0"/>
        <v>15-5</v>
      </c>
      <c r="F41" s="15">
        <f>IFERROR(VLOOKUP($A41,'CR ACT'!$A$3:$G$9999,2,0),"")</f>
        <v>0.767361111111111</v>
      </c>
      <c r="G41" s="15" t="str">
        <f>IFERROR(VLOOKUP($A41,'CR ACT'!$A$3:$G$9999,3,0),"")</f>
        <v>MC</v>
      </c>
      <c r="H41" s="13" t="str">
        <f>IFERROR(VLOOKUP($A41,'CR ACT'!$A$3:$G$9999,4,0),"")</f>
        <v>NH</v>
      </c>
      <c r="I41" s="15" t="str">
        <f>IFERROR(VLOOKUP($A41,'CR ACT'!$A$3:$G$9999,5,0),"")</f>
        <v>KLKV</v>
      </c>
      <c r="J41" s="15">
        <f>IFERROR(VLOOKUP($A41,'CR ACT'!$A$3:$G$9999,6,0),"")</f>
        <v>0.840277777777778</v>
      </c>
      <c r="K41" s="21">
        <f>IFERROR(VLOOKUP($A41,'CR ACT'!$A$3:$G$9999,7,0),"")</f>
        <v>40</v>
      </c>
      <c r="L41" s="140"/>
      <c r="M41" s="140"/>
      <c r="N41" s="140"/>
      <c r="O41" s="140"/>
      <c r="P41" s="48">
        <f t="shared" si="1"/>
        <v>0.072916666666667</v>
      </c>
      <c r="Q41" s="146">
        <f t="shared" si="6"/>
        <v>0.00694444444444398</v>
      </c>
    </row>
    <row r="42" ht="15.75" spans="1:17">
      <c r="A42" s="13">
        <v>114</v>
      </c>
      <c r="B42" s="135">
        <f>IFERROR(VLOOKUP(A42,'CR ACT'!$A$3:$J$9999,10,FALSE),"")</f>
        <v>0</v>
      </c>
      <c r="C42" s="14">
        <v>15</v>
      </c>
      <c r="D42" s="13">
        <v>6</v>
      </c>
      <c r="E42" s="11" t="str">
        <f t="shared" si="0"/>
        <v>15-6</v>
      </c>
      <c r="F42" s="15">
        <f>IFERROR(VLOOKUP($A42,'CR ACT'!$A$3:$G$9999,2,0),"")</f>
        <v>0.847222222222222</v>
      </c>
      <c r="G42" s="15" t="str">
        <f>IFERROR(VLOOKUP($A42,'CR ACT'!$A$3:$G$9999,3,0),"")</f>
        <v>KLKV</v>
      </c>
      <c r="H42" s="13" t="str">
        <f>IFERROR(VLOOKUP($A42,'CR ACT'!$A$3:$G$9999,4,0),"")</f>
        <v>NH</v>
      </c>
      <c r="I42" s="15" t="str">
        <f>IFERROR(VLOOKUP($A42,'CR ACT'!$A$3:$G$9999,5,0),"")</f>
        <v>PSL</v>
      </c>
      <c r="J42" s="15">
        <f>IFERROR(VLOOKUP($A42,'CR ACT'!$A$3:$G$9999,6,0),"")</f>
        <v>0.854166666666666</v>
      </c>
      <c r="K42" s="21">
        <f>IFERROR(VLOOKUP($A42,'CR ACT'!$A$3:$G$9999,7,0),"")</f>
        <v>3.5</v>
      </c>
      <c r="L42" s="140"/>
      <c r="M42" s="140"/>
      <c r="N42" s="140"/>
      <c r="O42" s="140"/>
      <c r="P42" s="48">
        <f t="shared" si="1"/>
        <v>0.00694444444444398</v>
      </c>
      <c r="Q42" s="146" t="str">
        <f t="shared" si="6"/>
        <v/>
      </c>
    </row>
    <row r="43" ht="15.75" spans="1:17">
      <c r="A43" s="13"/>
      <c r="B43" s="135" t="str">
        <f>IFERROR(VLOOKUP(A43,'CR ACT'!$A$3:$J$9999,10,FALSE),"")</f>
        <v/>
      </c>
      <c r="C43" s="18"/>
      <c r="D43" s="13"/>
      <c r="E43" s="11" t="str">
        <f t="shared" si="0"/>
        <v>0</v>
      </c>
      <c r="F43" s="15" t="str">
        <f>IFERROR(VLOOKUP($A43,'CR ACT'!$A$3:$G$9999,2,0),"")</f>
        <v/>
      </c>
      <c r="G43" s="15" t="str">
        <f>IFERROR(VLOOKUP($A43,'CR ACT'!$A$3:$G$9999,3,0),"")</f>
        <v/>
      </c>
      <c r="H43" s="13" t="str">
        <f>IFERROR(VLOOKUP($A43,'CR ACT'!$A$3:$G$9999,4,0),"")</f>
        <v/>
      </c>
      <c r="I43" s="15" t="str">
        <f>IFERROR(VLOOKUP($A43,'CR ACT'!$A$3:$G$9999,5,0),"")</f>
        <v/>
      </c>
      <c r="J43" s="15" t="str">
        <f>IFERROR(VLOOKUP($A43,'CR ACT'!$A$3:$G$9999,6,0),"")</f>
        <v/>
      </c>
      <c r="K43" s="21" t="str">
        <f>IFERROR(VLOOKUP($A43,'CR ACT'!$A$3:$G$9999,7,0),"")</f>
        <v/>
      </c>
      <c r="L43" s="141"/>
      <c r="M43" s="141"/>
      <c r="N43" s="141"/>
      <c r="O43" s="141"/>
      <c r="P43" s="48" t="str">
        <f t="shared" si="1"/>
        <v/>
      </c>
      <c r="Q43" s="146" t="str">
        <f t="shared" si="6"/>
        <v/>
      </c>
    </row>
    <row r="44" ht="16.5" spans="1:17">
      <c r="A44" s="13"/>
      <c r="B44" s="135" t="str">
        <f>IFERROR(VLOOKUP(A44,'CR ACT'!$A$3:$J$9999,10,FALSE),"")</f>
        <v/>
      </c>
      <c r="C44" s="18"/>
      <c r="D44" s="16"/>
      <c r="E44" s="11" t="str">
        <f t="shared" si="0"/>
        <v>0</v>
      </c>
      <c r="F44" s="17" t="str">
        <f>IFERROR(VLOOKUP($A44,'CR ACT'!$A$3:$G$9999,2,0),"")</f>
        <v/>
      </c>
      <c r="G44" s="17" t="str">
        <f>IFERROR(VLOOKUP($A44,'CR ACT'!$A$3:$G$9999,3,0),"")</f>
        <v/>
      </c>
      <c r="H44" s="16" t="str">
        <f>IFERROR(VLOOKUP($A44,'CR ACT'!$A$3:$G$9999,4,0),"")</f>
        <v/>
      </c>
      <c r="I44" s="17" t="str">
        <f>IFERROR(VLOOKUP($A44,'CR ACT'!$A$3:$G$9999,5,0),"")</f>
        <v/>
      </c>
      <c r="J44" s="17" t="str">
        <f>IFERROR(VLOOKUP($A44,'CR ACT'!$A$3:$G$9999,6,0),"")</f>
        <v/>
      </c>
      <c r="K44" s="22" t="str">
        <f>IFERROR(VLOOKUP($A44,'CR ACT'!$A$3:$G$9999,7,0),"")</f>
        <v/>
      </c>
      <c r="L44" s="142"/>
      <c r="M44" s="142"/>
      <c r="N44" s="142"/>
      <c r="O44" s="142"/>
      <c r="P44" s="143" t="str">
        <f t="shared" si="1"/>
        <v/>
      </c>
      <c r="Q44" s="147"/>
    </row>
    <row r="45" ht="15.75" spans="1:17">
      <c r="A45" s="9">
        <v>7</v>
      </c>
      <c r="B45" s="135">
        <f>IFERROR(VLOOKUP(A45,'CR ACT'!$A$3:$J$9999,10,FALSE),"")</f>
        <v>0</v>
      </c>
      <c r="C45" s="10">
        <v>16</v>
      </c>
      <c r="D45" s="11">
        <v>1</v>
      </c>
      <c r="E45" s="11" t="str">
        <f t="shared" si="0"/>
        <v>16-1</v>
      </c>
      <c r="F45" s="12">
        <f>IFERROR(VLOOKUP($A45,'CR ACT'!$A$3:$G$9999,2,0),"")</f>
        <v>0.21875</v>
      </c>
      <c r="G45" s="12" t="str">
        <f>IFERROR(VLOOKUP($A45,'CR ACT'!$A$3:$G$9999,3,0),"")</f>
        <v>PSL</v>
      </c>
      <c r="H45" s="11" t="str">
        <f>IFERROR(VLOOKUP($A45,'CR ACT'!$A$3:$G$9999,4,0),"")</f>
        <v>NH</v>
      </c>
      <c r="I45" s="12" t="str">
        <f>IFERROR(VLOOKUP($A45,'CR ACT'!$A$3:$G$9999,5,0),"")</f>
        <v>KLKV</v>
      </c>
      <c r="J45" s="12">
        <f>IFERROR(VLOOKUP($A45,'CR ACT'!$A$3:$G$9999,6,0),"")</f>
        <v>0.225694444444444</v>
      </c>
      <c r="K45" s="20">
        <f>IFERROR(VLOOKUP($A45,'CR ACT'!$A$3:$G$9999,7,0),"")</f>
        <v>3.5</v>
      </c>
      <c r="L45" s="136">
        <f>SUMIF(Q45:Q52,"&lt;0:14",Q45:Q52)+SUM(P45:P52)+TIME(0,60,0)</f>
        <v>0.340277777777777</v>
      </c>
      <c r="M45" s="137">
        <f>L45+SUMIF(Q45:Q52,"&gt;0:14",Q45:Q52)-TIME(0,30,0)</f>
        <v>0.340277777777777</v>
      </c>
      <c r="N45" s="137">
        <f>MAX(0,(L45-TIME(8,0,0)))</f>
        <v>0.00694444444444392</v>
      </c>
      <c r="O45" s="138">
        <f>SUM(K45:K52)</f>
        <v>154.4</v>
      </c>
      <c r="P45" s="139">
        <f t="shared" si="1"/>
        <v>0.006944444444444</v>
      </c>
      <c r="Q45" s="145">
        <f t="shared" ref="Q45:Q51" si="7">IFERROR(MAX(0,(F46-J45)),"")</f>
        <v>0.00347222222222254</v>
      </c>
    </row>
    <row r="46" ht="15.75" spans="1:17">
      <c r="A46" s="13">
        <v>135</v>
      </c>
      <c r="B46" s="135">
        <f>IFERROR(VLOOKUP(A46,'CR ACT'!$A$3:$J$9999,10,FALSE),"")</f>
        <v>0</v>
      </c>
      <c r="C46" s="14">
        <v>16</v>
      </c>
      <c r="D46" s="13">
        <v>2</v>
      </c>
      <c r="E46" s="11" t="str">
        <f t="shared" si="0"/>
        <v>16-2</v>
      </c>
      <c r="F46" s="15">
        <f>IFERROR(VLOOKUP($A46,'CR ACT'!$A$3:$G$9999,2,0),"")</f>
        <v>0.229166666666667</v>
      </c>
      <c r="G46" s="15" t="str">
        <f>IFERROR(VLOOKUP($A46,'CR ACT'!$A$3:$G$9999,3,0),"")</f>
        <v>KLKV</v>
      </c>
      <c r="H46" s="13" t="str">
        <f>IFERROR(VLOOKUP($A46,'CR ACT'!$A$3:$G$9999,4,0),"")</f>
        <v>NH</v>
      </c>
      <c r="I46" s="15" t="str">
        <f>IFERROR(VLOOKUP($A46,'CR ACT'!$A$3:$G$9999,5,0),"")</f>
        <v>MC</v>
      </c>
      <c r="J46" s="15">
        <f>IFERROR(VLOOKUP($A46,'CR ACT'!$A$3:$G$9999,6,0),"")</f>
        <v>0.298611111111111</v>
      </c>
      <c r="K46" s="21">
        <f>IFERROR(VLOOKUP($A46,'CR ACT'!$A$3:$G$9999,7,0),"")</f>
        <v>40</v>
      </c>
      <c r="L46" s="140"/>
      <c r="M46" s="140"/>
      <c r="N46" s="140"/>
      <c r="O46" s="140"/>
      <c r="P46" s="48">
        <f t="shared" si="1"/>
        <v>0.069444444444444</v>
      </c>
      <c r="Q46" s="146">
        <f t="shared" si="7"/>
        <v>0.00694444444444503</v>
      </c>
    </row>
    <row r="47" ht="15.75" spans="1:17">
      <c r="A47" s="13">
        <v>327</v>
      </c>
      <c r="B47" s="135">
        <f>IFERROR(VLOOKUP(A47,'CR ACT'!$A$3:$J$9999,10,FALSE),"")</f>
        <v>0</v>
      </c>
      <c r="C47" s="10">
        <v>16</v>
      </c>
      <c r="D47" s="13">
        <v>3</v>
      </c>
      <c r="E47" s="11" t="str">
        <f t="shared" si="0"/>
        <v>16-3</v>
      </c>
      <c r="F47" s="15">
        <f>IFERROR(VLOOKUP($A47,'CR ACT'!$A$3:$G$9999,2,0),"")</f>
        <v>0.305555555555556</v>
      </c>
      <c r="G47" s="15" t="str">
        <f>IFERROR(VLOOKUP($A47,'CR ACT'!$A$3:$G$9999,3,0),"")</f>
        <v>MC</v>
      </c>
      <c r="H47" s="13" t="str">
        <f>IFERROR(VLOOKUP($A47,'CR ACT'!$A$3:$G$9999,4,0),"")</f>
        <v>NH</v>
      </c>
      <c r="I47" s="15" t="str">
        <f>IFERROR(VLOOKUP($A47,'CR ACT'!$A$3:$G$9999,5,0),"")</f>
        <v>KLKV</v>
      </c>
      <c r="J47" s="15">
        <f>IFERROR(VLOOKUP($A47,'CR ACT'!$A$3:$G$9999,6,0),"")</f>
        <v>0.388888888888889</v>
      </c>
      <c r="K47" s="21">
        <f>IFERROR(VLOOKUP($A47,'CR ACT'!$A$3:$G$9999,7,0),"")</f>
        <v>40</v>
      </c>
      <c r="L47" s="140"/>
      <c r="M47" s="140"/>
      <c r="N47" s="140"/>
      <c r="O47" s="140"/>
      <c r="P47" s="48">
        <f t="shared" si="1"/>
        <v>0.083333333333333</v>
      </c>
      <c r="Q47" s="146">
        <f t="shared" si="7"/>
        <v>0.020833333333333</v>
      </c>
    </row>
    <row r="48" ht="15.75" spans="1:17">
      <c r="A48" s="13">
        <v>206</v>
      </c>
      <c r="B48" s="135">
        <f>IFERROR(VLOOKUP(A48,'CR ACT'!$A$3:$J$9999,10,FALSE),"")</f>
        <v>0</v>
      </c>
      <c r="C48" s="14">
        <v>16</v>
      </c>
      <c r="D48" s="13">
        <v>4</v>
      </c>
      <c r="E48" s="11" t="str">
        <f t="shared" si="0"/>
        <v>16-4</v>
      </c>
      <c r="F48" s="15">
        <f>IFERROR(VLOOKUP($A48,'CR ACT'!$A$3:$G$9999,2,0),"")</f>
        <v>0.409722222222222</v>
      </c>
      <c r="G48" s="15" t="str">
        <f>IFERROR(VLOOKUP($A48,'CR ACT'!$A$3:$G$9999,3,0),"")</f>
        <v>KLKV</v>
      </c>
      <c r="H48" s="13" t="str">
        <f>IFERROR(VLOOKUP($A48,'CR ACT'!$A$3:$G$9999,4,0),"")</f>
        <v>NH</v>
      </c>
      <c r="I48" s="15" t="str">
        <f>IFERROR(VLOOKUP($A48,'CR ACT'!$A$3:$G$9999,5,0),"")</f>
        <v>TVM</v>
      </c>
      <c r="J48" s="15">
        <f>IFERROR(VLOOKUP($A48,'CR ACT'!$A$3:$G$9999,6,0),"")</f>
        <v>0.465277777777778</v>
      </c>
      <c r="K48" s="21">
        <f>IFERROR(VLOOKUP($A48,'CR ACT'!$A$3:$G$9999,7,0),"")</f>
        <v>33.7</v>
      </c>
      <c r="L48" s="140"/>
      <c r="M48" s="140"/>
      <c r="N48" s="140"/>
      <c r="O48" s="140"/>
      <c r="P48" s="48">
        <f t="shared" si="1"/>
        <v>0.055555555555556</v>
      </c>
      <c r="Q48" s="146">
        <f t="shared" si="7"/>
        <v>0.00694444444444398</v>
      </c>
    </row>
    <row r="49" ht="15.75" spans="1:17">
      <c r="A49" s="13">
        <v>398</v>
      </c>
      <c r="B49" s="135">
        <f>IFERROR(VLOOKUP(A49,'CR ACT'!$A$3:$J$9999,10,FALSE),"")</f>
        <v>0</v>
      </c>
      <c r="C49" s="10">
        <v>16</v>
      </c>
      <c r="D49" s="13">
        <v>5</v>
      </c>
      <c r="E49" s="11" t="str">
        <f t="shared" si="0"/>
        <v>16-5</v>
      </c>
      <c r="F49" s="15">
        <f>IFERROR(VLOOKUP($A49,'CR ACT'!$A$3:$G$9999,2,0),"")</f>
        <v>0.472222222222222</v>
      </c>
      <c r="G49" s="15" t="str">
        <f>IFERROR(VLOOKUP($A49,'CR ACT'!$A$3:$G$9999,3,0),"")</f>
        <v>TVM</v>
      </c>
      <c r="H49" s="13" t="str">
        <f>IFERROR(VLOOKUP($A49,'CR ACT'!$A$3:$G$9999,4,0),"")</f>
        <v>NH</v>
      </c>
      <c r="I49" s="15" t="str">
        <f>IFERROR(VLOOKUP($A49,'CR ACT'!$A$3:$G$9999,5,0),"")</f>
        <v>KLKV</v>
      </c>
      <c r="J49" s="15">
        <f>IFERROR(VLOOKUP($A49,'CR ACT'!$A$3:$G$9999,6,0),"")</f>
        <v>0.527777777777778</v>
      </c>
      <c r="K49" s="21">
        <f>IFERROR(VLOOKUP($A49,'CR ACT'!$A$3:$G$9999,7,0),"")</f>
        <v>33.7</v>
      </c>
      <c r="L49" s="140"/>
      <c r="M49" s="140"/>
      <c r="N49" s="140"/>
      <c r="O49" s="140"/>
      <c r="P49" s="48">
        <f t="shared" si="1"/>
        <v>0.055555555555556</v>
      </c>
      <c r="Q49" s="146">
        <f t="shared" si="7"/>
        <v>0.00347222222222199</v>
      </c>
    </row>
    <row r="50" ht="15.75" spans="1:17">
      <c r="A50" s="13">
        <v>68</v>
      </c>
      <c r="B50" s="135">
        <f>IFERROR(VLOOKUP(A50,'CR ACT'!$A$3:$J$9999,10,FALSE),"")</f>
        <v>0</v>
      </c>
      <c r="C50" s="14">
        <v>16</v>
      </c>
      <c r="D50" s="13">
        <v>6</v>
      </c>
      <c r="E50" s="11" t="str">
        <f t="shared" si="0"/>
        <v>16-6</v>
      </c>
      <c r="F50" s="15">
        <f>IFERROR(VLOOKUP($A50,'CR ACT'!$A$3:$G$9999,2,0),"")</f>
        <v>0.53125</v>
      </c>
      <c r="G50" s="15" t="str">
        <f>IFERROR(VLOOKUP($A50,'CR ACT'!$A$3:$G$9999,3,0),"")</f>
        <v>KLKV</v>
      </c>
      <c r="H50" s="13" t="str">
        <f>IFERROR(VLOOKUP($A50,'CR ACT'!$A$3:$G$9999,4,0),"")</f>
        <v>NH</v>
      </c>
      <c r="I50" s="15" t="str">
        <f>IFERROR(VLOOKUP($A50,'CR ACT'!$A$3:$G$9999,5,0),"")</f>
        <v>PSL</v>
      </c>
      <c r="J50" s="15">
        <f>IFERROR(VLOOKUP($A50,'CR ACT'!$A$3:$G$9999,6,0),"")</f>
        <v>0.538194444444444</v>
      </c>
      <c r="K50" s="21">
        <f>IFERROR(VLOOKUP($A50,'CR ACT'!$A$3:$G$9999,7,0),"")</f>
        <v>3.5</v>
      </c>
      <c r="L50" s="140"/>
      <c r="M50" s="140"/>
      <c r="N50" s="140"/>
      <c r="O50" s="140"/>
      <c r="P50" s="48">
        <f t="shared" si="1"/>
        <v>0.00694444444444398</v>
      </c>
      <c r="Q50" s="146" t="str">
        <f t="shared" si="7"/>
        <v/>
      </c>
    </row>
    <row r="51" ht="15.75" spans="1:17">
      <c r="A51" s="13"/>
      <c r="B51" s="135" t="str">
        <f>IFERROR(VLOOKUP(A51,'CR ACT'!$A$3:$J$9999,10,FALSE),"")</f>
        <v/>
      </c>
      <c r="C51" s="18"/>
      <c r="D51" s="13"/>
      <c r="E51" s="11" t="str">
        <f t="shared" si="0"/>
        <v>0</v>
      </c>
      <c r="F51" s="15" t="str">
        <f>IFERROR(VLOOKUP($A51,'CR ACT'!$A$3:$G$9999,2,0),"")</f>
        <v/>
      </c>
      <c r="G51" s="15" t="str">
        <f>IFERROR(VLOOKUP($A51,'CR ACT'!$A$3:$G$9999,3,0),"")</f>
        <v/>
      </c>
      <c r="H51" s="13" t="str">
        <f>IFERROR(VLOOKUP($A51,'CR ACT'!$A$3:$G$9999,4,0),"")</f>
        <v/>
      </c>
      <c r="I51" s="15" t="str">
        <f>IFERROR(VLOOKUP($A51,'CR ACT'!$A$3:$G$9999,5,0),"")</f>
        <v/>
      </c>
      <c r="J51" s="15" t="str">
        <f>IFERROR(VLOOKUP($A51,'CR ACT'!$A$3:$G$9999,6,0),"")</f>
        <v/>
      </c>
      <c r="K51" s="21" t="str">
        <f>IFERROR(VLOOKUP($A51,'CR ACT'!$A$3:$G$9999,7,0),"")</f>
        <v/>
      </c>
      <c r="L51" s="141"/>
      <c r="M51" s="141"/>
      <c r="N51" s="141"/>
      <c r="O51" s="141"/>
      <c r="P51" s="48" t="str">
        <f t="shared" si="1"/>
        <v/>
      </c>
      <c r="Q51" s="146" t="str">
        <f t="shared" si="7"/>
        <v/>
      </c>
    </row>
    <row r="52" ht="16.5" spans="1:17">
      <c r="A52" s="13"/>
      <c r="B52" s="135" t="str">
        <f>IFERROR(VLOOKUP(A52,'CR ACT'!$A$3:$J$9999,10,FALSE),"")</f>
        <v/>
      </c>
      <c r="C52" s="18"/>
      <c r="D52" s="16"/>
      <c r="E52" s="11" t="str">
        <f t="shared" si="0"/>
        <v>0</v>
      </c>
      <c r="F52" s="17" t="str">
        <f>IFERROR(VLOOKUP($A52,'CR ACT'!$A$3:$G$9999,2,0),"")</f>
        <v/>
      </c>
      <c r="G52" s="17" t="str">
        <f>IFERROR(VLOOKUP($A52,'CR ACT'!$A$3:$G$9999,3,0),"")</f>
        <v/>
      </c>
      <c r="H52" s="16" t="str">
        <f>IFERROR(VLOOKUP($A52,'CR ACT'!$A$3:$G$9999,4,0),"")</f>
        <v/>
      </c>
      <c r="I52" s="17" t="str">
        <f>IFERROR(VLOOKUP($A52,'CR ACT'!$A$3:$G$9999,5,0),"")</f>
        <v/>
      </c>
      <c r="J52" s="17" t="str">
        <f>IFERROR(VLOOKUP($A52,'CR ACT'!$A$3:$G$9999,6,0),"")</f>
        <v/>
      </c>
      <c r="K52" s="22" t="str">
        <f>IFERROR(VLOOKUP($A52,'CR ACT'!$A$3:$G$9999,7,0),"")</f>
        <v/>
      </c>
      <c r="L52" s="142"/>
      <c r="M52" s="142"/>
      <c r="N52" s="142"/>
      <c r="O52" s="142"/>
      <c r="P52" s="143" t="str">
        <f t="shared" si="1"/>
        <v/>
      </c>
      <c r="Q52" s="147"/>
    </row>
    <row r="53" ht="15.75" spans="1:17">
      <c r="A53" s="9">
        <v>54</v>
      </c>
      <c r="B53" s="135">
        <f>IFERROR(VLOOKUP(A53,'CR ACT'!$A$3:$J$9999,10,FALSE),"")</f>
        <v>0</v>
      </c>
      <c r="C53" s="10">
        <v>17</v>
      </c>
      <c r="D53" s="11">
        <v>1</v>
      </c>
      <c r="E53" s="11" t="str">
        <f t="shared" si="0"/>
        <v>17-1</v>
      </c>
      <c r="F53" s="12">
        <f>IFERROR(VLOOKUP($A53,'CR ACT'!$A$3:$G$9999,2,0),"")</f>
        <v>0.552083333333333</v>
      </c>
      <c r="G53" s="12" t="str">
        <f>IFERROR(VLOOKUP($A53,'CR ACT'!$A$3:$G$9999,3,0),"")</f>
        <v>PSL</v>
      </c>
      <c r="H53" s="11" t="str">
        <f>IFERROR(VLOOKUP($A53,'CR ACT'!$A$3:$G$9999,4,0),"")</f>
        <v>NH</v>
      </c>
      <c r="I53" s="12" t="str">
        <f>IFERROR(VLOOKUP($A53,'CR ACT'!$A$3:$G$9999,5,0),"")</f>
        <v>KLKV</v>
      </c>
      <c r="J53" s="12">
        <f>IFERROR(VLOOKUP($A53,'CR ACT'!$A$3:$G$9999,6,0),"")</f>
        <v>0.559027777777777</v>
      </c>
      <c r="K53" s="20">
        <f>IFERROR(VLOOKUP($A53,'CR ACT'!$A$3:$G$9999,7,0),"")</f>
        <v>3.5</v>
      </c>
      <c r="L53" s="136">
        <f>SUMIF(Q53:Q60,"&lt;0:14",Q53:Q60)+SUM(P53:P60)+TIME(0,60,0)</f>
        <v>0.347222222222222</v>
      </c>
      <c r="M53" s="137">
        <f>L53+SUMIF(Q53:Q60,"&gt;0:14",Q53:Q60)-TIME(0,30,0)</f>
        <v>0.347222222222222</v>
      </c>
      <c r="N53" s="137">
        <f>MAX(0,(L53-TIME(8,0,0)))</f>
        <v>0.0138888888888888</v>
      </c>
      <c r="O53" s="138">
        <f>SUM(K53:K60)</f>
        <v>154.4</v>
      </c>
      <c r="P53" s="139">
        <f t="shared" si="1"/>
        <v>0.00694444444444398</v>
      </c>
      <c r="Q53" s="145">
        <f t="shared" ref="Q53:Q59" si="8">IFERROR(MAX(0,(F54-J53)),"")</f>
        <v>0.00347222222222654</v>
      </c>
    </row>
    <row r="54" ht="15.75" spans="1:17">
      <c r="A54" s="13">
        <v>241</v>
      </c>
      <c r="B54" s="135">
        <f>IFERROR(VLOOKUP(A54,'CR ACT'!$A$3:$J$9999,10,FALSE),"")</f>
        <v>0</v>
      </c>
      <c r="C54" s="14">
        <v>17</v>
      </c>
      <c r="D54" s="13">
        <v>2</v>
      </c>
      <c r="E54" s="11" t="str">
        <f t="shared" si="0"/>
        <v>17-2</v>
      </c>
      <c r="F54" s="15">
        <f>IFERROR(VLOOKUP($A54,'CR ACT'!$A$3:$G$9999,2,0),"")</f>
        <v>0.562500000000004</v>
      </c>
      <c r="G54" s="15" t="str">
        <f>IFERROR(VLOOKUP($A54,'CR ACT'!$A$3:$G$9999,3,0),"")</f>
        <v>KLKV</v>
      </c>
      <c r="H54" s="13" t="str">
        <f>IFERROR(VLOOKUP($A54,'CR ACT'!$A$3:$G$9999,4,0),"")</f>
        <v>NH</v>
      </c>
      <c r="I54" s="15" t="str">
        <f>IFERROR(VLOOKUP($A54,'CR ACT'!$A$3:$G$9999,5,0),"")</f>
        <v>MC</v>
      </c>
      <c r="J54" s="15">
        <f>IFERROR(VLOOKUP($A54,'CR ACT'!$A$3:$G$9999,6,0),"")</f>
        <v>0.631944444444448</v>
      </c>
      <c r="K54" s="21">
        <f>IFERROR(VLOOKUP($A54,'CR ACT'!$A$3:$G$9999,7,0),"")</f>
        <v>40</v>
      </c>
      <c r="L54" s="140"/>
      <c r="M54" s="140"/>
      <c r="N54" s="140"/>
      <c r="O54" s="140"/>
      <c r="P54" s="48">
        <f t="shared" si="1"/>
        <v>0.069444444444444</v>
      </c>
      <c r="Q54" s="146">
        <f t="shared" si="8"/>
        <v>0.00694444444444098</v>
      </c>
    </row>
    <row r="55" ht="15.75" spans="1:17">
      <c r="A55" s="13">
        <v>435</v>
      </c>
      <c r="B55" s="135">
        <f>IFERROR(VLOOKUP(A55,'CR ACT'!$A$3:$J$9999,10,FALSE),"")</f>
        <v>0</v>
      </c>
      <c r="C55" s="10">
        <v>17</v>
      </c>
      <c r="D55" s="13">
        <v>3</v>
      </c>
      <c r="E55" s="11" t="str">
        <f t="shared" si="0"/>
        <v>17-3</v>
      </c>
      <c r="F55" s="15">
        <f>IFERROR(VLOOKUP($A55,'CR ACT'!$A$3:$G$9999,2,0),"")</f>
        <v>0.638888888888889</v>
      </c>
      <c r="G55" s="15" t="str">
        <f>IFERROR(VLOOKUP($A55,'CR ACT'!$A$3:$G$9999,3,0),"")</f>
        <v>MC</v>
      </c>
      <c r="H55" s="13" t="str">
        <f>IFERROR(VLOOKUP($A55,'CR ACT'!$A$3:$G$9999,4,0),"")</f>
        <v>NH</v>
      </c>
      <c r="I55" s="15" t="str">
        <f>IFERROR(VLOOKUP($A55,'CR ACT'!$A$3:$G$9999,5,0),"")</f>
        <v>KLKV</v>
      </c>
      <c r="J55" s="15">
        <f>IFERROR(VLOOKUP($A55,'CR ACT'!$A$3:$G$9999,6,0),"")</f>
        <v>0.715277777777778</v>
      </c>
      <c r="K55" s="21">
        <f>IFERROR(VLOOKUP($A55,'CR ACT'!$A$3:$G$9999,7,0),"")</f>
        <v>40</v>
      </c>
      <c r="L55" s="140"/>
      <c r="M55" s="140"/>
      <c r="N55" s="140"/>
      <c r="O55" s="140"/>
      <c r="P55" s="48">
        <f t="shared" si="1"/>
        <v>0.0763888888888891</v>
      </c>
      <c r="Q55" s="146">
        <f t="shared" si="8"/>
        <v>0.020833333333333</v>
      </c>
    </row>
    <row r="56" ht="15.75" spans="1:17">
      <c r="A56" s="13">
        <v>288</v>
      </c>
      <c r="B56" s="135">
        <f>IFERROR(VLOOKUP(A56,'CR ACT'!$A$3:$J$9999,10,FALSE),"")</f>
        <v>0</v>
      </c>
      <c r="C56" s="14">
        <v>17</v>
      </c>
      <c r="D56" s="13">
        <v>4</v>
      </c>
      <c r="E56" s="11" t="str">
        <f t="shared" si="0"/>
        <v>17-4</v>
      </c>
      <c r="F56" s="15">
        <f>IFERROR(VLOOKUP($A56,'CR ACT'!$A$3:$G$9999,2,0),"")</f>
        <v>0.736111111111111</v>
      </c>
      <c r="G56" s="15" t="str">
        <f>IFERROR(VLOOKUP($A56,'CR ACT'!$A$3:$G$9999,3,0),"")</f>
        <v>KLKV</v>
      </c>
      <c r="H56" s="13" t="str">
        <f>IFERROR(VLOOKUP($A56,'CR ACT'!$A$3:$G$9999,4,0),"")</f>
        <v>NH</v>
      </c>
      <c r="I56" s="15" t="str">
        <f>IFERROR(VLOOKUP($A56,'CR ACT'!$A$3:$G$9999,5,0),"")</f>
        <v>TVM</v>
      </c>
      <c r="J56" s="15">
        <f>IFERROR(VLOOKUP($A56,'CR ACT'!$A$3:$G$9999,6,0),"")</f>
        <v>0.798611111111111</v>
      </c>
      <c r="K56" s="21">
        <f>IFERROR(VLOOKUP($A56,'CR ACT'!$A$3:$G$9999,7,0),"")</f>
        <v>33.7</v>
      </c>
      <c r="L56" s="140"/>
      <c r="M56" s="140"/>
      <c r="N56" s="140"/>
      <c r="O56" s="140"/>
      <c r="P56" s="48">
        <f t="shared" si="1"/>
        <v>0.0625</v>
      </c>
      <c r="Q56" s="146">
        <f t="shared" si="8"/>
        <v>0.00694444444444497</v>
      </c>
    </row>
    <row r="57" ht="15.75" spans="1:17">
      <c r="A57" s="13">
        <v>479</v>
      </c>
      <c r="B57" s="135">
        <f>IFERROR(VLOOKUP(A57,'CR ACT'!$A$3:$J$9999,10,FALSE),"")</f>
        <v>0</v>
      </c>
      <c r="C57" s="10">
        <v>17</v>
      </c>
      <c r="D57" s="13">
        <v>5</v>
      </c>
      <c r="E57" s="11" t="str">
        <f t="shared" si="0"/>
        <v>17-5</v>
      </c>
      <c r="F57" s="15">
        <f>IFERROR(VLOOKUP($A57,'CR ACT'!$A$3:$G$9999,2,0),"")</f>
        <v>0.805555555555556</v>
      </c>
      <c r="G57" s="15" t="str">
        <f>IFERROR(VLOOKUP($A57,'CR ACT'!$A$3:$G$9999,3,0),"")</f>
        <v>TVM</v>
      </c>
      <c r="H57" s="13" t="str">
        <f>IFERROR(VLOOKUP($A57,'CR ACT'!$A$3:$G$9999,4,0),"")</f>
        <v>NH</v>
      </c>
      <c r="I57" s="15" t="str">
        <f>IFERROR(VLOOKUP($A57,'CR ACT'!$A$3:$G$9999,5,0),"")</f>
        <v>KLKV</v>
      </c>
      <c r="J57" s="15">
        <f>IFERROR(VLOOKUP($A57,'CR ACT'!$A$3:$G$9999,6,0),"")</f>
        <v>0.868055555555556</v>
      </c>
      <c r="K57" s="21">
        <f>IFERROR(VLOOKUP($A57,'CR ACT'!$A$3:$G$9999,7,0),"")</f>
        <v>33.7</v>
      </c>
      <c r="L57" s="140"/>
      <c r="M57" s="140"/>
      <c r="N57" s="140"/>
      <c r="O57" s="140"/>
      <c r="P57" s="48">
        <f t="shared" si="1"/>
        <v>0.0625</v>
      </c>
      <c r="Q57" s="146">
        <f t="shared" si="8"/>
        <v>0.00347222222222199</v>
      </c>
    </row>
    <row r="58" ht="15.75" spans="1:17">
      <c r="A58" s="13">
        <v>116</v>
      </c>
      <c r="B58" s="135">
        <f>IFERROR(VLOOKUP(A58,'CR ACT'!$A$3:$J$9999,10,FALSE),"")</f>
        <v>0</v>
      </c>
      <c r="C58" s="14">
        <v>17</v>
      </c>
      <c r="D58" s="13">
        <v>6</v>
      </c>
      <c r="E58" s="11" t="str">
        <f t="shared" si="0"/>
        <v>17-6</v>
      </c>
      <c r="F58" s="15">
        <f>IFERROR(VLOOKUP($A58,'CR ACT'!$A$3:$G$9999,2,0),"")</f>
        <v>0.871527777777778</v>
      </c>
      <c r="G58" s="15" t="str">
        <f>IFERROR(VLOOKUP($A58,'CR ACT'!$A$3:$G$9999,3,0),"")</f>
        <v>KLKV</v>
      </c>
      <c r="H58" s="13" t="str">
        <f>IFERROR(VLOOKUP($A58,'CR ACT'!$A$3:$G$9999,4,0),"")</f>
        <v>NH</v>
      </c>
      <c r="I58" s="15" t="str">
        <f>IFERROR(VLOOKUP($A58,'CR ACT'!$A$3:$G$9999,5,0),"")</f>
        <v>PSL</v>
      </c>
      <c r="J58" s="15">
        <f>IFERROR(VLOOKUP($A58,'CR ACT'!$A$3:$G$9999,6,0),"")</f>
        <v>0.878472222222222</v>
      </c>
      <c r="K58" s="21">
        <f>IFERROR(VLOOKUP($A58,'CR ACT'!$A$3:$G$9999,7,0),"")</f>
        <v>3.5</v>
      </c>
      <c r="L58" s="140"/>
      <c r="M58" s="140"/>
      <c r="N58" s="140"/>
      <c r="O58" s="140"/>
      <c r="P58" s="48">
        <f t="shared" si="1"/>
        <v>0.00694444444444398</v>
      </c>
      <c r="Q58" s="146" t="str">
        <f t="shared" si="8"/>
        <v/>
      </c>
    </row>
    <row r="59" ht="15.75" spans="1:17">
      <c r="A59" s="13"/>
      <c r="B59" s="135" t="str">
        <f>IFERROR(VLOOKUP(A59,'CR ACT'!$A$3:$J$9999,10,FALSE),"")</f>
        <v/>
      </c>
      <c r="C59" s="18"/>
      <c r="D59" s="13"/>
      <c r="E59" s="11" t="str">
        <f t="shared" si="0"/>
        <v>0</v>
      </c>
      <c r="F59" s="15" t="str">
        <f>IFERROR(VLOOKUP($A59,'CR ACT'!$A$3:$G$9999,2,0),"")</f>
        <v/>
      </c>
      <c r="G59" s="15" t="str">
        <f>IFERROR(VLOOKUP($A59,'CR ACT'!$A$3:$G$9999,3,0),"")</f>
        <v/>
      </c>
      <c r="H59" s="13" t="str">
        <f>IFERROR(VLOOKUP($A59,'CR ACT'!$A$3:$G$9999,4,0),"")</f>
        <v/>
      </c>
      <c r="I59" s="15" t="str">
        <f>IFERROR(VLOOKUP($A59,'CR ACT'!$A$3:$G$9999,5,0),"")</f>
        <v/>
      </c>
      <c r="J59" s="15" t="str">
        <f>IFERROR(VLOOKUP($A59,'CR ACT'!$A$3:$G$9999,6,0),"")</f>
        <v/>
      </c>
      <c r="K59" s="21" t="str">
        <f>IFERROR(VLOOKUP($A59,'CR ACT'!$A$3:$G$9999,7,0),"")</f>
        <v/>
      </c>
      <c r="L59" s="141"/>
      <c r="M59" s="141"/>
      <c r="N59" s="141"/>
      <c r="O59" s="141"/>
      <c r="P59" s="48" t="str">
        <f t="shared" si="1"/>
        <v/>
      </c>
      <c r="Q59" s="146" t="str">
        <f t="shared" si="8"/>
        <v/>
      </c>
    </row>
    <row r="60" ht="16.5" spans="1:17">
      <c r="A60" s="13"/>
      <c r="B60" s="135" t="str">
        <f>IFERROR(VLOOKUP(A60,'CR ACT'!$A$3:$J$9999,10,FALSE),"")</f>
        <v/>
      </c>
      <c r="C60" s="18"/>
      <c r="D60" s="16"/>
      <c r="E60" s="11" t="str">
        <f t="shared" si="0"/>
        <v>0</v>
      </c>
      <c r="F60" s="17" t="str">
        <f>IFERROR(VLOOKUP($A60,'CR ACT'!$A$3:$G$9999,2,0),"")</f>
        <v/>
      </c>
      <c r="G60" s="17" t="str">
        <f>IFERROR(VLOOKUP($A60,'CR ACT'!$A$3:$G$9999,3,0),"")</f>
        <v/>
      </c>
      <c r="H60" s="16" t="str">
        <f>IFERROR(VLOOKUP($A60,'CR ACT'!$A$3:$G$9999,4,0),"")</f>
        <v/>
      </c>
      <c r="I60" s="17" t="str">
        <f>IFERROR(VLOOKUP($A60,'CR ACT'!$A$3:$G$9999,5,0),"")</f>
        <v/>
      </c>
      <c r="J60" s="17" t="str">
        <f>IFERROR(VLOOKUP($A60,'CR ACT'!$A$3:$G$9999,6,0),"")</f>
        <v/>
      </c>
      <c r="K60" s="22" t="str">
        <f>IFERROR(VLOOKUP($A60,'CR ACT'!$A$3:$G$9999,7,0),"")</f>
        <v/>
      </c>
      <c r="L60" s="142"/>
      <c r="M60" s="142"/>
      <c r="N60" s="142"/>
      <c r="O60" s="142"/>
      <c r="P60" s="143" t="str">
        <f t="shared" si="1"/>
        <v/>
      </c>
      <c r="Q60" s="147"/>
    </row>
    <row r="61" ht="15.75" spans="1:17">
      <c r="A61" s="9">
        <v>11</v>
      </c>
      <c r="B61" s="135">
        <f>IFERROR(VLOOKUP(A61,'CR ACT'!$A$3:$J$9999,10,FALSE),"")</f>
        <v>0</v>
      </c>
      <c r="C61" s="10">
        <v>18</v>
      </c>
      <c r="D61" s="11">
        <v>1</v>
      </c>
      <c r="E61" s="11" t="str">
        <f t="shared" si="0"/>
        <v>18-1</v>
      </c>
      <c r="F61" s="12">
        <f>IFERROR(VLOOKUP($A61,'CR ACT'!$A$3:$G$9999,2,0),"")</f>
        <v>0.239583333333333</v>
      </c>
      <c r="G61" s="12" t="str">
        <f>IFERROR(VLOOKUP($A61,'CR ACT'!$A$3:$G$9999,3,0),"")</f>
        <v>PSL</v>
      </c>
      <c r="H61" s="11" t="str">
        <f>IFERROR(VLOOKUP($A61,'CR ACT'!$A$3:$G$9999,4,0),"")</f>
        <v>NH</v>
      </c>
      <c r="I61" s="12" t="str">
        <f>IFERROR(VLOOKUP($A61,'CR ACT'!$A$3:$G$9999,5,0),"")</f>
        <v>KLKV</v>
      </c>
      <c r="J61" s="12">
        <f>IFERROR(VLOOKUP($A61,'CR ACT'!$A$3:$G$9999,6,0),"")</f>
        <v>0.246527777777777</v>
      </c>
      <c r="K61" s="20">
        <f>IFERROR(VLOOKUP($A61,'CR ACT'!$A$3:$G$9999,7,0),"")</f>
        <v>3.5</v>
      </c>
      <c r="L61" s="136">
        <f>SUMIF(Q61:Q68,"&lt;0:14",Q61:Q68)+SUM(P61:P68)+TIME(0,60,0)</f>
        <v>0.333333333333333</v>
      </c>
      <c r="M61" s="137">
        <f>L61+SUMIF(Q61:Q68,"&gt;0:14",Q61:Q68)-TIME(0,30,0)</f>
        <v>0.333333333333333</v>
      </c>
      <c r="N61" s="137">
        <f>MAX(0,(L61-TIME(8,0,0)))</f>
        <v>0</v>
      </c>
      <c r="O61" s="138">
        <f>SUM(K61:K68)</f>
        <v>154.4</v>
      </c>
      <c r="P61" s="139">
        <f t="shared" si="1"/>
        <v>0.006944444444444</v>
      </c>
      <c r="Q61" s="145">
        <f t="shared" ref="Q61:Q67" si="9">IFERROR(MAX(0,(F62-J61)),"")</f>
        <v>0.00347222222222254</v>
      </c>
    </row>
    <row r="62" ht="15.75" spans="1:17">
      <c r="A62" s="13">
        <v>140</v>
      </c>
      <c r="B62" s="135">
        <f>IFERROR(VLOOKUP(A62,'CR ACT'!$A$3:$J$9999,10,FALSE),"")</f>
        <v>0</v>
      </c>
      <c r="C62" s="14">
        <v>18</v>
      </c>
      <c r="D62" s="13">
        <v>2</v>
      </c>
      <c r="E62" s="11" t="str">
        <f t="shared" si="0"/>
        <v>18-2</v>
      </c>
      <c r="F62" s="15">
        <f>IFERROR(VLOOKUP($A62,'CR ACT'!$A$3:$G$9999,2,0),"")</f>
        <v>0.25</v>
      </c>
      <c r="G62" s="15" t="str">
        <f>IFERROR(VLOOKUP($A62,'CR ACT'!$A$3:$G$9999,3,0),"")</f>
        <v>KLKV</v>
      </c>
      <c r="H62" s="13" t="str">
        <f>IFERROR(VLOOKUP($A62,'CR ACT'!$A$3:$G$9999,4,0),"")</f>
        <v>NH</v>
      </c>
      <c r="I62" s="15" t="str">
        <f>IFERROR(VLOOKUP($A62,'CR ACT'!$A$3:$G$9999,5,0),"")</f>
        <v>MC</v>
      </c>
      <c r="J62" s="15">
        <f>IFERROR(VLOOKUP($A62,'CR ACT'!$A$3:$G$9999,6,0),"")</f>
        <v>0.319444444444444</v>
      </c>
      <c r="K62" s="21">
        <f>IFERROR(VLOOKUP($A62,'CR ACT'!$A$3:$G$9999,7,0),"")</f>
        <v>40</v>
      </c>
      <c r="L62" s="140"/>
      <c r="M62" s="140"/>
      <c r="N62" s="140"/>
      <c r="O62" s="140"/>
      <c r="P62" s="48">
        <f t="shared" si="1"/>
        <v>0.069444444444444</v>
      </c>
      <c r="Q62" s="146">
        <f t="shared" si="9"/>
        <v>0.00694444444444503</v>
      </c>
    </row>
    <row r="63" ht="15.75" spans="1:17">
      <c r="A63" s="13">
        <v>333</v>
      </c>
      <c r="B63" s="135">
        <f>IFERROR(VLOOKUP(A63,'CR ACT'!$A$3:$J$9999,10,FALSE),"")</f>
        <v>0</v>
      </c>
      <c r="C63" s="10">
        <v>18</v>
      </c>
      <c r="D63" s="13">
        <v>3</v>
      </c>
      <c r="E63" s="11" t="str">
        <f t="shared" si="0"/>
        <v>18-3</v>
      </c>
      <c r="F63" s="15">
        <f>IFERROR(VLOOKUP($A63,'CR ACT'!$A$3:$G$9999,2,0),"")</f>
        <v>0.326388888888889</v>
      </c>
      <c r="G63" s="15" t="str">
        <f>IFERROR(VLOOKUP($A63,'CR ACT'!$A$3:$G$9999,3,0),"")</f>
        <v>MC</v>
      </c>
      <c r="H63" s="13" t="str">
        <f>IFERROR(VLOOKUP($A63,'CR ACT'!$A$3:$G$9999,4,0),"")</f>
        <v>NH</v>
      </c>
      <c r="I63" s="15" t="str">
        <f>IFERROR(VLOOKUP($A63,'CR ACT'!$A$3:$G$9999,5,0),"")</f>
        <v>KLKV</v>
      </c>
      <c r="J63" s="15">
        <f>IFERROR(VLOOKUP($A63,'CR ACT'!$A$3:$G$9999,6,0),"")</f>
        <v>0.402777777777778</v>
      </c>
      <c r="K63" s="21">
        <f>IFERROR(VLOOKUP($A63,'CR ACT'!$A$3:$G$9999,7,0),"")</f>
        <v>40</v>
      </c>
      <c r="L63" s="140"/>
      <c r="M63" s="140"/>
      <c r="N63" s="140"/>
      <c r="O63" s="140"/>
      <c r="P63" s="48">
        <f t="shared" si="1"/>
        <v>0.076388888888889</v>
      </c>
      <c r="Q63" s="146">
        <f t="shared" si="9"/>
        <v>0.020833333333333</v>
      </c>
    </row>
    <row r="64" ht="15.75" spans="1:17">
      <c r="A64" s="13">
        <v>211</v>
      </c>
      <c r="B64" s="135">
        <f>IFERROR(VLOOKUP(A64,'CR ACT'!$A$3:$J$9999,10,FALSE),"")</f>
        <v>0</v>
      </c>
      <c r="C64" s="14">
        <v>18</v>
      </c>
      <c r="D64" s="13">
        <v>4</v>
      </c>
      <c r="E64" s="11" t="str">
        <f t="shared" si="0"/>
        <v>18-4</v>
      </c>
      <c r="F64" s="15">
        <f>IFERROR(VLOOKUP($A64,'CR ACT'!$A$3:$G$9999,2,0),"")</f>
        <v>0.423611111111111</v>
      </c>
      <c r="G64" s="15" t="str">
        <f>IFERROR(VLOOKUP($A64,'CR ACT'!$A$3:$G$9999,3,0),"")</f>
        <v>KLKV</v>
      </c>
      <c r="H64" s="13" t="str">
        <f>IFERROR(VLOOKUP($A64,'CR ACT'!$A$3:$G$9999,4,0),"")</f>
        <v>NH</v>
      </c>
      <c r="I64" s="15" t="str">
        <f>IFERROR(VLOOKUP($A64,'CR ACT'!$A$3:$G$9999,5,0),"")</f>
        <v>TVM</v>
      </c>
      <c r="J64" s="15">
        <f>IFERROR(VLOOKUP($A64,'CR ACT'!$A$3:$G$9999,6,0),"")</f>
        <v>0.479166666666667</v>
      </c>
      <c r="K64" s="21">
        <f>IFERROR(VLOOKUP($A64,'CR ACT'!$A$3:$G$9999,7,0),"")</f>
        <v>33.7</v>
      </c>
      <c r="L64" s="140"/>
      <c r="M64" s="140"/>
      <c r="N64" s="140"/>
      <c r="O64" s="140"/>
      <c r="P64" s="48">
        <f t="shared" si="1"/>
        <v>0.055555555555556</v>
      </c>
      <c r="Q64" s="146">
        <f t="shared" si="9"/>
        <v>0.00694444444444398</v>
      </c>
    </row>
    <row r="65" ht="15.75" spans="1:17">
      <c r="A65" s="13">
        <v>400</v>
      </c>
      <c r="B65" s="135">
        <f>IFERROR(VLOOKUP(A65,'CR ACT'!$A$3:$J$9999,10,FALSE),"")</f>
        <v>0</v>
      </c>
      <c r="C65" s="10">
        <v>18</v>
      </c>
      <c r="D65" s="13">
        <v>5</v>
      </c>
      <c r="E65" s="11" t="str">
        <f t="shared" si="0"/>
        <v>18-5</v>
      </c>
      <c r="F65" s="15">
        <f>IFERROR(VLOOKUP($A65,'CR ACT'!$A$3:$G$9999,2,0),"")</f>
        <v>0.486111111111111</v>
      </c>
      <c r="G65" s="15" t="str">
        <f>IFERROR(VLOOKUP($A65,'CR ACT'!$A$3:$G$9999,3,0),"")</f>
        <v>TVM</v>
      </c>
      <c r="H65" s="13" t="str">
        <f>IFERROR(VLOOKUP($A65,'CR ACT'!$A$3:$G$9999,4,0),"")</f>
        <v>NH</v>
      </c>
      <c r="I65" s="15" t="str">
        <f>IFERROR(VLOOKUP($A65,'CR ACT'!$A$3:$G$9999,5,0),"")</f>
        <v>KLKV</v>
      </c>
      <c r="J65" s="15">
        <f>IFERROR(VLOOKUP($A65,'CR ACT'!$A$3:$G$9999,6,0),"")</f>
        <v>0.541666666666667</v>
      </c>
      <c r="K65" s="21">
        <f>IFERROR(VLOOKUP($A65,'CR ACT'!$A$3:$G$9999,7,0),"")</f>
        <v>33.7</v>
      </c>
      <c r="L65" s="140"/>
      <c r="M65" s="140"/>
      <c r="N65" s="140"/>
      <c r="O65" s="140"/>
      <c r="P65" s="48">
        <f t="shared" si="1"/>
        <v>0.055555555555556</v>
      </c>
      <c r="Q65" s="146">
        <f t="shared" si="9"/>
        <v>0.00347222222222199</v>
      </c>
    </row>
    <row r="66" ht="15.75" spans="1:17">
      <c r="A66" s="13">
        <v>69</v>
      </c>
      <c r="B66" s="135">
        <f>IFERROR(VLOOKUP(A66,'CR ACT'!$A$3:$J$9999,10,FALSE),"")</f>
        <v>0</v>
      </c>
      <c r="C66" s="14">
        <v>18</v>
      </c>
      <c r="D66" s="13">
        <v>6</v>
      </c>
      <c r="E66" s="11" t="str">
        <f t="shared" si="0"/>
        <v>18-6</v>
      </c>
      <c r="F66" s="15">
        <f>IFERROR(VLOOKUP($A66,'CR ACT'!$A$3:$G$9999,2,0),"")</f>
        <v>0.545138888888889</v>
      </c>
      <c r="G66" s="15" t="str">
        <f>IFERROR(VLOOKUP($A66,'CR ACT'!$A$3:$G$9999,3,0),"")</f>
        <v>KLKV</v>
      </c>
      <c r="H66" s="13" t="str">
        <f>IFERROR(VLOOKUP($A66,'CR ACT'!$A$3:$G$9999,4,0),"")</f>
        <v>NH</v>
      </c>
      <c r="I66" s="15" t="str">
        <f>IFERROR(VLOOKUP($A66,'CR ACT'!$A$3:$G$9999,5,0),"")</f>
        <v>PSL</v>
      </c>
      <c r="J66" s="15">
        <f>IFERROR(VLOOKUP($A66,'CR ACT'!$A$3:$G$9999,6,0),"")</f>
        <v>0.552083333333333</v>
      </c>
      <c r="K66" s="21">
        <f>IFERROR(VLOOKUP($A66,'CR ACT'!$A$3:$G$9999,7,0),"")</f>
        <v>3.5</v>
      </c>
      <c r="L66" s="140"/>
      <c r="M66" s="140"/>
      <c r="N66" s="140"/>
      <c r="O66" s="140"/>
      <c r="P66" s="48">
        <f t="shared" si="1"/>
        <v>0.00694444444444409</v>
      </c>
      <c r="Q66" s="146" t="str">
        <f t="shared" si="9"/>
        <v/>
      </c>
    </row>
    <row r="67" ht="15.75" spans="1:17">
      <c r="A67" s="13"/>
      <c r="B67" s="135" t="str">
        <f>IFERROR(VLOOKUP(A67,'CR ACT'!$A$3:$J$9999,10,FALSE),"")</f>
        <v/>
      </c>
      <c r="C67" s="18"/>
      <c r="D67" s="13"/>
      <c r="E67" s="11" t="str">
        <f t="shared" si="0"/>
        <v>0</v>
      </c>
      <c r="F67" s="15" t="str">
        <f>IFERROR(VLOOKUP($A67,'CR ACT'!$A$3:$G$9999,2,0),"")</f>
        <v/>
      </c>
      <c r="G67" s="15" t="str">
        <f>IFERROR(VLOOKUP($A67,'CR ACT'!$A$3:$G$9999,3,0),"")</f>
        <v/>
      </c>
      <c r="H67" s="13" t="str">
        <f>IFERROR(VLOOKUP($A67,'CR ACT'!$A$3:$G$9999,4,0),"")</f>
        <v/>
      </c>
      <c r="I67" s="15" t="str">
        <f>IFERROR(VLOOKUP($A67,'CR ACT'!$A$3:$G$9999,5,0),"")</f>
        <v/>
      </c>
      <c r="J67" s="15" t="str">
        <f>IFERROR(VLOOKUP($A67,'CR ACT'!$A$3:$G$9999,6,0),"")</f>
        <v/>
      </c>
      <c r="K67" s="21" t="str">
        <f>IFERROR(VLOOKUP($A67,'CR ACT'!$A$3:$G$9999,7,0),"")</f>
        <v/>
      </c>
      <c r="L67" s="141"/>
      <c r="M67" s="141"/>
      <c r="N67" s="141"/>
      <c r="O67" s="141"/>
      <c r="P67" s="48" t="str">
        <f t="shared" si="1"/>
        <v/>
      </c>
      <c r="Q67" s="146" t="str">
        <f t="shared" si="9"/>
        <v/>
      </c>
    </row>
    <row r="68" ht="16.5" spans="1:17">
      <c r="A68" s="13"/>
      <c r="B68" s="135" t="str">
        <f>IFERROR(VLOOKUP(A68,'CR ACT'!$A$3:$J$9999,10,FALSE),"")</f>
        <v/>
      </c>
      <c r="C68" s="18"/>
      <c r="D68" s="16"/>
      <c r="E68" s="11" t="str">
        <f t="shared" si="0"/>
        <v>0</v>
      </c>
      <c r="F68" s="17" t="str">
        <f>IFERROR(VLOOKUP($A68,'CR ACT'!$A$3:$G$9999,2,0),"")</f>
        <v/>
      </c>
      <c r="G68" s="17" t="str">
        <f>IFERROR(VLOOKUP($A68,'CR ACT'!$A$3:$G$9999,3,0),"")</f>
        <v/>
      </c>
      <c r="H68" s="16" t="str">
        <f>IFERROR(VLOOKUP($A68,'CR ACT'!$A$3:$G$9999,4,0),"")</f>
        <v/>
      </c>
      <c r="I68" s="17" t="str">
        <f>IFERROR(VLOOKUP($A68,'CR ACT'!$A$3:$G$9999,5,0),"")</f>
        <v/>
      </c>
      <c r="J68" s="17" t="str">
        <f>IFERROR(VLOOKUP($A68,'CR ACT'!$A$3:$G$9999,6,0),"")</f>
        <v/>
      </c>
      <c r="K68" s="22" t="str">
        <f>IFERROR(VLOOKUP($A68,'CR ACT'!$A$3:$G$9999,7,0),"")</f>
        <v/>
      </c>
      <c r="L68" s="142"/>
      <c r="M68" s="142"/>
      <c r="N68" s="142"/>
      <c r="O68" s="142"/>
      <c r="P68" s="143" t="str">
        <f t="shared" si="1"/>
        <v/>
      </c>
      <c r="Q68" s="147"/>
    </row>
    <row r="69" ht="15.75" spans="1:17">
      <c r="A69" s="9">
        <v>57</v>
      </c>
      <c r="B69" s="135">
        <f>IFERROR(VLOOKUP(A69,'CR ACT'!$A$3:$J$9999,10,FALSE),"")</f>
        <v>0</v>
      </c>
      <c r="C69" s="10">
        <v>19</v>
      </c>
      <c r="D69" s="11">
        <v>1</v>
      </c>
      <c r="E69" s="11" t="str">
        <f t="shared" ref="E69:E124" si="10">C69&amp;-D69</f>
        <v>19-1</v>
      </c>
      <c r="F69" s="12">
        <f>IFERROR(VLOOKUP($A69,'CR ACT'!$A$3:$G$9999,2,0),"")</f>
        <v>0.569444444444445</v>
      </c>
      <c r="G69" s="12" t="str">
        <f>IFERROR(VLOOKUP($A69,'CR ACT'!$A$3:$G$9999,3,0),"")</f>
        <v>PSL</v>
      </c>
      <c r="H69" s="11" t="str">
        <f>IFERROR(VLOOKUP($A69,'CR ACT'!$A$3:$G$9999,4,0),"")</f>
        <v>NH</v>
      </c>
      <c r="I69" s="12" t="str">
        <f>IFERROR(VLOOKUP($A69,'CR ACT'!$A$3:$G$9999,5,0),"")</f>
        <v>KLKV</v>
      </c>
      <c r="J69" s="12">
        <f>IFERROR(VLOOKUP($A69,'CR ACT'!$A$3:$G$9999,6,0),"")</f>
        <v>0.576388888888889</v>
      </c>
      <c r="K69" s="20">
        <f>IFERROR(VLOOKUP($A69,'CR ACT'!$A$3:$G$9999,7,0),"")</f>
        <v>3.5</v>
      </c>
      <c r="L69" s="136">
        <f>SUMIF(Q69:Q76,"&lt;0:14",Q69:Q76)+SUM(P69:P76)+TIME(0,60,0)</f>
        <v>0.333333333333333</v>
      </c>
      <c r="M69" s="137">
        <f>L69+SUMIF(Q69:Q76,"&gt;0:14",Q69:Q76)-TIME(0,30,0)</f>
        <v>0.333333333333332</v>
      </c>
      <c r="N69" s="137">
        <f>MAX(0,(L69-TIME(8,0,0)))</f>
        <v>0</v>
      </c>
      <c r="O69" s="138">
        <f>SUM(K69:K76)</f>
        <v>154.4</v>
      </c>
      <c r="P69" s="139">
        <f t="shared" ref="P69:P124" si="11">IFERROR(J69-F69,"")</f>
        <v>0.00694444444444442</v>
      </c>
      <c r="Q69" s="145">
        <f t="shared" ref="Q69:Q75" si="12">IFERROR(MAX(0,(F70-J69)),"")</f>
        <v>0.00694444444444864</v>
      </c>
    </row>
    <row r="70" ht="15.75" spans="1:17">
      <c r="A70" s="13">
        <v>246</v>
      </c>
      <c r="B70" s="135">
        <f>IFERROR(VLOOKUP(A70,'CR ACT'!$A$3:$J$9999,10,FALSE),"")</f>
        <v>0</v>
      </c>
      <c r="C70" s="14">
        <v>19</v>
      </c>
      <c r="D70" s="13">
        <v>2</v>
      </c>
      <c r="E70" s="11" t="str">
        <f t="shared" si="10"/>
        <v>19-2</v>
      </c>
      <c r="F70" s="15">
        <f>IFERROR(VLOOKUP($A70,'CR ACT'!$A$3:$G$9999,2,0),"")</f>
        <v>0.583333333333338</v>
      </c>
      <c r="G70" s="15" t="str">
        <f>IFERROR(VLOOKUP($A70,'CR ACT'!$A$3:$G$9999,3,0),"")</f>
        <v>KLKV</v>
      </c>
      <c r="H70" s="13" t="str">
        <f>IFERROR(VLOOKUP($A70,'CR ACT'!$A$3:$G$9999,4,0),"")</f>
        <v>NH</v>
      </c>
      <c r="I70" s="15" t="str">
        <f>IFERROR(VLOOKUP($A70,'CR ACT'!$A$3:$G$9999,5,0),"")</f>
        <v>MC</v>
      </c>
      <c r="J70" s="15">
        <f>IFERROR(VLOOKUP($A70,'CR ACT'!$A$3:$G$9999,6,0),"")</f>
        <v>0.652777777777782</v>
      </c>
      <c r="K70" s="21">
        <f>IFERROR(VLOOKUP($A70,'CR ACT'!$A$3:$G$9999,7,0),"")</f>
        <v>40</v>
      </c>
      <c r="L70" s="140"/>
      <c r="M70" s="140"/>
      <c r="N70" s="140"/>
      <c r="O70" s="140"/>
      <c r="P70" s="48">
        <f t="shared" si="11"/>
        <v>0.069444444444444</v>
      </c>
      <c r="Q70" s="146">
        <f t="shared" si="12"/>
        <v>0.00694444444443998</v>
      </c>
    </row>
    <row r="71" ht="15.75" spans="1:17">
      <c r="A71" s="13">
        <v>440</v>
      </c>
      <c r="B71" s="135">
        <f>IFERROR(VLOOKUP(A71,'CR ACT'!$A$3:$J$9999,10,FALSE),"")</f>
        <v>0</v>
      </c>
      <c r="C71" s="10">
        <v>19</v>
      </c>
      <c r="D71" s="13">
        <v>3</v>
      </c>
      <c r="E71" s="11" t="str">
        <f t="shared" si="10"/>
        <v>19-3</v>
      </c>
      <c r="F71" s="15">
        <f>IFERROR(VLOOKUP($A71,'CR ACT'!$A$3:$G$9999,2,0),"")</f>
        <v>0.659722222222222</v>
      </c>
      <c r="G71" s="15" t="str">
        <f>IFERROR(VLOOKUP($A71,'CR ACT'!$A$3:$G$9999,3,0),"")</f>
        <v>MC</v>
      </c>
      <c r="H71" s="13" t="str">
        <f>IFERROR(VLOOKUP($A71,'CR ACT'!$A$3:$G$9999,4,0),"")</f>
        <v>NH</v>
      </c>
      <c r="I71" s="15" t="str">
        <f>IFERROR(VLOOKUP($A71,'CR ACT'!$A$3:$G$9999,5,0),"")</f>
        <v>KLKV</v>
      </c>
      <c r="J71" s="15">
        <f>IFERROR(VLOOKUP($A71,'CR ACT'!$A$3:$G$9999,6,0),"")</f>
        <v>0.732638888888889</v>
      </c>
      <c r="K71" s="21">
        <f>IFERROR(VLOOKUP($A71,'CR ACT'!$A$3:$G$9999,7,0),"")</f>
        <v>40</v>
      </c>
      <c r="L71" s="140"/>
      <c r="M71" s="140"/>
      <c r="N71" s="140"/>
      <c r="O71" s="140"/>
      <c r="P71" s="48">
        <f t="shared" si="11"/>
        <v>0.072916666666667</v>
      </c>
      <c r="Q71" s="146">
        <f t="shared" si="12"/>
        <v>0.020833333333333</v>
      </c>
    </row>
    <row r="72" ht="15.75" spans="1:17">
      <c r="A72" s="13">
        <v>294</v>
      </c>
      <c r="B72" s="135">
        <f>IFERROR(VLOOKUP(A72,'CR ACT'!$A$3:$J$9999,10,FALSE),"")</f>
        <v>0</v>
      </c>
      <c r="C72" s="14">
        <v>19</v>
      </c>
      <c r="D72" s="13">
        <v>4</v>
      </c>
      <c r="E72" s="11" t="str">
        <f t="shared" si="10"/>
        <v>19-4</v>
      </c>
      <c r="F72" s="15">
        <f>IFERROR(VLOOKUP($A72,'CR ACT'!$A$3:$G$9999,2,0),"")</f>
        <v>0.753472222222222</v>
      </c>
      <c r="G72" s="15" t="str">
        <f>IFERROR(VLOOKUP($A72,'CR ACT'!$A$3:$G$9999,3,0),"")</f>
        <v>KLKV</v>
      </c>
      <c r="H72" s="13" t="str">
        <f>IFERROR(VLOOKUP($A72,'CR ACT'!$A$3:$G$9999,4,0),"")</f>
        <v>NH</v>
      </c>
      <c r="I72" s="15" t="str">
        <f>IFERROR(VLOOKUP($A72,'CR ACT'!$A$3:$G$9999,5,0),"")</f>
        <v>TVM</v>
      </c>
      <c r="J72" s="15">
        <f>IFERROR(VLOOKUP($A72,'CR ACT'!$A$3:$G$9999,6,0),"")</f>
        <v>0.809027777777778</v>
      </c>
      <c r="K72" s="21">
        <f>IFERROR(VLOOKUP($A72,'CR ACT'!$A$3:$G$9999,7,0),"")</f>
        <v>33.7</v>
      </c>
      <c r="L72" s="140"/>
      <c r="M72" s="140"/>
      <c r="N72" s="140"/>
      <c r="O72" s="140"/>
      <c r="P72" s="48">
        <f t="shared" si="11"/>
        <v>0.055555555555556</v>
      </c>
      <c r="Q72" s="146">
        <f t="shared" si="12"/>
        <v>0.00694444444444398</v>
      </c>
    </row>
    <row r="73" ht="15.75" spans="1:17">
      <c r="A73" s="13">
        <v>485</v>
      </c>
      <c r="B73" s="135">
        <f>IFERROR(VLOOKUP(A73,'CR ACT'!$A$3:$J$9999,10,FALSE),"")</f>
        <v>0</v>
      </c>
      <c r="C73" s="10">
        <v>19</v>
      </c>
      <c r="D73" s="13">
        <v>5</v>
      </c>
      <c r="E73" s="11" t="str">
        <f t="shared" si="10"/>
        <v>19-5</v>
      </c>
      <c r="F73" s="15">
        <f>IFERROR(VLOOKUP($A73,'CR ACT'!$A$3:$G$9999,2,0),"")</f>
        <v>0.815972222222222</v>
      </c>
      <c r="G73" s="15" t="str">
        <f>IFERROR(VLOOKUP($A73,'CR ACT'!$A$3:$G$9999,3,0),"")</f>
        <v>TVM</v>
      </c>
      <c r="H73" s="13" t="str">
        <f>IFERROR(VLOOKUP($A73,'CR ACT'!$A$3:$G$9999,4,0),"")</f>
        <v>NH</v>
      </c>
      <c r="I73" s="15" t="str">
        <f>IFERROR(VLOOKUP($A73,'CR ACT'!$A$3:$G$9999,5,0),"")</f>
        <v>KLKV</v>
      </c>
      <c r="J73" s="15">
        <f>IFERROR(VLOOKUP($A73,'CR ACT'!$A$3:$G$9999,6,0),"")</f>
        <v>0.871527777777778</v>
      </c>
      <c r="K73" s="21">
        <f>IFERROR(VLOOKUP($A73,'CR ACT'!$A$3:$G$9999,7,0),"")</f>
        <v>33.7</v>
      </c>
      <c r="L73" s="140"/>
      <c r="M73" s="140"/>
      <c r="N73" s="140"/>
      <c r="O73" s="140"/>
      <c r="P73" s="48">
        <f t="shared" si="11"/>
        <v>0.055555555555556</v>
      </c>
      <c r="Q73" s="146">
        <f t="shared" si="12"/>
        <v>0.00347222222222199</v>
      </c>
    </row>
    <row r="74" ht="15.75" spans="1:17">
      <c r="A74" s="13">
        <v>117</v>
      </c>
      <c r="B74" s="135">
        <f>IFERROR(VLOOKUP(A74,'CR ACT'!$A$3:$J$9999,10,FALSE),"")</f>
        <v>0</v>
      </c>
      <c r="C74" s="14">
        <v>19</v>
      </c>
      <c r="D74" s="13">
        <v>6</v>
      </c>
      <c r="E74" s="11" t="str">
        <f t="shared" si="10"/>
        <v>19-6</v>
      </c>
      <c r="F74" s="15">
        <f>IFERROR(VLOOKUP($A74,'CR ACT'!$A$3:$G$9999,2,0),"")</f>
        <v>0.875</v>
      </c>
      <c r="G74" s="15" t="str">
        <f>IFERROR(VLOOKUP($A74,'CR ACT'!$A$3:$G$9999,3,0),"")</f>
        <v>KLKV</v>
      </c>
      <c r="H74" s="13" t="str">
        <f>IFERROR(VLOOKUP($A74,'CR ACT'!$A$3:$G$9999,4,0),"")</f>
        <v>NH</v>
      </c>
      <c r="I74" s="15" t="str">
        <f>IFERROR(VLOOKUP($A74,'CR ACT'!$A$3:$G$9999,5,0),"")</f>
        <v>PSL</v>
      </c>
      <c r="J74" s="15">
        <f>IFERROR(VLOOKUP($A74,'CR ACT'!$A$3:$G$9999,6,0),"")</f>
        <v>0.881944444444444</v>
      </c>
      <c r="K74" s="21">
        <f>IFERROR(VLOOKUP($A74,'CR ACT'!$A$3:$G$9999,7,0),"")</f>
        <v>3.5</v>
      </c>
      <c r="L74" s="140"/>
      <c r="M74" s="140"/>
      <c r="N74" s="140"/>
      <c r="O74" s="140"/>
      <c r="P74" s="48">
        <f t="shared" si="11"/>
        <v>0.00694444444444398</v>
      </c>
      <c r="Q74" s="146" t="str">
        <f t="shared" si="12"/>
        <v/>
      </c>
    </row>
    <row r="75" ht="15.75" spans="1:17">
      <c r="A75" s="13"/>
      <c r="B75" s="135" t="str">
        <f>IFERROR(VLOOKUP(A75,'CR ACT'!$A$3:$J$9999,10,FALSE),"")</f>
        <v/>
      </c>
      <c r="C75" s="18"/>
      <c r="D75" s="13"/>
      <c r="E75" s="11" t="str">
        <f t="shared" si="10"/>
        <v>0</v>
      </c>
      <c r="F75" s="15" t="str">
        <f>IFERROR(VLOOKUP($A75,'CR ACT'!$A$3:$G$9999,2,0),"")</f>
        <v/>
      </c>
      <c r="G75" s="15" t="str">
        <f>IFERROR(VLOOKUP($A75,'CR ACT'!$A$3:$G$9999,3,0),"")</f>
        <v/>
      </c>
      <c r="H75" s="13" t="str">
        <f>IFERROR(VLOOKUP($A75,'CR ACT'!$A$3:$G$9999,4,0),"")</f>
        <v/>
      </c>
      <c r="I75" s="15" t="str">
        <f>IFERROR(VLOOKUP($A75,'CR ACT'!$A$3:$G$9999,5,0),"")</f>
        <v/>
      </c>
      <c r="J75" s="15" t="str">
        <f>IFERROR(VLOOKUP($A75,'CR ACT'!$A$3:$G$9999,6,0),"")</f>
        <v/>
      </c>
      <c r="K75" s="21" t="str">
        <f>IFERROR(VLOOKUP($A75,'CR ACT'!$A$3:$G$9999,7,0),"")</f>
        <v/>
      </c>
      <c r="L75" s="141"/>
      <c r="M75" s="141"/>
      <c r="N75" s="141"/>
      <c r="O75" s="141"/>
      <c r="P75" s="48" t="str">
        <f t="shared" si="11"/>
        <v/>
      </c>
      <c r="Q75" s="146" t="str">
        <f t="shared" si="12"/>
        <v/>
      </c>
    </row>
    <row r="76" ht="16.5" spans="1:17">
      <c r="A76" s="13"/>
      <c r="B76" s="135" t="str">
        <f>IFERROR(VLOOKUP(A76,'CR ACT'!$A$3:$J$9999,10,FALSE),"")</f>
        <v/>
      </c>
      <c r="C76" s="18"/>
      <c r="D76" s="16"/>
      <c r="E76" s="11" t="str">
        <f t="shared" si="10"/>
        <v>0</v>
      </c>
      <c r="F76" s="17" t="str">
        <f>IFERROR(VLOOKUP($A76,'CR ACT'!$A$3:$G$9999,2,0),"")</f>
        <v/>
      </c>
      <c r="G76" s="17" t="str">
        <f>IFERROR(VLOOKUP($A76,'CR ACT'!$A$3:$G$9999,3,0),"")</f>
        <v/>
      </c>
      <c r="H76" s="16" t="str">
        <f>IFERROR(VLOOKUP($A76,'CR ACT'!$A$3:$G$9999,4,0),"")</f>
        <v/>
      </c>
      <c r="I76" s="17" t="str">
        <f>IFERROR(VLOOKUP($A76,'CR ACT'!$A$3:$G$9999,5,0),"")</f>
        <v/>
      </c>
      <c r="J76" s="17" t="str">
        <f>IFERROR(VLOOKUP($A76,'CR ACT'!$A$3:$G$9999,6,0),"")</f>
        <v/>
      </c>
      <c r="K76" s="22" t="str">
        <f>IFERROR(VLOOKUP($A76,'CR ACT'!$A$3:$G$9999,7,0),"")</f>
        <v/>
      </c>
      <c r="L76" s="142"/>
      <c r="M76" s="142"/>
      <c r="N76" s="142"/>
      <c r="O76" s="142"/>
      <c r="P76" s="143" t="str">
        <f t="shared" si="11"/>
        <v/>
      </c>
      <c r="Q76" s="147"/>
    </row>
    <row r="77" ht="15.75" spans="1:17">
      <c r="A77" s="9">
        <v>8</v>
      </c>
      <c r="B77" s="135">
        <f>IFERROR(VLOOKUP(A77,'CR ACT'!$A$3:$J$9999,10,FALSE),"")</f>
        <v>0</v>
      </c>
      <c r="C77" s="10">
        <v>20</v>
      </c>
      <c r="D77" s="11">
        <v>1</v>
      </c>
      <c r="E77" s="11" t="str">
        <f t="shared" si="10"/>
        <v>20-1</v>
      </c>
      <c r="F77" s="12">
        <f>IFERROR(VLOOKUP($A77,'CR ACT'!$A$3:$G$9999,2,0),"")</f>
        <v>0.222222222222222</v>
      </c>
      <c r="G77" s="12" t="str">
        <f>IFERROR(VLOOKUP($A77,'CR ACT'!$A$3:$G$9999,3,0),"")</f>
        <v>PSL</v>
      </c>
      <c r="H77" s="11" t="str">
        <f>IFERROR(VLOOKUP($A77,'CR ACT'!$A$3:$G$9999,4,0),"")</f>
        <v>NH</v>
      </c>
      <c r="I77" s="12" t="str">
        <f>IFERROR(VLOOKUP($A77,'CR ACT'!$A$3:$G$9999,5,0),"")</f>
        <v>KLKV</v>
      </c>
      <c r="J77" s="12">
        <f>IFERROR(VLOOKUP($A77,'CR ACT'!$A$3:$G$9999,6,0),"")</f>
        <v>0.229166666666666</v>
      </c>
      <c r="K77" s="20">
        <f>IFERROR(VLOOKUP($A77,'CR ACT'!$A$3:$G$9999,7,0),"")</f>
        <v>3.5</v>
      </c>
      <c r="L77" s="136">
        <f>SUMIF(Q77:Q84,"&lt;0:14",Q77:Q84)+SUM(P77:P84)+TIME(0,60,0)</f>
        <v>0.347222222222223</v>
      </c>
      <c r="M77" s="137">
        <f>L77+SUMIF(Q77:Q84,"&gt;0:14",Q77:Q84)-TIME(0,30,0)</f>
        <v>0.347222222222222</v>
      </c>
      <c r="N77" s="137">
        <f>MAX(0,(L77-TIME(8,0,0)))</f>
        <v>0.0138888888888895</v>
      </c>
      <c r="O77" s="138">
        <f>SUM(K77:K84)</f>
        <v>154.4</v>
      </c>
      <c r="P77" s="139">
        <f t="shared" si="11"/>
        <v>0.00694444444444445</v>
      </c>
      <c r="Q77" s="145">
        <f t="shared" ref="Q77:Q83" si="13">IFERROR(MAX(0,(F78-J77)),"")</f>
        <v>0.00694444444444456</v>
      </c>
    </row>
    <row r="78" ht="15.75" spans="1:17">
      <c r="A78" s="13">
        <v>137</v>
      </c>
      <c r="B78" s="135">
        <f>IFERROR(VLOOKUP(A78,'CR ACT'!$A$3:$J$9999,10,FALSE),"")</f>
        <v>0</v>
      </c>
      <c r="C78" s="14">
        <v>20</v>
      </c>
      <c r="D78" s="13">
        <v>2</v>
      </c>
      <c r="E78" s="11" t="str">
        <f t="shared" si="10"/>
        <v>20-2</v>
      </c>
      <c r="F78" s="15">
        <f>IFERROR(VLOOKUP($A78,'CR ACT'!$A$3:$G$9999,2,0),"")</f>
        <v>0.236111111111111</v>
      </c>
      <c r="G78" s="15" t="str">
        <f>IFERROR(VLOOKUP($A78,'CR ACT'!$A$3:$G$9999,3,0),"")</f>
        <v>KLKV</v>
      </c>
      <c r="H78" s="13" t="str">
        <f>IFERROR(VLOOKUP($A78,'CR ACT'!$A$3:$G$9999,4,0),"")</f>
        <v>NH</v>
      </c>
      <c r="I78" s="15" t="str">
        <f>IFERROR(VLOOKUP($A78,'CR ACT'!$A$3:$G$9999,5,0),"")</f>
        <v>TVM</v>
      </c>
      <c r="J78" s="15">
        <f>IFERROR(VLOOKUP($A78,'CR ACT'!$A$3:$G$9999,6,0),"")</f>
        <v>0.291666666666667</v>
      </c>
      <c r="K78" s="21">
        <f>IFERROR(VLOOKUP($A78,'CR ACT'!$A$3:$G$9999,7,0),"")</f>
        <v>33.7</v>
      </c>
      <c r="L78" s="140"/>
      <c r="M78" s="140"/>
      <c r="N78" s="140"/>
      <c r="O78" s="140"/>
      <c r="P78" s="48">
        <f t="shared" si="11"/>
        <v>0.055555555555556</v>
      </c>
      <c r="Q78" s="146">
        <f t="shared" si="13"/>
        <v>0.00694444444444398</v>
      </c>
    </row>
    <row r="79" ht="15.75" spans="1:17">
      <c r="A79" s="13">
        <v>325</v>
      </c>
      <c r="B79" s="135">
        <f>IFERROR(VLOOKUP(A79,'CR ACT'!$A$3:$J$9999,10,FALSE),"")</f>
        <v>0</v>
      </c>
      <c r="C79" s="10">
        <v>20</v>
      </c>
      <c r="D79" s="13">
        <v>3</v>
      </c>
      <c r="E79" s="11" t="str">
        <f t="shared" si="10"/>
        <v>20-3</v>
      </c>
      <c r="F79" s="15">
        <f>IFERROR(VLOOKUP($A79,'CR ACT'!$A$3:$G$9999,2,0),"")</f>
        <v>0.298611111111111</v>
      </c>
      <c r="G79" s="15" t="str">
        <f>IFERROR(VLOOKUP($A79,'CR ACT'!$A$3:$G$9999,3,0),"")</f>
        <v>TVM</v>
      </c>
      <c r="H79" s="13" t="str">
        <f>IFERROR(VLOOKUP($A79,'CR ACT'!$A$3:$G$9999,4,0),"")</f>
        <v>NH</v>
      </c>
      <c r="I79" s="15" t="str">
        <f>IFERROR(VLOOKUP($A79,'CR ACT'!$A$3:$G$9999,5,0),"")</f>
        <v>KLKV</v>
      </c>
      <c r="J79" s="15">
        <f>IFERROR(VLOOKUP($A79,'CR ACT'!$A$3:$G$9999,6,0),"")</f>
        <v>0.354166666666667</v>
      </c>
      <c r="K79" s="21">
        <f>IFERROR(VLOOKUP($A79,'CR ACT'!$A$3:$G$9999,7,0),"")</f>
        <v>33.7</v>
      </c>
      <c r="L79" s="140"/>
      <c r="M79" s="140"/>
      <c r="N79" s="140"/>
      <c r="O79" s="140"/>
      <c r="P79" s="48">
        <f t="shared" si="11"/>
        <v>0.055555555555556</v>
      </c>
      <c r="Q79" s="146">
        <f t="shared" si="13"/>
        <v>0.020833333333333</v>
      </c>
    </row>
    <row r="80" ht="15.75" spans="1:17">
      <c r="A80" s="13">
        <v>195</v>
      </c>
      <c r="B80" s="135">
        <f>IFERROR(VLOOKUP(A80,'CR ACT'!$A$3:$J$9999,10,FALSE),"")</f>
        <v>0</v>
      </c>
      <c r="C80" s="14">
        <v>20</v>
      </c>
      <c r="D80" s="13">
        <v>4</v>
      </c>
      <c r="E80" s="11" t="str">
        <f t="shared" si="10"/>
        <v>20-4</v>
      </c>
      <c r="F80" s="15">
        <f>IFERROR(VLOOKUP($A80,'CR ACT'!$A$3:$G$9999,2,0),"")</f>
        <v>0.375</v>
      </c>
      <c r="G80" s="15" t="str">
        <f>IFERROR(VLOOKUP($A80,'CR ACT'!$A$3:$G$9999,3,0),"")</f>
        <v>KLKV</v>
      </c>
      <c r="H80" s="13" t="str">
        <f>IFERROR(VLOOKUP($A80,'CR ACT'!$A$3:$G$9999,4,0),"")</f>
        <v>NH</v>
      </c>
      <c r="I80" s="15" t="str">
        <f>IFERROR(VLOOKUP($A80,'CR ACT'!$A$3:$G$9999,5,0),"")</f>
        <v>MC</v>
      </c>
      <c r="J80" s="15">
        <f>IFERROR(VLOOKUP($A80,'CR ACT'!$A$3:$G$9999,6,0),"")</f>
        <v>0.458333333333333</v>
      </c>
      <c r="K80" s="21">
        <f>IFERROR(VLOOKUP($A80,'CR ACT'!$A$3:$G$9999,7,0),"")</f>
        <v>40</v>
      </c>
      <c r="L80" s="140"/>
      <c r="M80" s="140"/>
      <c r="N80" s="140"/>
      <c r="O80" s="140"/>
      <c r="P80" s="48">
        <f t="shared" si="11"/>
        <v>0.083333333333333</v>
      </c>
      <c r="Q80" s="146">
        <f t="shared" si="13"/>
        <v>0.00694444444444503</v>
      </c>
    </row>
    <row r="81" ht="15.75" spans="1:17">
      <c r="A81" s="13">
        <v>394</v>
      </c>
      <c r="B81" s="135">
        <f>IFERROR(VLOOKUP(A81,'CR ACT'!$A$3:$J$9999,10,FALSE),"")</f>
        <v>0</v>
      </c>
      <c r="C81" s="10">
        <v>20</v>
      </c>
      <c r="D81" s="13">
        <v>5</v>
      </c>
      <c r="E81" s="11" t="str">
        <f t="shared" si="10"/>
        <v>20-5</v>
      </c>
      <c r="F81" s="15">
        <f>IFERROR(VLOOKUP($A81,'CR ACT'!$A$3:$G$9999,2,0),"")</f>
        <v>0.465277777777778</v>
      </c>
      <c r="G81" s="15" t="str">
        <f>IFERROR(VLOOKUP($A81,'CR ACT'!$A$3:$G$9999,3,0),"")</f>
        <v>MC</v>
      </c>
      <c r="H81" s="13" t="str">
        <f>IFERROR(VLOOKUP($A81,'CR ACT'!$A$3:$G$9999,4,0),"")</f>
        <v>NH</v>
      </c>
      <c r="I81" s="15" t="str">
        <f>IFERROR(VLOOKUP($A81,'CR ACT'!$A$3:$G$9999,5,0),"")</f>
        <v>KLKV</v>
      </c>
      <c r="J81" s="15">
        <f>IFERROR(VLOOKUP($A81,'CR ACT'!$A$3:$G$9999,6,0),"")</f>
        <v>0.534722222222222</v>
      </c>
      <c r="K81" s="21">
        <f>IFERROR(VLOOKUP($A81,'CR ACT'!$A$3:$G$9999,7,0),"")</f>
        <v>40</v>
      </c>
      <c r="L81" s="140"/>
      <c r="M81" s="140"/>
      <c r="N81" s="140"/>
      <c r="O81" s="140"/>
      <c r="P81" s="48">
        <f t="shared" si="11"/>
        <v>0.069444444444444</v>
      </c>
      <c r="Q81" s="146">
        <f t="shared" si="13"/>
        <v>0.00694444444444497</v>
      </c>
    </row>
    <row r="82" ht="15.75" spans="1:17">
      <c r="A82" s="13">
        <v>70</v>
      </c>
      <c r="B82" s="135">
        <f>IFERROR(VLOOKUP(A82,'CR ACT'!$A$3:$J$9999,10,FALSE),"")</f>
        <v>0</v>
      </c>
      <c r="C82" s="14">
        <v>20</v>
      </c>
      <c r="D82" s="13">
        <v>6</v>
      </c>
      <c r="E82" s="11" t="str">
        <f t="shared" si="10"/>
        <v>20-6</v>
      </c>
      <c r="F82" s="15">
        <f>IFERROR(VLOOKUP($A82,'CR ACT'!$A$3:$G$9999,2,0),"")</f>
        <v>0.541666666666667</v>
      </c>
      <c r="G82" s="15" t="str">
        <f>IFERROR(VLOOKUP($A82,'CR ACT'!$A$3:$G$9999,3,0),"")</f>
        <v>KLKV</v>
      </c>
      <c r="H82" s="13" t="str">
        <f>IFERROR(VLOOKUP($A82,'CR ACT'!$A$3:$G$9999,4,0),"")</f>
        <v>NH</v>
      </c>
      <c r="I82" s="15" t="str">
        <f>IFERROR(VLOOKUP($A82,'CR ACT'!$A$3:$G$9999,5,0),"")</f>
        <v>PSL</v>
      </c>
      <c r="J82" s="15">
        <f>IFERROR(VLOOKUP($A82,'CR ACT'!$A$3:$G$9999,6,0),"")</f>
        <v>0.548611111111111</v>
      </c>
      <c r="K82" s="21">
        <f>IFERROR(VLOOKUP($A82,'CR ACT'!$A$3:$G$9999,7,0),"")</f>
        <v>3.5</v>
      </c>
      <c r="L82" s="140"/>
      <c r="M82" s="140"/>
      <c r="N82" s="140"/>
      <c r="O82" s="140"/>
      <c r="P82" s="48">
        <f t="shared" si="11"/>
        <v>0.00694444444444409</v>
      </c>
      <c r="Q82" s="146" t="str">
        <f t="shared" si="13"/>
        <v/>
      </c>
    </row>
    <row r="83" ht="15.75" spans="1:17">
      <c r="A83" s="13"/>
      <c r="B83" s="135" t="str">
        <f>IFERROR(VLOOKUP(A83,'CR ACT'!$A$3:$J$9999,10,FALSE),"")</f>
        <v/>
      </c>
      <c r="C83" s="18"/>
      <c r="D83" s="13"/>
      <c r="E83" s="11" t="str">
        <f t="shared" si="10"/>
        <v>0</v>
      </c>
      <c r="F83" s="15" t="str">
        <f>IFERROR(VLOOKUP($A83,'CR ACT'!$A$3:$G$9999,2,0),"")</f>
        <v/>
      </c>
      <c r="G83" s="15" t="str">
        <f>IFERROR(VLOOKUP($A83,'CR ACT'!$A$3:$G$9999,3,0),"")</f>
        <v/>
      </c>
      <c r="H83" s="13" t="str">
        <f>IFERROR(VLOOKUP($A83,'CR ACT'!$A$3:$G$9999,4,0),"")</f>
        <v/>
      </c>
      <c r="I83" s="15" t="str">
        <f>IFERROR(VLOOKUP($A83,'CR ACT'!$A$3:$G$9999,5,0),"")</f>
        <v/>
      </c>
      <c r="J83" s="15" t="str">
        <f>IFERROR(VLOOKUP($A83,'CR ACT'!$A$3:$G$9999,6,0),"")</f>
        <v/>
      </c>
      <c r="K83" s="21" t="str">
        <f>IFERROR(VLOOKUP($A83,'CR ACT'!$A$3:$G$9999,7,0),"")</f>
        <v/>
      </c>
      <c r="L83" s="141"/>
      <c r="M83" s="141"/>
      <c r="N83" s="141"/>
      <c r="O83" s="141"/>
      <c r="P83" s="48" t="str">
        <f t="shared" si="11"/>
        <v/>
      </c>
      <c r="Q83" s="146" t="str">
        <f t="shared" si="13"/>
        <v/>
      </c>
    </row>
    <row r="84" ht="16.5" spans="1:17">
      <c r="A84" s="13"/>
      <c r="B84" s="135" t="str">
        <f>IFERROR(VLOOKUP(A84,'CR ACT'!$A$3:$J$9999,10,FALSE),"")</f>
        <v/>
      </c>
      <c r="C84" s="18"/>
      <c r="D84" s="16"/>
      <c r="E84" s="11" t="str">
        <f t="shared" si="10"/>
        <v>0</v>
      </c>
      <c r="F84" s="17" t="str">
        <f>IFERROR(VLOOKUP($A84,'CR ACT'!$A$3:$G$9999,2,0),"")</f>
        <v/>
      </c>
      <c r="G84" s="17" t="str">
        <f>IFERROR(VLOOKUP($A84,'CR ACT'!$A$3:$G$9999,3,0),"")</f>
        <v/>
      </c>
      <c r="H84" s="16" t="str">
        <f>IFERROR(VLOOKUP($A84,'CR ACT'!$A$3:$G$9999,4,0),"")</f>
        <v/>
      </c>
      <c r="I84" s="17" t="str">
        <f>IFERROR(VLOOKUP($A84,'CR ACT'!$A$3:$G$9999,5,0),"")</f>
        <v/>
      </c>
      <c r="J84" s="17" t="str">
        <f>IFERROR(VLOOKUP($A84,'CR ACT'!$A$3:$G$9999,6,0),"")</f>
        <v/>
      </c>
      <c r="K84" s="22" t="str">
        <f>IFERROR(VLOOKUP($A84,'CR ACT'!$A$3:$G$9999,7,0),"")</f>
        <v/>
      </c>
      <c r="L84" s="142"/>
      <c r="M84" s="142"/>
      <c r="N84" s="142"/>
      <c r="O84" s="142"/>
      <c r="P84" s="143" t="str">
        <f t="shared" si="11"/>
        <v/>
      </c>
      <c r="Q84" s="147"/>
    </row>
    <row r="85" ht="15.75" spans="1:17">
      <c r="A85" s="9">
        <v>58</v>
      </c>
      <c r="B85" s="135">
        <f>IFERROR(VLOOKUP(A85,'CR ACT'!$A$3:$J$9999,10,FALSE),"")</f>
        <v>0</v>
      </c>
      <c r="C85" s="10">
        <v>21</v>
      </c>
      <c r="D85" s="11">
        <v>1</v>
      </c>
      <c r="E85" s="11" t="str">
        <f t="shared" si="10"/>
        <v>21-1</v>
      </c>
      <c r="F85" s="12">
        <f>IFERROR(VLOOKUP($A85,'CR ACT'!$A$3:$G$9999,2,0),"")</f>
        <v>0.579861111111111</v>
      </c>
      <c r="G85" s="12" t="str">
        <f>IFERROR(VLOOKUP($A85,'CR ACT'!$A$3:$G$9999,3,0),"")</f>
        <v>PSL</v>
      </c>
      <c r="H85" s="11" t="str">
        <f>IFERROR(VLOOKUP($A85,'CR ACT'!$A$3:$G$9999,4,0),"")</f>
        <v>NH</v>
      </c>
      <c r="I85" s="12" t="str">
        <f>IFERROR(VLOOKUP($A85,'CR ACT'!$A$3:$G$9999,5,0),"")</f>
        <v>KLKV</v>
      </c>
      <c r="J85" s="12">
        <f>IFERROR(VLOOKUP($A85,'CR ACT'!$A$3:$G$9999,6,0),"")</f>
        <v>0.586805555555555</v>
      </c>
      <c r="K85" s="20">
        <f>IFERROR(VLOOKUP($A85,'CR ACT'!$A$3:$G$9999,7,0),"")</f>
        <v>3.5</v>
      </c>
      <c r="L85" s="136">
        <f>SUMIF(Q85:Q92,"&lt;0:14",Q85:Q92)+SUM(P85:P92)+TIME(0,60,0)</f>
        <v>0.333333333333334</v>
      </c>
      <c r="M85" s="137">
        <f>L85+SUMIF(Q85:Q92,"&gt;0:14",Q85:Q92)-TIME(0,30,0)</f>
        <v>0.333333333333333</v>
      </c>
      <c r="N85" s="137">
        <f>MAX(0,(L85-TIME(8,0,0)))</f>
        <v>4.44089209850063e-16</v>
      </c>
      <c r="O85" s="138">
        <f>SUM(K85:K92)</f>
        <v>154.4</v>
      </c>
      <c r="P85" s="139">
        <f t="shared" si="11"/>
        <v>0.00694444444444442</v>
      </c>
      <c r="Q85" s="145">
        <f t="shared" ref="Q85:Q91" si="14">IFERROR(MAX(0,(F86-J85)),"")</f>
        <v>0.00694444444444953</v>
      </c>
    </row>
    <row r="86" ht="15.75" spans="1:17">
      <c r="A86" s="13">
        <v>248</v>
      </c>
      <c r="B86" s="135">
        <f>IFERROR(VLOOKUP(A86,'CR ACT'!$A$3:$J$9999,10,FALSE),"")</f>
        <v>0</v>
      </c>
      <c r="C86" s="14">
        <v>21</v>
      </c>
      <c r="D86" s="13">
        <v>2</v>
      </c>
      <c r="E86" s="11" t="str">
        <f t="shared" si="10"/>
        <v>21-2</v>
      </c>
      <c r="F86" s="15">
        <f>IFERROR(VLOOKUP($A86,'CR ACT'!$A$3:$G$9999,2,0),"")</f>
        <v>0.593750000000005</v>
      </c>
      <c r="G86" s="15" t="str">
        <f>IFERROR(VLOOKUP($A86,'CR ACT'!$A$3:$G$9999,3,0),"")</f>
        <v>KLKV</v>
      </c>
      <c r="H86" s="13" t="str">
        <f>IFERROR(VLOOKUP($A86,'CR ACT'!$A$3:$G$9999,4,0),"")</f>
        <v>NH</v>
      </c>
      <c r="I86" s="15" t="str">
        <f>IFERROR(VLOOKUP($A86,'CR ACT'!$A$3:$G$9999,5,0),"")</f>
        <v>TVM</v>
      </c>
      <c r="J86" s="15">
        <f>IFERROR(VLOOKUP($A86,'CR ACT'!$A$3:$G$9999,6,0),"")</f>
        <v>0.649305555555561</v>
      </c>
      <c r="K86" s="21">
        <f>IFERROR(VLOOKUP($A86,'CR ACT'!$A$3:$G$9999,7,0),"")</f>
        <v>33.7</v>
      </c>
      <c r="L86" s="140"/>
      <c r="M86" s="140"/>
      <c r="N86" s="140"/>
      <c r="O86" s="140"/>
      <c r="P86" s="48">
        <f t="shared" si="11"/>
        <v>0.055555555555556</v>
      </c>
      <c r="Q86" s="146">
        <f t="shared" si="14"/>
        <v>0.00694444444443898</v>
      </c>
    </row>
    <row r="87" ht="15.75" spans="1:17">
      <c r="A87" s="13">
        <v>437</v>
      </c>
      <c r="B87" s="135">
        <f>IFERROR(VLOOKUP(A87,'CR ACT'!$A$3:$J$9999,10,FALSE),"")</f>
        <v>0</v>
      </c>
      <c r="C87" s="10">
        <v>21</v>
      </c>
      <c r="D87" s="13">
        <v>3</v>
      </c>
      <c r="E87" s="11" t="str">
        <f t="shared" si="10"/>
        <v>21-3</v>
      </c>
      <c r="F87" s="15">
        <f>IFERROR(VLOOKUP($A87,'CR ACT'!$A$3:$G$9999,2,0),"")</f>
        <v>0.65625</v>
      </c>
      <c r="G87" s="15" t="str">
        <f>IFERROR(VLOOKUP($A87,'CR ACT'!$A$3:$G$9999,3,0),"")</f>
        <v>TVM</v>
      </c>
      <c r="H87" s="13" t="str">
        <f>IFERROR(VLOOKUP($A87,'CR ACT'!$A$3:$G$9999,4,0),"")</f>
        <v>NH</v>
      </c>
      <c r="I87" s="15" t="str">
        <f>IFERROR(VLOOKUP($A87,'CR ACT'!$A$3:$G$9999,5,0),"")</f>
        <v>KLKV</v>
      </c>
      <c r="J87" s="15">
        <f>IFERROR(VLOOKUP($A87,'CR ACT'!$A$3:$G$9999,6,0),"")</f>
        <v>0.711805555555556</v>
      </c>
      <c r="K87" s="21">
        <f>IFERROR(VLOOKUP($A87,'CR ACT'!$A$3:$G$9999,7,0),"")</f>
        <v>33.7</v>
      </c>
      <c r="L87" s="140"/>
      <c r="M87" s="140"/>
      <c r="N87" s="140"/>
      <c r="O87" s="140"/>
      <c r="P87" s="48">
        <f t="shared" si="11"/>
        <v>0.055555555555556</v>
      </c>
      <c r="Q87" s="146">
        <f t="shared" si="14"/>
        <v>0.0208333333333329</v>
      </c>
    </row>
    <row r="88" ht="15.75" spans="1:17">
      <c r="A88" s="13">
        <v>286</v>
      </c>
      <c r="B88" s="135">
        <f>IFERROR(VLOOKUP(A88,'CR ACT'!$A$3:$J$9999,10,FALSE),"")</f>
        <v>0</v>
      </c>
      <c r="C88" s="14">
        <v>21</v>
      </c>
      <c r="D88" s="13">
        <v>4</v>
      </c>
      <c r="E88" s="11" t="str">
        <f t="shared" si="10"/>
        <v>21-4</v>
      </c>
      <c r="F88" s="15">
        <f>IFERROR(VLOOKUP($A88,'CR ACT'!$A$3:$G$9999,2,0),"")</f>
        <v>0.732638888888889</v>
      </c>
      <c r="G88" s="15" t="str">
        <f>IFERROR(VLOOKUP($A88,'CR ACT'!$A$3:$G$9999,3,0),"")</f>
        <v>KLKV</v>
      </c>
      <c r="H88" s="13" t="str">
        <f>IFERROR(VLOOKUP($A88,'CR ACT'!$A$3:$G$9999,4,0),"")</f>
        <v>NH</v>
      </c>
      <c r="I88" s="15" t="str">
        <f>IFERROR(VLOOKUP($A88,'CR ACT'!$A$3:$G$9999,5,0),"")</f>
        <v>MC</v>
      </c>
      <c r="J88" s="15">
        <f>IFERROR(VLOOKUP($A88,'CR ACT'!$A$3:$G$9999,6,0),"")</f>
        <v>0.802083333333333</v>
      </c>
      <c r="K88" s="21">
        <f>IFERROR(VLOOKUP($A88,'CR ACT'!$A$3:$G$9999,7,0),"")</f>
        <v>40</v>
      </c>
      <c r="L88" s="140"/>
      <c r="M88" s="140"/>
      <c r="N88" s="140"/>
      <c r="O88" s="140"/>
      <c r="P88" s="48">
        <f t="shared" si="11"/>
        <v>0.0694444444444441</v>
      </c>
      <c r="Q88" s="146">
        <f t="shared" si="14"/>
        <v>0.00694444444444497</v>
      </c>
    </row>
    <row r="89" ht="15.75" spans="1:17">
      <c r="A89" s="13">
        <v>478</v>
      </c>
      <c r="B89" s="135">
        <f>IFERROR(VLOOKUP(A89,'CR ACT'!$A$3:$J$9999,10,FALSE),"")</f>
        <v>0</v>
      </c>
      <c r="C89" s="10">
        <v>21</v>
      </c>
      <c r="D89" s="13">
        <v>5</v>
      </c>
      <c r="E89" s="11" t="str">
        <f t="shared" si="10"/>
        <v>21-5</v>
      </c>
      <c r="F89" s="15">
        <f>IFERROR(VLOOKUP($A89,'CR ACT'!$A$3:$G$9999,2,0),"")</f>
        <v>0.809027777777778</v>
      </c>
      <c r="G89" s="15" t="str">
        <f>IFERROR(VLOOKUP($A89,'CR ACT'!$A$3:$G$9999,3,0),"")</f>
        <v>MC</v>
      </c>
      <c r="H89" s="13" t="str">
        <f>IFERROR(VLOOKUP($A89,'CR ACT'!$A$3:$G$9999,4,0),"")</f>
        <v>NH</v>
      </c>
      <c r="I89" s="15" t="str">
        <f>IFERROR(VLOOKUP($A89,'CR ACT'!$A$3:$G$9999,5,0),"")</f>
        <v>KLKV</v>
      </c>
      <c r="J89" s="15">
        <f>IFERROR(VLOOKUP($A89,'CR ACT'!$A$3:$G$9999,6,0),"")</f>
        <v>0.878472222222222</v>
      </c>
      <c r="K89" s="21">
        <f>IFERROR(VLOOKUP($A89,'CR ACT'!$A$3:$G$9999,7,0),"")</f>
        <v>40</v>
      </c>
      <c r="L89" s="140"/>
      <c r="M89" s="140"/>
      <c r="N89" s="140"/>
      <c r="O89" s="140"/>
      <c r="P89" s="48">
        <f t="shared" si="11"/>
        <v>0.069444444444444</v>
      </c>
      <c r="Q89" s="146">
        <f t="shared" si="14"/>
        <v>0.00694444444444497</v>
      </c>
    </row>
    <row r="90" ht="15.75" spans="1:17">
      <c r="A90" s="13">
        <v>118</v>
      </c>
      <c r="B90" s="135">
        <f>IFERROR(VLOOKUP(A90,'CR ACT'!$A$3:$J$9999,10,FALSE),"")</f>
        <v>0</v>
      </c>
      <c r="C90" s="14">
        <v>21</v>
      </c>
      <c r="D90" s="13">
        <v>6</v>
      </c>
      <c r="E90" s="11" t="str">
        <f t="shared" si="10"/>
        <v>21-6</v>
      </c>
      <c r="F90" s="15">
        <f>IFERROR(VLOOKUP($A90,'CR ACT'!$A$3:$G$9999,2,0),"")</f>
        <v>0.885416666666667</v>
      </c>
      <c r="G90" s="15" t="str">
        <f>IFERROR(VLOOKUP($A90,'CR ACT'!$A$3:$G$9999,3,0),"")</f>
        <v>KLKV</v>
      </c>
      <c r="H90" s="13" t="str">
        <f>IFERROR(VLOOKUP($A90,'CR ACT'!$A$3:$G$9999,4,0),"")</f>
        <v>NH</v>
      </c>
      <c r="I90" s="15" t="str">
        <f>IFERROR(VLOOKUP($A90,'CR ACT'!$A$3:$G$9999,5,0),"")</f>
        <v>PSL</v>
      </c>
      <c r="J90" s="15">
        <f>IFERROR(VLOOKUP($A90,'CR ACT'!$A$3:$G$9999,6,0),"")</f>
        <v>0.892361111111111</v>
      </c>
      <c r="K90" s="21">
        <f>IFERROR(VLOOKUP($A90,'CR ACT'!$A$3:$G$9999,7,0),"")</f>
        <v>3.5</v>
      </c>
      <c r="L90" s="140"/>
      <c r="M90" s="140"/>
      <c r="N90" s="140"/>
      <c r="O90" s="140"/>
      <c r="P90" s="48">
        <f t="shared" si="11"/>
        <v>0.00694444444444409</v>
      </c>
      <c r="Q90" s="146" t="str">
        <f t="shared" si="14"/>
        <v/>
      </c>
    </row>
    <row r="91" ht="15.75" spans="1:17">
      <c r="A91" s="13"/>
      <c r="B91" s="135" t="str">
        <f>IFERROR(VLOOKUP(A91,'CR ACT'!$A$3:$J$9999,10,FALSE),"")</f>
        <v/>
      </c>
      <c r="C91" s="18"/>
      <c r="D91" s="13"/>
      <c r="E91" s="11" t="str">
        <f t="shared" si="10"/>
        <v>0</v>
      </c>
      <c r="F91" s="15" t="str">
        <f>IFERROR(VLOOKUP($A91,'CR ACT'!$A$3:$G$9999,2,0),"")</f>
        <v/>
      </c>
      <c r="G91" s="15" t="str">
        <f>IFERROR(VLOOKUP($A91,'CR ACT'!$A$3:$G$9999,3,0),"")</f>
        <v/>
      </c>
      <c r="H91" s="13" t="str">
        <f>IFERROR(VLOOKUP($A91,'CR ACT'!$A$3:$G$9999,4,0),"")</f>
        <v/>
      </c>
      <c r="I91" s="15" t="str">
        <f>IFERROR(VLOOKUP($A91,'CR ACT'!$A$3:$G$9999,5,0),"")</f>
        <v/>
      </c>
      <c r="J91" s="15" t="str">
        <f>IFERROR(VLOOKUP($A91,'CR ACT'!$A$3:$G$9999,6,0),"")</f>
        <v/>
      </c>
      <c r="K91" s="21" t="str">
        <f>IFERROR(VLOOKUP($A91,'CR ACT'!$A$3:$G$9999,7,0),"")</f>
        <v/>
      </c>
      <c r="L91" s="141"/>
      <c r="M91" s="141"/>
      <c r="N91" s="141"/>
      <c r="O91" s="141"/>
      <c r="P91" s="48" t="str">
        <f t="shared" si="11"/>
        <v/>
      </c>
      <c r="Q91" s="146" t="str">
        <f t="shared" si="14"/>
        <v/>
      </c>
    </row>
    <row r="92" ht="16.5" spans="1:17">
      <c r="A92" s="13"/>
      <c r="B92" s="135" t="str">
        <f>IFERROR(VLOOKUP(A92,'CR ACT'!$A$3:$J$9999,10,FALSE),"")</f>
        <v/>
      </c>
      <c r="C92" s="18"/>
      <c r="D92" s="16"/>
      <c r="E92" s="11" t="str">
        <f t="shared" si="10"/>
        <v>0</v>
      </c>
      <c r="F92" s="17" t="str">
        <f>IFERROR(VLOOKUP($A92,'CR ACT'!$A$3:$G$9999,2,0),"")</f>
        <v/>
      </c>
      <c r="G92" s="17" t="str">
        <f>IFERROR(VLOOKUP($A92,'CR ACT'!$A$3:$G$9999,3,0),"")</f>
        <v/>
      </c>
      <c r="H92" s="16" t="str">
        <f>IFERROR(VLOOKUP($A92,'CR ACT'!$A$3:$G$9999,4,0),"")</f>
        <v/>
      </c>
      <c r="I92" s="17" t="str">
        <f>IFERROR(VLOOKUP($A92,'CR ACT'!$A$3:$G$9999,5,0),"")</f>
        <v/>
      </c>
      <c r="J92" s="17" t="str">
        <f>IFERROR(VLOOKUP($A92,'CR ACT'!$A$3:$G$9999,6,0),"")</f>
        <v/>
      </c>
      <c r="K92" s="22" t="str">
        <f>IFERROR(VLOOKUP($A92,'CR ACT'!$A$3:$G$9999,7,0),"")</f>
        <v/>
      </c>
      <c r="L92" s="142"/>
      <c r="M92" s="142"/>
      <c r="N92" s="142"/>
      <c r="O92" s="142"/>
      <c r="P92" s="143" t="str">
        <f t="shared" si="11"/>
        <v/>
      </c>
      <c r="Q92" s="147"/>
    </row>
    <row r="93" ht="15.75" spans="1:17">
      <c r="A93" s="13">
        <v>142</v>
      </c>
      <c r="B93" s="135">
        <f>IFERROR(VLOOKUP(A93,'CR ACT'!$A$3:$J$9999,10,FALSE),"")</f>
        <v>0</v>
      </c>
      <c r="C93" s="10">
        <v>22</v>
      </c>
      <c r="D93" s="11">
        <v>1</v>
      </c>
      <c r="E93" s="11" t="str">
        <f t="shared" si="10"/>
        <v>22-1</v>
      </c>
      <c r="F93" s="12">
        <f>IFERROR(VLOOKUP($A93,'CR ACT'!$A$3:$G$9999,2,0),"")</f>
        <v>0.246527777777778</v>
      </c>
      <c r="G93" s="12" t="str">
        <f>IFERROR(VLOOKUP($A93,'CR ACT'!$A$3:$G$9999,3,0),"")</f>
        <v>PSL</v>
      </c>
      <c r="H93" s="11" t="str">
        <f>IFERROR(VLOOKUP($A93,'CR ACT'!$A$3:$G$9999,4,0),"")</f>
        <v>KLKV-NH</v>
      </c>
      <c r="I93" s="12" t="str">
        <f>IFERROR(VLOOKUP($A93,'CR ACT'!$A$3:$G$9999,5,0),"")</f>
        <v>TVM</v>
      </c>
      <c r="J93" s="12">
        <f>IFERROR(VLOOKUP($A93,'CR ACT'!$A$3:$G$9999,6,0),"")</f>
        <v>0.315972222222222</v>
      </c>
      <c r="K93" s="20">
        <f>IFERROR(VLOOKUP($A93,'CR ACT'!$A$3:$G$9999,7,0),"")</f>
        <v>37.2</v>
      </c>
      <c r="L93" s="136">
        <f>SUMIF(Q93:Q100,"&lt;0:14",Q93:Q100)+SUM(P93:P100)+TIME(0,60,0)</f>
        <v>0.326388888888888</v>
      </c>
      <c r="M93" s="137">
        <f>L93+SUMIF(Q93:Q100,"&gt;0:14",Q93:Q100)-TIME(0,30,0)</f>
        <v>0.326388888888888</v>
      </c>
      <c r="N93" s="137">
        <f>MAX(0,(L93-TIME(8,0,0)))</f>
        <v>0</v>
      </c>
      <c r="O93" s="138">
        <f>SUM(K93:K100)</f>
        <v>154.4</v>
      </c>
      <c r="P93" s="139">
        <f t="shared" si="11"/>
        <v>0.069444444444444</v>
      </c>
      <c r="Q93" s="145">
        <f t="shared" ref="Q93:Q99" si="15">IFERROR(MAX(0,(F94-J93)),"")</f>
        <v>0.00694444444444503</v>
      </c>
    </row>
    <row r="94" ht="15.75" spans="1:17">
      <c r="A94" s="13">
        <v>331</v>
      </c>
      <c r="B94" s="135">
        <f>IFERROR(VLOOKUP(A94,'CR ACT'!$A$3:$J$9999,10,FALSE),"")</f>
        <v>0</v>
      </c>
      <c r="C94" s="14">
        <v>22</v>
      </c>
      <c r="D94" s="13">
        <v>2</v>
      </c>
      <c r="E94" s="11" t="str">
        <f t="shared" si="10"/>
        <v>22-2</v>
      </c>
      <c r="F94" s="15">
        <f>IFERROR(VLOOKUP($A94,'CR ACT'!$A$3:$G$9999,2,0),"")</f>
        <v>0.322916666666667</v>
      </c>
      <c r="G94" s="15" t="str">
        <f>IFERROR(VLOOKUP($A94,'CR ACT'!$A$3:$G$9999,3,0),"")</f>
        <v>TVM</v>
      </c>
      <c r="H94" s="13" t="str">
        <f>IFERROR(VLOOKUP($A94,'CR ACT'!$A$3:$G$9999,4,0),"")</f>
        <v>NH</v>
      </c>
      <c r="I94" s="15" t="str">
        <f>IFERROR(VLOOKUP($A94,'CR ACT'!$A$3:$G$9999,5,0),"")</f>
        <v>KLKV</v>
      </c>
      <c r="J94" s="15">
        <f>IFERROR(VLOOKUP($A94,'CR ACT'!$A$3:$G$9999,6,0),"")</f>
        <v>0.378472222222222</v>
      </c>
      <c r="K94" s="21">
        <f>IFERROR(VLOOKUP($A94,'CR ACT'!$A$3:$G$9999,7,0),"")</f>
        <v>33.7</v>
      </c>
      <c r="L94" s="140"/>
      <c r="M94" s="140"/>
      <c r="N94" s="140"/>
      <c r="O94" s="140"/>
      <c r="P94" s="48">
        <f t="shared" si="11"/>
        <v>0.055555555555555</v>
      </c>
      <c r="Q94" s="146">
        <f t="shared" si="15"/>
        <v>0.020833333333334</v>
      </c>
    </row>
    <row r="95" ht="15.75" spans="1:17">
      <c r="A95" s="13">
        <v>202</v>
      </c>
      <c r="B95" s="135">
        <f>IFERROR(VLOOKUP(A95,'CR ACT'!$A$3:$J$9999,10,FALSE),"")</f>
        <v>0</v>
      </c>
      <c r="C95" s="10">
        <v>22</v>
      </c>
      <c r="D95" s="13">
        <v>3</v>
      </c>
      <c r="E95" s="11" t="str">
        <f t="shared" si="10"/>
        <v>22-3</v>
      </c>
      <c r="F95" s="15">
        <f>IFERROR(VLOOKUP($A95,'CR ACT'!$A$3:$G$9999,2,0),"")</f>
        <v>0.399305555555556</v>
      </c>
      <c r="G95" s="15" t="str">
        <f>IFERROR(VLOOKUP($A95,'CR ACT'!$A$3:$G$9999,3,0),"")</f>
        <v>KLKV</v>
      </c>
      <c r="H95" s="13" t="str">
        <f>IFERROR(VLOOKUP($A95,'CR ACT'!$A$3:$G$9999,4,0),"")</f>
        <v>NH-TVM</v>
      </c>
      <c r="I95" s="15" t="str">
        <f>IFERROR(VLOOKUP($A95,'CR ACT'!$A$3:$G$9999,5,0),"")</f>
        <v>MC</v>
      </c>
      <c r="J95" s="15">
        <f>IFERROR(VLOOKUP($A95,'CR ACT'!$A$3:$G$9999,6,0),"")</f>
        <v>0.46875</v>
      </c>
      <c r="K95" s="21">
        <f>IFERROR(VLOOKUP($A95,'CR ACT'!$A$3:$G$9999,7,0),"")</f>
        <v>40</v>
      </c>
      <c r="L95" s="140"/>
      <c r="M95" s="140"/>
      <c r="N95" s="140"/>
      <c r="O95" s="140"/>
      <c r="P95" s="48">
        <f t="shared" si="11"/>
        <v>0.069444444444444</v>
      </c>
      <c r="Q95" s="146">
        <f t="shared" si="15"/>
        <v>0.00694444444444398</v>
      </c>
    </row>
    <row r="96" ht="15.75" spans="1:17">
      <c r="A96" s="13">
        <v>397</v>
      </c>
      <c r="B96" s="135">
        <f>IFERROR(VLOOKUP(A96,'CR ACT'!$A$3:$J$9999,10,FALSE),"")</f>
        <v>0</v>
      </c>
      <c r="C96" s="14">
        <v>22</v>
      </c>
      <c r="D96" s="13">
        <v>4</v>
      </c>
      <c r="E96" s="11" t="str">
        <f t="shared" si="10"/>
        <v>22-4</v>
      </c>
      <c r="F96" s="15">
        <f>IFERROR(VLOOKUP($A96,'CR ACT'!$A$3:$G$9999,2,0),"")</f>
        <v>0.475694444444444</v>
      </c>
      <c r="G96" s="15" t="str">
        <f>IFERROR(VLOOKUP($A96,'CR ACT'!$A$3:$G$9999,3,0),"")</f>
        <v>MC</v>
      </c>
      <c r="H96" s="13" t="str">
        <f>IFERROR(VLOOKUP($A96,'CR ACT'!$A$3:$G$9999,4,0),"")</f>
        <v>NH-KLKV</v>
      </c>
      <c r="I96" s="15" t="str">
        <f>IFERROR(VLOOKUP($A96,'CR ACT'!$A$3:$G$9999,5,0),"")</f>
        <v>PSL</v>
      </c>
      <c r="J96" s="15">
        <f>IFERROR(VLOOKUP($A96,'CR ACT'!$A$3:$G$9999,6,0),"")</f>
        <v>0.552083333333333</v>
      </c>
      <c r="K96" s="21">
        <f>IFERROR(VLOOKUP($A96,'CR ACT'!$A$3:$G$9999,7,0),"")</f>
        <v>43.5</v>
      </c>
      <c r="L96" s="140"/>
      <c r="M96" s="140"/>
      <c r="N96" s="140"/>
      <c r="O96" s="140"/>
      <c r="P96" s="48">
        <f t="shared" si="11"/>
        <v>0.0763888888888891</v>
      </c>
      <c r="Q96" s="146" t="str">
        <f t="shared" si="15"/>
        <v/>
      </c>
    </row>
    <row r="97" ht="15.75" spans="1:17">
      <c r="A97" s="13"/>
      <c r="B97" s="135" t="str">
        <f>IFERROR(VLOOKUP(A97,'CR ACT'!$A$3:$J$9999,10,FALSE),"")</f>
        <v/>
      </c>
      <c r="C97" s="10"/>
      <c r="D97" s="13"/>
      <c r="E97" s="11" t="str">
        <f t="shared" si="10"/>
        <v>0</v>
      </c>
      <c r="F97" s="15" t="str">
        <f>IFERROR(VLOOKUP($A97,'CR ACT'!$A$3:$G$9999,2,0),"")</f>
        <v/>
      </c>
      <c r="G97" s="15" t="str">
        <f>IFERROR(VLOOKUP($A97,'CR ACT'!$A$3:$G$9999,3,0),"")</f>
        <v/>
      </c>
      <c r="H97" s="13" t="str">
        <f>IFERROR(VLOOKUP($A97,'CR ACT'!$A$3:$G$9999,4,0),"")</f>
        <v/>
      </c>
      <c r="I97" s="15" t="str">
        <f>IFERROR(VLOOKUP($A97,'CR ACT'!$A$3:$G$9999,5,0),"")</f>
        <v/>
      </c>
      <c r="J97" s="15" t="str">
        <f>IFERROR(VLOOKUP($A97,'CR ACT'!$A$3:$G$9999,6,0),"")</f>
        <v/>
      </c>
      <c r="K97" s="21" t="str">
        <f>IFERROR(VLOOKUP($A97,'CR ACT'!$A$3:$G$9999,7,0),"")</f>
        <v/>
      </c>
      <c r="L97" s="140"/>
      <c r="M97" s="140"/>
      <c r="N97" s="140"/>
      <c r="O97" s="140"/>
      <c r="P97" s="48" t="str">
        <f t="shared" si="11"/>
        <v/>
      </c>
      <c r="Q97" s="146" t="str">
        <f t="shared" si="15"/>
        <v/>
      </c>
    </row>
    <row r="98" ht="15.75" spans="1:17">
      <c r="A98" s="13"/>
      <c r="B98" s="135" t="str">
        <f>IFERROR(VLOOKUP(A98,'CR ACT'!$A$3:$J$9999,10,FALSE),"")</f>
        <v/>
      </c>
      <c r="C98" s="14"/>
      <c r="D98" s="13"/>
      <c r="E98" s="11" t="str">
        <f t="shared" si="10"/>
        <v>0</v>
      </c>
      <c r="F98" s="15" t="str">
        <f>IFERROR(VLOOKUP($A98,'CR ACT'!$A$3:$G$9999,2,0),"")</f>
        <v/>
      </c>
      <c r="G98" s="15" t="str">
        <f>IFERROR(VLOOKUP($A98,'CR ACT'!$A$3:$G$9999,3,0),"")</f>
        <v/>
      </c>
      <c r="H98" s="13" t="str">
        <f>IFERROR(VLOOKUP($A98,'CR ACT'!$A$3:$G$9999,4,0),"")</f>
        <v/>
      </c>
      <c r="I98" s="15" t="str">
        <f>IFERROR(VLOOKUP($A98,'CR ACT'!$A$3:$G$9999,5,0),"")</f>
        <v/>
      </c>
      <c r="J98" s="15" t="str">
        <f>IFERROR(VLOOKUP($A98,'CR ACT'!$A$3:$G$9999,6,0),"")</f>
        <v/>
      </c>
      <c r="K98" s="21" t="str">
        <f>IFERROR(VLOOKUP($A98,'CR ACT'!$A$3:$G$9999,7,0),"")</f>
        <v/>
      </c>
      <c r="L98" s="140"/>
      <c r="M98" s="140"/>
      <c r="N98" s="140"/>
      <c r="O98" s="140"/>
      <c r="P98" s="48" t="str">
        <f t="shared" si="11"/>
        <v/>
      </c>
      <c r="Q98" s="146" t="str">
        <f t="shared" si="15"/>
        <v/>
      </c>
    </row>
    <row r="99" ht="15.75" spans="1:17">
      <c r="A99" s="13"/>
      <c r="B99" s="135" t="str">
        <f>IFERROR(VLOOKUP(A99,'CR ACT'!$A$3:$J$9999,10,FALSE),"")</f>
        <v/>
      </c>
      <c r="C99" s="18"/>
      <c r="D99" s="13"/>
      <c r="E99" s="11" t="str">
        <f t="shared" si="10"/>
        <v>0</v>
      </c>
      <c r="F99" s="15" t="str">
        <f>IFERROR(VLOOKUP($A99,'CR ACT'!$A$3:$G$9999,2,0),"")</f>
        <v/>
      </c>
      <c r="G99" s="15" t="str">
        <f>IFERROR(VLOOKUP($A99,'CR ACT'!$A$3:$G$9999,3,0),"")</f>
        <v/>
      </c>
      <c r="H99" s="13" t="str">
        <f>IFERROR(VLOOKUP($A99,'CR ACT'!$A$3:$G$9999,4,0),"")</f>
        <v/>
      </c>
      <c r="I99" s="15" t="str">
        <f>IFERROR(VLOOKUP($A99,'CR ACT'!$A$3:$G$9999,5,0),"")</f>
        <v/>
      </c>
      <c r="J99" s="15" t="str">
        <f>IFERROR(VLOOKUP($A99,'CR ACT'!$A$3:$G$9999,6,0),"")</f>
        <v/>
      </c>
      <c r="K99" s="21" t="str">
        <f>IFERROR(VLOOKUP($A99,'CR ACT'!$A$3:$G$9999,7,0),"")</f>
        <v/>
      </c>
      <c r="L99" s="141"/>
      <c r="M99" s="141"/>
      <c r="N99" s="141"/>
      <c r="O99" s="141"/>
      <c r="P99" s="48" t="str">
        <f t="shared" si="11"/>
        <v/>
      </c>
      <c r="Q99" s="146" t="str">
        <f t="shared" si="15"/>
        <v/>
      </c>
    </row>
    <row r="100" ht="16.5" spans="1:17">
      <c r="A100" s="13"/>
      <c r="B100" s="135" t="str">
        <f>IFERROR(VLOOKUP(A100,'CR ACT'!$A$3:$J$9999,10,FALSE),"")</f>
        <v/>
      </c>
      <c r="C100" s="18"/>
      <c r="D100" s="16"/>
      <c r="E100" s="11" t="str">
        <f t="shared" si="10"/>
        <v>0</v>
      </c>
      <c r="F100" s="17" t="str">
        <f>IFERROR(VLOOKUP($A100,'CR ACT'!$A$3:$G$9999,2,0),"")</f>
        <v/>
      </c>
      <c r="G100" s="17" t="str">
        <f>IFERROR(VLOOKUP($A100,'CR ACT'!$A$3:$G$9999,3,0),"")</f>
        <v/>
      </c>
      <c r="H100" s="16" t="str">
        <f>IFERROR(VLOOKUP($A100,'CR ACT'!$A$3:$G$9999,4,0),"")</f>
        <v/>
      </c>
      <c r="I100" s="17" t="str">
        <f>IFERROR(VLOOKUP($A100,'CR ACT'!$A$3:$G$9999,5,0),"")</f>
        <v/>
      </c>
      <c r="J100" s="17" t="str">
        <f>IFERROR(VLOOKUP($A100,'CR ACT'!$A$3:$G$9999,6,0),"")</f>
        <v/>
      </c>
      <c r="K100" s="22" t="str">
        <f>IFERROR(VLOOKUP($A100,'CR ACT'!$A$3:$G$9999,7,0),"")</f>
        <v/>
      </c>
      <c r="L100" s="142"/>
      <c r="M100" s="142"/>
      <c r="N100" s="142"/>
      <c r="O100" s="142"/>
      <c r="P100" s="143" t="str">
        <f t="shared" si="11"/>
        <v/>
      </c>
      <c r="Q100" s="147"/>
    </row>
    <row r="101" ht="15.75" spans="1:17">
      <c r="A101" s="9">
        <v>60</v>
      </c>
      <c r="B101" s="135">
        <f>IFERROR(VLOOKUP(A101,'CR ACT'!$A$3:$J$9999,10,FALSE),"")</f>
        <v>0</v>
      </c>
      <c r="C101" s="10">
        <v>23</v>
      </c>
      <c r="D101" s="11">
        <v>1</v>
      </c>
      <c r="E101" s="11" t="str">
        <f t="shared" si="10"/>
        <v>23-1</v>
      </c>
      <c r="F101" s="12">
        <f>IFERROR(VLOOKUP($A101,'CR ACT'!$A$3:$G$9999,2,0),"")</f>
        <v>0.590277777777778</v>
      </c>
      <c r="G101" s="12" t="str">
        <f>IFERROR(VLOOKUP($A101,'CR ACT'!$A$3:$G$9999,3,0),"")</f>
        <v>PSL</v>
      </c>
      <c r="H101" s="11" t="str">
        <f>IFERROR(VLOOKUP($A101,'CR ACT'!$A$3:$G$9999,4,0),"")</f>
        <v>NH</v>
      </c>
      <c r="I101" s="12" t="str">
        <f>IFERROR(VLOOKUP($A101,'CR ACT'!$A$3:$G$9999,5,0),"")</f>
        <v>KLKV</v>
      </c>
      <c r="J101" s="12">
        <f>IFERROR(VLOOKUP($A101,'CR ACT'!$A$3:$G$9999,6,0),"")</f>
        <v>0.597222222222222</v>
      </c>
      <c r="K101" s="20">
        <f>IFERROR(VLOOKUP($A101,'CR ACT'!$A$3:$G$9999,7,0),"")</f>
        <v>3.5</v>
      </c>
      <c r="L101" s="136">
        <f>SUMIF(Q101:Q108,"&lt;0:14",Q101:Q108)+SUM(P101:P108)+TIME(0,60,0)</f>
        <v>0.333333333333333</v>
      </c>
      <c r="M101" s="137">
        <f>L101+SUMIF(Q101:Q108,"&gt;0:14",Q101:Q108)-TIME(0,30,0)</f>
        <v>0.333333333333332</v>
      </c>
      <c r="N101" s="137">
        <f>MAX(0,(L101-TIME(8,0,0)))</f>
        <v>0</v>
      </c>
      <c r="O101" s="138">
        <f>SUM(K101:K108)</f>
        <v>154.4</v>
      </c>
      <c r="P101" s="139">
        <f t="shared" si="11"/>
        <v>0.00694444444444442</v>
      </c>
      <c r="Q101" s="145">
        <f t="shared" ref="Q101:Q107" si="16">IFERROR(MAX(0,(F102-J101)),"")</f>
        <v>0.00694444444444953</v>
      </c>
    </row>
    <row r="102" ht="15.75" spans="1:17">
      <c r="A102" s="13">
        <v>251</v>
      </c>
      <c r="B102" s="135">
        <f>IFERROR(VLOOKUP(A102,'CR ACT'!$A$3:$J$9999,10,FALSE),"")</f>
        <v>0</v>
      </c>
      <c r="C102" s="14">
        <v>23</v>
      </c>
      <c r="D102" s="13">
        <v>2</v>
      </c>
      <c r="E102" s="11" t="str">
        <f t="shared" si="10"/>
        <v>23-2</v>
      </c>
      <c r="F102" s="15">
        <f>IFERROR(VLOOKUP($A102,'CR ACT'!$A$3:$G$9999,2,0),"")</f>
        <v>0.604166666666672</v>
      </c>
      <c r="G102" s="15" t="str">
        <f>IFERROR(VLOOKUP($A102,'CR ACT'!$A$3:$G$9999,3,0),"")</f>
        <v>KLKV</v>
      </c>
      <c r="H102" s="13" t="str">
        <f>IFERROR(VLOOKUP($A102,'CR ACT'!$A$3:$G$9999,4,0),"")</f>
        <v>NH</v>
      </c>
      <c r="I102" s="15" t="str">
        <f>IFERROR(VLOOKUP($A102,'CR ACT'!$A$3:$G$9999,5,0),"")</f>
        <v>MC</v>
      </c>
      <c r="J102" s="15">
        <f>IFERROR(VLOOKUP($A102,'CR ACT'!$A$3:$G$9999,6,0),"")</f>
        <v>0.673611111111116</v>
      </c>
      <c r="K102" s="21">
        <f>IFERROR(VLOOKUP($A102,'CR ACT'!$A$3:$G$9999,7,0),"")</f>
        <v>40</v>
      </c>
      <c r="L102" s="140"/>
      <c r="M102" s="140"/>
      <c r="N102" s="140"/>
      <c r="O102" s="140"/>
      <c r="P102" s="48">
        <f t="shared" si="11"/>
        <v>0.0694444444444441</v>
      </c>
      <c r="Q102" s="146">
        <f t="shared" si="16"/>
        <v>0.00694444444443998</v>
      </c>
    </row>
    <row r="103" ht="15.75" spans="1:17">
      <c r="A103" s="13">
        <v>443</v>
      </c>
      <c r="B103" s="135">
        <f>IFERROR(VLOOKUP(A103,'CR ACT'!$A$3:$J$9999,10,FALSE),"")</f>
        <v>0</v>
      </c>
      <c r="C103" s="10">
        <v>23</v>
      </c>
      <c r="D103" s="13">
        <v>3</v>
      </c>
      <c r="E103" s="11" t="str">
        <f t="shared" si="10"/>
        <v>23-3</v>
      </c>
      <c r="F103" s="15">
        <f>IFERROR(VLOOKUP($A103,'CR ACT'!$A$3:$G$9999,2,0),"")</f>
        <v>0.680555555555556</v>
      </c>
      <c r="G103" s="15" t="str">
        <f>IFERROR(VLOOKUP($A103,'CR ACT'!$A$3:$G$9999,3,0),"")</f>
        <v>MC</v>
      </c>
      <c r="H103" s="13" t="str">
        <f>IFERROR(VLOOKUP($A103,'CR ACT'!$A$3:$G$9999,4,0),"")</f>
        <v>NH</v>
      </c>
      <c r="I103" s="15" t="str">
        <f>IFERROR(VLOOKUP($A103,'CR ACT'!$A$3:$G$9999,5,0),"")</f>
        <v>KLKV</v>
      </c>
      <c r="J103" s="15">
        <f>IFERROR(VLOOKUP($A103,'CR ACT'!$A$3:$G$9999,6,0),"")</f>
        <v>0.75</v>
      </c>
      <c r="K103" s="21">
        <f>IFERROR(VLOOKUP($A103,'CR ACT'!$A$3:$G$9999,7,0),"")</f>
        <v>40</v>
      </c>
      <c r="L103" s="140"/>
      <c r="M103" s="140"/>
      <c r="N103" s="140"/>
      <c r="O103" s="140"/>
      <c r="P103" s="48">
        <f t="shared" si="11"/>
        <v>0.069444444444444</v>
      </c>
      <c r="Q103" s="146">
        <f t="shared" si="16"/>
        <v>0.020833333333333</v>
      </c>
    </row>
    <row r="104" ht="15.75" spans="1:17">
      <c r="A104" s="13">
        <v>297</v>
      </c>
      <c r="B104" s="135">
        <f>IFERROR(VLOOKUP(A104,'CR ACT'!$A$3:$J$9999,10,FALSE),"")</f>
        <v>0</v>
      </c>
      <c r="C104" s="14">
        <v>23</v>
      </c>
      <c r="D104" s="13">
        <v>4</v>
      </c>
      <c r="E104" s="11" t="str">
        <f t="shared" si="10"/>
        <v>23-4</v>
      </c>
      <c r="F104" s="15">
        <f>IFERROR(VLOOKUP($A104,'CR ACT'!$A$3:$G$9999,2,0),"")</f>
        <v>0.770833333333333</v>
      </c>
      <c r="G104" s="15" t="str">
        <f>IFERROR(VLOOKUP($A104,'CR ACT'!$A$3:$G$9999,3,0),"")</f>
        <v>KLKV</v>
      </c>
      <c r="H104" s="13" t="str">
        <f>IFERROR(VLOOKUP($A104,'CR ACT'!$A$3:$G$9999,4,0),"")</f>
        <v>NH</v>
      </c>
      <c r="I104" s="15" t="str">
        <f>IFERROR(VLOOKUP($A104,'CR ACT'!$A$3:$G$9999,5,0),"")</f>
        <v>TVM</v>
      </c>
      <c r="J104" s="15">
        <f>IFERROR(VLOOKUP($A104,'CR ACT'!$A$3:$G$9999,6,0),"")</f>
        <v>0.826388888888889</v>
      </c>
      <c r="K104" s="21">
        <f>IFERROR(VLOOKUP($A104,'CR ACT'!$A$3:$G$9999,7,0),"")</f>
        <v>33.7</v>
      </c>
      <c r="L104" s="140"/>
      <c r="M104" s="140"/>
      <c r="N104" s="140"/>
      <c r="O104" s="140"/>
      <c r="P104" s="48">
        <f t="shared" si="11"/>
        <v>0.0555555555555559</v>
      </c>
      <c r="Q104" s="146">
        <f t="shared" si="16"/>
        <v>0.00694444444444409</v>
      </c>
    </row>
    <row r="105" ht="15.75" spans="1:17">
      <c r="A105" s="13">
        <v>487</v>
      </c>
      <c r="B105" s="135">
        <f>IFERROR(VLOOKUP(A105,'CR ACT'!$A$3:$J$9999,10,FALSE),"")</f>
        <v>0</v>
      </c>
      <c r="C105" s="10">
        <v>23</v>
      </c>
      <c r="D105" s="13">
        <v>5</v>
      </c>
      <c r="E105" s="11" t="str">
        <f t="shared" si="10"/>
        <v>23-5</v>
      </c>
      <c r="F105" s="15">
        <f>IFERROR(VLOOKUP($A105,'CR ACT'!$A$3:$G$9999,2,0),"")</f>
        <v>0.833333333333333</v>
      </c>
      <c r="G105" s="15" t="str">
        <f>IFERROR(VLOOKUP($A105,'CR ACT'!$A$3:$G$9999,3,0),"")</f>
        <v>TVM</v>
      </c>
      <c r="H105" s="13" t="str">
        <f>IFERROR(VLOOKUP($A105,'CR ACT'!$A$3:$G$9999,4,0),"")</f>
        <v>NH</v>
      </c>
      <c r="I105" s="15" t="str">
        <f>IFERROR(VLOOKUP($A105,'CR ACT'!$A$3:$G$9999,5,0),"")</f>
        <v>KLKV</v>
      </c>
      <c r="J105" s="15">
        <f>IFERROR(VLOOKUP($A105,'CR ACT'!$A$3:$G$9999,6,0),"")</f>
        <v>0.888888888888889</v>
      </c>
      <c r="K105" s="21">
        <f>IFERROR(VLOOKUP($A105,'CR ACT'!$A$3:$G$9999,7,0),"")</f>
        <v>33.7</v>
      </c>
      <c r="L105" s="140"/>
      <c r="M105" s="140"/>
      <c r="N105" s="140"/>
      <c r="O105" s="140"/>
      <c r="P105" s="48">
        <f t="shared" si="11"/>
        <v>0.0555555555555559</v>
      </c>
      <c r="Q105" s="146">
        <f t="shared" si="16"/>
        <v>0.00694444444444409</v>
      </c>
    </row>
    <row r="106" ht="15.75" spans="1:17">
      <c r="A106" s="13">
        <v>119</v>
      </c>
      <c r="B106" s="135">
        <f>IFERROR(VLOOKUP(A106,'CR ACT'!$A$3:$J$9999,10,FALSE),"")</f>
        <v>0</v>
      </c>
      <c r="C106" s="14">
        <v>23</v>
      </c>
      <c r="D106" s="13">
        <v>6</v>
      </c>
      <c r="E106" s="11" t="str">
        <f t="shared" si="10"/>
        <v>23-6</v>
      </c>
      <c r="F106" s="15">
        <f>IFERROR(VLOOKUP($A106,'CR ACT'!$A$3:$G$9999,2,0),"")</f>
        <v>0.895833333333333</v>
      </c>
      <c r="G106" s="15" t="str">
        <f>IFERROR(VLOOKUP($A106,'CR ACT'!$A$3:$G$9999,3,0),"")</f>
        <v>KLKV</v>
      </c>
      <c r="H106" s="13" t="str">
        <f>IFERROR(VLOOKUP($A106,'CR ACT'!$A$3:$G$9999,4,0),"")</f>
        <v>NH</v>
      </c>
      <c r="I106" s="15" t="str">
        <f>IFERROR(VLOOKUP($A106,'CR ACT'!$A$3:$G$9999,5,0),"")</f>
        <v>PSL</v>
      </c>
      <c r="J106" s="15">
        <f>IFERROR(VLOOKUP($A106,'CR ACT'!$A$3:$G$9999,6,0),"")</f>
        <v>0.902777777777777</v>
      </c>
      <c r="K106" s="21">
        <f>IFERROR(VLOOKUP($A106,'CR ACT'!$A$3:$G$9999,7,0),"")</f>
        <v>3.5</v>
      </c>
      <c r="L106" s="140"/>
      <c r="M106" s="140"/>
      <c r="N106" s="140"/>
      <c r="O106" s="140"/>
      <c r="P106" s="48">
        <f t="shared" si="11"/>
        <v>0.00694444444444398</v>
      </c>
      <c r="Q106" s="146" t="str">
        <f t="shared" si="16"/>
        <v/>
      </c>
    </row>
    <row r="107" ht="15.75" spans="1:17">
      <c r="A107" s="13"/>
      <c r="B107" s="135" t="str">
        <f>IFERROR(VLOOKUP(A107,'CR ACT'!$A$3:$J$9999,10,FALSE),"")</f>
        <v/>
      </c>
      <c r="C107" s="18"/>
      <c r="D107" s="13"/>
      <c r="E107" s="11" t="str">
        <f t="shared" si="10"/>
        <v>0</v>
      </c>
      <c r="F107" s="15" t="str">
        <f>IFERROR(VLOOKUP($A107,'CR ACT'!$A$3:$G$9999,2,0),"")</f>
        <v/>
      </c>
      <c r="G107" s="15" t="str">
        <f>IFERROR(VLOOKUP($A107,'CR ACT'!$A$3:$G$9999,3,0),"")</f>
        <v/>
      </c>
      <c r="H107" s="13" t="str">
        <f>IFERROR(VLOOKUP($A107,'CR ACT'!$A$3:$G$9999,4,0),"")</f>
        <v/>
      </c>
      <c r="I107" s="15" t="str">
        <f>IFERROR(VLOOKUP($A107,'CR ACT'!$A$3:$G$9999,5,0),"")</f>
        <v/>
      </c>
      <c r="J107" s="15" t="str">
        <f>IFERROR(VLOOKUP($A107,'CR ACT'!$A$3:$G$9999,6,0),"")</f>
        <v/>
      </c>
      <c r="K107" s="21" t="str">
        <f>IFERROR(VLOOKUP($A107,'CR ACT'!$A$3:$G$9999,7,0),"")</f>
        <v/>
      </c>
      <c r="L107" s="141"/>
      <c r="M107" s="141"/>
      <c r="N107" s="141"/>
      <c r="O107" s="141"/>
      <c r="P107" s="48" t="str">
        <f t="shared" si="11"/>
        <v/>
      </c>
      <c r="Q107" s="146" t="str">
        <f t="shared" si="16"/>
        <v/>
      </c>
    </row>
    <row r="108" ht="16.5" spans="1:17">
      <c r="A108" s="13"/>
      <c r="B108" s="135" t="str">
        <f>IFERROR(VLOOKUP(A108,'CR ACT'!$A$3:$J$9999,10,FALSE),"")</f>
        <v/>
      </c>
      <c r="C108" s="18"/>
      <c r="D108" s="16"/>
      <c r="E108" s="11" t="str">
        <f t="shared" si="10"/>
        <v>0</v>
      </c>
      <c r="F108" s="17" t="str">
        <f>IFERROR(VLOOKUP($A108,'CR ACT'!$A$3:$G$9999,2,0),"")</f>
        <v/>
      </c>
      <c r="G108" s="17" t="str">
        <f>IFERROR(VLOOKUP($A108,'CR ACT'!$A$3:$G$9999,3,0),"")</f>
        <v/>
      </c>
      <c r="H108" s="16" t="str">
        <f>IFERROR(VLOOKUP($A108,'CR ACT'!$A$3:$G$9999,4,0),"")</f>
        <v/>
      </c>
      <c r="I108" s="17" t="str">
        <f>IFERROR(VLOOKUP($A108,'CR ACT'!$A$3:$G$9999,5,0),"")</f>
        <v/>
      </c>
      <c r="J108" s="17" t="str">
        <f>IFERROR(VLOOKUP($A108,'CR ACT'!$A$3:$G$9999,6,0),"")</f>
        <v/>
      </c>
      <c r="K108" s="22" t="str">
        <f>IFERROR(VLOOKUP($A108,'CR ACT'!$A$3:$G$9999,7,0),"")</f>
        <v/>
      </c>
      <c r="L108" s="142"/>
      <c r="M108" s="142"/>
      <c r="N108" s="142"/>
      <c r="O108" s="142"/>
      <c r="P108" s="143" t="str">
        <f t="shared" si="11"/>
        <v/>
      </c>
      <c r="Q108" s="147"/>
    </row>
    <row r="109" ht="15.75" spans="1:17">
      <c r="A109" s="9">
        <v>62</v>
      </c>
      <c r="B109" s="135">
        <f>IFERROR(VLOOKUP(A109,'CR ACT'!$A$3:$J$9999,10,FALSE),"")</f>
        <v>0</v>
      </c>
      <c r="C109" s="10">
        <v>25</v>
      </c>
      <c r="D109" s="11">
        <v>1</v>
      </c>
      <c r="E109" s="11" t="str">
        <f t="shared" si="10"/>
        <v>25-1</v>
      </c>
      <c r="F109" s="12">
        <f>IFERROR(VLOOKUP($A109,'CR ACT'!$A$3:$G$9999,2,0),"")</f>
        <v>0.607638888888889</v>
      </c>
      <c r="G109" s="12" t="str">
        <f>IFERROR(VLOOKUP($A109,'CR ACT'!$A$3:$G$9999,3,0),"")</f>
        <v>PSL</v>
      </c>
      <c r="H109" s="11" t="str">
        <f>IFERROR(VLOOKUP($A109,'CR ACT'!$A$3:$G$9999,4,0),"")</f>
        <v>NH</v>
      </c>
      <c r="I109" s="12" t="str">
        <f>IFERROR(VLOOKUP($A109,'CR ACT'!$A$3:$G$9999,5,0),"")</f>
        <v>KLKV</v>
      </c>
      <c r="J109" s="12">
        <f>IFERROR(VLOOKUP($A109,'CR ACT'!$A$3:$G$9999,6,0),"")</f>
        <v>0.614583333333333</v>
      </c>
      <c r="K109" s="20">
        <f>IFERROR(VLOOKUP($A109,'CR ACT'!$A$3:$G$9999,7,0),"")</f>
        <v>3.5</v>
      </c>
      <c r="L109" s="136">
        <f>SUMIF(Q109:Q116,"&lt;0:14",Q109:Q116)+SUM(P109:P116)+TIME(0,60,0)</f>
        <v>0.371527777777778</v>
      </c>
      <c r="M109" s="137">
        <f>L109+SUMIF(Q109:Q116,"&gt;0:14",Q109:Q116)-TIME(0,30,0)</f>
        <v>0.371527777777777</v>
      </c>
      <c r="N109" s="137">
        <f>MAX(0,(L109-TIME(8,0,0)))</f>
        <v>0.0381944444444445</v>
      </c>
      <c r="O109" s="138">
        <f>SUM(K109:K116)</f>
        <v>158.4</v>
      </c>
      <c r="P109" s="139">
        <f t="shared" si="11"/>
        <v>0.00694444444444442</v>
      </c>
      <c r="Q109" s="145">
        <f t="shared" ref="Q109:Q115" si="17">IFERROR(MAX(0,(F110-J109)),"")</f>
        <v>0.00694444444444464</v>
      </c>
    </row>
    <row r="110" ht="15.75" spans="1:17">
      <c r="A110" s="13">
        <v>254</v>
      </c>
      <c r="B110" s="135">
        <f>IFERROR(VLOOKUP(A110,'CR ACT'!$A$3:$J$9999,10,FALSE),"")</f>
        <v>0</v>
      </c>
      <c r="C110" s="14">
        <v>25</v>
      </c>
      <c r="D110" s="13">
        <v>2</v>
      </c>
      <c r="E110" s="11" t="str">
        <f t="shared" si="10"/>
        <v>25-2</v>
      </c>
      <c r="F110" s="15">
        <f>IFERROR(VLOOKUP($A110,'CR ACT'!$A$3:$G$9999,2,0),"")</f>
        <v>0.621527777777778</v>
      </c>
      <c r="G110" s="15" t="str">
        <f>IFERROR(VLOOKUP($A110,'CR ACT'!$A$3:$G$9999,3,0),"")</f>
        <v>KLKV</v>
      </c>
      <c r="H110" s="13" t="str">
        <f>IFERROR(VLOOKUP($A110,'CR ACT'!$A$3:$G$9999,4,0),"")</f>
        <v>NH</v>
      </c>
      <c r="I110" s="15" t="str">
        <f>IFERROR(VLOOKUP($A110,'CR ACT'!$A$3:$G$9999,5,0),"")</f>
        <v>CSTN</v>
      </c>
      <c r="J110" s="15">
        <f>IFERROR(VLOOKUP($A110,'CR ACT'!$A$3:$G$9999,6,0),"")</f>
        <v>0.708333333333333</v>
      </c>
      <c r="K110" s="21">
        <f>IFERROR(VLOOKUP($A110,'CR ACT'!$A$3:$G$9999,7,0),"")</f>
        <v>42</v>
      </c>
      <c r="L110" s="140"/>
      <c r="M110" s="140"/>
      <c r="N110" s="140"/>
      <c r="O110" s="140"/>
      <c r="P110" s="48">
        <f t="shared" si="11"/>
        <v>0.086805555555555</v>
      </c>
      <c r="Q110" s="146">
        <f t="shared" si="17"/>
        <v>0.00694444444444497</v>
      </c>
    </row>
    <row r="111" ht="15.75" spans="1:17">
      <c r="A111" s="13">
        <v>453</v>
      </c>
      <c r="B111" s="135">
        <f>IFERROR(VLOOKUP(A111,'CR ACT'!$A$3:$J$9999,10,FALSE),"")</f>
        <v>0</v>
      </c>
      <c r="C111" s="10">
        <v>25</v>
      </c>
      <c r="D111" s="13">
        <v>3</v>
      </c>
      <c r="E111" s="11" t="str">
        <f t="shared" si="10"/>
        <v>25-3</v>
      </c>
      <c r="F111" s="15">
        <f>IFERROR(VLOOKUP($A111,'CR ACT'!$A$3:$G$9999,2,0),"")</f>
        <v>0.715277777777778</v>
      </c>
      <c r="G111" s="15" t="str">
        <f>IFERROR(VLOOKUP($A111,'CR ACT'!$A$3:$G$9999,3,0),"")</f>
        <v>CSTN</v>
      </c>
      <c r="H111" s="13" t="str">
        <f>IFERROR(VLOOKUP($A111,'CR ACT'!$A$3:$G$9999,4,0),"")</f>
        <v>NH</v>
      </c>
      <c r="I111" s="15" t="str">
        <f>IFERROR(VLOOKUP($A111,'CR ACT'!$A$3:$G$9999,5,0),"")</f>
        <v>KLKV</v>
      </c>
      <c r="J111" s="15">
        <f>IFERROR(VLOOKUP($A111,'CR ACT'!$A$3:$G$9999,6,0),"")</f>
        <v>0.805555555555556</v>
      </c>
      <c r="K111" s="21">
        <f>IFERROR(VLOOKUP($A111,'CR ACT'!$A$3:$G$9999,7,0),"")</f>
        <v>42</v>
      </c>
      <c r="L111" s="140"/>
      <c r="M111" s="140"/>
      <c r="N111" s="140"/>
      <c r="O111" s="140"/>
      <c r="P111" s="48">
        <f t="shared" si="11"/>
        <v>0.090277777777778</v>
      </c>
      <c r="Q111" s="146">
        <f t="shared" si="17"/>
        <v>0.0208333333333329</v>
      </c>
    </row>
    <row r="112" ht="15.75" spans="1:17">
      <c r="A112" s="13">
        <v>304</v>
      </c>
      <c r="B112" s="135">
        <f>IFERROR(VLOOKUP(A112,'CR ACT'!$A$3:$J$9999,10,FALSE),"")</f>
        <v>0</v>
      </c>
      <c r="C112" s="14">
        <v>25</v>
      </c>
      <c r="D112" s="13">
        <v>4</v>
      </c>
      <c r="E112" s="11" t="str">
        <f t="shared" si="10"/>
        <v>25-4</v>
      </c>
      <c r="F112" s="15">
        <f>IFERROR(VLOOKUP($A112,'CR ACT'!$A$3:$G$9999,2,0),"")</f>
        <v>0.826388888888889</v>
      </c>
      <c r="G112" s="15" t="str">
        <f>IFERROR(VLOOKUP($A112,'CR ACT'!$A$3:$G$9999,3,0),"")</f>
        <v>KLKV</v>
      </c>
      <c r="H112" s="13" t="str">
        <f>IFERROR(VLOOKUP($A112,'CR ACT'!$A$3:$G$9999,4,0),"")</f>
        <v>NH</v>
      </c>
      <c r="I112" s="15" t="str">
        <f>IFERROR(VLOOKUP($A112,'CR ACT'!$A$3:$G$9999,5,0),"")</f>
        <v>TVM</v>
      </c>
      <c r="J112" s="15">
        <f>IFERROR(VLOOKUP($A112,'CR ACT'!$A$3:$G$9999,6,0),"")</f>
        <v>0.881944444444445</v>
      </c>
      <c r="K112" s="21">
        <f>IFERROR(VLOOKUP($A112,'CR ACT'!$A$3:$G$9999,7,0),"")</f>
        <v>33.7</v>
      </c>
      <c r="L112" s="140"/>
      <c r="M112" s="140"/>
      <c r="N112" s="140"/>
      <c r="O112" s="140"/>
      <c r="P112" s="48">
        <f t="shared" si="11"/>
        <v>0.055555555555556</v>
      </c>
      <c r="Q112" s="146">
        <f t="shared" si="17"/>
        <v>0.00694444444444398</v>
      </c>
    </row>
    <row r="113" ht="15.75" spans="1:17">
      <c r="A113" s="13">
        <v>494</v>
      </c>
      <c r="B113" s="135">
        <f>IFERROR(VLOOKUP(A113,'CR ACT'!$A$3:$J$9999,10,FALSE),"")</f>
        <v>0</v>
      </c>
      <c r="C113" s="10">
        <v>25</v>
      </c>
      <c r="D113" s="13">
        <v>5</v>
      </c>
      <c r="E113" s="11" t="str">
        <f t="shared" si="10"/>
        <v>25-5</v>
      </c>
      <c r="F113" s="15">
        <f>IFERROR(VLOOKUP($A113,'CR ACT'!$A$3:$G$9999,2,0),"")</f>
        <v>0.888888888888889</v>
      </c>
      <c r="G113" s="15" t="str">
        <f>IFERROR(VLOOKUP($A113,'CR ACT'!$A$3:$G$9999,3,0),"")</f>
        <v>TVM</v>
      </c>
      <c r="H113" s="13" t="str">
        <f>IFERROR(VLOOKUP($A113,'CR ACT'!$A$3:$G$9999,4,0),"")</f>
        <v>NH</v>
      </c>
      <c r="I113" s="15" t="str">
        <f>IFERROR(VLOOKUP($A113,'CR ACT'!$A$3:$G$9999,5,0),"")</f>
        <v>KLKV</v>
      </c>
      <c r="J113" s="15">
        <f>IFERROR(VLOOKUP($A113,'CR ACT'!$A$3:$G$9999,6,0),"")</f>
        <v>0.944444444444445</v>
      </c>
      <c r="K113" s="21">
        <f>IFERROR(VLOOKUP($A113,'CR ACT'!$A$3:$G$9999,7,0),"")</f>
        <v>33.7</v>
      </c>
      <c r="L113" s="140"/>
      <c r="M113" s="140"/>
      <c r="N113" s="140"/>
      <c r="O113" s="140"/>
      <c r="P113" s="48">
        <f t="shared" si="11"/>
        <v>0.055555555555556</v>
      </c>
      <c r="Q113" s="146">
        <f t="shared" si="17"/>
        <v>0.00694444444444398</v>
      </c>
    </row>
    <row r="114" ht="15.75" spans="1:17">
      <c r="A114" s="13">
        <v>121</v>
      </c>
      <c r="B114" s="135">
        <f>IFERROR(VLOOKUP(A114,'CR ACT'!$A$3:$J$9999,10,FALSE),"")</f>
        <v>0</v>
      </c>
      <c r="C114" s="14">
        <v>25</v>
      </c>
      <c r="D114" s="13">
        <v>6</v>
      </c>
      <c r="E114" s="11" t="str">
        <f t="shared" si="10"/>
        <v>25-6</v>
      </c>
      <c r="F114" s="15">
        <f>IFERROR(VLOOKUP($A114,'CR ACT'!$A$3:$G$9999,2,0),"")</f>
        <v>0.951388888888889</v>
      </c>
      <c r="G114" s="15" t="str">
        <f>IFERROR(VLOOKUP($A114,'CR ACT'!$A$3:$G$9999,3,0),"")</f>
        <v>KLKV</v>
      </c>
      <c r="H114" s="13" t="str">
        <f>IFERROR(VLOOKUP($A114,'CR ACT'!$A$3:$G$9999,4,0),"")</f>
        <v>NH</v>
      </c>
      <c r="I114" s="15" t="str">
        <f>IFERROR(VLOOKUP($A114,'CR ACT'!$A$3:$G$9999,5,0),"")</f>
        <v>PSL</v>
      </c>
      <c r="J114" s="15">
        <f>IFERROR(VLOOKUP($A114,'CR ACT'!$A$3:$G$9999,6,0),"")</f>
        <v>0.958333333333333</v>
      </c>
      <c r="K114" s="21">
        <f>IFERROR(VLOOKUP($A114,'CR ACT'!$A$3:$G$9999,7,0),"")</f>
        <v>3.5</v>
      </c>
      <c r="L114" s="140"/>
      <c r="M114" s="140"/>
      <c r="N114" s="140"/>
      <c r="O114" s="140"/>
      <c r="P114" s="48">
        <f t="shared" si="11"/>
        <v>0.00694444444444409</v>
      </c>
      <c r="Q114" s="146" t="str">
        <f t="shared" si="17"/>
        <v/>
      </c>
    </row>
    <row r="115" ht="15.75" spans="1:17">
      <c r="A115" s="13"/>
      <c r="B115" s="135" t="str">
        <f>IFERROR(VLOOKUP(A115,'CR ACT'!$A$3:$J$9999,10,FALSE),"")</f>
        <v/>
      </c>
      <c r="C115" s="18"/>
      <c r="D115" s="13"/>
      <c r="E115" s="11" t="str">
        <f t="shared" si="10"/>
        <v>0</v>
      </c>
      <c r="F115" s="15" t="str">
        <f>IFERROR(VLOOKUP($A115,'CR ACT'!$A$3:$G$9999,2,0),"")</f>
        <v/>
      </c>
      <c r="G115" s="15" t="str">
        <f>IFERROR(VLOOKUP($A115,'CR ACT'!$A$3:$G$9999,3,0),"")</f>
        <v/>
      </c>
      <c r="H115" s="13" t="str">
        <f>IFERROR(VLOOKUP($A115,'CR ACT'!$A$3:$G$9999,4,0),"")</f>
        <v/>
      </c>
      <c r="I115" s="15" t="str">
        <f>IFERROR(VLOOKUP($A115,'CR ACT'!$A$3:$G$9999,5,0),"")</f>
        <v/>
      </c>
      <c r="J115" s="15" t="str">
        <f>IFERROR(VLOOKUP($A115,'CR ACT'!$A$3:$G$9999,6,0),"")</f>
        <v/>
      </c>
      <c r="K115" s="21" t="str">
        <f>IFERROR(VLOOKUP($A115,'CR ACT'!$A$3:$G$9999,7,0),"")</f>
        <v/>
      </c>
      <c r="L115" s="141"/>
      <c r="M115" s="141"/>
      <c r="N115" s="141"/>
      <c r="O115" s="141"/>
      <c r="P115" s="48" t="str">
        <f t="shared" si="11"/>
        <v/>
      </c>
      <c r="Q115" s="146" t="str">
        <f t="shared" si="17"/>
        <v/>
      </c>
    </row>
    <row r="116" ht="16.5" spans="1:17">
      <c r="A116" s="13"/>
      <c r="B116" s="135" t="str">
        <f>IFERROR(VLOOKUP(A116,'CR ACT'!$A$3:$J$9999,10,FALSE),"")</f>
        <v/>
      </c>
      <c r="C116" s="18"/>
      <c r="D116" s="16"/>
      <c r="E116" s="11" t="str">
        <f t="shared" si="10"/>
        <v>0</v>
      </c>
      <c r="F116" s="17" t="str">
        <f>IFERROR(VLOOKUP($A116,'CR ACT'!$A$3:$G$9999,2,0),"")</f>
        <v/>
      </c>
      <c r="G116" s="17" t="str">
        <f>IFERROR(VLOOKUP($A116,'CR ACT'!$A$3:$G$9999,3,0),"")</f>
        <v/>
      </c>
      <c r="H116" s="16" t="str">
        <f>IFERROR(VLOOKUP($A116,'CR ACT'!$A$3:$G$9999,4,0),"")</f>
        <v/>
      </c>
      <c r="I116" s="17" t="str">
        <f>IFERROR(VLOOKUP($A116,'CR ACT'!$A$3:$G$9999,5,0),"")</f>
        <v/>
      </c>
      <c r="J116" s="17" t="str">
        <f>IFERROR(VLOOKUP($A116,'CR ACT'!$A$3:$G$9999,6,0),"")</f>
        <v/>
      </c>
      <c r="K116" s="22" t="str">
        <f>IFERROR(VLOOKUP($A116,'CR ACT'!$A$3:$G$9999,7,0),"")</f>
        <v/>
      </c>
      <c r="L116" s="142"/>
      <c r="M116" s="142"/>
      <c r="N116" s="142"/>
      <c r="O116" s="142"/>
      <c r="P116" s="143" t="str">
        <f t="shared" si="11"/>
        <v/>
      </c>
      <c r="Q116" s="147"/>
    </row>
    <row r="117" ht="15.75" spans="1:17">
      <c r="A117" s="9">
        <v>22</v>
      </c>
      <c r="B117" s="135">
        <f>IFERROR(VLOOKUP(A117,'CR ACT'!$A$3:$J$9999,10,FALSE),"")</f>
        <v>0</v>
      </c>
      <c r="C117" s="10">
        <v>26</v>
      </c>
      <c r="D117" s="11">
        <v>1</v>
      </c>
      <c r="E117" s="11" t="str">
        <f t="shared" si="10"/>
        <v>26-1</v>
      </c>
      <c r="F117" s="12">
        <f>IFERROR(VLOOKUP($A117,'CR ACT'!$A$3:$G$9999,2,0),"")</f>
        <v>0.263888888888889</v>
      </c>
      <c r="G117" s="12" t="str">
        <f>IFERROR(VLOOKUP($A117,'CR ACT'!$A$3:$G$9999,3,0),"")</f>
        <v>PSL</v>
      </c>
      <c r="H117" s="11" t="str">
        <f>IFERROR(VLOOKUP($A117,'CR ACT'!$A$3:$G$9999,4,0),"")</f>
        <v>NH</v>
      </c>
      <c r="I117" s="12" t="str">
        <f>IFERROR(VLOOKUP($A117,'CR ACT'!$A$3:$G$9999,5,0),"")</f>
        <v>KLKV</v>
      </c>
      <c r="J117" s="12">
        <f>IFERROR(VLOOKUP($A117,'CR ACT'!$A$3:$G$9999,6,0),"")</f>
        <v>0.270833333333333</v>
      </c>
      <c r="K117" s="20">
        <f>IFERROR(VLOOKUP($A117,'CR ACT'!$A$3:$G$9999,7,0),"")</f>
        <v>3.5</v>
      </c>
      <c r="L117" s="136">
        <f>SUMIF(Q117:Q124,"&lt;0:14",Q117:Q124)+SUM(P117:P124)+TIME(0,60,0)</f>
        <v>0.333333333333334</v>
      </c>
      <c r="M117" s="137">
        <f>L117+SUMIF(Q117:Q124,"&gt;0:14",Q117:Q124)-TIME(0,30,0)</f>
        <v>0.333333333333332</v>
      </c>
      <c r="N117" s="137">
        <f>MAX(0,(L117-TIME(8,0,0)))</f>
        <v>2.77555756156289e-16</v>
      </c>
      <c r="O117" s="138">
        <f>SUM(K117:K124)</f>
        <v>154.4</v>
      </c>
      <c r="P117" s="139">
        <f t="shared" si="11"/>
        <v>0.00694444444444442</v>
      </c>
      <c r="Q117" s="145">
        <f t="shared" ref="Q117:Q123" si="18">IFERROR(MAX(0,(F118-J117)),"")</f>
        <v>0.00694444444444459</v>
      </c>
    </row>
    <row r="118" ht="15.75" spans="1:17">
      <c r="A118" s="13">
        <v>151</v>
      </c>
      <c r="B118" s="135">
        <f>IFERROR(VLOOKUP(A118,'CR ACT'!$A$3:$J$9999,10,FALSE),"")</f>
        <v>0</v>
      </c>
      <c r="C118" s="14">
        <v>26</v>
      </c>
      <c r="D118" s="13">
        <v>2</v>
      </c>
      <c r="E118" s="11" t="str">
        <f t="shared" si="10"/>
        <v>26-2</v>
      </c>
      <c r="F118" s="15">
        <f>IFERROR(VLOOKUP($A118,'CR ACT'!$A$3:$G$9999,2,0),"")</f>
        <v>0.277777777777778</v>
      </c>
      <c r="G118" s="15" t="str">
        <f>IFERROR(VLOOKUP($A118,'CR ACT'!$A$3:$G$9999,3,0),"")</f>
        <v>KLKV</v>
      </c>
      <c r="H118" s="13" t="str">
        <f>IFERROR(VLOOKUP($A118,'CR ACT'!$A$3:$G$9999,4,0),"")</f>
        <v>NH</v>
      </c>
      <c r="I118" s="15" t="str">
        <f>IFERROR(VLOOKUP($A118,'CR ACT'!$A$3:$G$9999,5,0),"")</f>
        <v>TVM</v>
      </c>
      <c r="J118" s="15">
        <f>IFERROR(VLOOKUP($A118,'CR ACT'!$A$3:$G$9999,6,0),"")</f>
        <v>0.333333333333334</v>
      </c>
      <c r="K118" s="21">
        <f>IFERROR(VLOOKUP($A118,'CR ACT'!$A$3:$G$9999,7,0),"")</f>
        <v>33.7</v>
      </c>
      <c r="L118" s="140"/>
      <c r="M118" s="140"/>
      <c r="N118" s="140"/>
      <c r="O118" s="140"/>
      <c r="P118" s="48">
        <f t="shared" si="11"/>
        <v>0.055555555555556</v>
      </c>
      <c r="Q118" s="146">
        <f t="shared" si="18"/>
        <v>0.00694444444444403</v>
      </c>
    </row>
    <row r="119" ht="15.75" spans="1:17">
      <c r="A119" s="13">
        <v>340</v>
      </c>
      <c r="B119" s="135">
        <f>IFERROR(VLOOKUP(A119,'CR ACT'!$A$3:$J$9999,10,FALSE),"")</f>
        <v>0</v>
      </c>
      <c r="C119" s="10">
        <v>26</v>
      </c>
      <c r="D119" s="13">
        <v>3</v>
      </c>
      <c r="E119" s="11" t="str">
        <f t="shared" si="10"/>
        <v>26-3</v>
      </c>
      <c r="F119" s="15">
        <f>IFERROR(VLOOKUP($A119,'CR ACT'!$A$3:$G$9999,2,0),"")</f>
        <v>0.340277777777778</v>
      </c>
      <c r="G119" s="15" t="str">
        <f>IFERROR(VLOOKUP($A119,'CR ACT'!$A$3:$G$9999,3,0),"")</f>
        <v>TVM</v>
      </c>
      <c r="H119" s="13" t="str">
        <f>IFERROR(VLOOKUP($A119,'CR ACT'!$A$3:$G$9999,4,0),"")</f>
        <v>NH</v>
      </c>
      <c r="I119" s="15" t="str">
        <f>IFERROR(VLOOKUP($A119,'CR ACT'!$A$3:$G$9999,5,0),"")</f>
        <v>KLKV</v>
      </c>
      <c r="J119" s="15">
        <f>IFERROR(VLOOKUP($A119,'CR ACT'!$A$3:$G$9999,6,0),"")</f>
        <v>0.395833333333334</v>
      </c>
      <c r="K119" s="21">
        <f>IFERROR(VLOOKUP($A119,'CR ACT'!$A$3:$G$9999,7,0),"")</f>
        <v>33.7</v>
      </c>
      <c r="L119" s="140"/>
      <c r="M119" s="140"/>
      <c r="N119" s="140"/>
      <c r="O119" s="140"/>
      <c r="P119" s="48">
        <f t="shared" si="11"/>
        <v>0.055555555555556</v>
      </c>
      <c r="Q119" s="146">
        <f t="shared" si="18"/>
        <v>0.020833333333332</v>
      </c>
    </row>
    <row r="120" ht="15.75" spans="1:17">
      <c r="A120" s="13">
        <v>209</v>
      </c>
      <c r="B120" s="135">
        <f>IFERROR(VLOOKUP(A120,'CR ACT'!$A$3:$J$9999,10,FALSE),"")</f>
        <v>0</v>
      </c>
      <c r="C120" s="14">
        <v>26</v>
      </c>
      <c r="D120" s="13">
        <v>4</v>
      </c>
      <c r="E120" s="11" t="str">
        <f t="shared" si="10"/>
        <v>26-4</v>
      </c>
      <c r="F120" s="15">
        <f>IFERROR(VLOOKUP($A120,'CR ACT'!$A$3:$G$9999,2,0),"")</f>
        <v>0.416666666666666</v>
      </c>
      <c r="G120" s="15" t="str">
        <f>IFERROR(VLOOKUP($A120,'CR ACT'!$A$3:$G$9999,3,0),"")</f>
        <v>KLKV</v>
      </c>
      <c r="H120" s="13" t="str">
        <f>IFERROR(VLOOKUP($A120,'CR ACT'!$A$3:$G$9999,4,0),"")</f>
        <v>NH</v>
      </c>
      <c r="I120" s="15" t="str">
        <f>IFERROR(VLOOKUP($A120,'CR ACT'!$A$3:$G$9999,5,0),"")</f>
        <v>MC</v>
      </c>
      <c r="J120" s="15">
        <f>IFERROR(VLOOKUP($A120,'CR ACT'!$A$3:$G$9999,6,0),"")</f>
        <v>0.48611111111111</v>
      </c>
      <c r="K120" s="21">
        <f>IFERROR(VLOOKUP($A120,'CR ACT'!$A$3:$G$9999,7,0),"")</f>
        <v>40</v>
      </c>
      <c r="L120" s="140"/>
      <c r="M120" s="140"/>
      <c r="N120" s="140"/>
      <c r="O120" s="140"/>
      <c r="P120" s="48">
        <f t="shared" si="11"/>
        <v>0.069444444444444</v>
      </c>
      <c r="Q120" s="146">
        <f t="shared" si="18"/>
        <v>0.00694444444444603</v>
      </c>
    </row>
    <row r="121" ht="15.75" spans="1:17">
      <c r="A121" s="13">
        <v>407</v>
      </c>
      <c r="B121" s="135">
        <f>IFERROR(VLOOKUP(A121,'CR ACT'!$A$3:$J$9999,10,FALSE),"")</f>
        <v>0</v>
      </c>
      <c r="C121" s="10">
        <v>26</v>
      </c>
      <c r="D121" s="13">
        <v>5</v>
      </c>
      <c r="E121" s="11" t="str">
        <f t="shared" si="10"/>
        <v>26-5</v>
      </c>
      <c r="F121" s="15">
        <f>IFERROR(VLOOKUP($A121,'CR ACT'!$A$3:$G$9999,2,0),"")</f>
        <v>0.493055555555556</v>
      </c>
      <c r="G121" s="15" t="str">
        <f>IFERROR(VLOOKUP($A121,'CR ACT'!$A$3:$G$9999,3,0),"")</f>
        <v>MC</v>
      </c>
      <c r="H121" s="13" t="str">
        <f>IFERROR(VLOOKUP($A121,'CR ACT'!$A$3:$G$9999,4,0),"")</f>
        <v>NH</v>
      </c>
      <c r="I121" s="15" t="str">
        <f>IFERROR(VLOOKUP($A121,'CR ACT'!$A$3:$G$9999,5,0),"")</f>
        <v>KLKV</v>
      </c>
      <c r="J121" s="15">
        <f>IFERROR(VLOOKUP($A121,'CR ACT'!$A$3:$G$9999,6,0),"")</f>
        <v>0.5625</v>
      </c>
      <c r="K121" s="21">
        <f>IFERROR(VLOOKUP($A121,'CR ACT'!$A$3:$G$9999,7,0),"")</f>
        <v>40</v>
      </c>
      <c r="L121" s="140"/>
      <c r="M121" s="140"/>
      <c r="N121" s="140"/>
      <c r="O121" s="140"/>
      <c r="P121" s="48">
        <f t="shared" si="11"/>
        <v>0.069444444444444</v>
      </c>
      <c r="Q121" s="146">
        <f t="shared" si="18"/>
        <v>0.00694444444444398</v>
      </c>
    </row>
    <row r="122" ht="15.75" spans="1:17">
      <c r="A122" s="13">
        <v>73</v>
      </c>
      <c r="B122" s="135">
        <f>IFERROR(VLOOKUP(A122,'CR ACT'!$A$3:$J$9999,10,FALSE),"")</f>
        <v>0</v>
      </c>
      <c r="C122" s="14">
        <v>26</v>
      </c>
      <c r="D122" s="13">
        <v>6</v>
      </c>
      <c r="E122" s="11" t="str">
        <f t="shared" si="10"/>
        <v>26-6</v>
      </c>
      <c r="F122" s="15">
        <f>IFERROR(VLOOKUP($A122,'CR ACT'!$A$3:$G$9999,2,0),"")</f>
        <v>0.569444444444444</v>
      </c>
      <c r="G122" s="15" t="str">
        <f>IFERROR(VLOOKUP($A122,'CR ACT'!$A$3:$G$9999,3,0),"")</f>
        <v>KLKV</v>
      </c>
      <c r="H122" s="13" t="str">
        <f>IFERROR(VLOOKUP($A122,'CR ACT'!$A$3:$G$9999,4,0),"")</f>
        <v>NH</v>
      </c>
      <c r="I122" s="15" t="str">
        <f>IFERROR(VLOOKUP($A122,'CR ACT'!$A$3:$G$9999,5,0),"")</f>
        <v>PSL</v>
      </c>
      <c r="J122" s="15">
        <f>IFERROR(VLOOKUP($A122,'CR ACT'!$A$3:$G$9999,6,0),"")</f>
        <v>0.576388888888888</v>
      </c>
      <c r="K122" s="21">
        <f>IFERROR(VLOOKUP($A122,'CR ACT'!$A$3:$G$9999,7,0),"")</f>
        <v>3.5</v>
      </c>
      <c r="L122" s="140"/>
      <c r="M122" s="140"/>
      <c r="N122" s="140"/>
      <c r="O122" s="140"/>
      <c r="P122" s="48">
        <f t="shared" si="11"/>
        <v>0.00694444444444398</v>
      </c>
      <c r="Q122" s="146" t="str">
        <f t="shared" si="18"/>
        <v/>
      </c>
    </row>
    <row r="123" ht="15.75" spans="1:17">
      <c r="A123" s="13"/>
      <c r="B123" s="135" t="str">
        <f>IFERROR(VLOOKUP(A123,'CR ACT'!$A$3:$J$9999,10,FALSE),"")</f>
        <v/>
      </c>
      <c r="C123" s="18"/>
      <c r="D123" s="13"/>
      <c r="E123" s="11" t="str">
        <f t="shared" si="10"/>
        <v>0</v>
      </c>
      <c r="F123" s="15" t="str">
        <f>IFERROR(VLOOKUP($A123,'CR ACT'!$A$3:$G$9999,2,0),"")</f>
        <v/>
      </c>
      <c r="G123" s="15" t="str">
        <f>IFERROR(VLOOKUP($A123,'CR ACT'!$A$3:$G$9999,3,0),"")</f>
        <v/>
      </c>
      <c r="H123" s="13" t="str">
        <f>IFERROR(VLOOKUP($A123,'CR ACT'!$A$3:$G$9999,4,0),"")</f>
        <v/>
      </c>
      <c r="I123" s="15" t="str">
        <f>IFERROR(VLOOKUP($A123,'CR ACT'!$A$3:$G$9999,5,0),"")</f>
        <v/>
      </c>
      <c r="J123" s="15" t="str">
        <f>IFERROR(VLOOKUP($A123,'CR ACT'!$A$3:$G$9999,6,0),"")</f>
        <v/>
      </c>
      <c r="K123" s="21" t="str">
        <f>IFERROR(VLOOKUP($A123,'CR ACT'!$A$3:$G$9999,7,0),"")</f>
        <v/>
      </c>
      <c r="L123" s="141"/>
      <c r="M123" s="141"/>
      <c r="N123" s="141"/>
      <c r="O123" s="141"/>
      <c r="P123" s="48" t="str">
        <f t="shared" si="11"/>
        <v/>
      </c>
      <c r="Q123" s="146" t="str">
        <f t="shared" si="18"/>
        <v/>
      </c>
    </row>
    <row r="124" ht="16.5" spans="1:17">
      <c r="A124" s="13"/>
      <c r="B124" s="135" t="str">
        <f>IFERROR(VLOOKUP(A124,'CR ACT'!$A$3:$J$9999,10,FALSE),"")</f>
        <v/>
      </c>
      <c r="C124" s="18"/>
      <c r="D124" s="16"/>
      <c r="E124" s="11" t="str">
        <f t="shared" si="10"/>
        <v>0</v>
      </c>
      <c r="F124" s="17" t="str">
        <f>IFERROR(VLOOKUP($A124,'CR ACT'!$A$3:$G$9999,2,0),"")</f>
        <v/>
      </c>
      <c r="G124" s="17" t="str">
        <f>IFERROR(VLOOKUP($A124,'CR ACT'!$A$3:$G$9999,3,0),"")</f>
        <v/>
      </c>
      <c r="H124" s="16" t="str">
        <f>IFERROR(VLOOKUP($A124,'CR ACT'!$A$3:$G$9999,4,0),"")</f>
        <v/>
      </c>
      <c r="I124" s="17" t="str">
        <f>IFERROR(VLOOKUP($A124,'CR ACT'!$A$3:$G$9999,5,0),"")</f>
        <v/>
      </c>
      <c r="J124" s="17" t="str">
        <f>IFERROR(VLOOKUP($A124,'CR ACT'!$A$3:$G$9999,6,0),"")</f>
        <v/>
      </c>
      <c r="K124" s="22" t="str">
        <f>IFERROR(VLOOKUP($A124,'CR ACT'!$A$3:$G$9999,7,0),"")</f>
        <v/>
      </c>
      <c r="L124" s="142"/>
      <c r="M124" s="142"/>
      <c r="N124" s="142"/>
      <c r="O124" s="142"/>
      <c r="P124" s="143" t="str">
        <f t="shared" si="11"/>
        <v/>
      </c>
      <c r="Q124" s="147"/>
    </row>
    <row r="125" ht="15.75" spans="1:17">
      <c r="A125" s="9">
        <v>27</v>
      </c>
      <c r="B125" s="135">
        <f>IFERROR(VLOOKUP(A125,'CR ACT'!$A$3:$J$9999,10,FALSE),"")</f>
        <v>0</v>
      </c>
      <c r="C125" s="10">
        <v>27</v>
      </c>
      <c r="D125" s="11">
        <v>1</v>
      </c>
      <c r="E125" s="11" t="str">
        <f t="shared" ref="E125:E188" si="19">C125&amp;-D125</f>
        <v>27-1</v>
      </c>
      <c r="F125" s="12">
        <f>IFERROR(VLOOKUP($A125,'CR ACT'!$A$3:$G$9999,2,0),"")</f>
        <v>0.277777777777778</v>
      </c>
      <c r="G125" s="12" t="str">
        <f>IFERROR(VLOOKUP($A125,'CR ACT'!$A$3:$G$9999,3,0),"")</f>
        <v>PSL</v>
      </c>
      <c r="H125" s="11" t="str">
        <f>IFERROR(VLOOKUP($A125,'CR ACT'!$A$3:$G$9999,4,0),"")</f>
        <v>NH</v>
      </c>
      <c r="I125" s="12" t="str">
        <f>IFERROR(VLOOKUP($A125,'CR ACT'!$A$3:$G$9999,5,0),"")</f>
        <v>KLKV</v>
      </c>
      <c r="J125" s="12">
        <f>IFERROR(VLOOKUP($A125,'CR ACT'!$A$3:$G$9999,6,0),"")</f>
        <v>0.284722222222222</v>
      </c>
      <c r="K125" s="20">
        <f>IFERROR(VLOOKUP($A125,'CR ACT'!$A$3:$G$9999,7,0),"")</f>
        <v>3.5</v>
      </c>
      <c r="L125" s="136">
        <f>SUMIF(Q125:Q132,"&lt;0:14",Q125:Q132)+SUM(P125:P132)+TIME(0,60,0)</f>
        <v>0.361111111111112</v>
      </c>
      <c r="M125" s="137">
        <f>L125+SUMIF(Q125:Q132,"&gt;0:14",Q125:Q132)-TIME(0,30,0)</f>
        <v>0.361111111111111</v>
      </c>
      <c r="N125" s="137">
        <f>MAX(0,(L125-TIME(8,0,0)))</f>
        <v>0.0277777777777784</v>
      </c>
      <c r="O125" s="138">
        <f>SUM(K125:K132)</f>
        <v>167</v>
      </c>
      <c r="P125" s="139">
        <f t="shared" ref="P125:P188" si="20">IFERROR(J125-F125,"")</f>
        <v>0.00694444444444442</v>
      </c>
      <c r="Q125" s="145">
        <f t="shared" ref="Q125:Q131" si="21">IFERROR(MAX(0,(F126-J125)),"")</f>
        <v>0.00694444444444459</v>
      </c>
    </row>
    <row r="126" ht="15.75" spans="1:17">
      <c r="A126" s="13">
        <v>157</v>
      </c>
      <c r="B126" s="135">
        <f>IFERROR(VLOOKUP(A126,'CR ACT'!$A$3:$J$9999,10,FALSE),"")</f>
        <v>0</v>
      </c>
      <c r="C126" s="14">
        <v>27</v>
      </c>
      <c r="D126" s="13">
        <v>2</v>
      </c>
      <c r="E126" s="11" t="str">
        <f t="shared" si="19"/>
        <v>27-2</v>
      </c>
      <c r="F126" s="15">
        <f>IFERROR(VLOOKUP($A126,'CR ACT'!$A$3:$G$9999,2,0),"")</f>
        <v>0.291666666666667</v>
      </c>
      <c r="G126" s="15" t="str">
        <f>IFERROR(VLOOKUP($A126,'CR ACT'!$A$3:$G$9999,3,0),"")</f>
        <v>KLKV</v>
      </c>
      <c r="H126" s="13" t="str">
        <f>IFERROR(VLOOKUP($A126,'CR ACT'!$A$3:$G$9999,4,0),"")</f>
        <v>NH</v>
      </c>
      <c r="I126" s="15" t="str">
        <f>IFERROR(VLOOKUP($A126,'CR ACT'!$A$3:$G$9999,5,0),"")</f>
        <v>MC</v>
      </c>
      <c r="J126" s="15">
        <f>IFERROR(VLOOKUP($A126,'CR ACT'!$A$3:$G$9999,6,0),"")</f>
        <v>0.361111111111111</v>
      </c>
      <c r="K126" s="21">
        <f>IFERROR(VLOOKUP($A126,'CR ACT'!$A$3:$G$9999,7,0),"")</f>
        <v>40</v>
      </c>
      <c r="L126" s="140"/>
      <c r="M126" s="140"/>
      <c r="N126" s="140"/>
      <c r="O126" s="140"/>
      <c r="P126" s="48">
        <f t="shared" si="20"/>
        <v>0.069444444444444</v>
      </c>
      <c r="Q126" s="146">
        <f t="shared" si="21"/>
        <v>0.020833333333333</v>
      </c>
    </row>
    <row r="127" ht="15.75" spans="1:17">
      <c r="A127" s="13">
        <v>357</v>
      </c>
      <c r="B127" s="135">
        <f>IFERROR(VLOOKUP(A127,'CR ACT'!$A$3:$J$9999,10,FALSE),"")</f>
        <v>0</v>
      </c>
      <c r="C127" s="10">
        <v>27</v>
      </c>
      <c r="D127" s="13">
        <v>3</v>
      </c>
      <c r="E127" s="11" t="str">
        <f t="shared" si="19"/>
        <v>27-3</v>
      </c>
      <c r="F127" s="15">
        <f>IFERROR(VLOOKUP($A127,'CR ACT'!$A$3:$G$9999,2,0),"")</f>
        <v>0.381944444444444</v>
      </c>
      <c r="G127" s="15" t="str">
        <f>IFERROR(VLOOKUP($A127,'CR ACT'!$A$3:$G$9999,3,0),"")</f>
        <v>MC</v>
      </c>
      <c r="H127" s="13" t="str">
        <f>IFERROR(VLOOKUP($A127,'CR ACT'!$A$3:$G$9999,4,0),"")</f>
        <v>NH</v>
      </c>
      <c r="I127" s="15" t="str">
        <f>IFERROR(VLOOKUP($A127,'CR ACT'!$A$3:$G$9999,5,0),"")</f>
        <v>KLKV</v>
      </c>
      <c r="J127" s="15">
        <f>IFERROR(VLOOKUP($A127,'CR ACT'!$A$3:$G$9999,6,0),"")</f>
        <v>0.451388888888888</v>
      </c>
      <c r="K127" s="21">
        <f>IFERROR(VLOOKUP($A127,'CR ACT'!$A$3:$G$9999,7,0),"")</f>
        <v>40</v>
      </c>
      <c r="L127" s="140"/>
      <c r="M127" s="140"/>
      <c r="N127" s="140"/>
      <c r="O127" s="140"/>
      <c r="P127" s="48">
        <f t="shared" si="20"/>
        <v>0.069444444444444</v>
      </c>
      <c r="Q127" s="146">
        <f t="shared" si="21"/>
        <v>0.00694444444444597</v>
      </c>
    </row>
    <row r="128" ht="15.75" spans="1:17">
      <c r="A128" s="13">
        <v>219</v>
      </c>
      <c r="B128" s="135">
        <f>IFERROR(VLOOKUP(A128,'CR ACT'!$A$3:$J$9999,10,FALSE),"")</f>
        <v>0</v>
      </c>
      <c r="C128" s="14">
        <v>27</v>
      </c>
      <c r="D128" s="13">
        <v>4</v>
      </c>
      <c r="E128" s="11" t="str">
        <f t="shared" si="19"/>
        <v>27-4</v>
      </c>
      <c r="F128" s="15">
        <f>IFERROR(VLOOKUP($A128,'CR ACT'!$A$3:$G$9999,2,0),"")</f>
        <v>0.458333333333334</v>
      </c>
      <c r="G128" s="15" t="str">
        <f>IFERROR(VLOOKUP($A128,'CR ACT'!$A$3:$G$9999,3,0),"")</f>
        <v>KLKV</v>
      </c>
      <c r="H128" s="13" t="str">
        <f>IFERROR(VLOOKUP($A128,'CR ACT'!$A$3:$G$9999,4,0),"")</f>
        <v>NH</v>
      </c>
      <c r="I128" s="15" t="str">
        <f>IFERROR(VLOOKUP($A128,'CR ACT'!$A$3:$G$9999,5,0),"")</f>
        <v>MC</v>
      </c>
      <c r="J128" s="15">
        <f>IFERROR(VLOOKUP($A128,'CR ACT'!$A$3:$G$9999,6,0),"")</f>
        <v>0.527777777777778</v>
      </c>
      <c r="K128" s="21">
        <f>IFERROR(VLOOKUP($A128,'CR ACT'!$A$3:$G$9999,7,0),"")</f>
        <v>40</v>
      </c>
      <c r="L128" s="140"/>
      <c r="M128" s="140"/>
      <c r="N128" s="140"/>
      <c r="O128" s="140"/>
      <c r="P128" s="48">
        <f t="shared" si="20"/>
        <v>0.069444444444444</v>
      </c>
      <c r="Q128" s="146">
        <f t="shared" si="21"/>
        <v>0.00694444444444398</v>
      </c>
    </row>
    <row r="129" ht="15.75" spans="1:17">
      <c r="A129" s="13">
        <v>411</v>
      </c>
      <c r="B129" s="135">
        <f>IFERROR(VLOOKUP(A129,'CR ACT'!$A$3:$J$9999,10,FALSE),"")</f>
        <v>0</v>
      </c>
      <c r="C129" s="10">
        <v>27</v>
      </c>
      <c r="D129" s="13">
        <v>5</v>
      </c>
      <c r="E129" s="11" t="str">
        <f t="shared" si="19"/>
        <v>27-5</v>
      </c>
      <c r="F129" s="15">
        <f>IFERROR(VLOOKUP($A129,'CR ACT'!$A$3:$G$9999,2,0),"")</f>
        <v>0.534722222222222</v>
      </c>
      <c r="G129" s="15" t="str">
        <f>IFERROR(VLOOKUP($A129,'CR ACT'!$A$3:$G$9999,3,0),"")</f>
        <v>MC</v>
      </c>
      <c r="H129" s="13" t="str">
        <f>IFERROR(VLOOKUP($A129,'CR ACT'!$A$3:$G$9999,4,0),"")</f>
        <v>NH</v>
      </c>
      <c r="I129" s="15" t="str">
        <f>IFERROR(VLOOKUP($A129,'CR ACT'!$A$3:$G$9999,5,0),"")</f>
        <v>KLKV</v>
      </c>
      <c r="J129" s="15">
        <f>IFERROR(VLOOKUP($A129,'CR ACT'!$A$3:$G$9999,6,0),"")</f>
        <v>0.604166666666666</v>
      </c>
      <c r="K129" s="21">
        <f>IFERROR(VLOOKUP($A129,'CR ACT'!$A$3:$G$9999,7,0),"")</f>
        <v>40</v>
      </c>
      <c r="L129" s="140"/>
      <c r="M129" s="140"/>
      <c r="N129" s="140"/>
      <c r="O129" s="140"/>
      <c r="P129" s="48">
        <f t="shared" si="20"/>
        <v>0.069444444444444</v>
      </c>
      <c r="Q129" s="146">
        <f t="shared" si="21"/>
        <v>0.00694444444444609</v>
      </c>
    </row>
    <row r="130" ht="15.75" spans="1:17">
      <c r="A130" s="13">
        <v>78</v>
      </c>
      <c r="B130" s="135">
        <f>IFERROR(VLOOKUP(A130,'CR ACT'!$A$3:$J$9999,10,FALSE),"")</f>
        <v>0</v>
      </c>
      <c r="C130" s="14">
        <v>27</v>
      </c>
      <c r="D130" s="13">
        <v>6</v>
      </c>
      <c r="E130" s="11" t="str">
        <f t="shared" si="19"/>
        <v>27-6</v>
      </c>
      <c r="F130" s="15">
        <f>IFERROR(VLOOKUP($A130,'CR ACT'!$A$3:$G$9999,2,0),"")</f>
        <v>0.611111111111112</v>
      </c>
      <c r="G130" s="15" t="str">
        <f>IFERROR(VLOOKUP($A130,'CR ACT'!$A$3:$G$9999,3,0),"")</f>
        <v>KLKV</v>
      </c>
      <c r="H130" s="13" t="str">
        <f>IFERROR(VLOOKUP($A130,'CR ACT'!$A$3:$G$9999,4,0),"")</f>
        <v>NH</v>
      </c>
      <c r="I130" s="15" t="str">
        <f>IFERROR(VLOOKUP($A130,'CR ACT'!$A$3:$G$9999,5,0),"")</f>
        <v>PSL</v>
      </c>
      <c r="J130" s="15">
        <f>IFERROR(VLOOKUP($A130,'CR ACT'!$A$3:$G$9999,6,0),"")</f>
        <v>0.618055555555556</v>
      </c>
      <c r="K130" s="21">
        <f>IFERROR(VLOOKUP($A130,'CR ACT'!$A$3:$G$9999,7,0),"")</f>
        <v>3.5</v>
      </c>
      <c r="L130" s="140"/>
      <c r="M130" s="140"/>
      <c r="N130" s="140"/>
      <c r="O130" s="140"/>
      <c r="P130" s="48">
        <f t="shared" si="20"/>
        <v>0.00694444444444398</v>
      </c>
      <c r="Q130" s="146" t="str">
        <f t="shared" si="21"/>
        <v/>
      </c>
    </row>
    <row r="131" ht="15.75" spans="1:17">
      <c r="A131" s="13"/>
      <c r="B131" s="135" t="str">
        <f>IFERROR(VLOOKUP(A131,'CR ACT'!$A$3:$J$9999,10,FALSE),"")</f>
        <v/>
      </c>
      <c r="C131" s="18"/>
      <c r="D131" s="13"/>
      <c r="E131" s="11" t="str">
        <f t="shared" si="19"/>
        <v>0</v>
      </c>
      <c r="F131" s="15" t="str">
        <f>IFERROR(VLOOKUP($A131,'CR ACT'!$A$3:$G$9999,2,0),"")</f>
        <v/>
      </c>
      <c r="G131" s="15" t="str">
        <f>IFERROR(VLOOKUP($A131,'CR ACT'!$A$3:$G$9999,3,0),"")</f>
        <v/>
      </c>
      <c r="H131" s="13" t="str">
        <f>IFERROR(VLOOKUP($A131,'CR ACT'!$A$3:$G$9999,4,0),"")</f>
        <v/>
      </c>
      <c r="I131" s="15" t="str">
        <f>IFERROR(VLOOKUP($A131,'CR ACT'!$A$3:$G$9999,5,0),"")</f>
        <v/>
      </c>
      <c r="J131" s="15" t="str">
        <f>IFERROR(VLOOKUP($A131,'CR ACT'!$A$3:$G$9999,6,0),"")</f>
        <v/>
      </c>
      <c r="K131" s="21" t="str">
        <f>IFERROR(VLOOKUP($A131,'CR ACT'!$A$3:$G$9999,7,0),"")</f>
        <v/>
      </c>
      <c r="L131" s="141"/>
      <c r="M131" s="141"/>
      <c r="N131" s="141"/>
      <c r="O131" s="141"/>
      <c r="P131" s="48" t="str">
        <f t="shared" si="20"/>
        <v/>
      </c>
      <c r="Q131" s="146" t="str">
        <f t="shared" si="21"/>
        <v/>
      </c>
    </row>
    <row r="132" ht="16.5" spans="1:17">
      <c r="A132" s="13"/>
      <c r="B132" s="135" t="str">
        <f>IFERROR(VLOOKUP(A132,'CR ACT'!$A$3:$J$9999,10,FALSE),"")</f>
        <v/>
      </c>
      <c r="C132" s="18"/>
      <c r="D132" s="16"/>
      <c r="E132" s="11" t="str">
        <f t="shared" si="19"/>
        <v>0</v>
      </c>
      <c r="F132" s="17" t="str">
        <f>IFERROR(VLOOKUP($A132,'CR ACT'!$A$3:$G$9999,2,0),"")</f>
        <v/>
      </c>
      <c r="G132" s="17" t="str">
        <f>IFERROR(VLOOKUP($A132,'CR ACT'!$A$3:$G$9999,3,0),"")</f>
        <v/>
      </c>
      <c r="H132" s="16" t="str">
        <f>IFERROR(VLOOKUP($A132,'CR ACT'!$A$3:$G$9999,4,0),"")</f>
        <v/>
      </c>
      <c r="I132" s="17" t="str">
        <f>IFERROR(VLOOKUP($A132,'CR ACT'!$A$3:$G$9999,5,0),"")</f>
        <v/>
      </c>
      <c r="J132" s="17" t="str">
        <f>IFERROR(VLOOKUP($A132,'CR ACT'!$A$3:$G$9999,6,0),"")</f>
        <v/>
      </c>
      <c r="K132" s="22" t="str">
        <f>IFERROR(VLOOKUP($A132,'CR ACT'!$A$3:$G$9999,7,0),"")</f>
        <v/>
      </c>
      <c r="L132" s="142"/>
      <c r="M132" s="142"/>
      <c r="N132" s="142"/>
      <c r="O132" s="142"/>
      <c r="P132" s="143" t="str">
        <f t="shared" si="20"/>
        <v/>
      </c>
      <c r="Q132" s="147"/>
    </row>
    <row r="133" ht="15.75" spans="1:17">
      <c r="A133" s="9">
        <v>29</v>
      </c>
      <c r="B133" s="135">
        <f>IFERROR(VLOOKUP(A133,'CR ACT'!$A$3:$J$9999,10,FALSE),"")</f>
        <v>0</v>
      </c>
      <c r="C133" s="10">
        <v>28</v>
      </c>
      <c r="D133" s="11">
        <v>1</v>
      </c>
      <c r="E133" s="11" t="str">
        <f t="shared" si="19"/>
        <v>28-1</v>
      </c>
      <c r="F133" s="12">
        <f>IFERROR(VLOOKUP($A133,'CR ACT'!$A$3:$G$9999,2,0),"")</f>
        <v>0.423611111111111</v>
      </c>
      <c r="G133" s="12" t="str">
        <f>IFERROR(VLOOKUP($A133,'CR ACT'!$A$3:$G$9999,3,0),"")</f>
        <v>PSL</v>
      </c>
      <c r="H133" s="11" t="str">
        <f>IFERROR(VLOOKUP($A133,'CR ACT'!$A$3:$G$9999,4,0),"")</f>
        <v>NH</v>
      </c>
      <c r="I133" s="12" t="str">
        <f>IFERROR(VLOOKUP($A133,'CR ACT'!$A$3:$G$9999,5,0),"")</f>
        <v>KLKV</v>
      </c>
      <c r="J133" s="12">
        <f>IFERROR(VLOOKUP($A133,'CR ACT'!$A$3:$G$9999,6,0),"")</f>
        <v>0.430555555555555</v>
      </c>
      <c r="K133" s="20">
        <f>IFERROR(VLOOKUP($A133,'CR ACT'!$A$3:$G$9999,7,0),"")</f>
        <v>3.5</v>
      </c>
      <c r="L133" s="136">
        <f>SUMIF(Q133:Q140,"&lt;0:14",Q133:Q140)+SUM(P133:P140)+TIME(0,60,0)</f>
        <v>0.38888888888889</v>
      </c>
      <c r="M133" s="137">
        <f>L133+SUMIF(Q133:Q140,"&gt;0:14",Q133:Q140)-TIME(0,30,0)</f>
        <v>0.388888888888889</v>
      </c>
      <c r="N133" s="137">
        <f>MAX(0,(L133-TIME(8,0,0)))</f>
        <v>0.0555555555555564</v>
      </c>
      <c r="O133" s="138">
        <f>SUM(K133:K140)</f>
        <v>184.9</v>
      </c>
      <c r="P133" s="139">
        <f t="shared" si="20"/>
        <v>0.00694444444444442</v>
      </c>
      <c r="Q133" s="145">
        <f t="shared" ref="Q133:Q139" si="22">IFERROR(MAX(0,(F134-J133)),"")</f>
        <v>0.0034722222222226</v>
      </c>
    </row>
    <row r="134" ht="15.75" spans="1:17">
      <c r="A134" s="13">
        <v>214</v>
      </c>
      <c r="B134" s="135">
        <f>IFERROR(VLOOKUP(A134,'CR ACT'!$A$3:$J$9999,10,FALSE),"")</f>
        <v>0</v>
      </c>
      <c r="C134" s="14">
        <v>28</v>
      </c>
      <c r="D134" s="13">
        <v>2</v>
      </c>
      <c r="E134" s="11" t="str">
        <f t="shared" si="19"/>
        <v>28-2</v>
      </c>
      <c r="F134" s="15">
        <f>IFERROR(VLOOKUP($A134,'CR ACT'!$A$3:$G$9999,2,0),"")</f>
        <v>0.434027777777778</v>
      </c>
      <c r="G134" s="15" t="str">
        <f>IFERROR(VLOOKUP($A134,'CR ACT'!$A$3:$G$9999,3,0),"")</f>
        <v>KLKV</v>
      </c>
      <c r="H134" s="13" t="str">
        <f>IFERROR(VLOOKUP($A134,'CR ACT'!$A$3:$G$9999,4,0),"")</f>
        <v>NH</v>
      </c>
      <c r="I134" s="15" t="str">
        <f>IFERROR(VLOOKUP($A134,'CR ACT'!$A$3:$G$9999,5,0),"")</f>
        <v>MC</v>
      </c>
      <c r="J134" s="15">
        <f>IFERROR(VLOOKUP($A134,'CR ACT'!$A$3:$G$9999,6,0),"")</f>
        <v>0.506944444444444</v>
      </c>
      <c r="K134" s="21">
        <f>IFERROR(VLOOKUP($A134,'CR ACT'!$A$3:$G$9999,7,0),"")</f>
        <v>40</v>
      </c>
      <c r="L134" s="140"/>
      <c r="M134" s="140"/>
      <c r="N134" s="140"/>
      <c r="O134" s="140"/>
      <c r="P134" s="48">
        <f t="shared" si="20"/>
        <v>0.072916666666666</v>
      </c>
      <c r="Q134" s="146">
        <f t="shared" si="22"/>
        <v>0.00694444444444497</v>
      </c>
    </row>
    <row r="135" ht="15.75" spans="1:17">
      <c r="A135" s="13">
        <v>405</v>
      </c>
      <c r="B135" s="135">
        <f>IFERROR(VLOOKUP(A135,'CR ACT'!$A$3:$J$9999,10,FALSE),"")</f>
        <v>0</v>
      </c>
      <c r="C135" s="10">
        <v>28</v>
      </c>
      <c r="D135" s="13">
        <v>3</v>
      </c>
      <c r="E135" s="11" t="str">
        <f t="shared" si="19"/>
        <v>28-3</v>
      </c>
      <c r="F135" s="15">
        <f>IFERROR(VLOOKUP($A135,'CR ACT'!$A$3:$G$9999,2,0),"")</f>
        <v>0.513888888888889</v>
      </c>
      <c r="G135" s="15" t="str">
        <f>IFERROR(VLOOKUP($A135,'CR ACT'!$A$3:$G$9999,3,0),"")</f>
        <v>MC</v>
      </c>
      <c r="H135" s="13" t="str">
        <f>IFERROR(VLOOKUP($A135,'CR ACT'!$A$3:$G$9999,4,0),"")</f>
        <v>NH</v>
      </c>
      <c r="I135" s="15" t="str">
        <f>IFERROR(VLOOKUP($A135,'CR ACT'!$A$3:$G$9999,5,0),"")</f>
        <v>KLKV</v>
      </c>
      <c r="J135" s="15">
        <f>IFERROR(VLOOKUP($A135,'CR ACT'!$A$3:$G$9999,6,0),"")</f>
        <v>0.586805555555556</v>
      </c>
      <c r="K135" s="21">
        <f>IFERROR(VLOOKUP($A135,'CR ACT'!$A$3:$G$9999,7,0),"")</f>
        <v>40</v>
      </c>
      <c r="L135" s="140"/>
      <c r="M135" s="140"/>
      <c r="N135" s="140"/>
      <c r="O135" s="140"/>
      <c r="P135" s="48">
        <f t="shared" si="20"/>
        <v>0.0729166666666671</v>
      </c>
      <c r="Q135" s="146">
        <f t="shared" si="22"/>
        <v>0.0208333333333329</v>
      </c>
    </row>
    <row r="136" ht="15.75" spans="1:17">
      <c r="A136" s="13">
        <v>270</v>
      </c>
      <c r="B136" s="135">
        <f>IFERROR(VLOOKUP(A136,'CR ACT'!$A$3:$J$9999,10,FALSE),"")</f>
        <v>0</v>
      </c>
      <c r="C136" s="14">
        <v>28</v>
      </c>
      <c r="D136" s="13">
        <v>4</v>
      </c>
      <c r="E136" s="11" t="str">
        <f t="shared" si="19"/>
        <v>28-4</v>
      </c>
      <c r="F136" s="15">
        <f>IFERROR(VLOOKUP($A136,'CR ACT'!$A$3:$G$9999,2,0),"")</f>
        <v>0.607638888888889</v>
      </c>
      <c r="G136" s="15" t="str">
        <f>IFERROR(VLOOKUP($A136,'CR ACT'!$A$3:$G$9999,3,0),"")</f>
        <v>KLKV</v>
      </c>
      <c r="H136" s="13" t="str">
        <f>IFERROR(VLOOKUP($A136,'CR ACT'!$A$3:$G$9999,4,0),"")</f>
        <v>NH</v>
      </c>
      <c r="I136" s="15" t="str">
        <f>IFERROR(VLOOKUP($A136,'CR ACT'!$A$3:$G$9999,5,0),"")</f>
        <v>TVM</v>
      </c>
      <c r="J136" s="15">
        <f>IFERROR(VLOOKUP($A136,'CR ACT'!$A$3:$G$9999,6,0),"")</f>
        <v>0.659722222222222</v>
      </c>
      <c r="K136" s="21">
        <f>IFERROR(VLOOKUP($A136,'CR ACT'!$A$3:$G$9999,7,0),"")</f>
        <v>33.7</v>
      </c>
      <c r="L136" s="140"/>
      <c r="M136" s="140"/>
      <c r="N136" s="140"/>
      <c r="O136" s="140"/>
      <c r="P136" s="48">
        <f t="shared" si="20"/>
        <v>0.052083333333333</v>
      </c>
      <c r="Q136" s="146">
        <f t="shared" si="22"/>
        <v>0.00694444444444497</v>
      </c>
    </row>
    <row r="137" ht="15.75" spans="1:17">
      <c r="A137" s="13">
        <v>467</v>
      </c>
      <c r="B137" s="135">
        <f>IFERROR(VLOOKUP(A137,'CR ACT'!$A$3:$J$9999,10,FALSE),"")</f>
        <v>0</v>
      </c>
      <c r="C137" s="10">
        <v>28</v>
      </c>
      <c r="D137" s="13">
        <v>5</v>
      </c>
      <c r="E137" s="11" t="str">
        <f t="shared" si="19"/>
        <v>28-5</v>
      </c>
      <c r="F137" s="15">
        <f>IFERROR(VLOOKUP($A137,'CR ACT'!$A$3:$G$9999,2,0),"")</f>
        <v>0.666666666666667</v>
      </c>
      <c r="G137" s="15" t="str">
        <f>IFERROR(VLOOKUP($A137,'CR ACT'!$A$3:$G$9999,3,0),"")</f>
        <v>TVM</v>
      </c>
      <c r="H137" s="13" t="str">
        <f>IFERROR(VLOOKUP($A137,'CR ACT'!$A$3:$G$9999,4,0),"")</f>
        <v>NH</v>
      </c>
      <c r="I137" s="15" t="str">
        <f>IFERROR(VLOOKUP($A137,'CR ACT'!$A$3:$G$9999,5,0),"")</f>
        <v>KLKV</v>
      </c>
      <c r="J137" s="15">
        <f>IFERROR(VLOOKUP($A137,'CR ACT'!$A$3:$G$9999,6,0),"")</f>
        <v>0.722222222222222</v>
      </c>
      <c r="K137" s="21">
        <f>IFERROR(VLOOKUP($A137,'CR ACT'!$A$3:$G$9999,7,0),"")</f>
        <v>33.7</v>
      </c>
      <c r="L137" s="140"/>
      <c r="M137" s="140"/>
      <c r="N137" s="140"/>
      <c r="O137" s="140"/>
      <c r="P137" s="48">
        <f t="shared" si="20"/>
        <v>0.055555555555555</v>
      </c>
      <c r="Q137" s="146">
        <f t="shared" si="22"/>
        <v>0.00694444444444497</v>
      </c>
    </row>
    <row r="138" ht="15.75" spans="1:17">
      <c r="A138" s="13">
        <v>536</v>
      </c>
      <c r="B138" s="135">
        <f>IFERROR(VLOOKUP(A138,'CR ACT'!$A$3:$J$9999,10,FALSE),"")</f>
        <v>0</v>
      </c>
      <c r="C138" s="14">
        <v>28</v>
      </c>
      <c r="D138" s="13">
        <v>6</v>
      </c>
      <c r="E138" s="11" t="str">
        <f t="shared" si="19"/>
        <v>28-6</v>
      </c>
      <c r="F138" s="15">
        <f>IFERROR(VLOOKUP($A138,'CR ACT'!$A$3:$G$9999,2,0),"")</f>
        <v>0.729166666666667</v>
      </c>
      <c r="G138" s="15" t="str">
        <f>IFERROR(VLOOKUP($A138,'CR ACT'!$A$3:$G$9999,3,0),"")</f>
        <v>KLKV</v>
      </c>
      <c r="H138" s="13" t="str">
        <f>IFERROR(VLOOKUP($A138,'CR ACT'!$A$3:$G$9999,4,0),"")</f>
        <v>KRKM</v>
      </c>
      <c r="I138" s="15" t="str">
        <f>IFERROR(VLOOKUP($A138,'CR ACT'!$A$3:$G$9999,5,0),"")</f>
        <v>VLRD</v>
      </c>
      <c r="J138" s="15">
        <f>IFERROR(VLOOKUP($A138,'CR ACT'!$A$3:$G$9999,6,0),"")</f>
        <v>0.756944444444444</v>
      </c>
      <c r="K138" s="21">
        <f>IFERROR(VLOOKUP($A138,'CR ACT'!$A$3:$G$9999,7,0),"")</f>
        <v>17</v>
      </c>
      <c r="L138" s="140"/>
      <c r="M138" s="140"/>
      <c r="N138" s="140"/>
      <c r="O138" s="140"/>
      <c r="P138" s="48">
        <f t="shared" si="20"/>
        <v>0.027777777777777</v>
      </c>
      <c r="Q138" s="146">
        <f t="shared" si="22"/>
        <v>0.00694444444444497</v>
      </c>
    </row>
    <row r="139" ht="15.75" spans="1:17">
      <c r="A139" s="13">
        <v>579</v>
      </c>
      <c r="B139" s="135">
        <f>IFERROR(VLOOKUP(A139,'CR ACT'!$A$3:$J$9999,10,FALSE),"")</f>
        <v>0</v>
      </c>
      <c r="C139" s="10">
        <v>28</v>
      </c>
      <c r="D139" s="13">
        <v>7</v>
      </c>
      <c r="E139" s="11" t="str">
        <f t="shared" si="19"/>
        <v>28-7</v>
      </c>
      <c r="F139" s="15">
        <f>IFERROR(VLOOKUP($A139,'CR ACT'!$A$3:$G$9999,2,0),"")</f>
        <v>0.763888888888889</v>
      </c>
      <c r="G139" s="15" t="str">
        <f>IFERROR(VLOOKUP($A139,'CR ACT'!$A$3:$G$9999,3,0),"")</f>
        <v>VLRD</v>
      </c>
      <c r="H139" s="13" t="str">
        <f>IFERROR(VLOOKUP($A139,'CR ACT'!$A$3:$G$9999,4,0),"")</f>
        <v>KRKM</v>
      </c>
      <c r="I139" s="15" t="str">
        <f>IFERROR(VLOOKUP($A139,'CR ACT'!$A$3:$G$9999,5,0),"")</f>
        <v>PSL</v>
      </c>
      <c r="J139" s="15">
        <f>IFERROR(VLOOKUP($A139,'CR ACT'!$A$3:$G$9999,6,0),"")</f>
        <v>0.791666666666667</v>
      </c>
      <c r="K139" s="21">
        <f>IFERROR(VLOOKUP($A139,'CR ACT'!$A$3:$G$9999,7,0),"")</f>
        <v>17</v>
      </c>
      <c r="L139" s="141"/>
      <c r="M139" s="141"/>
      <c r="N139" s="141"/>
      <c r="O139" s="141"/>
      <c r="P139" s="48">
        <f t="shared" si="20"/>
        <v>0.027777777777778</v>
      </c>
      <c r="Q139" s="146" t="str">
        <f t="shared" si="22"/>
        <v/>
      </c>
    </row>
    <row r="140" ht="16.5" spans="1:17">
      <c r="A140" s="13"/>
      <c r="B140" s="135" t="str">
        <f>IFERROR(VLOOKUP(A140,'CR ACT'!$A$3:$J$9999,10,FALSE),"")</f>
        <v/>
      </c>
      <c r="C140" s="18"/>
      <c r="D140" s="16"/>
      <c r="E140" s="11" t="str">
        <f t="shared" si="19"/>
        <v>0</v>
      </c>
      <c r="F140" s="17" t="str">
        <f>IFERROR(VLOOKUP($A140,'CR ACT'!$A$3:$G$9999,2,0),"")</f>
        <v/>
      </c>
      <c r="G140" s="17" t="str">
        <f>IFERROR(VLOOKUP($A140,'CR ACT'!$A$3:$G$9999,3,0),"")</f>
        <v/>
      </c>
      <c r="H140" s="16" t="str">
        <f>IFERROR(VLOOKUP($A140,'CR ACT'!$A$3:$G$9999,4,0),"")</f>
        <v/>
      </c>
      <c r="I140" s="17" t="str">
        <f>IFERROR(VLOOKUP($A140,'CR ACT'!$A$3:$G$9999,5,0),"")</f>
        <v/>
      </c>
      <c r="J140" s="17" t="str">
        <f>IFERROR(VLOOKUP($A140,'CR ACT'!$A$3:$G$9999,6,0),"")</f>
        <v/>
      </c>
      <c r="K140" s="22" t="str">
        <f>IFERROR(VLOOKUP($A140,'CR ACT'!$A$3:$G$9999,7,0),"")</f>
        <v/>
      </c>
      <c r="L140" s="142"/>
      <c r="M140" s="142"/>
      <c r="N140" s="142"/>
      <c r="O140" s="142"/>
      <c r="P140" s="143" t="str">
        <f t="shared" si="20"/>
        <v/>
      </c>
      <c r="Q140" s="147"/>
    </row>
    <row r="141" ht="15.75" spans="1:17">
      <c r="A141" s="9">
        <v>161</v>
      </c>
      <c r="B141" s="135">
        <f>IFERROR(VLOOKUP(A141,'CR ACT'!$A$3:$J$9999,10,FALSE),"")</f>
        <v>0</v>
      </c>
      <c r="C141" s="10">
        <v>29</v>
      </c>
      <c r="D141" s="11">
        <v>1</v>
      </c>
      <c r="E141" s="11" t="str">
        <f t="shared" si="19"/>
        <v>29-1</v>
      </c>
      <c r="F141" s="12">
        <f>IFERROR(VLOOKUP($A141,'CR ACT'!$A$3:$G$9999,2,0),"")</f>
        <v>0.291666666666667</v>
      </c>
      <c r="G141" s="12" t="str">
        <f>IFERROR(VLOOKUP($A141,'CR ACT'!$A$3:$G$9999,3,0),"")</f>
        <v>PSL</v>
      </c>
      <c r="H141" s="11" t="str">
        <f>IFERROR(VLOOKUP($A141,'CR ACT'!$A$3:$G$9999,4,0),"")</f>
        <v>KLKV-NH-TVM</v>
      </c>
      <c r="I141" s="12" t="str">
        <f>IFERROR(VLOOKUP($A141,'CR ACT'!$A$3:$G$9999,5,0),"")</f>
        <v>MC</v>
      </c>
      <c r="J141" s="12">
        <f>IFERROR(VLOOKUP($A141,'CR ACT'!$A$3:$G$9999,6,0),"")</f>
        <v>0.381944444444444</v>
      </c>
      <c r="K141" s="20">
        <f>IFERROR(VLOOKUP($A141,'CR ACT'!$A$3:$G$9999,7,0),"")</f>
        <v>43.5</v>
      </c>
      <c r="L141" s="136">
        <f>SUMIF(Q141:Q148,"&lt;0:14",Q141:Q148)+SUM(P141:P148)+TIME(0,60,0)</f>
        <v>0.333333333333333</v>
      </c>
      <c r="M141" s="137">
        <f>L141+SUMIF(Q141:Q148,"&gt;0:14",Q141:Q148)-TIME(0,30,0)</f>
        <v>0.333333333333333</v>
      </c>
      <c r="N141" s="137">
        <f>MAX(0,(L141-TIME(8,0,0)))</f>
        <v>0</v>
      </c>
      <c r="O141" s="138">
        <f>SUM(K141:K148)</f>
        <v>154.4</v>
      </c>
      <c r="P141" s="139">
        <f t="shared" si="20"/>
        <v>0.090277777777777</v>
      </c>
      <c r="Q141" s="145">
        <f t="shared" ref="Q141:Q147" si="23">IFERROR(MAX(0,(F142-J141)),"")</f>
        <v>0.00694444444444503</v>
      </c>
    </row>
    <row r="142" ht="15.75" spans="1:17">
      <c r="A142" s="13">
        <v>362</v>
      </c>
      <c r="B142" s="135">
        <f>IFERROR(VLOOKUP(A142,'CR ACT'!$A$3:$J$9999,10,FALSE),"")</f>
        <v>0</v>
      </c>
      <c r="C142" s="14">
        <v>29</v>
      </c>
      <c r="D142" s="13">
        <v>2</v>
      </c>
      <c r="E142" s="11" t="str">
        <f t="shared" si="19"/>
        <v>29-2</v>
      </c>
      <c r="F142" s="15">
        <f>IFERROR(VLOOKUP($A142,'CR ACT'!$A$3:$G$9999,2,0),"")</f>
        <v>0.388888888888889</v>
      </c>
      <c r="G142" s="15" t="str">
        <f>IFERROR(VLOOKUP($A142,'CR ACT'!$A$3:$G$9999,3,0),"")</f>
        <v>MC</v>
      </c>
      <c r="H142" s="13" t="str">
        <f>IFERROR(VLOOKUP($A142,'CR ACT'!$A$3:$G$9999,4,0),"")</f>
        <v>NH</v>
      </c>
      <c r="I142" s="15" t="str">
        <f>IFERROR(VLOOKUP($A142,'CR ACT'!$A$3:$G$9999,5,0),"")</f>
        <v>KLKV</v>
      </c>
      <c r="J142" s="15">
        <f>IFERROR(VLOOKUP($A142,'CR ACT'!$A$3:$G$9999,6,0),"")</f>
        <v>0.458333333333333</v>
      </c>
      <c r="K142" s="21">
        <f>IFERROR(VLOOKUP($A142,'CR ACT'!$A$3:$G$9999,7,0),"")</f>
        <v>40</v>
      </c>
      <c r="L142" s="140"/>
      <c r="M142" s="140"/>
      <c r="N142" s="140"/>
      <c r="O142" s="140"/>
      <c r="P142" s="48">
        <f t="shared" si="20"/>
        <v>0.069444444444444</v>
      </c>
      <c r="Q142" s="146">
        <f t="shared" si="23"/>
        <v>0.020833333333334</v>
      </c>
    </row>
    <row r="143" ht="15.75" spans="1:17">
      <c r="A143" s="13">
        <v>220</v>
      </c>
      <c r="B143" s="135">
        <f>IFERROR(VLOOKUP(A143,'CR ACT'!$A$3:$J$9999,10,FALSE),"")</f>
        <v>0</v>
      </c>
      <c r="C143" s="10">
        <v>29</v>
      </c>
      <c r="D143" s="13">
        <v>3</v>
      </c>
      <c r="E143" s="11" t="str">
        <f t="shared" si="19"/>
        <v>29-3</v>
      </c>
      <c r="F143" s="15">
        <f>IFERROR(VLOOKUP($A143,'CR ACT'!$A$3:$G$9999,2,0),"")</f>
        <v>0.479166666666667</v>
      </c>
      <c r="G143" s="15" t="str">
        <f>IFERROR(VLOOKUP($A143,'CR ACT'!$A$3:$G$9999,3,0),"")</f>
        <v>KLKV</v>
      </c>
      <c r="H143" s="13" t="str">
        <f>IFERROR(VLOOKUP($A143,'CR ACT'!$A$3:$G$9999,4,0),"")</f>
        <v>NH</v>
      </c>
      <c r="I143" s="15" t="str">
        <f>IFERROR(VLOOKUP($A143,'CR ACT'!$A$3:$G$9999,5,0),"")</f>
        <v>TVM</v>
      </c>
      <c r="J143" s="15">
        <f>IFERROR(VLOOKUP($A143,'CR ACT'!$A$3:$G$9999,6,0),"")</f>
        <v>0.534722222222222</v>
      </c>
      <c r="K143" s="21">
        <f>IFERROR(VLOOKUP($A143,'CR ACT'!$A$3:$G$9999,7,0),"")</f>
        <v>33.7</v>
      </c>
      <c r="L143" s="140"/>
      <c r="M143" s="140"/>
      <c r="N143" s="140"/>
      <c r="O143" s="140"/>
      <c r="P143" s="48">
        <f t="shared" si="20"/>
        <v>0.055555555555555</v>
      </c>
      <c r="Q143" s="146">
        <f t="shared" si="23"/>
        <v>0.00694444444444497</v>
      </c>
    </row>
    <row r="144" ht="15.75" spans="1:17">
      <c r="A144" s="13">
        <v>410</v>
      </c>
      <c r="B144" s="135">
        <f>IFERROR(VLOOKUP(A144,'CR ACT'!$A$3:$J$9999,10,FALSE),"")</f>
        <v>0</v>
      </c>
      <c r="C144" s="14">
        <v>29</v>
      </c>
      <c r="D144" s="13">
        <v>4</v>
      </c>
      <c r="E144" s="11" t="str">
        <f t="shared" si="19"/>
        <v>29-4</v>
      </c>
      <c r="F144" s="15">
        <f>IFERROR(VLOOKUP($A144,'CR ACT'!$A$3:$G$9999,2,0),"")</f>
        <v>0.541666666666667</v>
      </c>
      <c r="G144" s="15" t="str">
        <f>IFERROR(VLOOKUP($A144,'CR ACT'!$A$3:$G$9999,3,0),"")</f>
        <v>TVM</v>
      </c>
      <c r="H144" s="13" t="str">
        <f>IFERROR(VLOOKUP($A144,'CR ACT'!$A$3:$G$9999,4,0),"")</f>
        <v>NH-KLKV</v>
      </c>
      <c r="I144" s="15" t="str">
        <f>IFERROR(VLOOKUP($A144,'CR ACT'!$A$3:$G$9999,5,0),"")</f>
        <v>PSL</v>
      </c>
      <c r="J144" s="15">
        <f>IFERROR(VLOOKUP($A144,'CR ACT'!$A$3:$G$9999,6,0),"")</f>
        <v>0.604166666666667</v>
      </c>
      <c r="K144" s="21">
        <f>IFERROR(VLOOKUP($A144,'CR ACT'!$A$3:$G$9999,7,0),"")</f>
        <v>37.2</v>
      </c>
      <c r="L144" s="140"/>
      <c r="M144" s="140"/>
      <c r="N144" s="140"/>
      <c r="O144" s="140"/>
      <c r="P144" s="48">
        <f t="shared" si="20"/>
        <v>0.0625</v>
      </c>
      <c r="Q144" s="146" t="str">
        <f t="shared" si="23"/>
        <v/>
      </c>
    </row>
    <row r="145" ht="15.75" spans="1:17">
      <c r="A145" s="13"/>
      <c r="B145" s="135" t="str">
        <f>IFERROR(VLOOKUP(A145,'CR ACT'!$A$3:$J$9999,10,FALSE),"")</f>
        <v/>
      </c>
      <c r="C145" s="10"/>
      <c r="D145" s="13"/>
      <c r="E145" s="11" t="str">
        <f t="shared" si="19"/>
        <v>0</v>
      </c>
      <c r="F145" s="15" t="str">
        <f>IFERROR(VLOOKUP($A145,'CR ACT'!$A$3:$G$9999,2,0),"")</f>
        <v/>
      </c>
      <c r="G145" s="15" t="str">
        <f>IFERROR(VLOOKUP($A145,'CR ACT'!$A$3:$G$9999,3,0),"")</f>
        <v/>
      </c>
      <c r="H145" s="13" t="str">
        <f>IFERROR(VLOOKUP($A145,'CR ACT'!$A$3:$G$9999,4,0),"")</f>
        <v/>
      </c>
      <c r="I145" s="15" t="str">
        <f>IFERROR(VLOOKUP($A145,'CR ACT'!$A$3:$G$9999,5,0),"")</f>
        <v/>
      </c>
      <c r="J145" s="15" t="str">
        <f>IFERROR(VLOOKUP($A145,'CR ACT'!$A$3:$G$9999,6,0),"")</f>
        <v/>
      </c>
      <c r="K145" s="21" t="str">
        <f>IFERROR(VLOOKUP($A145,'CR ACT'!$A$3:$G$9999,7,0),"")</f>
        <v/>
      </c>
      <c r="L145" s="140"/>
      <c r="M145" s="140"/>
      <c r="N145" s="140"/>
      <c r="O145" s="140"/>
      <c r="P145" s="48" t="str">
        <f t="shared" si="20"/>
        <v/>
      </c>
      <c r="Q145" s="146" t="str">
        <f t="shared" si="23"/>
        <v/>
      </c>
    </row>
    <row r="146" ht="15.75" spans="1:17">
      <c r="A146" s="13"/>
      <c r="B146" s="135" t="str">
        <f>IFERROR(VLOOKUP(A146,'CR ACT'!$A$3:$J$9999,10,FALSE),"")</f>
        <v/>
      </c>
      <c r="C146" s="14"/>
      <c r="D146" s="13"/>
      <c r="E146" s="11" t="str">
        <f t="shared" si="19"/>
        <v>0</v>
      </c>
      <c r="F146" s="15" t="str">
        <f>IFERROR(VLOOKUP($A146,'CR ACT'!$A$3:$G$9999,2,0),"")</f>
        <v/>
      </c>
      <c r="G146" s="15" t="str">
        <f>IFERROR(VLOOKUP($A146,'CR ACT'!$A$3:$G$9999,3,0),"")</f>
        <v/>
      </c>
      <c r="H146" s="13" t="str">
        <f>IFERROR(VLOOKUP($A146,'CR ACT'!$A$3:$G$9999,4,0),"")</f>
        <v/>
      </c>
      <c r="I146" s="15" t="str">
        <f>IFERROR(VLOOKUP($A146,'CR ACT'!$A$3:$G$9999,5,0),"")</f>
        <v/>
      </c>
      <c r="J146" s="15" t="str">
        <f>IFERROR(VLOOKUP($A146,'CR ACT'!$A$3:$G$9999,6,0),"")</f>
        <v/>
      </c>
      <c r="K146" s="21" t="str">
        <f>IFERROR(VLOOKUP($A146,'CR ACT'!$A$3:$G$9999,7,0),"")</f>
        <v/>
      </c>
      <c r="L146" s="140"/>
      <c r="M146" s="140"/>
      <c r="N146" s="140"/>
      <c r="O146" s="140"/>
      <c r="P146" s="48" t="str">
        <f t="shared" si="20"/>
        <v/>
      </c>
      <c r="Q146" s="146" t="str">
        <f t="shared" si="23"/>
        <v/>
      </c>
    </row>
    <row r="147" ht="15.75" spans="1:17">
      <c r="A147" s="13"/>
      <c r="B147" s="135" t="str">
        <f>IFERROR(VLOOKUP(A147,'CR ACT'!$A$3:$J$9999,10,FALSE),"")</f>
        <v/>
      </c>
      <c r="C147" s="10"/>
      <c r="D147" s="13"/>
      <c r="E147" s="11" t="str">
        <f t="shared" si="19"/>
        <v>0</v>
      </c>
      <c r="F147" s="15" t="str">
        <f>IFERROR(VLOOKUP($A147,'CR ACT'!$A$3:$G$9999,2,0),"")</f>
        <v/>
      </c>
      <c r="G147" s="15" t="str">
        <f>IFERROR(VLOOKUP($A147,'CR ACT'!$A$3:$G$9999,3,0),"")</f>
        <v/>
      </c>
      <c r="H147" s="13" t="str">
        <f>IFERROR(VLOOKUP($A147,'CR ACT'!$A$3:$G$9999,4,0),"")</f>
        <v/>
      </c>
      <c r="I147" s="15" t="str">
        <f>IFERROR(VLOOKUP($A147,'CR ACT'!$A$3:$G$9999,5,0),"")</f>
        <v/>
      </c>
      <c r="J147" s="15" t="str">
        <f>IFERROR(VLOOKUP($A147,'CR ACT'!$A$3:$G$9999,6,0),"")</f>
        <v/>
      </c>
      <c r="K147" s="21" t="str">
        <f>IFERROR(VLOOKUP($A147,'CR ACT'!$A$3:$G$9999,7,0),"")</f>
        <v/>
      </c>
      <c r="L147" s="141"/>
      <c r="M147" s="141"/>
      <c r="N147" s="141"/>
      <c r="O147" s="141"/>
      <c r="P147" s="48" t="str">
        <f t="shared" si="20"/>
        <v/>
      </c>
      <c r="Q147" s="146" t="str">
        <f t="shared" si="23"/>
        <v/>
      </c>
    </row>
    <row r="148" ht="16.5" spans="1:17">
      <c r="A148" s="13"/>
      <c r="B148" s="135" t="str">
        <f>IFERROR(VLOOKUP(A148,'CR ACT'!$A$3:$J$9999,10,FALSE),"")</f>
        <v/>
      </c>
      <c r="C148" s="18"/>
      <c r="D148" s="16"/>
      <c r="E148" s="11" t="str">
        <f t="shared" si="19"/>
        <v>0</v>
      </c>
      <c r="F148" s="17" t="str">
        <f>IFERROR(VLOOKUP($A148,'CR ACT'!$A$3:$G$9999,2,0),"")</f>
        <v/>
      </c>
      <c r="G148" s="17" t="str">
        <f>IFERROR(VLOOKUP($A148,'CR ACT'!$A$3:$G$9999,3,0),"")</f>
        <v/>
      </c>
      <c r="H148" s="16" t="str">
        <f>IFERROR(VLOOKUP($A148,'CR ACT'!$A$3:$G$9999,4,0),"")</f>
        <v/>
      </c>
      <c r="I148" s="17" t="str">
        <f>IFERROR(VLOOKUP($A148,'CR ACT'!$A$3:$G$9999,5,0),"")</f>
        <v/>
      </c>
      <c r="J148" s="17" t="str">
        <f>IFERROR(VLOOKUP($A148,'CR ACT'!$A$3:$G$9999,6,0),"")</f>
        <v/>
      </c>
      <c r="K148" s="22" t="str">
        <f>IFERROR(VLOOKUP($A148,'CR ACT'!$A$3:$G$9999,7,0),"")</f>
        <v/>
      </c>
      <c r="L148" s="142"/>
      <c r="M148" s="142"/>
      <c r="N148" s="142"/>
      <c r="O148" s="142"/>
      <c r="P148" s="143" t="str">
        <f t="shared" si="20"/>
        <v/>
      </c>
      <c r="Q148" s="147"/>
    </row>
    <row r="149" ht="15.75" spans="1:17">
      <c r="A149" s="9">
        <v>33</v>
      </c>
      <c r="B149" s="135">
        <f>IFERROR(VLOOKUP(A149,'CR ACT'!$A$3:$J$9999,10,FALSE),"")</f>
        <v>0</v>
      </c>
      <c r="C149" s="10">
        <v>30</v>
      </c>
      <c r="D149" s="11">
        <v>1</v>
      </c>
      <c r="E149" s="11" t="str">
        <f t="shared" si="19"/>
        <v>30-1</v>
      </c>
      <c r="F149" s="12">
        <f>IFERROR(VLOOKUP($A149,'CR ACT'!$A$3:$G$9999,2,0),"")</f>
        <v>0.298611111111111</v>
      </c>
      <c r="G149" s="12" t="str">
        <f>IFERROR(VLOOKUP($A149,'CR ACT'!$A$3:$G$9999,3,0),"")</f>
        <v>PSL</v>
      </c>
      <c r="H149" s="11" t="str">
        <f>IFERROR(VLOOKUP($A149,'CR ACT'!$A$3:$G$9999,4,0),"")</f>
        <v>NH</v>
      </c>
      <c r="I149" s="12" t="str">
        <f>IFERROR(VLOOKUP($A149,'CR ACT'!$A$3:$G$9999,5,0),"")</f>
        <v>KLKV</v>
      </c>
      <c r="J149" s="12">
        <f>IFERROR(VLOOKUP($A149,'CR ACT'!$A$3:$G$9999,6,0),"")</f>
        <v>0.305555555555555</v>
      </c>
      <c r="K149" s="20">
        <f>IFERROR(VLOOKUP($A149,'CR ACT'!$A$3:$G$9999,7,0),"")</f>
        <v>3.5</v>
      </c>
      <c r="L149" s="136">
        <f>SUMIF(Q149:Q156,"&lt;0:14",Q149:Q156)+SUM(P149:P156)+TIME(0,60,0)</f>
        <v>0.395833333333335</v>
      </c>
      <c r="M149" s="137">
        <f>L149+SUMIF(Q149:Q156,"&gt;0:14",Q149:Q156)-TIME(0,30,0)</f>
        <v>0.4375</v>
      </c>
      <c r="N149" s="137">
        <f>MAX(0,(L149-TIME(8,0,0)))</f>
        <v>0.0625000000000014</v>
      </c>
      <c r="O149" s="138">
        <f>SUM(K149:K156)</f>
        <v>188.4</v>
      </c>
      <c r="P149" s="139">
        <f t="shared" si="20"/>
        <v>0.00694444444444442</v>
      </c>
      <c r="Q149" s="145">
        <f t="shared" ref="Q149:Q155" si="24">IFERROR(MAX(0,(F150-J149)),"")</f>
        <v>0.00694444444444459</v>
      </c>
    </row>
    <row r="150" ht="15.75" spans="1:17">
      <c r="A150" s="13">
        <v>163</v>
      </c>
      <c r="B150" s="135">
        <f>IFERROR(VLOOKUP(A150,'CR ACT'!$A$3:$J$9999,10,FALSE),"")</f>
        <v>0</v>
      </c>
      <c r="C150" s="14">
        <v>30</v>
      </c>
      <c r="D150" s="13">
        <v>2</v>
      </c>
      <c r="E150" s="11" t="str">
        <f t="shared" si="19"/>
        <v>30-2</v>
      </c>
      <c r="F150" s="15">
        <f>IFERROR(VLOOKUP($A150,'CR ACT'!$A$3:$G$9999,2,0),"")</f>
        <v>0.3125</v>
      </c>
      <c r="G150" s="15" t="str">
        <f>IFERROR(VLOOKUP($A150,'CR ACT'!$A$3:$G$9999,3,0),"")</f>
        <v>KLKV</v>
      </c>
      <c r="H150" s="13" t="str">
        <f>IFERROR(VLOOKUP($A150,'CR ACT'!$A$3:$G$9999,4,0),"")</f>
        <v>NH</v>
      </c>
      <c r="I150" s="15" t="str">
        <f>IFERROR(VLOOKUP($A150,'CR ACT'!$A$3:$G$9999,5,0),"")</f>
        <v>TVM</v>
      </c>
      <c r="J150" s="15">
        <f>IFERROR(VLOOKUP($A150,'CR ACT'!$A$3:$G$9999,6,0),"")</f>
        <v>0.368055555555556</v>
      </c>
      <c r="K150" s="21">
        <f>IFERROR(VLOOKUP($A150,'CR ACT'!$A$3:$G$9999,7,0),"")</f>
        <v>33.7</v>
      </c>
      <c r="L150" s="140"/>
      <c r="M150" s="140"/>
      <c r="N150" s="140"/>
      <c r="O150" s="140"/>
      <c r="P150" s="48">
        <f t="shared" si="20"/>
        <v>0.055555555555556</v>
      </c>
      <c r="Q150" s="146">
        <f t="shared" si="24"/>
        <v>0.00694444444444398</v>
      </c>
    </row>
    <row r="151" ht="15.75" spans="1:17">
      <c r="A151" s="13">
        <v>354</v>
      </c>
      <c r="B151" s="135">
        <f>IFERROR(VLOOKUP(A151,'CR ACT'!$A$3:$J$9999,10,FALSE),"")</f>
        <v>0</v>
      </c>
      <c r="C151" s="10">
        <v>30</v>
      </c>
      <c r="D151" s="13">
        <v>3</v>
      </c>
      <c r="E151" s="11" t="str">
        <f t="shared" si="19"/>
        <v>30-3</v>
      </c>
      <c r="F151" s="15">
        <f>IFERROR(VLOOKUP($A151,'CR ACT'!$A$3:$G$9999,2,0),"")</f>
        <v>0.375</v>
      </c>
      <c r="G151" s="15" t="str">
        <f>IFERROR(VLOOKUP($A151,'CR ACT'!$A$3:$G$9999,3,0),"")</f>
        <v>TVM</v>
      </c>
      <c r="H151" s="13" t="str">
        <f>IFERROR(VLOOKUP($A151,'CR ACT'!$A$3:$G$9999,4,0),"")</f>
        <v>NH</v>
      </c>
      <c r="I151" s="15" t="str">
        <f>IFERROR(VLOOKUP($A151,'CR ACT'!$A$3:$G$9999,5,0),"")</f>
        <v>KLKV</v>
      </c>
      <c r="J151" s="15">
        <f>IFERROR(VLOOKUP($A151,'CR ACT'!$A$3:$G$9999,6,0),"")</f>
        <v>0.430555555555556</v>
      </c>
      <c r="K151" s="21">
        <f>IFERROR(VLOOKUP($A151,'CR ACT'!$A$3:$G$9999,7,0),"")</f>
        <v>33.7</v>
      </c>
      <c r="L151" s="140"/>
      <c r="M151" s="140"/>
      <c r="N151" s="140"/>
      <c r="O151" s="140"/>
      <c r="P151" s="48">
        <f t="shared" si="20"/>
        <v>0.055555555555556</v>
      </c>
      <c r="Q151" s="146">
        <f t="shared" si="24"/>
        <v>0.020833333333333</v>
      </c>
    </row>
    <row r="152" ht="15.75" spans="1:17">
      <c r="A152" s="13">
        <v>216</v>
      </c>
      <c r="B152" s="135">
        <f>IFERROR(VLOOKUP(A152,'CR ACT'!$A$3:$J$9999,10,FALSE),"")</f>
        <v>0</v>
      </c>
      <c r="C152" s="14">
        <v>30</v>
      </c>
      <c r="D152" s="13">
        <v>4</v>
      </c>
      <c r="E152" s="11" t="str">
        <f t="shared" si="19"/>
        <v>30-4</v>
      </c>
      <c r="F152" s="15">
        <f>IFERROR(VLOOKUP($A152,'CR ACT'!$A$3:$G$9999,2,0),"")</f>
        <v>0.451388888888889</v>
      </c>
      <c r="G152" s="15" t="str">
        <f>IFERROR(VLOOKUP($A152,'CR ACT'!$A$3:$G$9999,3,0),"")</f>
        <v>KLKV</v>
      </c>
      <c r="H152" s="13" t="str">
        <f>IFERROR(VLOOKUP($A152,'CR ACT'!$A$3:$G$9999,4,0),"")</f>
        <v>NH</v>
      </c>
      <c r="I152" s="15" t="str">
        <f>IFERROR(VLOOKUP($A152,'CR ACT'!$A$3:$G$9999,5,0),"")</f>
        <v>MC</v>
      </c>
      <c r="J152" s="15">
        <f>IFERROR(VLOOKUP($A152,'CR ACT'!$A$3:$G$9999,6,0),"")</f>
        <v>0.524305555555556</v>
      </c>
      <c r="K152" s="21">
        <f>IFERROR(VLOOKUP($A152,'CR ACT'!$A$3:$G$9999,7,0),"")</f>
        <v>40</v>
      </c>
      <c r="L152" s="140"/>
      <c r="M152" s="140"/>
      <c r="N152" s="140"/>
      <c r="O152" s="140"/>
      <c r="P152" s="48">
        <f t="shared" si="20"/>
        <v>0.072916666666667</v>
      </c>
      <c r="Q152" s="146">
        <f t="shared" si="24"/>
        <v>0.041666666666666</v>
      </c>
    </row>
    <row r="153" ht="15.75" spans="1:17">
      <c r="A153" s="13">
        <v>417</v>
      </c>
      <c r="B153" s="135">
        <f>IFERROR(VLOOKUP(A153,'CR ACT'!$A$3:$J$9999,10,FALSE),"")</f>
        <v>0</v>
      </c>
      <c r="C153" s="10">
        <v>30</v>
      </c>
      <c r="D153" s="13">
        <v>5</v>
      </c>
      <c r="E153" s="11" t="str">
        <f t="shared" si="19"/>
        <v>30-5</v>
      </c>
      <c r="F153" s="15">
        <f>IFERROR(VLOOKUP($A153,'CR ACT'!$A$3:$G$9999,2,0),"")</f>
        <v>0.565972222222222</v>
      </c>
      <c r="G153" s="15" t="str">
        <f>IFERROR(VLOOKUP($A153,'CR ACT'!$A$3:$G$9999,3,0),"")</f>
        <v>MC</v>
      </c>
      <c r="H153" s="13" t="str">
        <f>IFERROR(VLOOKUP($A153,'CR ACT'!$A$3:$G$9999,4,0),"")</f>
        <v>NH</v>
      </c>
      <c r="I153" s="15" t="str">
        <f>IFERROR(VLOOKUP($A153,'CR ACT'!$A$3:$G$9999,5,0),"")</f>
        <v>KLKV</v>
      </c>
      <c r="J153" s="15">
        <f>IFERROR(VLOOKUP($A153,'CR ACT'!$A$3:$G$9999,6,0),"")</f>
        <v>0.638888888888889</v>
      </c>
      <c r="K153" s="21">
        <f>IFERROR(VLOOKUP($A153,'CR ACT'!$A$3:$G$9999,7,0),"")</f>
        <v>40</v>
      </c>
      <c r="L153" s="140"/>
      <c r="M153" s="140"/>
      <c r="N153" s="140"/>
      <c r="O153" s="140"/>
      <c r="P153" s="48">
        <f t="shared" si="20"/>
        <v>0.072916666666667</v>
      </c>
      <c r="Q153" s="146">
        <f t="shared" si="24"/>
        <v>0.00694444444444409</v>
      </c>
    </row>
    <row r="154" ht="15.75" spans="1:17">
      <c r="A154" s="13">
        <v>533</v>
      </c>
      <c r="B154" s="135">
        <f>IFERROR(VLOOKUP(A154,'CR ACT'!$A$3:$J$9999,10,FALSE),"")</f>
        <v>0</v>
      </c>
      <c r="C154" s="14">
        <v>30</v>
      </c>
      <c r="D154" s="13">
        <v>6</v>
      </c>
      <c r="E154" s="11" t="str">
        <f t="shared" si="19"/>
        <v>30-6</v>
      </c>
      <c r="F154" s="15">
        <f>IFERROR(VLOOKUP($A154,'CR ACT'!$A$3:$G$9999,2,0),"")</f>
        <v>0.645833333333333</v>
      </c>
      <c r="G154" s="15" t="str">
        <f>IFERROR(VLOOKUP($A154,'CR ACT'!$A$3:$G$9999,3,0),"")</f>
        <v>KLKV</v>
      </c>
      <c r="H154" s="13" t="str">
        <f>IFERROR(VLOOKUP($A154,'CR ACT'!$A$3:$G$9999,4,0),"")</f>
        <v>KRKM</v>
      </c>
      <c r="I154" s="15" t="str">
        <f>IFERROR(VLOOKUP($A154,'CR ACT'!$A$3:$G$9999,5,0),"")</f>
        <v>VLRD</v>
      </c>
      <c r="J154" s="15">
        <f>IFERROR(VLOOKUP($A154,'CR ACT'!$A$3:$G$9999,6,0),"")</f>
        <v>0.673611111111111</v>
      </c>
      <c r="K154" s="21">
        <f>IFERROR(VLOOKUP($A154,'CR ACT'!$A$3:$G$9999,7,0),"")</f>
        <v>17</v>
      </c>
      <c r="L154" s="140"/>
      <c r="M154" s="140"/>
      <c r="N154" s="140"/>
      <c r="O154" s="140"/>
      <c r="P154" s="48">
        <f t="shared" si="20"/>
        <v>0.027777777777778</v>
      </c>
      <c r="Q154" s="146">
        <f t="shared" si="24"/>
        <v>0.00694444444444398</v>
      </c>
    </row>
    <row r="155" ht="15.75" spans="1:17">
      <c r="A155" s="23">
        <v>574</v>
      </c>
      <c r="B155" s="135">
        <f>IFERROR(VLOOKUP(A155,'CR ACT'!$A$3:$J$9999,10,FALSE),"")</f>
        <v>0</v>
      </c>
      <c r="C155" s="10">
        <v>30</v>
      </c>
      <c r="D155" s="13">
        <v>7</v>
      </c>
      <c r="E155" s="11" t="str">
        <f t="shared" si="19"/>
        <v>30-7</v>
      </c>
      <c r="F155" s="15">
        <f>IFERROR(VLOOKUP($A155,'CR ACT'!$A$3:$G$9999,2,0),"")</f>
        <v>0.680555555555555</v>
      </c>
      <c r="G155" s="15" t="str">
        <f>IFERROR(VLOOKUP($A155,'CR ACT'!$A$3:$G$9999,3,0),"")</f>
        <v>VLRD</v>
      </c>
      <c r="H155" s="13" t="str">
        <f>IFERROR(VLOOKUP($A155,'CR ACT'!$A$3:$G$9999,4,0),"")</f>
        <v>KRKM</v>
      </c>
      <c r="I155" s="15" t="str">
        <f>IFERROR(VLOOKUP($A155,'CR ACT'!$A$3:$G$9999,5,0),"")</f>
        <v>KLKV</v>
      </c>
      <c r="J155" s="15">
        <f>IFERROR(VLOOKUP($A155,'CR ACT'!$A$3:$G$9999,6,0),"")</f>
        <v>0.708333333333333</v>
      </c>
      <c r="K155" s="21">
        <f>IFERROR(VLOOKUP($A155,'CR ACT'!$A$3:$G$9999,7,0),"")</f>
        <v>17</v>
      </c>
      <c r="L155" s="141"/>
      <c r="M155" s="141"/>
      <c r="N155" s="141"/>
      <c r="O155" s="141"/>
      <c r="P155" s="48">
        <f t="shared" si="20"/>
        <v>0.027777777777778</v>
      </c>
      <c r="Q155" s="146">
        <f t="shared" si="24"/>
        <v>0.00347222222222199</v>
      </c>
    </row>
    <row r="156" ht="16.5" spans="1:17">
      <c r="A156" s="13">
        <v>96</v>
      </c>
      <c r="B156" s="135">
        <f>IFERROR(VLOOKUP(A156,'CR ACT'!$A$3:$J$9999,10,FALSE),"")</f>
        <v>0</v>
      </c>
      <c r="C156" s="14">
        <v>30</v>
      </c>
      <c r="D156" s="16">
        <v>8</v>
      </c>
      <c r="E156" s="11" t="str">
        <f t="shared" si="19"/>
        <v>30-8</v>
      </c>
      <c r="F156" s="17">
        <f>IFERROR(VLOOKUP($A156,'CR ACT'!$A$3:$G$9999,2,0),"")</f>
        <v>0.711805555555555</v>
      </c>
      <c r="G156" s="17" t="str">
        <f>IFERROR(VLOOKUP($A156,'CR ACT'!$A$3:$G$9999,3,0),"")</f>
        <v>KLKV</v>
      </c>
      <c r="H156" s="16" t="str">
        <f>IFERROR(VLOOKUP($A156,'CR ACT'!$A$3:$G$9999,4,0),"")</f>
        <v>NH</v>
      </c>
      <c r="I156" s="17" t="str">
        <f>IFERROR(VLOOKUP($A156,'CR ACT'!$A$3:$G$9999,5,0),"")</f>
        <v>PSL</v>
      </c>
      <c r="J156" s="17">
        <f>IFERROR(VLOOKUP($A156,'CR ACT'!$A$3:$G$9999,6,0),"")</f>
        <v>0.715277777777778</v>
      </c>
      <c r="K156" s="22">
        <f>IFERROR(VLOOKUP($A156,'CR ACT'!$A$3:$G$9999,7,0),"")</f>
        <v>3.5</v>
      </c>
      <c r="L156" s="142"/>
      <c r="M156" s="142"/>
      <c r="N156" s="142"/>
      <c r="O156" s="142"/>
      <c r="P156" s="143">
        <f t="shared" si="20"/>
        <v>0.00347222222222299</v>
      </c>
      <c r="Q156" s="147"/>
    </row>
    <row r="157" ht="15.75" spans="1:17">
      <c r="A157" s="9">
        <v>35</v>
      </c>
      <c r="B157" s="135">
        <f>IFERROR(VLOOKUP(A157,'CR ACT'!$A$3:$J$9999,10,FALSE),"")</f>
        <v>0</v>
      </c>
      <c r="C157" s="10">
        <v>31</v>
      </c>
      <c r="D157" s="11">
        <v>1</v>
      </c>
      <c r="E157" s="11" t="str">
        <f t="shared" si="19"/>
        <v>31-1</v>
      </c>
      <c r="F157" s="12">
        <f>IFERROR(VLOOKUP($A157,'CR ACT'!$A$3:$G$9999,2,0),"")</f>
        <v>0.305555555555556</v>
      </c>
      <c r="G157" s="12" t="str">
        <f>IFERROR(VLOOKUP($A157,'CR ACT'!$A$3:$G$9999,3,0),"")</f>
        <v>PSL</v>
      </c>
      <c r="H157" s="11" t="str">
        <f>IFERROR(VLOOKUP($A157,'CR ACT'!$A$3:$G$9999,4,0),"")</f>
        <v>NH</v>
      </c>
      <c r="I157" s="12" t="str">
        <f>IFERROR(VLOOKUP($A157,'CR ACT'!$A$3:$G$9999,5,0),"")</f>
        <v>KLKV</v>
      </c>
      <c r="J157" s="12">
        <f>IFERROR(VLOOKUP($A157,'CR ACT'!$A$3:$G$9999,6,0),"")</f>
        <v>0.3125</v>
      </c>
      <c r="K157" s="20">
        <f>IFERROR(VLOOKUP($A157,'CR ACT'!$A$3:$G$9999,7,0),"")</f>
        <v>3.5</v>
      </c>
      <c r="L157" s="136">
        <f>SUMIF(Q157:Q164,"&lt;0:14",Q157:Q164)+SUM(P157:P164)+TIME(0,60,0)</f>
        <v>0.381944444444444</v>
      </c>
      <c r="M157" s="137">
        <f>L157+SUMIF(Q157:Q164,"&gt;0:14",Q157:Q164)-TIME(0,30,0)</f>
        <v>0.45486111111111</v>
      </c>
      <c r="N157" s="137">
        <f>MAX(0,(L157-TIME(8,0,0)))</f>
        <v>0.0486111111111103</v>
      </c>
      <c r="O157" s="138">
        <f>SUM(K157:K164)</f>
        <v>184.9</v>
      </c>
      <c r="P157" s="139">
        <f t="shared" si="20"/>
        <v>0.00694444444444442</v>
      </c>
      <c r="Q157" s="145">
        <f t="shared" ref="Q157:Q163" si="25">IFERROR(MAX(0,(F158-J157)),"")</f>
        <v>0.00694444444444353</v>
      </c>
    </row>
    <row r="158" ht="15.75" spans="1:17">
      <c r="A158" s="13">
        <v>165</v>
      </c>
      <c r="B158" s="135">
        <f>IFERROR(VLOOKUP(A158,'CR ACT'!$A$3:$J$9999,10,FALSE),"")</f>
        <v>0</v>
      </c>
      <c r="C158" s="14">
        <v>31</v>
      </c>
      <c r="D158" s="13">
        <v>2</v>
      </c>
      <c r="E158" s="11" t="str">
        <f t="shared" si="19"/>
        <v>31-2</v>
      </c>
      <c r="F158" s="15">
        <f>IFERROR(VLOOKUP($A158,'CR ACT'!$A$3:$G$9999,2,0),"")</f>
        <v>0.319444444444444</v>
      </c>
      <c r="G158" s="15" t="str">
        <f>IFERROR(VLOOKUP($A158,'CR ACT'!$A$3:$G$9999,3,0),"")</f>
        <v>KLKV</v>
      </c>
      <c r="H158" s="13" t="str">
        <f>IFERROR(VLOOKUP($A158,'CR ACT'!$A$3:$G$9999,4,0),"")</f>
        <v>NH</v>
      </c>
      <c r="I158" s="15" t="str">
        <f>IFERROR(VLOOKUP($A158,'CR ACT'!$A$3:$G$9999,5,0),"")</f>
        <v>MC</v>
      </c>
      <c r="J158" s="15">
        <f>IFERROR(VLOOKUP($A158,'CR ACT'!$A$3:$G$9999,6,0),"")</f>
        <v>0.388888888888888</v>
      </c>
      <c r="K158" s="21">
        <f>IFERROR(VLOOKUP($A158,'CR ACT'!$A$3:$G$9999,7,0),"")</f>
        <v>40</v>
      </c>
      <c r="L158" s="140"/>
      <c r="M158" s="140"/>
      <c r="N158" s="140"/>
      <c r="O158" s="140"/>
      <c r="P158" s="48">
        <f t="shared" si="20"/>
        <v>0.069444444444444</v>
      </c>
      <c r="Q158" s="146">
        <f t="shared" si="25"/>
        <v>0.020833333333334</v>
      </c>
    </row>
    <row r="159" ht="15.75" spans="1:17">
      <c r="A159" s="13">
        <v>373</v>
      </c>
      <c r="B159" s="135">
        <f>IFERROR(VLOOKUP(A159,'CR ACT'!$A$3:$J$9999,10,FALSE),"")</f>
        <v>0</v>
      </c>
      <c r="C159" s="10">
        <v>31</v>
      </c>
      <c r="D159" s="13">
        <v>3</v>
      </c>
      <c r="E159" s="11" t="str">
        <f t="shared" si="19"/>
        <v>31-3</v>
      </c>
      <c r="F159" s="15">
        <f>IFERROR(VLOOKUP($A159,'CR ACT'!$A$3:$G$9999,2,0),"")</f>
        <v>0.409722222222222</v>
      </c>
      <c r="G159" s="15" t="str">
        <f>IFERROR(VLOOKUP($A159,'CR ACT'!$A$3:$G$9999,3,0),"")</f>
        <v>MC</v>
      </c>
      <c r="H159" s="13" t="str">
        <f>IFERROR(VLOOKUP($A159,'CR ACT'!$A$3:$G$9999,4,0),"")</f>
        <v>NH</v>
      </c>
      <c r="I159" s="15" t="str">
        <f>IFERROR(VLOOKUP($A159,'CR ACT'!$A$3:$G$9999,5,0),"")</f>
        <v>KLKV</v>
      </c>
      <c r="J159" s="15">
        <f>IFERROR(VLOOKUP($A159,'CR ACT'!$A$3:$G$9999,6,0),"")</f>
        <v>0.479166666666666</v>
      </c>
      <c r="K159" s="21">
        <f>IFERROR(VLOOKUP($A159,'CR ACT'!$A$3:$G$9999,7,0),"")</f>
        <v>40</v>
      </c>
      <c r="L159" s="140"/>
      <c r="M159" s="140"/>
      <c r="N159" s="140"/>
      <c r="O159" s="140"/>
      <c r="P159" s="48">
        <f t="shared" si="20"/>
        <v>0.069444444444444</v>
      </c>
      <c r="Q159" s="146">
        <f t="shared" si="25"/>
        <v>0.00694444444444497</v>
      </c>
    </row>
    <row r="160" ht="15.75" spans="1:17">
      <c r="A160" s="13">
        <v>224</v>
      </c>
      <c r="B160" s="135">
        <f>IFERROR(VLOOKUP(A160,'CR ACT'!$A$3:$J$9999,10,FALSE),"")</f>
        <v>0</v>
      </c>
      <c r="C160" s="14">
        <v>31</v>
      </c>
      <c r="D160" s="13">
        <v>4</v>
      </c>
      <c r="E160" s="11" t="str">
        <f t="shared" si="19"/>
        <v>31-4</v>
      </c>
      <c r="F160" s="15">
        <f>IFERROR(VLOOKUP($A160,'CR ACT'!$A$3:$G$9999,2,0),"")</f>
        <v>0.486111111111111</v>
      </c>
      <c r="G160" s="15" t="str">
        <f>IFERROR(VLOOKUP($A160,'CR ACT'!$A$3:$G$9999,3,0),"")</f>
        <v>KLKV</v>
      </c>
      <c r="H160" s="13" t="str">
        <f>IFERROR(VLOOKUP($A160,'CR ACT'!$A$3:$G$9999,4,0),"")</f>
        <v>NH</v>
      </c>
      <c r="I160" s="15" t="str">
        <f>IFERROR(VLOOKUP($A160,'CR ACT'!$A$3:$G$9999,5,0),"")</f>
        <v>TVM</v>
      </c>
      <c r="J160" s="15">
        <f>IFERROR(VLOOKUP($A160,'CR ACT'!$A$3:$G$9999,6,0),"")</f>
        <v>0.541666666666667</v>
      </c>
      <c r="K160" s="21">
        <f>IFERROR(VLOOKUP($A160,'CR ACT'!$A$3:$G$9999,7,0),"")</f>
        <v>33.7</v>
      </c>
      <c r="L160" s="140"/>
      <c r="M160" s="140"/>
      <c r="N160" s="140"/>
      <c r="O160" s="140"/>
      <c r="P160" s="48">
        <f t="shared" si="20"/>
        <v>0.055555555555556</v>
      </c>
      <c r="Q160" s="146">
        <f t="shared" si="25"/>
        <v>0.00694444444444409</v>
      </c>
    </row>
    <row r="161" ht="15.75" spans="1:17">
      <c r="A161" s="13">
        <v>414</v>
      </c>
      <c r="B161" s="135">
        <f>IFERROR(VLOOKUP(A161,'CR ACT'!$A$3:$J$9999,10,FALSE),"")</f>
        <v>0</v>
      </c>
      <c r="C161" s="10">
        <v>31</v>
      </c>
      <c r="D161" s="13">
        <v>5</v>
      </c>
      <c r="E161" s="11" t="str">
        <f t="shared" si="19"/>
        <v>31-5</v>
      </c>
      <c r="F161" s="15">
        <f>IFERROR(VLOOKUP($A161,'CR ACT'!$A$3:$G$9999,2,0),"")</f>
        <v>0.548611111111111</v>
      </c>
      <c r="G161" s="15" t="str">
        <f>IFERROR(VLOOKUP($A161,'CR ACT'!$A$3:$G$9999,3,0),"")</f>
        <v>TVM</v>
      </c>
      <c r="H161" s="13" t="str">
        <f>IFERROR(VLOOKUP($A161,'CR ACT'!$A$3:$G$9999,4,0),"")</f>
        <v>NH</v>
      </c>
      <c r="I161" s="15" t="str">
        <f>IFERROR(VLOOKUP($A161,'CR ACT'!$A$3:$G$9999,5,0),"")</f>
        <v>KLKV</v>
      </c>
      <c r="J161" s="15">
        <f>IFERROR(VLOOKUP($A161,'CR ACT'!$A$3:$G$9999,6,0),"")</f>
        <v>0.604166666666667</v>
      </c>
      <c r="K161" s="21">
        <f>IFERROR(VLOOKUP($A161,'CR ACT'!$A$3:$G$9999,7,0),"")</f>
        <v>33.7</v>
      </c>
      <c r="L161" s="140"/>
      <c r="M161" s="140"/>
      <c r="N161" s="140"/>
      <c r="O161" s="140"/>
      <c r="P161" s="48">
        <f t="shared" si="20"/>
        <v>0.0555555555555559</v>
      </c>
      <c r="Q161" s="146">
        <f t="shared" si="25"/>
        <v>0.0729166666666661</v>
      </c>
    </row>
    <row r="162" ht="15.75" spans="1:17">
      <c r="A162" s="13">
        <v>537</v>
      </c>
      <c r="B162" s="135">
        <f>IFERROR(VLOOKUP(A162,'CR ACT'!$A$3:$J$9999,10,FALSE),"")</f>
        <v>0</v>
      </c>
      <c r="C162" s="14">
        <v>31</v>
      </c>
      <c r="D162" s="13">
        <v>6</v>
      </c>
      <c r="E162" s="11" t="str">
        <f t="shared" si="19"/>
        <v>31-6</v>
      </c>
      <c r="F162" s="15">
        <f>IFERROR(VLOOKUP($A162,'CR ACT'!$A$3:$G$9999,2,0),"")</f>
        <v>0.677083333333333</v>
      </c>
      <c r="G162" s="15" t="str">
        <f>IFERROR(VLOOKUP($A162,'CR ACT'!$A$3:$G$9999,3,0),"")</f>
        <v>KLKV</v>
      </c>
      <c r="H162" s="13" t="str">
        <f>IFERROR(VLOOKUP($A162,'CR ACT'!$A$3:$G$9999,4,0),"")</f>
        <v>KRKM</v>
      </c>
      <c r="I162" s="15" t="str">
        <f>IFERROR(VLOOKUP($A162,'CR ACT'!$A$3:$G$9999,5,0),"")</f>
        <v>VLRD</v>
      </c>
      <c r="J162" s="15">
        <f>IFERROR(VLOOKUP($A162,'CR ACT'!$A$3:$G$9999,6,0),"")</f>
        <v>0.704861111111111</v>
      </c>
      <c r="K162" s="21">
        <f>IFERROR(VLOOKUP($A162,'CR ACT'!$A$3:$G$9999,7,0),"")</f>
        <v>17</v>
      </c>
      <c r="L162" s="140"/>
      <c r="M162" s="140"/>
      <c r="N162" s="140"/>
      <c r="O162" s="140"/>
      <c r="P162" s="48">
        <f t="shared" si="20"/>
        <v>0.027777777777778</v>
      </c>
      <c r="Q162" s="146">
        <f t="shared" si="25"/>
        <v>0.00694444444444398</v>
      </c>
    </row>
    <row r="163" ht="15.75" spans="1:17">
      <c r="A163" s="13">
        <v>575</v>
      </c>
      <c r="B163" s="135">
        <f>IFERROR(VLOOKUP(A163,'CR ACT'!$A$3:$J$9999,10,FALSE),"")</f>
        <v>0</v>
      </c>
      <c r="C163" s="10">
        <v>31</v>
      </c>
      <c r="D163" s="13">
        <v>7</v>
      </c>
      <c r="E163" s="11" t="str">
        <f t="shared" si="19"/>
        <v>31-7</v>
      </c>
      <c r="F163" s="15">
        <f>IFERROR(VLOOKUP($A163,'CR ACT'!$A$3:$G$9999,2,0),"")</f>
        <v>0.711805555555555</v>
      </c>
      <c r="G163" s="15" t="str">
        <f>IFERROR(VLOOKUP($A163,'CR ACT'!$A$3:$G$9999,3,0),"")</f>
        <v>VLRD</v>
      </c>
      <c r="H163" s="13" t="str">
        <f>IFERROR(VLOOKUP($A163,'CR ACT'!$A$3:$G$9999,4,0),"")</f>
        <v>KRKM</v>
      </c>
      <c r="I163" s="15" t="str">
        <f>IFERROR(VLOOKUP($A163,'CR ACT'!$A$3:$G$9999,5,0),"")</f>
        <v>PSL</v>
      </c>
      <c r="J163" s="15">
        <f>IFERROR(VLOOKUP($A163,'CR ACT'!$A$3:$G$9999,6,0),"")</f>
        <v>0.739583333333333</v>
      </c>
      <c r="K163" s="21">
        <f>IFERROR(VLOOKUP($A163,'CR ACT'!$A$3:$G$9999,7,0),"")</f>
        <v>17</v>
      </c>
      <c r="L163" s="141"/>
      <c r="M163" s="141"/>
      <c r="N163" s="141"/>
      <c r="O163" s="141"/>
      <c r="P163" s="48">
        <f t="shared" si="20"/>
        <v>0.027777777777778</v>
      </c>
      <c r="Q163" s="146" t="str">
        <f t="shared" si="25"/>
        <v/>
      </c>
    </row>
    <row r="164" ht="16.5" spans="1:17">
      <c r="A164" s="13"/>
      <c r="B164" s="135" t="str">
        <f>IFERROR(VLOOKUP(A164,'CR ACT'!$A$3:$J$9999,10,FALSE),"")</f>
        <v/>
      </c>
      <c r="C164" s="18"/>
      <c r="D164" s="16"/>
      <c r="E164" s="11" t="str">
        <f t="shared" si="19"/>
        <v>0</v>
      </c>
      <c r="F164" s="17" t="str">
        <f>IFERROR(VLOOKUP($A164,'CR ACT'!$A$3:$G$9999,2,0),"")</f>
        <v/>
      </c>
      <c r="G164" s="17" t="str">
        <f>IFERROR(VLOOKUP($A164,'CR ACT'!$A$3:$G$9999,3,0),"")</f>
        <v/>
      </c>
      <c r="H164" s="16" t="str">
        <f>IFERROR(VLOOKUP($A164,'CR ACT'!$A$3:$G$9999,4,0),"")</f>
        <v/>
      </c>
      <c r="I164" s="17" t="str">
        <f>IFERROR(VLOOKUP($A164,'CR ACT'!$A$3:$G$9999,5,0),"")</f>
        <v/>
      </c>
      <c r="J164" s="17" t="str">
        <f>IFERROR(VLOOKUP($A164,'CR ACT'!$A$3:$G$9999,6,0),"")</f>
        <v/>
      </c>
      <c r="K164" s="22" t="str">
        <f>IFERROR(VLOOKUP($A164,'CR ACT'!$A$3:$G$9999,7,0),"")</f>
        <v/>
      </c>
      <c r="L164" s="142"/>
      <c r="M164" s="142"/>
      <c r="N164" s="142"/>
      <c r="O164" s="142"/>
      <c r="P164" s="143" t="str">
        <f t="shared" si="20"/>
        <v/>
      </c>
      <c r="Q164" s="147"/>
    </row>
    <row r="165" ht="15.75" spans="1:17">
      <c r="A165" s="13">
        <v>145</v>
      </c>
      <c r="B165" s="135">
        <f>IFERROR(VLOOKUP(A165,'CR ACT'!$A$3:$J$9999,10,FALSE),"")</f>
        <v>0</v>
      </c>
      <c r="C165" s="10">
        <v>32</v>
      </c>
      <c r="D165" s="11">
        <v>1</v>
      </c>
      <c r="E165" s="11" t="str">
        <f t="shared" si="19"/>
        <v>32-1</v>
      </c>
      <c r="F165" s="12">
        <f>IFERROR(VLOOKUP($A165,'CR ACT'!$A$3:$G$9999,2,0),"")</f>
        <v>0.5625</v>
      </c>
      <c r="G165" s="12" t="str">
        <f>IFERROR(VLOOKUP($A165,'CR ACT'!$A$3:$G$9999,3,0),"")</f>
        <v>PSL</v>
      </c>
      <c r="H165" s="11" t="str">
        <f>IFERROR(VLOOKUP($A165,'CR ACT'!$A$3:$G$9999,4,0),"")</f>
        <v>KLKV-NH</v>
      </c>
      <c r="I165" s="12" t="str">
        <f>IFERROR(VLOOKUP($A165,'CR ACT'!$A$3:$G$9999,5,0),"")</f>
        <v>TVM</v>
      </c>
      <c r="J165" s="12">
        <f>IFERROR(VLOOKUP($A165,'CR ACT'!$A$3:$G$9999,6,0),"")</f>
        <v>0.631944444444444</v>
      </c>
      <c r="K165" s="20">
        <f>IFERROR(VLOOKUP($A165,'CR ACT'!$A$3:$G$9999,7,0),"")</f>
        <v>37.2</v>
      </c>
      <c r="L165" s="136">
        <f>SUMIF(Q165:Q172,"&lt;0:14",Q165:Q172)+SUM(P165:P172)+TIME(0,60,0)</f>
        <v>0.340277777777779</v>
      </c>
      <c r="M165" s="137">
        <f>L165+SUMIF(Q165:Q172,"&gt;0:14",Q165:Q172)-TIME(0,30,0)</f>
        <v>0.340277777777778</v>
      </c>
      <c r="N165" s="137">
        <f>MAX(0,(L165-TIME(8,0,0)))</f>
        <v>0.00694444444444531</v>
      </c>
      <c r="O165" s="138">
        <f>SUM(K165:K172)</f>
        <v>156.4</v>
      </c>
      <c r="P165" s="139">
        <f t="shared" si="20"/>
        <v>0.069444444444444</v>
      </c>
      <c r="Q165" s="145">
        <f t="shared" ref="Q165:Q171" si="26">IFERROR(MAX(0,(F166-J165)),"")</f>
        <v>0.00694444444444497</v>
      </c>
    </row>
    <row r="166" ht="15.75" spans="1:17">
      <c r="A166" s="13">
        <v>448</v>
      </c>
      <c r="B166" s="135">
        <f>IFERROR(VLOOKUP(A166,'CR ACT'!$A$3:$J$9999,10,FALSE),"")</f>
        <v>0</v>
      </c>
      <c r="C166" s="14">
        <v>32</v>
      </c>
      <c r="D166" s="13">
        <v>2</v>
      </c>
      <c r="E166" s="11" t="str">
        <f t="shared" si="19"/>
        <v>32-2</v>
      </c>
      <c r="F166" s="15">
        <f>IFERROR(VLOOKUP($A166,'CR ACT'!$A$3:$G$9999,2,0),"")</f>
        <v>0.638888888888889</v>
      </c>
      <c r="G166" s="15" t="str">
        <f>IFERROR(VLOOKUP($A166,'CR ACT'!$A$3:$G$9999,3,0),"")</f>
        <v>TVM</v>
      </c>
      <c r="H166" s="13" t="str">
        <f>IFERROR(VLOOKUP($A166,'CR ACT'!$A$3:$G$9999,4,0),"")</f>
        <v>NTA-CVR</v>
      </c>
      <c r="I166" s="15" t="str">
        <f>IFERROR(VLOOKUP($A166,'CR ACT'!$A$3:$G$9999,5,0),"")</f>
        <v>KLKV</v>
      </c>
      <c r="J166" s="15">
        <f>IFERROR(VLOOKUP($A166,'CR ACT'!$A$3:$G$9999,6,0),"")</f>
        <v>0.701388888888889</v>
      </c>
      <c r="K166" s="21">
        <f>IFERROR(VLOOKUP($A166,'CR ACT'!$A$3:$G$9999,7,0),"")</f>
        <v>35.7</v>
      </c>
      <c r="L166" s="140"/>
      <c r="M166" s="140"/>
      <c r="N166" s="140"/>
      <c r="O166" s="140"/>
      <c r="P166" s="48">
        <f t="shared" si="20"/>
        <v>0.0625</v>
      </c>
      <c r="Q166" s="146">
        <f t="shared" si="26"/>
        <v>0.020833333333333</v>
      </c>
    </row>
    <row r="167" ht="15.75" spans="1:17">
      <c r="A167" s="13">
        <v>282</v>
      </c>
      <c r="B167" s="135">
        <f>IFERROR(VLOOKUP(A167,'CR ACT'!$A$3:$J$9999,10,FALSE),"")</f>
        <v>0</v>
      </c>
      <c r="C167" s="10">
        <v>32</v>
      </c>
      <c r="D167" s="13">
        <v>3</v>
      </c>
      <c r="E167" s="11" t="str">
        <f t="shared" si="19"/>
        <v>32-3</v>
      </c>
      <c r="F167" s="15">
        <f>IFERROR(VLOOKUP($A167,'CR ACT'!$A$3:$G$9999,2,0),"")</f>
        <v>0.722222222222222</v>
      </c>
      <c r="G167" s="15" t="str">
        <f>IFERROR(VLOOKUP($A167,'CR ACT'!$A$3:$G$9999,3,0),"")</f>
        <v>KLKV</v>
      </c>
      <c r="H167" s="13" t="str">
        <f>IFERROR(VLOOKUP($A167,'CR ACT'!$A$3:$G$9999,4,0),"")</f>
        <v>NH</v>
      </c>
      <c r="I167" s="15" t="str">
        <f>IFERROR(VLOOKUP($A167,'CR ACT'!$A$3:$G$9999,5,0),"")</f>
        <v>MC</v>
      </c>
      <c r="J167" s="15">
        <f>IFERROR(VLOOKUP($A167,'CR ACT'!$A$3:$G$9999,6,0),"")</f>
        <v>0.791666666666667</v>
      </c>
      <c r="K167" s="21">
        <f>IFERROR(VLOOKUP($A167,'CR ACT'!$A$3:$G$9999,7,0),"")</f>
        <v>40</v>
      </c>
      <c r="L167" s="140"/>
      <c r="M167" s="140"/>
      <c r="N167" s="140"/>
      <c r="O167" s="140"/>
      <c r="P167" s="48">
        <f t="shared" si="20"/>
        <v>0.069444444444445</v>
      </c>
      <c r="Q167" s="146">
        <f t="shared" si="26"/>
        <v>0.00694444444444409</v>
      </c>
    </row>
    <row r="168" ht="15.75" spans="1:17">
      <c r="A168" s="13">
        <v>484</v>
      </c>
      <c r="B168" s="135">
        <f>IFERROR(VLOOKUP(A168,'CR ACT'!$A$3:$J$9999,10,FALSE),"")</f>
        <v>0</v>
      </c>
      <c r="C168" s="14">
        <v>32</v>
      </c>
      <c r="D168" s="13">
        <v>4</v>
      </c>
      <c r="E168" s="11" t="str">
        <f t="shared" si="19"/>
        <v>32-4</v>
      </c>
      <c r="F168" s="15">
        <f>IFERROR(VLOOKUP($A168,'CR ACT'!$A$3:$G$9999,2,0),"")</f>
        <v>0.798611111111111</v>
      </c>
      <c r="G168" s="15" t="str">
        <f>IFERROR(VLOOKUP($A168,'CR ACT'!$A$3:$G$9999,3,0),"")</f>
        <v>MC</v>
      </c>
      <c r="H168" s="13" t="str">
        <f>IFERROR(VLOOKUP($A168,'CR ACT'!$A$3:$G$9999,4,0),"")</f>
        <v>NH-KLKV</v>
      </c>
      <c r="I168" s="15" t="str">
        <f>IFERROR(VLOOKUP($A168,'CR ACT'!$A$3:$G$9999,5,0),"")</f>
        <v>PSL</v>
      </c>
      <c r="J168" s="15">
        <f>IFERROR(VLOOKUP($A168,'CR ACT'!$A$3:$G$9999,6,0),"")</f>
        <v>0.881944444444445</v>
      </c>
      <c r="K168" s="21">
        <f>IFERROR(VLOOKUP($A168,'CR ACT'!$A$3:$G$9999,7,0),"")</f>
        <v>43.5</v>
      </c>
      <c r="L168" s="140"/>
      <c r="M168" s="140"/>
      <c r="N168" s="140"/>
      <c r="O168" s="140"/>
      <c r="P168" s="48">
        <f t="shared" si="20"/>
        <v>0.0833333333333339</v>
      </c>
      <c r="Q168" s="146" t="str">
        <f t="shared" si="26"/>
        <v/>
      </c>
    </row>
    <row r="169" ht="15.75" spans="1:17">
      <c r="A169" s="13"/>
      <c r="B169" s="135" t="str">
        <f>IFERROR(VLOOKUP(A169,'CR ACT'!$A$3:$J$9999,10,FALSE),"")</f>
        <v/>
      </c>
      <c r="C169" s="10"/>
      <c r="D169" s="13"/>
      <c r="E169" s="11" t="str">
        <f t="shared" si="19"/>
        <v>0</v>
      </c>
      <c r="F169" s="15" t="str">
        <f>IFERROR(VLOOKUP($A169,'CR ACT'!$A$3:$G$9999,2,0),"")</f>
        <v/>
      </c>
      <c r="G169" s="15" t="str">
        <f>IFERROR(VLOOKUP($A169,'CR ACT'!$A$3:$G$9999,3,0),"")</f>
        <v/>
      </c>
      <c r="H169" s="13" t="str">
        <f>IFERROR(VLOOKUP($A169,'CR ACT'!$A$3:$G$9999,4,0),"")</f>
        <v/>
      </c>
      <c r="I169" s="15" t="str">
        <f>IFERROR(VLOOKUP($A169,'CR ACT'!$A$3:$G$9999,5,0),"")</f>
        <v/>
      </c>
      <c r="J169" s="15" t="str">
        <f>IFERROR(VLOOKUP($A169,'CR ACT'!$A$3:$G$9999,6,0),"")</f>
        <v/>
      </c>
      <c r="K169" s="21" t="str">
        <f>IFERROR(VLOOKUP($A169,'CR ACT'!$A$3:$G$9999,7,0),"")</f>
        <v/>
      </c>
      <c r="L169" s="140"/>
      <c r="M169" s="140"/>
      <c r="N169" s="140"/>
      <c r="O169" s="140"/>
      <c r="P169" s="48" t="str">
        <f t="shared" si="20"/>
        <v/>
      </c>
      <c r="Q169" s="146" t="str">
        <f t="shared" si="26"/>
        <v/>
      </c>
    </row>
    <row r="170" ht="15.75" spans="1:17">
      <c r="A170" s="13"/>
      <c r="B170" s="135" t="str">
        <f>IFERROR(VLOOKUP(A170,'CR ACT'!$A$3:$J$9999,10,FALSE),"")</f>
        <v/>
      </c>
      <c r="C170" s="14"/>
      <c r="D170" s="13"/>
      <c r="E170" s="11" t="str">
        <f t="shared" si="19"/>
        <v>0</v>
      </c>
      <c r="F170" s="15" t="str">
        <f>IFERROR(VLOOKUP($A170,'CR ACT'!$A$3:$G$9999,2,0),"")</f>
        <v/>
      </c>
      <c r="G170" s="15" t="str">
        <f>IFERROR(VLOOKUP($A170,'CR ACT'!$A$3:$G$9999,3,0),"")</f>
        <v/>
      </c>
      <c r="H170" s="13" t="str">
        <f>IFERROR(VLOOKUP($A170,'CR ACT'!$A$3:$G$9999,4,0),"")</f>
        <v/>
      </c>
      <c r="I170" s="15" t="str">
        <f>IFERROR(VLOOKUP($A170,'CR ACT'!$A$3:$G$9999,5,0),"")</f>
        <v/>
      </c>
      <c r="J170" s="15" t="str">
        <f>IFERROR(VLOOKUP($A170,'CR ACT'!$A$3:$G$9999,6,0),"")</f>
        <v/>
      </c>
      <c r="K170" s="21" t="str">
        <f>IFERROR(VLOOKUP($A170,'CR ACT'!$A$3:$G$9999,7,0),"")</f>
        <v/>
      </c>
      <c r="L170" s="140"/>
      <c r="M170" s="140"/>
      <c r="N170" s="140"/>
      <c r="O170" s="140"/>
      <c r="P170" s="48" t="str">
        <f t="shared" si="20"/>
        <v/>
      </c>
      <c r="Q170" s="146" t="str">
        <f t="shared" si="26"/>
        <v/>
      </c>
    </row>
    <row r="171" ht="15.75" spans="1:17">
      <c r="A171" s="13"/>
      <c r="B171" s="135" t="str">
        <f>IFERROR(VLOOKUP(A171,'CR ACT'!$A$3:$J$9999,10,FALSE),"")</f>
        <v/>
      </c>
      <c r="C171" s="18"/>
      <c r="D171" s="13"/>
      <c r="E171" s="11" t="str">
        <f t="shared" si="19"/>
        <v>0</v>
      </c>
      <c r="F171" s="15" t="str">
        <f>IFERROR(VLOOKUP($A171,'CR ACT'!$A$3:$G$9999,2,0),"")</f>
        <v/>
      </c>
      <c r="G171" s="15" t="str">
        <f>IFERROR(VLOOKUP($A171,'CR ACT'!$A$3:$G$9999,3,0),"")</f>
        <v/>
      </c>
      <c r="H171" s="13" t="str">
        <f>IFERROR(VLOOKUP($A171,'CR ACT'!$A$3:$G$9999,4,0),"")</f>
        <v/>
      </c>
      <c r="I171" s="15" t="str">
        <f>IFERROR(VLOOKUP($A171,'CR ACT'!$A$3:$G$9999,5,0),"")</f>
        <v/>
      </c>
      <c r="J171" s="15" t="str">
        <f>IFERROR(VLOOKUP($A171,'CR ACT'!$A$3:$G$9999,6,0),"")</f>
        <v/>
      </c>
      <c r="K171" s="21" t="str">
        <f>IFERROR(VLOOKUP($A171,'CR ACT'!$A$3:$G$9999,7,0),"")</f>
        <v/>
      </c>
      <c r="L171" s="141"/>
      <c r="M171" s="141"/>
      <c r="N171" s="141"/>
      <c r="O171" s="141"/>
      <c r="P171" s="48" t="str">
        <f t="shared" si="20"/>
        <v/>
      </c>
      <c r="Q171" s="146" t="str">
        <f t="shared" si="26"/>
        <v/>
      </c>
    </row>
    <row r="172" ht="16.5" spans="1:17">
      <c r="A172" s="13"/>
      <c r="B172" s="135" t="str">
        <f>IFERROR(VLOOKUP(A172,'CR ACT'!$A$3:$J$9999,10,FALSE),"")</f>
        <v/>
      </c>
      <c r="C172" s="18"/>
      <c r="D172" s="16"/>
      <c r="E172" s="11" t="str">
        <f t="shared" si="19"/>
        <v>0</v>
      </c>
      <c r="F172" s="17" t="str">
        <f>IFERROR(VLOOKUP($A172,'CR ACT'!$A$3:$G$9999,2,0),"")</f>
        <v/>
      </c>
      <c r="G172" s="17" t="str">
        <f>IFERROR(VLOOKUP($A172,'CR ACT'!$A$3:$G$9999,3,0),"")</f>
        <v/>
      </c>
      <c r="H172" s="16" t="str">
        <f>IFERROR(VLOOKUP($A172,'CR ACT'!$A$3:$G$9999,4,0),"")</f>
        <v/>
      </c>
      <c r="I172" s="17" t="str">
        <f>IFERROR(VLOOKUP($A172,'CR ACT'!$A$3:$G$9999,5,0),"")</f>
        <v/>
      </c>
      <c r="J172" s="17" t="str">
        <f>IFERROR(VLOOKUP($A172,'CR ACT'!$A$3:$G$9999,6,0),"")</f>
        <v/>
      </c>
      <c r="K172" s="22" t="str">
        <f>IFERROR(VLOOKUP($A172,'CR ACT'!$A$3:$G$9999,7,0),"")</f>
        <v/>
      </c>
      <c r="L172" s="142"/>
      <c r="M172" s="142"/>
      <c r="N172" s="142"/>
      <c r="O172" s="142"/>
      <c r="P172" s="143" t="str">
        <f t="shared" si="20"/>
        <v/>
      </c>
      <c r="Q172" s="147"/>
    </row>
    <row r="173" ht="15.75" spans="1:17">
      <c r="A173" s="9">
        <v>39</v>
      </c>
      <c r="B173" s="135">
        <f>IFERROR(VLOOKUP(A173,'CR ACT'!$A$3:$J$9999,10,FALSE),"")</f>
        <v>0</v>
      </c>
      <c r="C173" s="10">
        <v>33</v>
      </c>
      <c r="D173" s="11">
        <v>1</v>
      </c>
      <c r="E173" s="11" t="str">
        <f t="shared" si="19"/>
        <v>33-1</v>
      </c>
      <c r="F173" s="12">
        <f>IFERROR(VLOOKUP($A173,'CR ACT'!$A$3:$G$9999,2,0),"")</f>
        <v>0.322916666666667</v>
      </c>
      <c r="G173" s="12" t="str">
        <f>IFERROR(VLOOKUP($A173,'CR ACT'!$A$3:$G$9999,3,0),"")</f>
        <v>PSL</v>
      </c>
      <c r="H173" s="11" t="str">
        <f>IFERROR(VLOOKUP($A173,'CR ACT'!$A$3:$G$9999,4,0),"")</f>
        <v>NH</v>
      </c>
      <c r="I173" s="12" t="str">
        <f>IFERROR(VLOOKUP($A173,'CR ACT'!$A$3:$G$9999,5,0),"")</f>
        <v>KLKV</v>
      </c>
      <c r="J173" s="12">
        <f>IFERROR(VLOOKUP($A173,'CR ACT'!$A$3:$G$9999,6,0),"")</f>
        <v>0.329861111111111</v>
      </c>
      <c r="K173" s="20">
        <f>IFERROR(VLOOKUP($A173,'CR ACT'!$A$3:$G$9999,7,0),"")</f>
        <v>3.5</v>
      </c>
      <c r="L173" s="136">
        <f>SUMIF(Q173:Q180,"&lt;0:14",Q173:Q180)+SUM(P173:P180)+TIME(0,60,0)</f>
        <v>0.409722222222221</v>
      </c>
      <c r="M173" s="137">
        <f>L173+SUMIF(Q173:Q180,"&gt;0:14",Q173:Q180)-TIME(0,30,0)</f>
        <v>0.468749999999999</v>
      </c>
      <c r="N173" s="137">
        <f>MAX(0,(L173-TIME(8,0,0)))</f>
        <v>0.0763888888888875</v>
      </c>
      <c r="O173" s="138">
        <f>SUM(K173:K180)</f>
        <v>184.9</v>
      </c>
      <c r="P173" s="139">
        <f t="shared" si="20"/>
        <v>0.00694444444444442</v>
      </c>
      <c r="Q173" s="145">
        <f t="shared" ref="Q173:Q179" si="27">IFERROR(MAX(0,(F174-J173)),"")</f>
        <v>0.00694444444444459</v>
      </c>
    </row>
    <row r="174" ht="15.75" spans="1:17">
      <c r="A174" s="13">
        <v>176</v>
      </c>
      <c r="B174" s="135">
        <f>IFERROR(VLOOKUP(A174,'CR ACT'!$A$3:$J$9999,10,FALSE),"")</f>
        <v>0</v>
      </c>
      <c r="C174" s="14">
        <v>33</v>
      </c>
      <c r="D174" s="13">
        <v>2</v>
      </c>
      <c r="E174" s="11" t="str">
        <f t="shared" si="19"/>
        <v>33-2</v>
      </c>
      <c r="F174" s="15">
        <f>IFERROR(VLOOKUP($A174,'CR ACT'!$A$3:$G$9999,2,0),"")</f>
        <v>0.336805555555556</v>
      </c>
      <c r="G174" s="15" t="str">
        <f>IFERROR(VLOOKUP($A174,'CR ACT'!$A$3:$G$9999,3,0),"")</f>
        <v>KLKV</v>
      </c>
      <c r="H174" s="13" t="str">
        <f>IFERROR(VLOOKUP($A174,'CR ACT'!$A$3:$G$9999,4,0),"")</f>
        <v>NH</v>
      </c>
      <c r="I174" s="15" t="str">
        <f>IFERROR(VLOOKUP($A174,'CR ACT'!$A$3:$G$9999,5,0),"")</f>
        <v>TVM</v>
      </c>
      <c r="J174" s="15">
        <f>IFERROR(VLOOKUP($A174,'CR ACT'!$A$3:$G$9999,6,0),"")</f>
        <v>0.40625</v>
      </c>
      <c r="K174" s="21">
        <f>IFERROR(VLOOKUP($A174,'CR ACT'!$A$3:$G$9999,7,0),"")</f>
        <v>33.7</v>
      </c>
      <c r="L174" s="140"/>
      <c r="M174" s="140"/>
      <c r="N174" s="140"/>
      <c r="O174" s="140"/>
      <c r="P174" s="48">
        <f t="shared" si="20"/>
        <v>0.069444444444444</v>
      </c>
      <c r="Q174" s="146">
        <f t="shared" si="27"/>
        <v>0.00694444444444398</v>
      </c>
    </row>
    <row r="175" ht="15.75" spans="1:18">
      <c r="A175" s="13">
        <v>365</v>
      </c>
      <c r="B175" s="135">
        <f>IFERROR(VLOOKUP(A175,'CR ACT'!$A$3:$J$9999,10,FALSE),"")</f>
        <v>0</v>
      </c>
      <c r="C175" s="10">
        <v>33</v>
      </c>
      <c r="D175" s="13">
        <v>3</v>
      </c>
      <c r="E175" s="11" t="str">
        <f t="shared" si="19"/>
        <v>33-3</v>
      </c>
      <c r="F175" s="15">
        <f>IFERROR(VLOOKUP($A175,'CR ACT'!$A$3:$G$9999,2,0),"")</f>
        <v>0.413194444444444</v>
      </c>
      <c r="G175" s="15" t="str">
        <f>IFERROR(VLOOKUP($A175,'CR ACT'!$A$3:$G$9999,3,0),"")</f>
        <v>TVM</v>
      </c>
      <c r="H175" s="13" t="str">
        <f>IFERROR(VLOOKUP($A175,'CR ACT'!$A$3:$G$9999,4,0),"")</f>
        <v>NH</v>
      </c>
      <c r="I175" s="15" t="str">
        <f>IFERROR(VLOOKUP($A175,'CR ACT'!$A$3:$G$9999,5,0),"")</f>
        <v>KLKV</v>
      </c>
      <c r="J175" s="15">
        <f>IFERROR(VLOOKUP($A175,'CR ACT'!$A$3:$G$9999,6,0),"")</f>
        <v>0.461805555555555</v>
      </c>
      <c r="K175" s="21">
        <f>IFERROR(VLOOKUP($A175,'CR ACT'!$A$3:$G$9999,7,0),"")</f>
        <v>33.7</v>
      </c>
      <c r="L175" s="140"/>
      <c r="M175" s="140"/>
      <c r="N175" s="140"/>
      <c r="O175" s="140"/>
      <c r="P175" s="48">
        <f t="shared" si="20"/>
        <v>0.048611111111111</v>
      </c>
      <c r="Q175" s="146">
        <f t="shared" si="27"/>
        <v>0.0798611111111119</v>
      </c>
      <c r="R175" s="1"/>
    </row>
    <row r="176" ht="15.75" spans="1:17">
      <c r="A176" s="13">
        <v>237</v>
      </c>
      <c r="B176" s="135">
        <f>IFERROR(VLOOKUP(A176,'CR ACT'!$A$3:$J$9999,10,FALSE),"")</f>
        <v>0</v>
      </c>
      <c r="C176" s="14">
        <v>33</v>
      </c>
      <c r="D176" s="13">
        <v>4</v>
      </c>
      <c r="E176" s="11" t="str">
        <f t="shared" si="19"/>
        <v>33-4</v>
      </c>
      <c r="F176" s="15">
        <f>IFERROR(VLOOKUP($A176,'CR ACT'!$A$3:$G$9999,2,0),"")</f>
        <v>0.541666666666667</v>
      </c>
      <c r="G176" s="15" t="str">
        <f>IFERROR(VLOOKUP($A176,'CR ACT'!$A$3:$G$9999,3,0),"")</f>
        <v>KLKV</v>
      </c>
      <c r="H176" s="13" t="str">
        <f>IFERROR(VLOOKUP($A176,'CR ACT'!$A$3:$G$9999,4,0),"")</f>
        <v>NH</v>
      </c>
      <c r="I176" s="15" t="str">
        <f>IFERROR(VLOOKUP($A176,'CR ACT'!$A$3:$G$9999,5,0),"")</f>
        <v>MC</v>
      </c>
      <c r="J176" s="15">
        <f>IFERROR(VLOOKUP($A176,'CR ACT'!$A$3:$G$9999,6,0),"")</f>
        <v>0.618055555555556</v>
      </c>
      <c r="K176" s="21">
        <f>IFERROR(VLOOKUP($A176,'CR ACT'!$A$3:$G$9999,7,0),"")</f>
        <v>40</v>
      </c>
      <c r="L176" s="140"/>
      <c r="M176" s="140"/>
      <c r="N176" s="140"/>
      <c r="O176" s="140"/>
      <c r="P176" s="48">
        <f t="shared" si="20"/>
        <v>0.0763888888888891</v>
      </c>
      <c r="Q176" s="146">
        <f t="shared" si="27"/>
        <v>0.00694444444444398</v>
      </c>
    </row>
    <row r="177" ht="15.75" spans="1:17">
      <c r="A177" s="13">
        <v>379</v>
      </c>
      <c r="B177" s="135">
        <f>IFERROR(VLOOKUP(A177,'CR ACT'!$A$3:$J$9999,10,FALSE),"")</f>
        <v>0</v>
      </c>
      <c r="C177" s="10">
        <v>33</v>
      </c>
      <c r="D177" s="13">
        <v>5</v>
      </c>
      <c r="E177" s="11" t="str">
        <f t="shared" si="19"/>
        <v>33-5</v>
      </c>
      <c r="F177" s="15">
        <f>IFERROR(VLOOKUP($A177,'CR ACT'!$A$3:$G$9999,2,0),"")</f>
        <v>0.625</v>
      </c>
      <c r="G177" s="15" t="str">
        <f>IFERROR(VLOOKUP($A177,'CR ACT'!$A$3:$G$9999,3,0),"")</f>
        <v>MC</v>
      </c>
      <c r="H177" s="13" t="str">
        <f>IFERROR(VLOOKUP($A177,'CR ACT'!$A$3:$G$9999,4,0),"")</f>
        <v>NH</v>
      </c>
      <c r="I177" s="15" t="str">
        <f>IFERROR(VLOOKUP($A177,'CR ACT'!$A$3:$G$9999,5,0),"")</f>
        <v>KLKV</v>
      </c>
      <c r="J177" s="15">
        <f>IFERROR(VLOOKUP($A177,'CR ACT'!$A$3:$G$9999,6,0),"")</f>
        <v>0.701388888888889</v>
      </c>
      <c r="K177" s="21">
        <f>IFERROR(VLOOKUP($A177,'CR ACT'!$A$3:$G$9999,7,0),"")</f>
        <v>40</v>
      </c>
      <c r="L177" s="140"/>
      <c r="M177" s="140"/>
      <c r="N177" s="140"/>
      <c r="O177" s="140"/>
      <c r="P177" s="48">
        <f t="shared" si="20"/>
        <v>0.076388888888889</v>
      </c>
      <c r="Q177" s="146">
        <f t="shared" si="27"/>
        <v>0.00694444444444409</v>
      </c>
    </row>
    <row r="178" ht="15.75" spans="1:17">
      <c r="A178" s="13">
        <v>529</v>
      </c>
      <c r="B178" s="135">
        <f>IFERROR(VLOOKUP(A178,'CR ACT'!$A$3:$J$9999,10,FALSE),"")</f>
        <v>0</v>
      </c>
      <c r="C178" s="14">
        <v>33</v>
      </c>
      <c r="D178" s="13">
        <v>6</v>
      </c>
      <c r="E178" s="11" t="str">
        <f t="shared" si="19"/>
        <v>33-6</v>
      </c>
      <c r="F178" s="15">
        <f>IFERROR(VLOOKUP($A178,'CR ACT'!$A$3:$G$9999,2,0),"")</f>
        <v>0.708333333333333</v>
      </c>
      <c r="G178" s="15" t="str">
        <f>IFERROR(VLOOKUP($A178,'CR ACT'!$A$3:$G$9999,3,0),"")</f>
        <v>KLKV</v>
      </c>
      <c r="H178" s="13" t="str">
        <f>IFERROR(VLOOKUP($A178,'CR ACT'!$A$3:$G$9999,4,0),"")</f>
        <v>KRKM</v>
      </c>
      <c r="I178" s="15" t="str">
        <f>IFERROR(VLOOKUP($A178,'CR ACT'!$A$3:$G$9999,5,0),"")</f>
        <v>VLRD</v>
      </c>
      <c r="J178" s="15">
        <f>IFERROR(VLOOKUP($A178,'CR ACT'!$A$3:$G$9999,6,0),"")</f>
        <v>0.736111111111111</v>
      </c>
      <c r="K178" s="21">
        <f>IFERROR(VLOOKUP($A178,'CR ACT'!$A$3:$G$9999,7,0),"")</f>
        <v>17</v>
      </c>
      <c r="L178" s="140"/>
      <c r="M178" s="140"/>
      <c r="N178" s="140"/>
      <c r="O178" s="140"/>
      <c r="P178" s="48">
        <f t="shared" si="20"/>
        <v>0.027777777777778</v>
      </c>
      <c r="Q178" s="146">
        <f t="shared" si="27"/>
        <v>0.00694444444444398</v>
      </c>
    </row>
    <row r="179" ht="15.75" spans="1:17">
      <c r="A179" s="13">
        <v>572</v>
      </c>
      <c r="B179" s="135">
        <f>IFERROR(VLOOKUP(A179,'CR ACT'!$A$3:$J$9999,10,FALSE),"")</f>
        <v>0</v>
      </c>
      <c r="C179" s="10">
        <v>33</v>
      </c>
      <c r="D179" s="13">
        <v>7</v>
      </c>
      <c r="E179" s="11" t="str">
        <f t="shared" si="19"/>
        <v>33-7</v>
      </c>
      <c r="F179" s="15">
        <f>IFERROR(VLOOKUP($A179,'CR ACT'!$A$3:$G$9999,2,0),"")</f>
        <v>0.743055555555555</v>
      </c>
      <c r="G179" s="15" t="str">
        <f>IFERROR(VLOOKUP($A179,'CR ACT'!$A$3:$G$9999,3,0),"")</f>
        <v>VLRD</v>
      </c>
      <c r="H179" s="13" t="str">
        <f>IFERROR(VLOOKUP($A179,'CR ACT'!$A$3:$G$9999,4,0),"")</f>
        <v>KRKM</v>
      </c>
      <c r="I179" s="15" t="str">
        <f>IFERROR(VLOOKUP($A179,'CR ACT'!$A$3:$G$9999,5,0),"")</f>
        <v>PSL</v>
      </c>
      <c r="J179" s="15">
        <f>IFERROR(VLOOKUP($A179,'CR ACT'!$A$3:$G$9999,6,0),"")</f>
        <v>0.770833333333333</v>
      </c>
      <c r="K179" s="21">
        <f>IFERROR(VLOOKUP($A179,'CR ACT'!$A$3:$G$9999,7,0),"")</f>
        <v>17</v>
      </c>
      <c r="L179" s="141"/>
      <c r="M179" s="141"/>
      <c r="N179" s="141"/>
      <c r="O179" s="141"/>
      <c r="P179" s="48">
        <f t="shared" si="20"/>
        <v>0.027777777777778</v>
      </c>
      <c r="Q179" s="146" t="str">
        <f t="shared" si="27"/>
        <v/>
      </c>
    </row>
    <row r="180" ht="16.5" spans="1:17">
      <c r="A180" s="13"/>
      <c r="B180" s="135" t="str">
        <f>IFERROR(VLOOKUP(A180,'CR ACT'!$A$3:$J$9999,10,FALSE),"")</f>
        <v/>
      </c>
      <c r="C180" s="18"/>
      <c r="D180" s="16"/>
      <c r="E180" s="11" t="str">
        <f t="shared" si="19"/>
        <v>0</v>
      </c>
      <c r="F180" s="17" t="str">
        <f>IFERROR(VLOOKUP($A180,'CR ACT'!$A$3:$G$9999,2,0),"")</f>
        <v/>
      </c>
      <c r="G180" s="17" t="str">
        <f>IFERROR(VLOOKUP($A180,'CR ACT'!$A$3:$G$9999,3,0),"")</f>
        <v/>
      </c>
      <c r="H180" s="16" t="str">
        <f>IFERROR(VLOOKUP($A180,'CR ACT'!$A$3:$G$9999,4,0),"")</f>
        <v/>
      </c>
      <c r="I180" s="17" t="str">
        <f>IFERROR(VLOOKUP($A180,'CR ACT'!$A$3:$G$9999,5,0),"")</f>
        <v/>
      </c>
      <c r="J180" s="17" t="str">
        <f>IFERROR(VLOOKUP($A180,'CR ACT'!$A$3:$G$9999,6,0),"")</f>
        <v/>
      </c>
      <c r="K180" s="22" t="str">
        <f>IFERROR(VLOOKUP($A180,'CR ACT'!$A$3:$G$9999,7,0),"")</f>
        <v/>
      </c>
      <c r="L180" s="142"/>
      <c r="M180" s="142"/>
      <c r="N180" s="142"/>
      <c r="O180" s="142"/>
      <c r="P180" s="143" t="str">
        <f t="shared" si="20"/>
        <v/>
      </c>
      <c r="Q180" s="147"/>
    </row>
    <row r="181" ht="15.75" spans="1:17">
      <c r="A181" s="9">
        <v>186</v>
      </c>
      <c r="B181" s="135">
        <f>IFERROR(VLOOKUP(A181,'CR ACT'!$A$3:$J$9999,10,FALSE),"")</f>
        <v>0</v>
      </c>
      <c r="C181" s="10">
        <v>35</v>
      </c>
      <c r="D181" s="11">
        <v>1</v>
      </c>
      <c r="E181" s="11" t="str">
        <f t="shared" si="19"/>
        <v>35-1</v>
      </c>
      <c r="F181" s="12">
        <f>IFERROR(VLOOKUP($A181,'CR ACT'!$A$3:$G$9999,2,0),"")</f>
        <v>0.357638888888889</v>
      </c>
      <c r="G181" s="12" t="str">
        <f>IFERROR(VLOOKUP($A181,'CR ACT'!$A$3:$G$9999,3,0),"")</f>
        <v>PSL</v>
      </c>
      <c r="H181" s="11" t="str">
        <f>IFERROR(VLOOKUP($A181,'CR ACT'!$A$3:$G$9999,4,0),"")</f>
        <v>KLKV-NH</v>
      </c>
      <c r="I181" s="12" t="str">
        <f>IFERROR(VLOOKUP($A181,'CR ACT'!$A$3:$G$9999,5,0),"")</f>
        <v>TVM</v>
      </c>
      <c r="J181" s="12">
        <f>IFERROR(VLOOKUP($A181,'CR ACT'!$A$3:$G$9999,6,0),"")</f>
        <v>0.423611111111111</v>
      </c>
      <c r="K181" s="20">
        <f>IFERROR(VLOOKUP($A181,'CR ACT'!$A$3:$G$9999,7,0),"")</f>
        <v>37.2</v>
      </c>
      <c r="L181" s="136">
        <f>SUMIF(Q181:Q188,"&lt;0:14",Q181:Q188)+SUM(P181:P188)+TIME(0,60,0)</f>
        <v>0.385416666666667</v>
      </c>
      <c r="M181" s="137">
        <f>L181+SUMIF(Q181:Q188,"&gt;0:14",Q181:Q188)-TIME(0,30,0)</f>
        <v>0.402777777777777</v>
      </c>
      <c r="N181" s="137">
        <f>MAX(0,(L181-TIME(8,0,0)))</f>
        <v>0.0520833333333335</v>
      </c>
      <c r="O181" s="138">
        <f>SUM(K181:K188)</f>
        <v>188.4</v>
      </c>
      <c r="P181" s="139">
        <f t="shared" si="20"/>
        <v>0.065972222222222</v>
      </c>
      <c r="Q181" s="145">
        <f t="shared" ref="Q181:Q187" si="28">IFERROR(MAX(0,(F182-J181)),"")</f>
        <v>0.00694444444444503</v>
      </c>
    </row>
    <row r="182" ht="15.75" spans="1:17">
      <c r="A182" s="13">
        <v>384</v>
      </c>
      <c r="B182" s="135">
        <f>IFERROR(VLOOKUP(A182,'CR ACT'!$A$3:$J$9999,10,FALSE),"")</f>
        <v>0</v>
      </c>
      <c r="C182" s="14">
        <v>35</v>
      </c>
      <c r="D182" s="13">
        <v>2</v>
      </c>
      <c r="E182" s="11" t="str">
        <f t="shared" si="19"/>
        <v>35-2</v>
      </c>
      <c r="F182" s="15">
        <f>IFERROR(VLOOKUP($A182,'CR ACT'!$A$3:$G$9999,2,0),"")</f>
        <v>0.430555555555556</v>
      </c>
      <c r="G182" s="15" t="str">
        <f>IFERROR(VLOOKUP($A182,'CR ACT'!$A$3:$G$9999,3,0),"")</f>
        <v>TVM</v>
      </c>
      <c r="H182" s="13" t="str">
        <f>IFERROR(VLOOKUP($A182,'CR ACT'!$A$3:$G$9999,4,0),"")</f>
        <v>NH</v>
      </c>
      <c r="I182" s="15" t="str">
        <f>IFERROR(VLOOKUP($A182,'CR ACT'!$A$3:$G$9999,5,0),"")</f>
        <v>KLKV</v>
      </c>
      <c r="J182" s="15">
        <f>IFERROR(VLOOKUP($A182,'CR ACT'!$A$3:$G$9999,6,0),"")</f>
        <v>0.486111111111111</v>
      </c>
      <c r="K182" s="21">
        <f>IFERROR(VLOOKUP($A182,'CR ACT'!$A$3:$G$9999,7,0),"")</f>
        <v>33.7</v>
      </c>
      <c r="L182" s="140"/>
      <c r="M182" s="140"/>
      <c r="N182" s="140"/>
      <c r="O182" s="140"/>
      <c r="P182" s="48">
        <f t="shared" si="20"/>
        <v>0.055555555555555</v>
      </c>
      <c r="Q182" s="148">
        <f t="shared" si="28"/>
        <v>0.020833333333333</v>
      </c>
    </row>
    <row r="183" ht="15.75" spans="1:18">
      <c r="A183" s="13">
        <v>232</v>
      </c>
      <c r="B183" s="135">
        <f>IFERROR(VLOOKUP(A183,'CR ACT'!$A$3:$J$9999,10,FALSE),"")</f>
        <v>0</v>
      </c>
      <c r="C183" s="10">
        <v>35</v>
      </c>
      <c r="D183" s="13">
        <v>3</v>
      </c>
      <c r="E183" s="11" t="str">
        <f t="shared" si="19"/>
        <v>35-3</v>
      </c>
      <c r="F183" s="15">
        <f>IFERROR(VLOOKUP($A183,'CR ACT'!$A$3:$G$9999,2,0),"")</f>
        <v>0.506944444444444</v>
      </c>
      <c r="G183" s="15" t="str">
        <f>IFERROR(VLOOKUP($A183,'CR ACT'!$A$3:$G$9999,3,0),"")</f>
        <v>KLKV</v>
      </c>
      <c r="H183" s="13" t="str">
        <f>IFERROR(VLOOKUP($A183,'CR ACT'!$A$3:$G$9999,4,0),"")</f>
        <v>NH-TVM</v>
      </c>
      <c r="I183" s="15" t="str">
        <f>IFERROR(VLOOKUP($A183,'CR ACT'!$A$3:$G$9999,5,0),"")</f>
        <v>MC</v>
      </c>
      <c r="J183" s="15">
        <f>IFERROR(VLOOKUP($A183,'CR ACT'!$A$3:$G$9999,6,0),"")</f>
        <v>0.576388888888889</v>
      </c>
      <c r="K183" s="21">
        <f>IFERROR(VLOOKUP($A183,'CR ACT'!$A$3:$G$9999,7,0),"")</f>
        <v>40</v>
      </c>
      <c r="L183" s="140"/>
      <c r="M183" s="140"/>
      <c r="N183" s="140"/>
      <c r="O183" s="140"/>
      <c r="P183" s="48">
        <f t="shared" si="20"/>
        <v>0.069444444444445</v>
      </c>
      <c r="Q183" s="146">
        <f t="shared" si="28"/>
        <v>0.00694444444444409</v>
      </c>
      <c r="R183" s="1"/>
    </row>
    <row r="184" ht="15.75" spans="1:17">
      <c r="A184" s="13">
        <v>426</v>
      </c>
      <c r="B184" s="135">
        <f>IFERROR(VLOOKUP(A184,'CR ACT'!$A$3:$J$9999,10,FALSE),"")</f>
        <v>0</v>
      </c>
      <c r="C184" s="14">
        <v>35</v>
      </c>
      <c r="D184" s="13">
        <v>4</v>
      </c>
      <c r="E184" s="11" t="str">
        <f t="shared" si="19"/>
        <v>35-4</v>
      </c>
      <c r="F184" s="15">
        <f>IFERROR(VLOOKUP($A184,'CR ACT'!$A$3:$G$9999,2,0),"")</f>
        <v>0.583333333333333</v>
      </c>
      <c r="G184" s="15" t="str">
        <f>IFERROR(VLOOKUP($A184,'CR ACT'!$A$3:$G$9999,3,0),"")</f>
        <v>MC</v>
      </c>
      <c r="H184" s="13" t="str">
        <f>IFERROR(VLOOKUP($A184,'CR ACT'!$A$3:$G$9999,4,0),"")</f>
        <v>TVM-NH</v>
      </c>
      <c r="I184" s="15" t="str">
        <f>IFERROR(VLOOKUP($A184,'CR ACT'!$A$3:$G$9999,5,0),"")</f>
        <v>KLKV</v>
      </c>
      <c r="J184" s="15">
        <f>IFERROR(VLOOKUP($A184,'CR ACT'!$A$3:$G$9999,6,0),"")</f>
        <v>0.652777777777778</v>
      </c>
      <c r="K184" s="21">
        <f>IFERROR(VLOOKUP($A184,'CR ACT'!$A$3:$G$9999,7,0),"")</f>
        <v>40</v>
      </c>
      <c r="L184" s="140"/>
      <c r="M184" s="140"/>
      <c r="N184" s="140"/>
      <c r="O184" s="140"/>
      <c r="P184" s="48">
        <f t="shared" si="20"/>
        <v>0.069444444444445</v>
      </c>
      <c r="Q184" s="146">
        <f t="shared" si="28"/>
        <v>0.0173611111111109</v>
      </c>
    </row>
    <row r="185" ht="15.75" spans="1:17">
      <c r="A185" s="13">
        <v>539</v>
      </c>
      <c r="B185" s="135">
        <f>IFERROR(VLOOKUP(A185,'CR ACT'!$A$3:$J$9999,10,FALSE),"")</f>
        <v>0</v>
      </c>
      <c r="C185" s="10">
        <v>35</v>
      </c>
      <c r="D185" s="13">
        <v>5</v>
      </c>
      <c r="E185" s="11" t="str">
        <f t="shared" si="19"/>
        <v>35-5</v>
      </c>
      <c r="F185" s="15">
        <f>IFERROR(VLOOKUP($A185,'CR ACT'!$A$3:$G$9999,2,0),"")</f>
        <v>0.670138888888889</v>
      </c>
      <c r="G185" s="15" t="str">
        <f>IFERROR(VLOOKUP($A185,'CR ACT'!$A$3:$G$9999,3,0),"")</f>
        <v>KLKV</v>
      </c>
      <c r="H185" s="13" t="str">
        <f>IFERROR(VLOOKUP($A185,'CR ACT'!$A$3:$G$9999,4,0),"")</f>
        <v>KRKM</v>
      </c>
      <c r="I185" s="15" t="str">
        <f>IFERROR(VLOOKUP($A185,'CR ACT'!$A$3:$G$9999,5,0),"")</f>
        <v>VLRD</v>
      </c>
      <c r="J185" s="15">
        <f>IFERROR(VLOOKUP($A185,'CR ACT'!$A$3:$G$9999,6,0),"")</f>
        <v>0.697916666666667</v>
      </c>
      <c r="K185" s="21">
        <f>IFERROR(VLOOKUP($A185,'CR ACT'!$A$3:$G$9999,7,0),"")</f>
        <v>17</v>
      </c>
      <c r="L185" s="140"/>
      <c r="M185" s="140"/>
      <c r="N185" s="140"/>
      <c r="O185" s="140"/>
      <c r="P185" s="48">
        <f t="shared" si="20"/>
        <v>0.027777777777778</v>
      </c>
      <c r="Q185" s="148">
        <f t="shared" si="28"/>
        <v>0.00694444444444409</v>
      </c>
    </row>
    <row r="186" ht="15.75" spans="1:17">
      <c r="A186" s="13">
        <v>554</v>
      </c>
      <c r="B186" s="135">
        <f>IFERROR(VLOOKUP(A186,'CR ACT'!$A$3:$J$9999,10,FALSE),"")</f>
        <v>0</v>
      </c>
      <c r="C186" s="14">
        <v>35</v>
      </c>
      <c r="D186" s="13">
        <v>6</v>
      </c>
      <c r="E186" s="11" t="str">
        <f t="shared" si="19"/>
        <v>35-6</v>
      </c>
      <c r="F186" s="15">
        <f>IFERROR(VLOOKUP($A186,'CR ACT'!$A$3:$G$9999,2,0),"")</f>
        <v>0.704861111111111</v>
      </c>
      <c r="G186" s="15" t="str">
        <f>IFERROR(VLOOKUP($A186,'CR ACT'!$A$3:$G$9999,3,0),"")</f>
        <v>VLRD</v>
      </c>
      <c r="H186" s="13" t="str">
        <f>IFERROR(VLOOKUP($A186,'CR ACT'!$A$3:$G$9999,4,0),"")</f>
        <v>KRKM-KLKV</v>
      </c>
      <c r="I186" s="15" t="str">
        <f>IFERROR(VLOOKUP($A186,'CR ACT'!$A$3:$G$9999,5,0),"")</f>
        <v>PSL</v>
      </c>
      <c r="J186" s="15">
        <f>IFERROR(VLOOKUP($A186,'CR ACT'!$A$3:$G$9999,6,0),"")</f>
        <v>0.739583333333333</v>
      </c>
      <c r="K186" s="21">
        <f>IFERROR(VLOOKUP($A186,'CR ACT'!$A$3:$G$9999,7,0),"")</f>
        <v>20.5</v>
      </c>
      <c r="L186" s="140"/>
      <c r="M186" s="140"/>
      <c r="N186" s="140"/>
      <c r="O186" s="140"/>
      <c r="P186" s="48">
        <f t="shared" si="20"/>
        <v>0.034722222222222</v>
      </c>
      <c r="Q186" s="146" t="str">
        <f t="shared" si="28"/>
        <v/>
      </c>
    </row>
    <row r="187" ht="15.75" spans="1:17">
      <c r="A187" s="13"/>
      <c r="B187" s="135" t="str">
        <f>IFERROR(VLOOKUP(A187,'CR ACT'!$A$3:$J$9999,10,FALSE),"")</f>
        <v/>
      </c>
      <c r="C187" s="10"/>
      <c r="D187" s="13"/>
      <c r="E187" s="11" t="str">
        <f t="shared" si="19"/>
        <v>0</v>
      </c>
      <c r="F187" s="15" t="str">
        <f>IFERROR(VLOOKUP($A187,'CR ACT'!$A$3:$G$9999,2,0),"")</f>
        <v/>
      </c>
      <c r="G187" s="15" t="str">
        <f>IFERROR(VLOOKUP($A187,'CR ACT'!$A$3:$G$9999,3,0),"")</f>
        <v/>
      </c>
      <c r="H187" s="13" t="str">
        <f>IFERROR(VLOOKUP($A187,'CR ACT'!$A$3:$G$9999,4,0),"")</f>
        <v/>
      </c>
      <c r="I187" s="15" t="str">
        <f>IFERROR(VLOOKUP($A187,'CR ACT'!$A$3:$G$9999,5,0),"")</f>
        <v/>
      </c>
      <c r="J187" s="15" t="str">
        <f>IFERROR(VLOOKUP($A187,'CR ACT'!$A$3:$G$9999,6,0),"")</f>
        <v/>
      </c>
      <c r="K187" s="21" t="str">
        <f>IFERROR(VLOOKUP($A187,'CR ACT'!$A$3:$G$9999,7,0),"")</f>
        <v/>
      </c>
      <c r="L187" s="141"/>
      <c r="M187" s="141"/>
      <c r="N187" s="141"/>
      <c r="O187" s="141"/>
      <c r="P187" s="48" t="str">
        <f t="shared" si="20"/>
        <v/>
      </c>
      <c r="Q187" s="146" t="str">
        <f t="shared" si="28"/>
        <v/>
      </c>
    </row>
    <row r="188" ht="16.5" spans="1:17">
      <c r="A188" s="13"/>
      <c r="B188" s="135" t="str">
        <f>IFERROR(VLOOKUP(A188,'CR ACT'!$A$3:$J$9999,10,FALSE),"")</f>
        <v/>
      </c>
      <c r="C188" s="18"/>
      <c r="D188" s="16"/>
      <c r="E188" s="11" t="str">
        <f t="shared" si="19"/>
        <v>0</v>
      </c>
      <c r="F188" s="17" t="str">
        <f>IFERROR(VLOOKUP($A188,'CR ACT'!$A$3:$G$9999,2,0),"")</f>
        <v/>
      </c>
      <c r="G188" s="17" t="str">
        <f>IFERROR(VLOOKUP($A188,'CR ACT'!$A$3:$G$9999,3,0),"")</f>
        <v/>
      </c>
      <c r="H188" s="16" t="str">
        <f>IFERROR(VLOOKUP($A188,'CR ACT'!$A$3:$G$9999,4,0),"")</f>
        <v/>
      </c>
      <c r="I188" s="17" t="str">
        <f>IFERROR(VLOOKUP($A188,'CR ACT'!$A$3:$G$9999,5,0),"")</f>
        <v/>
      </c>
      <c r="J188" s="17" t="str">
        <f>IFERROR(VLOOKUP($A188,'CR ACT'!$A$3:$G$9999,6,0),"")</f>
        <v/>
      </c>
      <c r="K188" s="22" t="str">
        <f>IFERROR(VLOOKUP($A188,'CR ACT'!$A$3:$G$9999,7,0),"")</f>
        <v/>
      </c>
      <c r="L188" s="142"/>
      <c r="M188" s="142"/>
      <c r="N188" s="142"/>
      <c r="O188" s="142"/>
      <c r="P188" s="143" t="str">
        <f t="shared" si="20"/>
        <v/>
      </c>
      <c r="Q188" s="147"/>
    </row>
    <row r="189" ht="15.75" spans="1:17">
      <c r="A189" s="9">
        <v>184</v>
      </c>
      <c r="B189" s="135">
        <f>IFERROR(VLOOKUP(A189,'CR ACT'!$A$3:$J$9999,10,FALSE),"")</f>
        <v>0</v>
      </c>
      <c r="C189" s="10">
        <v>34</v>
      </c>
      <c r="D189" s="11">
        <v>1</v>
      </c>
      <c r="E189" s="11" t="str">
        <f t="shared" ref="E189:E242" si="29">C189&amp;-D189</f>
        <v>34-1</v>
      </c>
      <c r="F189" s="12">
        <f>IFERROR(VLOOKUP($A189,'CR ACT'!$A$3:$G$9999,2,0),"")</f>
        <v>0.340277777777778</v>
      </c>
      <c r="G189" s="12" t="str">
        <f>IFERROR(VLOOKUP($A189,'CR ACT'!$A$3:$G$9999,3,0),"")</f>
        <v>PSL</v>
      </c>
      <c r="H189" s="11" t="str">
        <f>IFERROR(VLOOKUP($A189,'CR ACT'!$A$3:$G$9999,4,0),"")</f>
        <v>KLKV-CVR</v>
      </c>
      <c r="I189" s="12" t="str">
        <f>IFERROR(VLOOKUP($A189,'CR ACT'!$A$3:$G$9999,5,0),"")</f>
        <v>TVM</v>
      </c>
      <c r="J189" s="12">
        <f>IFERROR(VLOOKUP($A189,'CR ACT'!$A$3:$G$9999,6,0),"")</f>
        <v>0.420138888888889</v>
      </c>
      <c r="K189" s="20">
        <f>IFERROR(VLOOKUP($A189,'CR ACT'!$A$3:$G$9999,7,0),"")</f>
        <v>39.2</v>
      </c>
      <c r="L189" s="136">
        <f>SUMIF(Q189:Q196,"&lt;0:14",Q189:Q196)+SUM(P189:P196)+TIME(0,60,0)</f>
        <v>0.395833333333331</v>
      </c>
      <c r="M189" s="137">
        <f>L189+SUMIF(Q189:Q196,"&gt;0:14",Q189:Q196)-TIME(0,30,0)</f>
        <v>0.409722222222222</v>
      </c>
      <c r="N189" s="137">
        <f>MAX(0,(L189-TIME(8,0,0)))</f>
        <v>0.0624999999999974</v>
      </c>
      <c r="O189" s="138">
        <f>SUM(K189:K196)</f>
        <v>190.4</v>
      </c>
      <c r="P189" s="139">
        <f t="shared" ref="P189:P245" si="30">IFERROR(J189-F189,"")</f>
        <v>0.079861111111111</v>
      </c>
      <c r="Q189" s="145">
        <f t="shared" ref="Q189:Q195" si="31">IFERROR(MAX(0,(F190-J189)),"")</f>
        <v>0.00694444444444398</v>
      </c>
    </row>
    <row r="190" ht="15.75" spans="1:17">
      <c r="A190" s="13">
        <v>376</v>
      </c>
      <c r="B190" s="135">
        <f>IFERROR(VLOOKUP(A190,'CR ACT'!$A$3:$J$9999,10,FALSE),"")</f>
        <v>0</v>
      </c>
      <c r="C190" s="14">
        <v>34</v>
      </c>
      <c r="D190" s="13">
        <v>2</v>
      </c>
      <c r="E190" s="11" t="str">
        <f t="shared" si="29"/>
        <v>34-2</v>
      </c>
      <c r="F190" s="15">
        <f>IFERROR(VLOOKUP($A190,'CR ACT'!$A$3:$G$9999,2,0),"")</f>
        <v>0.427083333333333</v>
      </c>
      <c r="G190" s="15" t="str">
        <f>IFERROR(VLOOKUP($A190,'CR ACT'!$A$3:$G$9999,3,0),"")</f>
        <v>TVM</v>
      </c>
      <c r="H190" s="13" t="str">
        <f>IFERROR(VLOOKUP($A190,'CR ACT'!$A$3:$G$9999,4,0),"")</f>
        <v>NH</v>
      </c>
      <c r="I190" s="15" t="str">
        <f>IFERROR(VLOOKUP($A190,'CR ACT'!$A$3:$G$9999,5,0),"")</f>
        <v>KLKV</v>
      </c>
      <c r="J190" s="15">
        <f>IFERROR(VLOOKUP($A190,'CR ACT'!$A$3:$G$9999,6,0),"")</f>
        <v>0.479166666666666</v>
      </c>
      <c r="K190" s="21">
        <f>IFERROR(VLOOKUP($A190,'CR ACT'!$A$3:$G$9999,7,0),"")</f>
        <v>33.7</v>
      </c>
      <c r="L190" s="140"/>
      <c r="M190" s="140"/>
      <c r="N190" s="140"/>
      <c r="O190" s="140"/>
      <c r="P190" s="48">
        <f t="shared" si="30"/>
        <v>0.052083333333333</v>
      </c>
      <c r="Q190" s="146">
        <f t="shared" si="31"/>
        <v>0.020833333333336</v>
      </c>
    </row>
    <row r="191" ht="15.75" spans="1:17">
      <c r="A191" s="13">
        <v>227</v>
      </c>
      <c r="B191" s="135">
        <f>IFERROR(VLOOKUP(A191,'CR ACT'!$A$3:$J$9999,10,FALSE),"")</f>
        <v>0</v>
      </c>
      <c r="C191" s="10">
        <v>34</v>
      </c>
      <c r="D191" s="13">
        <v>3</v>
      </c>
      <c r="E191" s="11" t="str">
        <f t="shared" si="29"/>
        <v>34-3</v>
      </c>
      <c r="F191" s="15">
        <f>IFERROR(VLOOKUP($A191,'CR ACT'!$A$3:$G$9999,2,0),"")</f>
        <v>0.500000000000002</v>
      </c>
      <c r="G191" s="15" t="str">
        <f>IFERROR(VLOOKUP($A191,'CR ACT'!$A$3:$G$9999,3,0),"")</f>
        <v>KLKV</v>
      </c>
      <c r="H191" s="13" t="str">
        <f>IFERROR(VLOOKUP($A191,'CR ACT'!$A$3:$G$9999,4,0),"")</f>
        <v>NH</v>
      </c>
      <c r="I191" s="15" t="str">
        <f>IFERROR(VLOOKUP($A191,'CR ACT'!$A$3:$G$9999,5,0),"")</f>
        <v>MC</v>
      </c>
      <c r="J191" s="15">
        <f>IFERROR(VLOOKUP($A191,'CR ACT'!$A$3:$G$9999,6,0),"")</f>
        <v>0.569444444444446</v>
      </c>
      <c r="K191" s="21">
        <f>IFERROR(VLOOKUP($A191,'CR ACT'!$A$3:$G$9999,7,0),"")</f>
        <v>40</v>
      </c>
      <c r="L191" s="140"/>
      <c r="M191" s="140"/>
      <c r="N191" s="140"/>
      <c r="O191" s="140"/>
      <c r="P191" s="48">
        <f t="shared" si="30"/>
        <v>0.069444444444444</v>
      </c>
      <c r="Q191" s="146">
        <f t="shared" si="31"/>
        <v>0.00694444444444298</v>
      </c>
    </row>
    <row r="192" ht="15.75" spans="1:17">
      <c r="A192" s="13">
        <v>421</v>
      </c>
      <c r="B192" s="135">
        <f>IFERROR(VLOOKUP(A192,'CR ACT'!$A$3:$J$9999,10,FALSE),"")</f>
        <v>0</v>
      </c>
      <c r="C192" s="14">
        <v>34</v>
      </c>
      <c r="D192" s="13">
        <v>4</v>
      </c>
      <c r="E192" s="11" t="str">
        <f t="shared" si="29"/>
        <v>34-4</v>
      </c>
      <c r="F192" s="15">
        <f>IFERROR(VLOOKUP($A192,'CR ACT'!$A$3:$G$9999,2,0),"")</f>
        <v>0.576388888888889</v>
      </c>
      <c r="G192" s="15" t="str">
        <f>IFERROR(VLOOKUP($A192,'CR ACT'!$A$3:$G$9999,3,0),"")</f>
        <v>MC</v>
      </c>
      <c r="H192" s="13" t="str">
        <f>IFERROR(VLOOKUP($A192,'CR ACT'!$A$3:$G$9999,4,0),"")</f>
        <v>NH</v>
      </c>
      <c r="I192" s="15" t="str">
        <f>IFERROR(VLOOKUP($A192,'CR ACT'!$A$3:$G$9999,5,0),"")</f>
        <v>KLKV</v>
      </c>
      <c r="J192" s="15">
        <f>IFERROR(VLOOKUP($A192,'CR ACT'!$A$3:$G$9999,6,0),"")</f>
        <v>0.645833333333333</v>
      </c>
      <c r="K192" s="21">
        <f>IFERROR(VLOOKUP($A192,'CR ACT'!$A$3:$G$9999,7,0),"")</f>
        <v>40</v>
      </c>
      <c r="L192" s="140"/>
      <c r="M192" s="140"/>
      <c r="N192" s="140"/>
      <c r="O192" s="140"/>
      <c r="P192" s="48">
        <f t="shared" si="30"/>
        <v>0.0694444444444441</v>
      </c>
      <c r="Q192" s="146">
        <f t="shared" si="31"/>
        <v>0.013888888888889</v>
      </c>
    </row>
    <row r="193" ht="15.75" spans="1:17">
      <c r="A193" s="13">
        <v>534</v>
      </c>
      <c r="B193" s="135">
        <f>IFERROR(VLOOKUP(A193,'CR ACT'!$A$3:$J$9999,10,FALSE),"")</f>
        <v>0</v>
      </c>
      <c r="C193" s="10">
        <v>34</v>
      </c>
      <c r="D193" s="13">
        <v>5</v>
      </c>
      <c r="E193" s="11" t="str">
        <f t="shared" si="29"/>
        <v>34-5</v>
      </c>
      <c r="F193" s="15">
        <f>IFERROR(VLOOKUP($A193,'CR ACT'!$A$3:$G$9999,2,0),"")</f>
        <v>0.659722222222222</v>
      </c>
      <c r="G193" s="15" t="str">
        <f>IFERROR(VLOOKUP($A193,'CR ACT'!$A$3:$G$9999,3,0),"")</f>
        <v>KLKV</v>
      </c>
      <c r="H193" s="13" t="str">
        <f>IFERROR(VLOOKUP($A193,'CR ACT'!$A$3:$G$9999,4,0),"")</f>
        <v>KRKM</v>
      </c>
      <c r="I193" s="15" t="str">
        <f>IFERROR(VLOOKUP($A193,'CR ACT'!$A$3:$G$9999,5,0),"")</f>
        <v>VLRD</v>
      </c>
      <c r="J193" s="15">
        <f>IFERROR(VLOOKUP($A193,'CR ACT'!$A$3:$G$9999,6,0),"")</f>
        <v>0.6875</v>
      </c>
      <c r="K193" s="21">
        <f>IFERROR(VLOOKUP($A193,'CR ACT'!$A$3:$G$9999,7,0),"")</f>
        <v>17</v>
      </c>
      <c r="L193" s="140"/>
      <c r="M193" s="140"/>
      <c r="N193" s="140"/>
      <c r="O193" s="140"/>
      <c r="P193" s="48">
        <f t="shared" si="30"/>
        <v>0.027777777777778</v>
      </c>
      <c r="Q193" s="146">
        <f t="shared" si="31"/>
        <v>0.00694444444444497</v>
      </c>
    </row>
    <row r="194" ht="15.75" spans="1:17">
      <c r="A194" s="13">
        <v>581</v>
      </c>
      <c r="B194" s="135">
        <f>IFERROR(VLOOKUP(A194,'CR ACT'!$A$3:$J$9999,10,FALSE),"")</f>
        <v>0</v>
      </c>
      <c r="C194" s="14">
        <v>34</v>
      </c>
      <c r="D194" s="13">
        <v>6</v>
      </c>
      <c r="E194" s="11" t="str">
        <f t="shared" si="29"/>
        <v>34-6</v>
      </c>
      <c r="F194" s="15">
        <f>IFERROR(VLOOKUP($A194,'CR ACT'!$A$3:$G$9999,2,0),"")</f>
        <v>0.694444444444445</v>
      </c>
      <c r="G194" s="15" t="str">
        <f>IFERROR(VLOOKUP($A194,'CR ACT'!$A$3:$G$9999,3,0),"")</f>
        <v>VLRD</v>
      </c>
      <c r="H194" s="13" t="str">
        <f>IFERROR(VLOOKUP($A194,'CR ACT'!$A$3:$G$9999,4,0),"")</f>
        <v>KRKM-KLKV</v>
      </c>
      <c r="I194" s="15" t="str">
        <f>IFERROR(VLOOKUP($A194,'CR ACT'!$A$3:$G$9999,5,0),"")</f>
        <v>PSL</v>
      </c>
      <c r="J194" s="15">
        <f>IFERROR(VLOOKUP($A194,'CR ACT'!$A$3:$G$9999,6,0),"")</f>
        <v>0.729166666666667</v>
      </c>
      <c r="K194" s="21">
        <f>IFERROR(VLOOKUP($A194,'CR ACT'!$A$3:$G$9999,7,0),"")</f>
        <v>20.5</v>
      </c>
      <c r="L194" s="140"/>
      <c r="M194" s="140"/>
      <c r="N194" s="140"/>
      <c r="O194" s="140"/>
      <c r="P194" s="48">
        <f t="shared" si="30"/>
        <v>0.034722222222222</v>
      </c>
      <c r="Q194" s="146" t="str">
        <f t="shared" si="31"/>
        <v/>
      </c>
    </row>
    <row r="195" ht="15.75" spans="1:17">
      <c r="A195" s="13"/>
      <c r="B195" s="135" t="str">
        <f>IFERROR(VLOOKUP(A195,'CR ACT'!$A$3:$J$9999,10,FALSE),"")</f>
        <v/>
      </c>
      <c r="C195" s="10"/>
      <c r="D195" s="13"/>
      <c r="E195" s="11" t="str">
        <f t="shared" si="29"/>
        <v>0</v>
      </c>
      <c r="F195" s="15" t="str">
        <f>IFERROR(VLOOKUP($A195,'CR ACT'!$A$3:$G$9999,2,0),"")</f>
        <v/>
      </c>
      <c r="G195" s="15" t="str">
        <f>IFERROR(VLOOKUP($A195,'CR ACT'!$A$3:$G$9999,3,0),"")</f>
        <v/>
      </c>
      <c r="H195" s="13" t="str">
        <f>IFERROR(VLOOKUP($A195,'CR ACT'!$A$3:$G$9999,4,0),"")</f>
        <v/>
      </c>
      <c r="I195" s="15" t="str">
        <f>IFERROR(VLOOKUP($A195,'CR ACT'!$A$3:$G$9999,5,0),"")</f>
        <v/>
      </c>
      <c r="J195" s="15" t="str">
        <f>IFERROR(VLOOKUP($A195,'CR ACT'!$A$3:$G$9999,6,0),"")</f>
        <v/>
      </c>
      <c r="K195" s="21" t="str">
        <f>IFERROR(VLOOKUP($A195,'CR ACT'!$A$3:$G$9999,7,0),"")</f>
        <v/>
      </c>
      <c r="L195" s="141"/>
      <c r="M195" s="141"/>
      <c r="N195" s="141"/>
      <c r="O195" s="141"/>
      <c r="P195" s="48" t="str">
        <f t="shared" si="30"/>
        <v/>
      </c>
      <c r="Q195" s="146" t="str">
        <f t="shared" si="31"/>
        <v/>
      </c>
    </row>
    <row r="196" ht="16.5" spans="1:17">
      <c r="A196" s="13"/>
      <c r="B196" s="135" t="str">
        <f>IFERROR(VLOOKUP(A196,'CR ACT'!$A$3:$J$9999,10,FALSE),"")</f>
        <v/>
      </c>
      <c r="C196" s="18"/>
      <c r="D196" s="16"/>
      <c r="E196" s="11" t="str">
        <f t="shared" si="29"/>
        <v>0</v>
      </c>
      <c r="F196" s="17" t="str">
        <f>IFERROR(VLOOKUP($A196,'CR ACT'!$A$3:$G$9999,2,0),"")</f>
        <v/>
      </c>
      <c r="G196" s="17" t="str">
        <f>IFERROR(VLOOKUP($A196,'CR ACT'!$A$3:$G$9999,3,0),"")</f>
        <v/>
      </c>
      <c r="H196" s="16" t="str">
        <f>IFERROR(VLOOKUP($A196,'CR ACT'!$A$3:$G$9999,4,0),"")</f>
        <v/>
      </c>
      <c r="I196" s="17" t="str">
        <f>IFERROR(VLOOKUP($A196,'CR ACT'!$A$3:$G$9999,5,0),"")</f>
        <v/>
      </c>
      <c r="J196" s="17" t="str">
        <f>IFERROR(VLOOKUP($A196,'CR ACT'!$A$3:$G$9999,6,0),"")</f>
        <v/>
      </c>
      <c r="K196" s="22" t="str">
        <f>IFERROR(VLOOKUP($A196,'CR ACT'!$A$3:$G$9999,7,0),"")</f>
        <v/>
      </c>
      <c r="L196" s="142"/>
      <c r="M196" s="142"/>
      <c r="N196" s="142"/>
      <c r="O196" s="142"/>
      <c r="P196" s="143" t="str">
        <f t="shared" si="30"/>
        <v/>
      </c>
      <c r="Q196" s="147"/>
    </row>
    <row r="197" ht="15.75" spans="1:17">
      <c r="A197" s="9">
        <v>138</v>
      </c>
      <c r="B197" s="135">
        <f>IFERROR(VLOOKUP(A197,'CR ACT'!$A$3:$J$9999,10,FALSE),"")</f>
        <v>0</v>
      </c>
      <c r="C197" s="10">
        <v>36</v>
      </c>
      <c r="D197" s="11">
        <v>1</v>
      </c>
      <c r="E197" s="11" t="str">
        <f t="shared" si="29"/>
        <v>36-1</v>
      </c>
      <c r="F197" s="12">
        <f>IFERROR(VLOOKUP($A197,'CR ACT'!$A$3:$G$9999,2,0),"")</f>
        <v>0.222222222222222</v>
      </c>
      <c r="G197" s="12" t="str">
        <f>IFERROR(VLOOKUP($A197,'CR ACT'!$A$3:$G$9999,3,0),"")</f>
        <v>PSL</v>
      </c>
      <c r="H197" s="11" t="str">
        <f>IFERROR(VLOOKUP($A197,'CR ACT'!$A$3:$G$9999,4,0),"")</f>
        <v>ALMP-DVPM</v>
      </c>
      <c r="I197" s="12" t="str">
        <f>IFERROR(VLOOKUP($A197,'CR ACT'!$A$3:$G$9999,5,0),"")</f>
        <v>TVM</v>
      </c>
      <c r="J197" s="12">
        <f>IFERROR(VLOOKUP($A197,'CR ACT'!$A$3:$G$9999,6,0),"")</f>
        <v>0.288194444444444</v>
      </c>
      <c r="K197" s="20">
        <f>IFERROR(VLOOKUP($A197,'CR ACT'!$A$3:$G$9999,7,0),"")</f>
        <v>38.5</v>
      </c>
      <c r="L197" s="136">
        <f>SUMIF(Q197:Q204,"&lt;0:14",Q197:Q204)+SUM(P197:P204)+TIME(0,60,0)</f>
        <v>0.368055555555556</v>
      </c>
      <c r="M197" s="137">
        <f>L197+SUMIF(Q197:Q204,"&gt;0:14",Q197:Q204)-TIME(0,30,0)</f>
        <v>0.381944444444444</v>
      </c>
      <c r="N197" s="137">
        <f>MAX(0,(L197-TIME(8,0,0)))</f>
        <v>0.0347222222222225</v>
      </c>
      <c r="O197" s="138">
        <f>SUM(K197:K204)</f>
        <v>181.9</v>
      </c>
      <c r="P197" s="139">
        <f t="shared" si="30"/>
        <v>0.065972222222222</v>
      </c>
      <c r="Q197" s="145">
        <f t="shared" ref="Q197:Q203" si="32">IFERROR(MAX(0,(F198-J197)),"")</f>
        <v>0.00694444444444503</v>
      </c>
    </row>
    <row r="198" ht="15.75" spans="1:17">
      <c r="A198" s="13">
        <v>584</v>
      </c>
      <c r="B198" s="135">
        <f>IFERROR(VLOOKUP(A198,'CR ACT'!$A$3:$J$9999,10,FALSE),"")</f>
        <v>0</v>
      </c>
      <c r="C198" s="14">
        <v>36</v>
      </c>
      <c r="D198" s="13">
        <v>2</v>
      </c>
      <c r="E198" s="11" t="str">
        <f t="shared" si="29"/>
        <v>36-2</v>
      </c>
      <c r="F198" s="15">
        <f>IFERROR(VLOOKUP($A198,'CR ACT'!$A$3:$G$9999,2,0),"")</f>
        <v>0.295138888888889</v>
      </c>
      <c r="G198" s="15" t="str">
        <f>IFERROR(VLOOKUP($A198,'CR ACT'!$A$3:$G$9999,3,0),"")</f>
        <v>TVM</v>
      </c>
      <c r="H198" s="13" t="str">
        <f>IFERROR(VLOOKUP($A198,'CR ACT'!$A$3:$G$9999,4,0),"")</f>
        <v>DVPM-ALMP</v>
      </c>
      <c r="I198" s="15" t="str">
        <f>IFERROR(VLOOKUP($A198,'CR ACT'!$A$3:$G$9999,5,0),"")</f>
        <v>KLKV</v>
      </c>
      <c r="J198" s="15">
        <f>IFERROR(VLOOKUP($A198,'CR ACT'!$A$3:$G$9999,6,0),"")</f>
        <v>0.361111111111111</v>
      </c>
      <c r="K198" s="21">
        <f>IFERROR(VLOOKUP($A198,'CR ACT'!$A$3:$G$9999,7,0),"")</f>
        <v>38.5</v>
      </c>
      <c r="L198" s="140"/>
      <c r="M198" s="140"/>
      <c r="N198" s="140"/>
      <c r="O198" s="140"/>
      <c r="P198" s="48">
        <f t="shared" si="30"/>
        <v>0.065972222222222</v>
      </c>
      <c r="Q198" s="146">
        <f t="shared" si="32"/>
        <v>0.020833333333333</v>
      </c>
    </row>
    <row r="199" ht="15.75" spans="1:17">
      <c r="A199" s="13">
        <v>198</v>
      </c>
      <c r="B199" s="135">
        <f>IFERROR(VLOOKUP(A199,'CR ACT'!$A$3:$J$9999,10,FALSE),"")</f>
        <v>0</v>
      </c>
      <c r="C199" s="10">
        <v>36</v>
      </c>
      <c r="D199" s="13">
        <v>3</v>
      </c>
      <c r="E199" s="11" t="str">
        <f t="shared" si="29"/>
        <v>36-3</v>
      </c>
      <c r="F199" s="15">
        <f>IFERROR(VLOOKUP($A199,'CR ACT'!$A$3:$G$9999,2,0),"")</f>
        <v>0.381944444444444</v>
      </c>
      <c r="G199" s="15" t="str">
        <f>IFERROR(VLOOKUP($A199,'CR ACT'!$A$3:$G$9999,3,0),"")</f>
        <v>KLKV</v>
      </c>
      <c r="H199" s="13" t="str">
        <f>IFERROR(VLOOKUP($A199,'CR ACT'!$A$3:$G$9999,4,0),"")</f>
        <v>NH</v>
      </c>
      <c r="I199" s="15" t="str">
        <f>IFERROR(VLOOKUP($A199,'CR ACT'!$A$3:$G$9999,5,0),"")</f>
        <v>TVM</v>
      </c>
      <c r="J199" s="15">
        <f>IFERROR(VLOOKUP($A199,'CR ACT'!$A$3:$G$9999,6,0),"")</f>
        <v>0.4375</v>
      </c>
      <c r="K199" s="21">
        <f>IFERROR(VLOOKUP($A199,'CR ACT'!$A$3:$G$9999,7,0),"")</f>
        <v>33.7</v>
      </c>
      <c r="L199" s="140"/>
      <c r="M199" s="140"/>
      <c r="N199" s="140"/>
      <c r="O199" s="140"/>
      <c r="P199" s="48">
        <f t="shared" si="30"/>
        <v>0.055555555555556</v>
      </c>
      <c r="Q199" s="146">
        <f t="shared" si="32"/>
        <v>0.00694444444444398</v>
      </c>
    </row>
    <row r="200" ht="15.75" spans="1:17">
      <c r="A200" s="13">
        <v>385</v>
      </c>
      <c r="B200" s="135">
        <f>IFERROR(VLOOKUP(A200,'CR ACT'!$A$3:$J$9999,10,FALSE),"")</f>
        <v>0</v>
      </c>
      <c r="C200" s="14">
        <v>36</v>
      </c>
      <c r="D200" s="13">
        <v>4</v>
      </c>
      <c r="E200" s="11" t="str">
        <f t="shared" si="29"/>
        <v>36-4</v>
      </c>
      <c r="F200" s="15">
        <f>IFERROR(VLOOKUP($A200,'CR ACT'!$A$3:$G$9999,2,0),"")</f>
        <v>0.444444444444444</v>
      </c>
      <c r="G200" s="15" t="str">
        <f>IFERROR(VLOOKUP($A200,'CR ACT'!$A$3:$G$9999,3,0),"")</f>
        <v>TVM</v>
      </c>
      <c r="H200" s="13" t="str">
        <f>IFERROR(VLOOKUP($A200,'CR ACT'!$A$3:$G$9999,4,0),"")</f>
        <v>NH</v>
      </c>
      <c r="I200" s="15" t="str">
        <f>IFERROR(VLOOKUP($A200,'CR ACT'!$A$3:$G$9999,5,0),"")</f>
        <v>KLKV</v>
      </c>
      <c r="J200" s="15">
        <f>IFERROR(VLOOKUP($A200,'CR ACT'!$A$3:$G$9999,6,0),"")</f>
        <v>0.5</v>
      </c>
      <c r="K200" s="21">
        <f>IFERROR(VLOOKUP($A200,'CR ACT'!$A$3:$G$9999,7,0),"")</f>
        <v>33.7</v>
      </c>
      <c r="L200" s="140"/>
      <c r="M200" s="140"/>
      <c r="N200" s="140"/>
      <c r="O200" s="140"/>
      <c r="P200" s="48">
        <f t="shared" si="30"/>
        <v>0.055555555555556</v>
      </c>
      <c r="Q200" s="146">
        <f t="shared" si="32"/>
        <v>0.013888888888889</v>
      </c>
    </row>
    <row r="201" ht="15.75" spans="1:17">
      <c r="A201" s="13">
        <v>521</v>
      </c>
      <c r="B201" s="135">
        <f>IFERROR(VLOOKUP(A201,'CR ACT'!$A$3:$J$9999,10,FALSE),"")</f>
        <v>0</v>
      </c>
      <c r="C201" s="10">
        <v>36</v>
      </c>
      <c r="D201" s="13">
        <v>5</v>
      </c>
      <c r="E201" s="11" t="str">
        <f t="shared" si="29"/>
        <v>36-5</v>
      </c>
      <c r="F201" s="15">
        <f>IFERROR(VLOOKUP($A201,'CR ACT'!$A$3:$G$9999,2,0),"")</f>
        <v>0.513888888888889</v>
      </c>
      <c r="G201" s="15" t="str">
        <f>IFERROR(VLOOKUP($A201,'CR ACT'!$A$3:$G$9999,3,0),"")</f>
        <v>KLKV</v>
      </c>
      <c r="H201" s="13" t="str">
        <f>IFERROR(VLOOKUP($A201,'CR ACT'!$A$3:$G$9999,4,0),"")</f>
        <v>KRKM</v>
      </c>
      <c r="I201" s="15" t="str">
        <f>IFERROR(VLOOKUP($A201,'CR ACT'!$A$3:$G$9999,5,0),"")</f>
        <v>VLRD</v>
      </c>
      <c r="J201" s="15">
        <f>IFERROR(VLOOKUP($A201,'CR ACT'!$A$3:$G$9999,6,0),"")</f>
        <v>0.541666666666667</v>
      </c>
      <c r="K201" s="21">
        <f>IFERROR(VLOOKUP($A201,'CR ACT'!$A$3:$G$9999,7,0),"")</f>
        <v>17</v>
      </c>
      <c r="L201" s="140"/>
      <c r="M201" s="140"/>
      <c r="N201" s="140"/>
      <c r="O201" s="140"/>
      <c r="P201" s="48">
        <f t="shared" si="30"/>
        <v>0.027777777777778</v>
      </c>
      <c r="Q201" s="146">
        <f t="shared" si="32"/>
        <v>0.00694444444444409</v>
      </c>
    </row>
    <row r="202" ht="15.75" spans="1:17">
      <c r="A202" s="13">
        <v>565</v>
      </c>
      <c r="B202" s="135">
        <f>IFERROR(VLOOKUP(A202,'CR ACT'!$A$3:$J$9999,10,FALSE),"")</f>
        <v>0</v>
      </c>
      <c r="C202" s="14">
        <v>36</v>
      </c>
      <c r="D202" s="13">
        <v>6</v>
      </c>
      <c r="E202" s="11" t="str">
        <f t="shared" si="29"/>
        <v>36-6</v>
      </c>
      <c r="F202" s="15">
        <f>IFERROR(VLOOKUP($A202,'CR ACT'!$A$3:$G$9999,2,0),"")</f>
        <v>0.548611111111111</v>
      </c>
      <c r="G202" s="15" t="str">
        <f>IFERROR(VLOOKUP($A202,'CR ACT'!$A$3:$G$9999,3,0),"")</f>
        <v>VLRD</v>
      </c>
      <c r="H202" s="13" t="str">
        <f>IFERROR(VLOOKUP($A202,'CR ACT'!$A$3:$G$9999,4,0),"")</f>
        <v>KRKM-KLKV</v>
      </c>
      <c r="I202" s="15" t="str">
        <f>IFERROR(VLOOKUP($A202,'CR ACT'!$A$3:$G$9999,5,0),"")</f>
        <v>PSL</v>
      </c>
      <c r="J202" s="15">
        <f>IFERROR(VLOOKUP($A202,'CR ACT'!$A$3:$G$9999,6,0),"")</f>
        <v>0.583333333333333</v>
      </c>
      <c r="K202" s="21">
        <f>IFERROR(VLOOKUP($A202,'CR ACT'!$A$3:$G$9999,7,0),"")</f>
        <v>20.5</v>
      </c>
      <c r="L202" s="140"/>
      <c r="M202" s="140"/>
      <c r="N202" s="140"/>
      <c r="O202" s="140"/>
      <c r="P202" s="48">
        <f t="shared" si="30"/>
        <v>0.034722222222222</v>
      </c>
      <c r="Q202" s="146" t="str">
        <f t="shared" si="32"/>
        <v/>
      </c>
    </row>
    <row r="203" ht="15.75" spans="1:17">
      <c r="A203" s="13"/>
      <c r="B203" s="135" t="str">
        <f>IFERROR(VLOOKUP(A203,'CR ACT'!$A$3:$J$9999,10,FALSE),"")</f>
        <v/>
      </c>
      <c r="C203" s="10"/>
      <c r="D203" s="13"/>
      <c r="E203" s="11" t="str">
        <f t="shared" si="29"/>
        <v>0</v>
      </c>
      <c r="F203" s="15" t="str">
        <f>IFERROR(VLOOKUP($A203,'CR ACT'!$A$3:$G$9999,2,0),"")</f>
        <v/>
      </c>
      <c r="G203" s="15" t="str">
        <f>IFERROR(VLOOKUP($A203,'CR ACT'!$A$3:$G$9999,3,0),"")</f>
        <v/>
      </c>
      <c r="H203" s="13" t="str">
        <f>IFERROR(VLOOKUP($A203,'CR ACT'!$A$3:$G$9999,4,0),"")</f>
        <v/>
      </c>
      <c r="I203" s="15" t="str">
        <f>IFERROR(VLOOKUP($A203,'CR ACT'!$A$3:$G$9999,5,0),"")</f>
        <v/>
      </c>
      <c r="J203" s="15" t="str">
        <f>IFERROR(VLOOKUP($A203,'CR ACT'!$A$3:$G$9999,6,0),"")</f>
        <v/>
      </c>
      <c r="K203" s="21" t="str">
        <f>IFERROR(VLOOKUP($A203,'CR ACT'!$A$3:$G$9999,7,0),"")</f>
        <v/>
      </c>
      <c r="L203" s="141"/>
      <c r="M203" s="141"/>
      <c r="N203" s="141"/>
      <c r="O203" s="141"/>
      <c r="P203" s="48" t="str">
        <f t="shared" si="30"/>
        <v/>
      </c>
      <c r="Q203" s="146" t="str">
        <f t="shared" si="32"/>
        <v/>
      </c>
    </row>
    <row r="204" ht="16.5" spans="1:17">
      <c r="A204" s="13"/>
      <c r="B204" s="135" t="str">
        <f>IFERROR(VLOOKUP(A204,'CR ACT'!$A$3:$J$9999,10,FALSE),"")</f>
        <v/>
      </c>
      <c r="C204" s="18"/>
      <c r="D204" s="16"/>
      <c r="E204" s="11" t="str">
        <f t="shared" si="29"/>
        <v>0</v>
      </c>
      <c r="F204" s="17" t="str">
        <f>IFERROR(VLOOKUP($A204,'CR ACT'!$A$3:$G$9999,2,0),"")</f>
        <v/>
      </c>
      <c r="G204" s="17" t="str">
        <f>IFERROR(VLOOKUP($A204,'CR ACT'!$A$3:$G$9999,3,0),"")</f>
        <v/>
      </c>
      <c r="H204" s="16" t="str">
        <f>IFERROR(VLOOKUP($A204,'CR ACT'!$A$3:$G$9999,4,0),"")</f>
        <v/>
      </c>
      <c r="I204" s="17" t="str">
        <f>IFERROR(VLOOKUP($A204,'CR ACT'!$A$3:$G$9999,5,0),"")</f>
        <v/>
      </c>
      <c r="J204" s="17" t="str">
        <f>IFERROR(VLOOKUP($A204,'CR ACT'!$A$3:$G$9999,6,0),"")</f>
        <v/>
      </c>
      <c r="K204" s="22" t="str">
        <f>IFERROR(VLOOKUP($A204,'CR ACT'!$A$3:$G$9999,7,0),"")</f>
        <v/>
      </c>
      <c r="L204" s="142"/>
      <c r="M204" s="142"/>
      <c r="N204" s="142"/>
      <c r="O204" s="142"/>
      <c r="P204" s="143" t="str">
        <f t="shared" si="30"/>
        <v/>
      </c>
      <c r="Q204" s="147"/>
    </row>
    <row r="205" ht="15.75" spans="1:17">
      <c r="A205" s="9">
        <v>585</v>
      </c>
      <c r="B205" s="135">
        <f>IFERROR(VLOOKUP(A205,'CR ACT'!$A$3:$J$9999,10,FALSE),"")</f>
        <v>0</v>
      </c>
      <c r="C205" s="10">
        <v>37</v>
      </c>
      <c r="D205" s="11">
        <v>1</v>
      </c>
      <c r="E205" s="11" t="str">
        <f t="shared" si="29"/>
        <v>37-1</v>
      </c>
      <c r="F205" s="12">
        <f>IFERROR(VLOOKUP($A205,'CR ACT'!$A$3:$G$9999,2,0),"")</f>
        <v>0.229166666666667</v>
      </c>
      <c r="G205" s="12" t="str">
        <f>IFERROR(VLOOKUP($A205,'CR ACT'!$A$3:$G$9999,3,0),"")</f>
        <v>PSL</v>
      </c>
      <c r="H205" s="11" t="str">
        <f>IFERROR(VLOOKUP($A205,'CR ACT'!$A$3:$G$9999,4,0),"")</f>
        <v>AVPM</v>
      </c>
      <c r="I205" s="12" t="str">
        <f>IFERROR(VLOOKUP($A205,'CR ACT'!$A$3:$G$9999,5,0),"")</f>
        <v>MC</v>
      </c>
      <c r="J205" s="12">
        <f>IFERROR(VLOOKUP($A205,'CR ACT'!$A$3:$G$9999,6,0),"")</f>
        <v>0.333333333333334</v>
      </c>
      <c r="K205" s="20">
        <f>IFERROR(VLOOKUP($A205,'CR ACT'!$A$3:$G$9999,7,0),"")</f>
        <v>58</v>
      </c>
      <c r="L205" s="136">
        <f>SUMIF(Q205:Q212,"&lt;0:14",Q205:Q212)+SUM(P205:P212)+TIME(0,60,0)</f>
        <v>0.357638888888889</v>
      </c>
      <c r="M205" s="137">
        <f>L205+SUMIF(Q205:Q212,"&gt;0:14",Q205:Q212)-TIME(0,30,0)</f>
        <v>0.357638888888888</v>
      </c>
      <c r="N205" s="137">
        <f>MAX(0,(L205-TIME(8,0,0)))</f>
        <v>0.0243055555555554</v>
      </c>
      <c r="O205" s="138">
        <f>SUM(K205:K212)</f>
        <v>168.9</v>
      </c>
      <c r="P205" s="139">
        <f t="shared" si="30"/>
        <v>0.104166666666667</v>
      </c>
      <c r="Q205" s="145">
        <f t="shared" ref="Q205:Q211" si="33">IFERROR(MAX(0,(F206-J205)),"")</f>
        <v>0.00694444444444403</v>
      </c>
    </row>
    <row r="206" ht="15.75" spans="1:17">
      <c r="A206" s="13">
        <v>336</v>
      </c>
      <c r="B206" s="135">
        <f>IFERROR(VLOOKUP(A206,'CR ACT'!$A$3:$J$9999,10,FALSE),"")</f>
        <v>0</v>
      </c>
      <c r="C206" s="14">
        <v>37</v>
      </c>
      <c r="D206" s="13">
        <v>2</v>
      </c>
      <c r="E206" s="11" t="str">
        <f t="shared" si="29"/>
        <v>37-2</v>
      </c>
      <c r="F206" s="15">
        <f>IFERROR(VLOOKUP($A206,'CR ACT'!$A$3:$G$9999,2,0),"")</f>
        <v>0.340277777777778</v>
      </c>
      <c r="G206" s="15" t="str">
        <f>IFERROR(VLOOKUP($A206,'CR ACT'!$A$3:$G$9999,3,0),"")</f>
        <v>MC</v>
      </c>
      <c r="H206" s="13" t="str">
        <f>IFERROR(VLOOKUP($A206,'CR ACT'!$A$3:$G$9999,4,0),"")</f>
        <v>NH</v>
      </c>
      <c r="I206" s="15" t="str">
        <f>IFERROR(VLOOKUP($A206,'CR ACT'!$A$3:$G$9999,5,0),"")</f>
        <v>KLKV</v>
      </c>
      <c r="J206" s="15">
        <f>IFERROR(VLOOKUP($A206,'CR ACT'!$A$3:$G$9999,6,0),"")</f>
        <v>0.416666666666667</v>
      </c>
      <c r="K206" s="21">
        <f>IFERROR(VLOOKUP($A206,'CR ACT'!$A$3:$G$9999,7,0),"")</f>
        <v>40</v>
      </c>
      <c r="L206" s="140"/>
      <c r="M206" s="140"/>
      <c r="N206" s="140"/>
      <c r="O206" s="140"/>
      <c r="P206" s="48">
        <f t="shared" si="30"/>
        <v>0.076388888888889</v>
      </c>
      <c r="Q206" s="146">
        <f t="shared" si="33"/>
        <v>0.020833333333333</v>
      </c>
    </row>
    <row r="207" ht="15.75" spans="1:17">
      <c r="A207" s="13">
        <v>191</v>
      </c>
      <c r="B207" s="135">
        <f>IFERROR(VLOOKUP(A207,'CR ACT'!$A$3:$J$9999,10,FALSE),"")</f>
        <v>0</v>
      </c>
      <c r="C207" s="10">
        <v>37</v>
      </c>
      <c r="D207" s="13">
        <v>3</v>
      </c>
      <c r="E207" s="11" t="str">
        <f t="shared" si="29"/>
        <v>37-3</v>
      </c>
      <c r="F207" s="15">
        <f>IFERROR(VLOOKUP($A207,'CR ACT'!$A$3:$G$9999,2,0),"")</f>
        <v>0.4375</v>
      </c>
      <c r="G207" s="15" t="str">
        <f>IFERROR(VLOOKUP($A207,'CR ACT'!$A$3:$G$9999,3,0),"")</f>
        <v>KLKV</v>
      </c>
      <c r="H207" s="13" t="str">
        <f>IFERROR(VLOOKUP($A207,'CR ACT'!$A$3:$G$9999,4,0),"")</f>
        <v>NH</v>
      </c>
      <c r="I207" s="15" t="str">
        <f>IFERROR(VLOOKUP($A207,'CR ACT'!$A$3:$G$9999,5,0),"")</f>
        <v>TVM</v>
      </c>
      <c r="J207" s="15">
        <f>IFERROR(VLOOKUP($A207,'CR ACT'!$A$3:$G$9999,6,0),"")</f>
        <v>0.493055555555556</v>
      </c>
      <c r="K207" s="21">
        <f>IFERROR(VLOOKUP($A207,'CR ACT'!$A$3:$G$9999,7,0),"")</f>
        <v>33.7</v>
      </c>
      <c r="L207" s="140"/>
      <c r="M207" s="140"/>
      <c r="N207" s="140"/>
      <c r="O207" s="140"/>
      <c r="P207" s="48">
        <f t="shared" si="30"/>
        <v>0.055555555555556</v>
      </c>
      <c r="Q207" s="146">
        <f t="shared" si="33"/>
        <v>0.00694444444444398</v>
      </c>
    </row>
    <row r="208" ht="15.75" spans="1:17">
      <c r="A208" s="13">
        <v>457</v>
      </c>
      <c r="B208" s="135">
        <f>IFERROR(VLOOKUP(A208,'CR ACT'!$A$3:$J$9999,10,FALSE),"")</f>
        <v>0</v>
      </c>
      <c r="C208" s="14">
        <v>37</v>
      </c>
      <c r="D208" s="13">
        <v>4</v>
      </c>
      <c r="E208" s="11" t="str">
        <f t="shared" si="29"/>
        <v>37-4</v>
      </c>
      <c r="F208" s="15">
        <f>IFERROR(VLOOKUP($A208,'CR ACT'!$A$3:$G$9999,2,0),"")</f>
        <v>0.5</v>
      </c>
      <c r="G208" s="15" t="str">
        <f>IFERROR(VLOOKUP($A208,'CR ACT'!$A$3:$G$9999,3,0),"")</f>
        <v>TVM</v>
      </c>
      <c r="H208" s="13" t="str">
        <f>IFERROR(VLOOKUP($A208,'CR ACT'!$A$3:$G$9999,4,0),"")</f>
        <v>NH</v>
      </c>
      <c r="I208" s="15" t="str">
        <f>IFERROR(VLOOKUP($A208,'CR ACT'!$A$3:$G$9999,5,0),"")</f>
        <v>KLKV</v>
      </c>
      <c r="J208" s="15">
        <f>IFERROR(VLOOKUP($A208,'CR ACT'!$A$3:$G$9999,6,0),"")</f>
        <v>0.555555555555556</v>
      </c>
      <c r="K208" s="21">
        <f>IFERROR(VLOOKUP($A208,'CR ACT'!$A$3:$G$9999,7,0),"")</f>
        <v>33.7</v>
      </c>
      <c r="L208" s="140"/>
      <c r="M208" s="140"/>
      <c r="N208" s="140"/>
      <c r="O208" s="140"/>
      <c r="P208" s="48">
        <f t="shared" si="30"/>
        <v>0.055555555555556</v>
      </c>
      <c r="Q208" s="146">
        <f t="shared" si="33"/>
        <v>0.00347222222222199</v>
      </c>
    </row>
    <row r="209" ht="15.75" spans="1:17">
      <c r="A209" s="13">
        <v>86</v>
      </c>
      <c r="B209" s="135">
        <f>IFERROR(VLOOKUP(A209,'CR ACT'!$A$3:$J$9999,10,FALSE),"")</f>
        <v>0</v>
      </c>
      <c r="C209" s="10">
        <v>37</v>
      </c>
      <c r="D209" s="13">
        <v>5</v>
      </c>
      <c r="E209" s="11" t="str">
        <f t="shared" si="29"/>
        <v>37-5</v>
      </c>
      <c r="F209" s="15">
        <f>IFERROR(VLOOKUP($A209,'CR ACT'!$A$3:$G$9999,2,0),"")</f>
        <v>0.559027777777778</v>
      </c>
      <c r="G209" s="15" t="str">
        <f>IFERROR(VLOOKUP($A209,'CR ACT'!$A$3:$G$9999,3,0),"")</f>
        <v>KLKV</v>
      </c>
      <c r="H209" s="13" t="str">
        <f>IFERROR(VLOOKUP($A209,'CR ACT'!$A$3:$G$9999,4,0),"")</f>
        <v>NH</v>
      </c>
      <c r="I209" s="15" t="str">
        <f>IFERROR(VLOOKUP($A209,'CR ACT'!$A$3:$G$9999,5,0),"")</f>
        <v>PSL</v>
      </c>
      <c r="J209" s="15">
        <f>IFERROR(VLOOKUP($A209,'CR ACT'!$A$3:$G$9999,6,0),"")</f>
        <v>0.565972222222222</v>
      </c>
      <c r="K209" s="21">
        <f>IFERROR(VLOOKUP($A209,'CR ACT'!$A$3:$G$9999,7,0),"")</f>
        <v>3.5</v>
      </c>
      <c r="L209" s="140"/>
      <c r="M209" s="140"/>
      <c r="N209" s="140"/>
      <c r="O209" s="140"/>
      <c r="P209" s="48">
        <f t="shared" si="30"/>
        <v>0.00694444444444398</v>
      </c>
      <c r="Q209" s="146" t="str">
        <f t="shared" si="33"/>
        <v/>
      </c>
    </row>
    <row r="210" ht="15.75" spans="1:17">
      <c r="A210" s="13"/>
      <c r="B210" s="135" t="str">
        <f>IFERROR(VLOOKUP(A210,'CR ACT'!$A$3:$J$9999,10,FALSE),"")</f>
        <v/>
      </c>
      <c r="C210" s="14"/>
      <c r="D210" s="13"/>
      <c r="E210" s="11" t="str">
        <f t="shared" si="29"/>
        <v>0</v>
      </c>
      <c r="F210" s="15" t="str">
        <f>IFERROR(VLOOKUP($A210,'CR ACT'!$A$3:$G$9999,2,0),"")</f>
        <v/>
      </c>
      <c r="G210" s="15" t="str">
        <f>IFERROR(VLOOKUP($A210,'CR ACT'!$A$3:$G$9999,3,0),"")</f>
        <v/>
      </c>
      <c r="H210" s="13" t="str">
        <f>IFERROR(VLOOKUP($A210,'CR ACT'!$A$3:$G$9999,4,0),"")</f>
        <v/>
      </c>
      <c r="I210" s="15" t="str">
        <f>IFERROR(VLOOKUP($A210,'CR ACT'!$A$3:$G$9999,5,0),"")</f>
        <v/>
      </c>
      <c r="J210" s="15" t="str">
        <f>IFERROR(VLOOKUP($A210,'CR ACT'!$A$3:$G$9999,6,0),"")</f>
        <v/>
      </c>
      <c r="K210" s="21" t="str">
        <f>IFERROR(VLOOKUP($A210,'CR ACT'!$A$3:$G$9999,7,0),"")</f>
        <v/>
      </c>
      <c r="L210" s="140"/>
      <c r="M210" s="140"/>
      <c r="N210" s="140"/>
      <c r="O210" s="140"/>
      <c r="P210" s="48" t="str">
        <f t="shared" si="30"/>
        <v/>
      </c>
      <c r="Q210" s="146" t="str">
        <f t="shared" si="33"/>
        <v/>
      </c>
    </row>
    <row r="211" ht="15.75" spans="1:17">
      <c r="A211" s="13"/>
      <c r="B211" s="135" t="str">
        <f>IFERROR(VLOOKUP(A211,'CR ACT'!$A$3:$J$9999,10,FALSE),"")</f>
        <v/>
      </c>
      <c r="C211" s="18"/>
      <c r="D211" s="13"/>
      <c r="E211" s="11" t="str">
        <f t="shared" si="29"/>
        <v>0</v>
      </c>
      <c r="F211" s="15" t="str">
        <f>IFERROR(VLOOKUP($A211,'CR ACT'!$A$3:$G$9999,2,0),"")</f>
        <v/>
      </c>
      <c r="G211" s="15" t="str">
        <f>IFERROR(VLOOKUP($A211,'CR ACT'!$A$3:$G$9999,3,0),"")</f>
        <v/>
      </c>
      <c r="H211" s="13" t="str">
        <f>IFERROR(VLOOKUP($A211,'CR ACT'!$A$3:$G$9999,4,0),"")</f>
        <v/>
      </c>
      <c r="I211" s="15" t="str">
        <f>IFERROR(VLOOKUP($A211,'CR ACT'!$A$3:$G$9999,5,0),"")</f>
        <v/>
      </c>
      <c r="J211" s="15" t="str">
        <f>IFERROR(VLOOKUP($A211,'CR ACT'!$A$3:$G$9999,6,0),"")</f>
        <v/>
      </c>
      <c r="K211" s="21" t="str">
        <f>IFERROR(VLOOKUP($A211,'CR ACT'!$A$3:$G$9999,7,0),"")</f>
        <v/>
      </c>
      <c r="L211" s="141"/>
      <c r="M211" s="141"/>
      <c r="N211" s="141"/>
      <c r="O211" s="141"/>
      <c r="P211" s="48" t="str">
        <f t="shared" si="30"/>
        <v/>
      </c>
      <c r="Q211" s="146" t="str">
        <f t="shared" si="33"/>
        <v/>
      </c>
    </row>
    <row r="212" ht="16.5" spans="1:17">
      <c r="A212" s="13"/>
      <c r="B212" s="135" t="str">
        <f>IFERROR(VLOOKUP(A212,'CR ACT'!$A$3:$J$9999,10,FALSE),"")</f>
        <v/>
      </c>
      <c r="C212" s="18"/>
      <c r="D212" s="16"/>
      <c r="E212" s="11" t="str">
        <f t="shared" si="29"/>
        <v>0</v>
      </c>
      <c r="F212" s="17" t="str">
        <f>IFERROR(VLOOKUP($A212,'CR ACT'!$A$3:$G$9999,2,0),"")</f>
        <v/>
      </c>
      <c r="G212" s="17" t="str">
        <f>IFERROR(VLOOKUP($A212,'CR ACT'!$A$3:$G$9999,3,0),"")</f>
        <v/>
      </c>
      <c r="H212" s="16" t="str">
        <f>IFERROR(VLOOKUP($A212,'CR ACT'!$A$3:$G$9999,4,0),"")</f>
        <v/>
      </c>
      <c r="I212" s="17" t="str">
        <f>IFERROR(VLOOKUP($A212,'CR ACT'!$A$3:$G$9999,5,0),"")</f>
        <v/>
      </c>
      <c r="J212" s="17" t="str">
        <f>IFERROR(VLOOKUP($A212,'CR ACT'!$A$3:$G$9999,6,0),"")</f>
        <v/>
      </c>
      <c r="K212" s="22" t="str">
        <f>IFERROR(VLOOKUP($A212,'CR ACT'!$A$3:$G$9999,7,0),"")</f>
        <v/>
      </c>
      <c r="L212" s="142"/>
      <c r="M212" s="142"/>
      <c r="N212" s="142"/>
      <c r="O212" s="142"/>
      <c r="P212" s="143" t="str">
        <f t="shared" si="30"/>
        <v/>
      </c>
      <c r="Q212" s="147"/>
    </row>
    <row r="213" ht="15.75" spans="1:17">
      <c r="A213" s="9">
        <v>623</v>
      </c>
      <c r="B213" s="135">
        <f>IFERROR(VLOOKUP(A213,'CR ACT'!$A$3:$J$9999,10,FALSE),"")</f>
        <v>0</v>
      </c>
      <c r="C213" s="10">
        <v>38</v>
      </c>
      <c r="D213" s="11">
        <v>1</v>
      </c>
      <c r="E213" s="11" t="str">
        <f t="shared" si="29"/>
        <v>38-1</v>
      </c>
      <c r="F213" s="12">
        <f>IFERROR(VLOOKUP($A213,'CR ACT'!$A$3:$G$9999,2,0),"")</f>
        <v>0.215277777777778</v>
      </c>
      <c r="G213" s="12" t="str">
        <f>IFERROR(VLOOKUP($A213,'CR ACT'!$A$3:$G$9999,3,0),"")</f>
        <v>PSL</v>
      </c>
      <c r="H213" s="11" t="str">
        <f>IFERROR(VLOOKUP($A213,'CR ACT'!$A$3:$G$9999,4,0),"")</f>
        <v>KRKM-MYL-KTDA</v>
      </c>
      <c r="I213" s="12" t="str">
        <f>IFERROR(VLOOKUP($A213,'CR ACT'!$A$3:$G$9999,5,0),"")</f>
        <v>TVM</v>
      </c>
      <c r="J213" s="12">
        <f>IFERROR(VLOOKUP($A213,'CR ACT'!$A$3:$G$9999,6,0),"")</f>
        <v>0.3125</v>
      </c>
      <c r="K213" s="20">
        <f>IFERROR(VLOOKUP($A213,'CR ACT'!$A$3:$G$9999,7,0),"")</f>
        <v>57</v>
      </c>
      <c r="L213" s="136">
        <f>SUMIF(Q213:Q220,"&lt;0:14",Q213:Q220)+SUM(P213:P220)+TIME(0,60,0)</f>
        <v>0.36111111111111</v>
      </c>
      <c r="M213" s="137">
        <f>L213+SUMIF(Q213:Q220,"&gt;0:14",Q213:Q220)-TIME(0,30,0)</f>
        <v>0.361111111111111</v>
      </c>
      <c r="N213" s="137">
        <f>MAX(0,(L213-TIME(8,0,0)))</f>
        <v>0.0277777777777771</v>
      </c>
      <c r="O213" s="138">
        <f>SUM(K213:K220)</f>
        <v>184.9</v>
      </c>
      <c r="P213" s="139">
        <f t="shared" si="30"/>
        <v>0.097222222222222</v>
      </c>
      <c r="Q213" s="145">
        <f t="shared" ref="Q213:Q219" si="34">IFERROR(MAX(0,(F214-J213)),"")</f>
        <v>0.00694444444444398</v>
      </c>
    </row>
    <row r="214" ht="15.75" spans="1:17">
      <c r="A214" s="13">
        <v>673</v>
      </c>
      <c r="B214" s="135">
        <f>IFERROR(VLOOKUP(A214,'CR ACT'!$A$3:$J$9999,10,FALSE),"")</f>
        <v>0</v>
      </c>
      <c r="C214" s="14">
        <v>38</v>
      </c>
      <c r="D214" s="13">
        <v>2</v>
      </c>
      <c r="E214" s="11" t="str">
        <f t="shared" si="29"/>
        <v>38-2</v>
      </c>
      <c r="F214" s="15">
        <f>IFERROR(VLOOKUP($A214,'CR ACT'!$A$3:$G$9999,2,0),"")</f>
        <v>0.319444444444444</v>
      </c>
      <c r="G214" s="15" t="str">
        <f>IFERROR(VLOOKUP($A214,'CR ACT'!$A$3:$G$9999,3,0),"")</f>
        <v>TVM</v>
      </c>
      <c r="H214" s="13" t="str">
        <f>IFERROR(VLOOKUP($A214,'CR ACT'!$A$3:$G$9999,4,0),"")</f>
        <v>MYL-KTDA</v>
      </c>
      <c r="I214" s="15" t="str">
        <f>IFERROR(VLOOKUP($A214,'CR ACT'!$A$3:$G$9999,5,0),"")</f>
        <v>KLKV</v>
      </c>
      <c r="J214" s="15">
        <f>IFERROR(VLOOKUP($A214,'CR ACT'!$A$3:$G$9999,6,0),"")</f>
        <v>0.409722222222222</v>
      </c>
      <c r="K214" s="21">
        <f>IFERROR(VLOOKUP($A214,'CR ACT'!$A$3:$G$9999,7,0),"")</f>
        <v>57</v>
      </c>
      <c r="L214" s="140"/>
      <c r="M214" s="140"/>
      <c r="N214" s="140"/>
      <c r="O214" s="140"/>
      <c r="P214" s="48">
        <f t="shared" si="30"/>
        <v>0.0902777777777778</v>
      </c>
      <c r="Q214" s="146">
        <f t="shared" si="34"/>
        <v>0.0208333333333343</v>
      </c>
    </row>
    <row r="215" ht="15.75" spans="1:17">
      <c r="A215" s="13">
        <v>194</v>
      </c>
      <c r="B215" s="135">
        <f>IFERROR(VLOOKUP(A215,'CR ACT'!$A$3:$J$9999,10,FALSE),"")</f>
        <v>0</v>
      </c>
      <c r="C215" s="10">
        <v>38</v>
      </c>
      <c r="D215" s="13">
        <v>3</v>
      </c>
      <c r="E215" s="11" t="str">
        <f t="shared" si="29"/>
        <v>38-3</v>
      </c>
      <c r="F215" s="15">
        <f>IFERROR(VLOOKUP($A215,'CR ACT'!$A$3:$G$9999,2,0),"")</f>
        <v>0.430555555555556</v>
      </c>
      <c r="G215" s="15" t="str">
        <f>IFERROR(VLOOKUP($A215,'CR ACT'!$A$3:$G$9999,3,0),"")</f>
        <v>KLKV</v>
      </c>
      <c r="H215" s="13" t="str">
        <f>IFERROR(VLOOKUP($A215,'CR ACT'!$A$3:$G$9999,4,0),"")</f>
        <v>NH</v>
      </c>
      <c r="I215" s="15" t="str">
        <f>IFERROR(VLOOKUP($A215,'CR ACT'!$A$3:$G$9999,5,0),"")</f>
        <v>TVM</v>
      </c>
      <c r="J215" s="15">
        <f>IFERROR(VLOOKUP($A215,'CR ACT'!$A$3:$G$9999,6,0),"")</f>
        <v>0.486111111111111</v>
      </c>
      <c r="K215" s="21">
        <f>IFERROR(VLOOKUP($A215,'CR ACT'!$A$3:$G$9999,7,0),"")</f>
        <v>33.7</v>
      </c>
      <c r="L215" s="140"/>
      <c r="M215" s="140"/>
      <c r="N215" s="140"/>
      <c r="O215" s="140"/>
      <c r="P215" s="48">
        <f t="shared" si="30"/>
        <v>0.055555555555555</v>
      </c>
      <c r="Q215" s="146">
        <f t="shared" si="34"/>
        <v>0.00694444444444503</v>
      </c>
    </row>
    <row r="216" ht="15.75" spans="1:17">
      <c r="A216" s="13">
        <v>371</v>
      </c>
      <c r="B216" s="135">
        <f>IFERROR(VLOOKUP(A216,'CR ACT'!$A$3:$J$9999,10,FALSE),"")</f>
        <v>0</v>
      </c>
      <c r="C216" s="14">
        <v>38</v>
      </c>
      <c r="D216" s="13">
        <v>4</v>
      </c>
      <c r="E216" s="11" t="str">
        <f t="shared" si="29"/>
        <v>38-4</v>
      </c>
      <c r="F216" s="15">
        <f>IFERROR(VLOOKUP($A216,'CR ACT'!$A$3:$G$9999,2,0),"")</f>
        <v>0.493055555555556</v>
      </c>
      <c r="G216" s="15" t="str">
        <f>IFERROR(VLOOKUP($A216,'CR ACT'!$A$3:$G$9999,3,0),"")</f>
        <v>TVM</v>
      </c>
      <c r="H216" s="13" t="str">
        <f>IFERROR(VLOOKUP($A216,'CR ACT'!$A$3:$G$9999,4,0),"")</f>
        <v>NH</v>
      </c>
      <c r="I216" s="15" t="str">
        <f>IFERROR(VLOOKUP($A216,'CR ACT'!$A$3:$G$9999,5,0),"")</f>
        <v>KLKV</v>
      </c>
      <c r="J216" s="15">
        <f>IFERROR(VLOOKUP($A216,'CR ACT'!$A$3:$G$9999,6,0),"")</f>
        <v>0.548611111111111</v>
      </c>
      <c r="K216" s="21">
        <f>IFERROR(VLOOKUP($A216,'CR ACT'!$A$3:$G$9999,7,0),"")</f>
        <v>33.7</v>
      </c>
      <c r="L216" s="140"/>
      <c r="M216" s="140"/>
      <c r="N216" s="140"/>
      <c r="O216" s="140"/>
      <c r="P216" s="48">
        <f t="shared" si="30"/>
        <v>0.055555555555555</v>
      </c>
      <c r="Q216" s="146">
        <f t="shared" si="34"/>
        <v>0.00347222222222199</v>
      </c>
    </row>
    <row r="217" ht="15.75" spans="1:17">
      <c r="A217" s="13">
        <v>74</v>
      </c>
      <c r="B217" s="135">
        <f>IFERROR(VLOOKUP(A217,'CR ACT'!$A$3:$J$9999,10,FALSE),"")</f>
        <v>0</v>
      </c>
      <c r="C217" s="10">
        <v>38</v>
      </c>
      <c r="D217" s="13">
        <v>5</v>
      </c>
      <c r="E217" s="11" t="str">
        <f t="shared" si="29"/>
        <v>38-5</v>
      </c>
      <c r="F217" s="15">
        <f>IFERROR(VLOOKUP($A217,'CR ACT'!$A$3:$G$9999,2,0),"")</f>
        <v>0.552083333333333</v>
      </c>
      <c r="G217" s="15" t="str">
        <f>IFERROR(VLOOKUP($A217,'CR ACT'!$A$3:$G$9999,3,0),"")</f>
        <v>KLKV</v>
      </c>
      <c r="H217" s="13" t="str">
        <f>IFERROR(VLOOKUP($A217,'CR ACT'!$A$3:$G$9999,4,0),"")</f>
        <v>NH</v>
      </c>
      <c r="I217" s="15" t="str">
        <f>IFERROR(VLOOKUP($A217,'CR ACT'!$A$3:$G$9999,5,0),"")</f>
        <v>PSL</v>
      </c>
      <c r="J217" s="15">
        <f>IFERROR(VLOOKUP($A217,'CR ACT'!$A$3:$G$9999,6,0),"")</f>
        <v>0.555555555555556</v>
      </c>
      <c r="K217" s="21">
        <f>IFERROR(VLOOKUP($A217,'CR ACT'!$A$3:$G$9999,7,0),"")</f>
        <v>3.5</v>
      </c>
      <c r="L217" s="140"/>
      <c r="M217" s="140"/>
      <c r="N217" s="140"/>
      <c r="O217" s="140"/>
      <c r="P217" s="48">
        <f t="shared" si="30"/>
        <v>0.00347222222222299</v>
      </c>
      <c r="Q217" s="146" t="str">
        <f t="shared" si="34"/>
        <v/>
      </c>
    </row>
    <row r="218" ht="15.75" spans="1:17">
      <c r="A218" s="13"/>
      <c r="B218" s="135" t="str">
        <f>IFERROR(VLOOKUP(A218,'CR ACT'!$A$3:$J$9999,10,FALSE),"")</f>
        <v/>
      </c>
      <c r="C218" s="14"/>
      <c r="D218" s="13"/>
      <c r="E218" s="11" t="str">
        <f t="shared" si="29"/>
        <v>0</v>
      </c>
      <c r="F218" s="15" t="str">
        <f>IFERROR(VLOOKUP($A218,'CR ACT'!$A$3:$G$9999,2,0),"")</f>
        <v/>
      </c>
      <c r="G218" s="15" t="str">
        <f>IFERROR(VLOOKUP($A218,'CR ACT'!$A$3:$G$9999,3,0),"")</f>
        <v/>
      </c>
      <c r="H218" s="13" t="str">
        <f>IFERROR(VLOOKUP($A218,'CR ACT'!$A$3:$G$9999,4,0),"")</f>
        <v/>
      </c>
      <c r="I218" s="15" t="str">
        <f>IFERROR(VLOOKUP($A218,'CR ACT'!$A$3:$G$9999,5,0),"")</f>
        <v/>
      </c>
      <c r="J218" s="15" t="str">
        <f>IFERROR(VLOOKUP($A218,'CR ACT'!$A$3:$G$9999,6,0),"")</f>
        <v/>
      </c>
      <c r="K218" s="21" t="str">
        <f>IFERROR(VLOOKUP($A218,'CR ACT'!$A$3:$G$9999,7,0),"")</f>
        <v/>
      </c>
      <c r="L218" s="140"/>
      <c r="M218" s="140"/>
      <c r="N218" s="140"/>
      <c r="O218" s="140"/>
      <c r="P218" s="48" t="str">
        <f t="shared" si="30"/>
        <v/>
      </c>
      <c r="Q218" s="146" t="str">
        <f t="shared" si="34"/>
        <v/>
      </c>
    </row>
    <row r="219" ht="15.75" spans="1:17">
      <c r="A219" s="13"/>
      <c r="B219" s="135" t="str">
        <f>IFERROR(VLOOKUP(A219,'CR ACT'!$A$3:$J$9999,10,FALSE),"")</f>
        <v/>
      </c>
      <c r="C219" s="18"/>
      <c r="D219" s="13"/>
      <c r="E219" s="11" t="str">
        <f t="shared" si="29"/>
        <v>0</v>
      </c>
      <c r="F219" s="15" t="str">
        <f>IFERROR(VLOOKUP($A219,'CR ACT'!$A$3:$G$9999,2,0),"")</f>
        <v/>
      </c>
      <c r="G219" s="15" t="str">
        <f>IFERROR(VLOOKUP($A219,'CR ACT'!$A$3:$G$9999,3,0),"")</f>
        <v/>
      </c>
      <c r="H219" s="13" t="str">
        <f>IFERROR(VLOOKUP($A219,'CR ACT'!$A$3:$G$9999,4,0),"")</f>
        <v/>
      </c>
      <c r="I219" s="15" t="str">
        <f>IFERROR(VLOOKUP($A219,'CR ACT'!$A$3:$G$9999,5,0),"")</f>
        <v/>
      </c>
      <c r="J219" s="15" t="str">
        <f>IFERROR(VLOOKUP($A219,'CR ACT'!$A$3:$G$9999,6,0),"")</f>
        <v/>
      </c>
      <c r="K219" s="21" t="str">
        <f>IFERROR(VLOOKUP($A219,'CR ACT'!$A$3:$G$9999,7,0),"")</f>
        <v/>
      </c>
      <c r="L219" s="141"/>
      <c r="M219" s="141"/>
      <c r="N219" s="141"/>
      <c r="O219" s="141"/>
      <c r="P219" s="48" t="str">
        <f t="shared" si="30"/>
        <v/>
      </c>
      <c r="Q219" s="146" t="str">
        <f t="shared" si="34"/>
        <v/>
      </c>
    </row>
    <row r="220" ht="16.5" spans="1:17">
      <c r="A220" s="13"/>
      <c r="B220" s="135" t="str">
        <f>IFERROR(VLOOKUP(A220,'CR ACT'!$A$3:$J$9999,10,FALSE),"")</f>
        <v/>
      </c>
      <c r="C220" s="18"/>
      <c r="D220" s="16"/>
      <c r="E220" s="11" t="str">
        <f t="shared" si="29"/>
        <v>0</v>
      </c>
      <c r="F220" s="17" t="str">
        <f>IFERROR(VLOOKUP($A220,'CR ACT'!$A$3:$G$9999,2,0),"")</f>
        <v/>
      </c>
      <c r="G220" s="17" t="str">
        <f>IFERROR(VLOOKUP($A220,'CR ACT'!$A$3:$G$9999,3,0),"")</f>
        <v/>
      </c>
      <c r="H220" s="16" t="str">
        <f>IFERROR(VLOOKUP($A220,'CR ACT'!$A$3:$G$9999,4,0),"")</f>
        <v/>
      </c>
      <c r="I220" s="17" t="str">
        <f>IFERROR(VLOOKUP($A220,'CR ACT'!$A$3:$G$9999,5,0),"")</f>
        <v/>
      </c>
      <c r="J220" s="17" t="str">
        <f>IFERROR(VLOOKUP($A220,'CR ACT'!$A$3:$G$9999,6,0),"")</f>
        <v/>
      </c>
      <c r="K220" s="22" t="str">
        <f>IFERROR(VLOOKUP($A220,'CR ACT'!$A$3:$G$9999,7,0),"")</f>
        <v/>
      </c>
      <c r="L220" s="142"/>
      <c r="M220" s="142"/>
      <c r="N220" s="142"/>
      <c r="O220" s="142"/>
      <c r="P220" s="143" t="str">
        <f t="shared" si="30"/>
        <v/>
      </c>
      <c r="Q220" s="147"/>
    </row>
    <row r="221" ht="15.75" spans="1:17">
      <c r="A221" s="9">
        <v>611</v>
      </c>
      <c r="B221" s="135">
        <f>IFERROR(VLOOKUP(A221,'CR ACT'!$A$3:$J$9999,10,FALSE),"")</f>
        <v>0</v>
      </c>
      <c r="C221" s="10">
        <v>40</v>
      </c>
      <c r="D221" s="11">
        <v>1</v>
      </c>
      <c r="E221" s="11" t="str">
        <f t="shared" si="29"/>
        <v>40-1</v>
      </c>
      <c r="F221" s="12">
        <f>IFERROR(VLOOKUP($A221,'CR ACT'!$A$3:$G$9999,2,0),"")</f>
        <v>0.25</v>
      </c>
      <c r="G221" s="12" t="str">
        <f>IFERROR(VLOOKUP($A221,'CR ACT'!$A$3:$G$9999,3,0),"")</f>
        <v>PSL</v>
      </c>
      <c r="H221" s="11" t="str">
        <f>IFERROR(VLOOKUP($A221,'CR ACT'!$A$3:$G$9999,4,0),"")</f>
        <v>UDA</v>
      </c>
      <c r="I221" s="12" t="str">
        <f>IFERROR(VLOOKUP($A221,'CR ACT'!$A$3:$G$9999,5,0),"")</f>
        <v>KDGRA</v>
      </c>
      <c r="J221" s="12">
        <f>IFERROR(VLOOKUP($A221,'CR ACT'!$A$3:$G$9999,6,0),"")</f>
        <v>0.263888888888889</v>
      </c>
      <c r="K221" s="20">
        <f>IFERROR(VLOOKUP($A221,'CR ACT'!$A$3:$G$9999,7,0),"")</f>
        <v>8</v>
      </c>
      <c r="L221" s="136">
        <f>SUMIF(Q221:Q228,"&lt;0:14",Q221:Q228)+SUM(P221:P228)+TIME(0,60,0)</f>
        <v>0.333333333333333</v>
      </c>
      <c r="M221" s="137">
        <f>L221+SUMIF(Q221:Q228,"&gt;0:14",Q221:Q228)-TIME(0,30,0)</f>
        <v>0.333333333333333</v>
      </c>
      <c r="N221" s="137">
        <f>MAX(0,(L221-TIME(8,0,0)))</f>
        <v>0</v>
      </c>
      <c r="O221" s="138">
        <f>SUM(K221:K228)</f>
        <v>151.5</v>
      </c>
      <c r="P221" s="139">
        <f t="shared" si="30"/>
        <v>0.013888888888889</v>
      </c>
      <c r="Q221" s="145">
        <f t="shared" ref="Q221:Q227" si="35">IFERROR(MAX(0,(F222-J221)),"")</f>
        <v>0.00694444444444398</v>
      </c>
    </row>
    <row r="222" ht="15.75" spans="1:17">
      <c r="A222" s="13">
        <v>614</v>
      </c>
      <c r="B222" s="135">
        <f>IFERROR(VLOOKUP(A222,'CR ACT'!$A$3:$J$9999,10,FALSE),"")</f>
        <v>0</v>
      </c>
      <c r="C222" s="14">
        <v>40</v>
      </c>
      <c r="D222" s="13">
        <v>2</v>
      </c>
      <c r="E222" s="11" t="str">
        <f t="shared" si="29"/>
        <v>40-2</v>
      </c>
      <c r="F222" s="15">
        <f>IFERROR(VLOOKUP($A222,'CR ACT'!$A$3:$G$9999,2,0),"")</f>
        <v>0.270833333333333</v>
      </c>
      <c r="G222" s="15" t="str">
        <f>IFERROR(VLOOKUP($A222,'CR ACT'!$A$3:$G$9999,3,0),"")</f>
        <v>KDGRA</v>
      </c>
      <c r="H222" s="13" t="str">
        <f>IFERROR(VLOOKUP($A222,'CR ACT'!$A$3:$G$9999,4,0),"")</f>
        <v>UDA</v>
      </c>
      <c r="I222" s="15" t="str">
        <f>IFERROR(VLOOKUP($A222,'CR ACT'!$A$3:$G$9999,5,0),"")</f>
        <v>TVM</v>
      </c>
      <c r="J222" s="15">
        <f>IFERROR(VLOOKUP($A222,'CR ACT'!$A$3:$G$9999,6,0),"")</f>
        <v>0.326388888888889</v>
      </c>
      <c r="K222" s="21">
        <f>IFERROR(VLOOKUP($A222,'CR ACT'!$A$3:$G$9999,7,0),"")</f>
        <v>31</v>
      </c>
      <c r="L222" s="140"/>
      <c r="M222" s="140"/>
      <c r="N222" s="140"/>
      <c r="O222" s="140"/>
      <c r="P222" s="48">
        <f t="shared" si="30"/>
        <v>0.055555555555556</v>
      </c>
      <c r="Q222" s="146">
        <f t="shared" si="35"/>
        <v>0.00694444444444398</v>
      </c>
    </row>
    <row r="223" ht="15.75" spans="1:17">
      <c r="A223" s="13">
        <v>612</v>
      </c>
      <c r="B223" s="135">
        <f>IFERROR(VLOOKUP(A223,'CR ACT'!$A$3:$J$9999,10,FALSE),"")</f>
        <v>0</v>
      </c>
      <c r="C223" s="10">
        <v>40</v>
      </c>
      <c r="D223" s="13">
        <v>3</v>
      </c>
      <c r="E223" s="11" t="str">
        <f t="shared" si="29"/>
        <v>40-3</v>
      </c>
      <c r="F223" s="15">
        <f>IFERROR(VLOOKUP($A223,'CR ACT'!$A$3:$G$9999,2,0),"")</f>
        <v>0.333333333333333</v>
      </c>
      <c r="G223" s="15" t="str">
        <f>IFERROR(VLOOKUP($A223,'CR ACT'!$A$3:$G$9999,3,0),"")</f>
        <v>TVM</v>
      </c>
      <c r="H223" s="13" t="str">
        <f>IFERROR(VLOOKUP($A223,'CR ACT'!$A$3:$G$9999,4,0),"")</f>
        <v>UDA</v>
      </c>
      <c r="I223" s="15" t="str">
        <f>IFERROR(VLOOKUP($A223,'CR ACT'!$A$3:$G$9999,5,0),"")</f>
        <v>KDGRA</v>
      </c>
      <c r="J223" s="15">
        <f>IFERROR(VLOOKUP($A223,'CR ACT'!$A$3:$G$9999,6,0),"")</f>
        <v>0.385416666666666</v>
      </c>
      <c r="K223" s="21">
        <f>IFERROR(VLOOKUP($A223,'CR ACT'!$A$3:$G$9999,7,0),"")</f>
        <v>31</v>
      </c>
      <c r="L223" s="140"/>
      <c r="M223" s="140"/>
      <c r="N223" s="140"/>
      <c r="O223" s="140"/>
      <c r="P223" s="48">
        <f t="shared" si="30"/>
        <v>0.052083333333333</v>
      </c>
      <c r="Q223" s="146">
        <f t="shared" si="35"/>
        <v>0.00694444444444497</v>
      </c>
    </row>
    <row r="224" ht="15.75" spans="1:17">
      <c r="A224" s="13">
        <v>615</v>
      </c>
      <c r="B224" s="135">
        <f>IFERROR(VLOOKUP(A224,'CR ACT'!$A$3:$J$9999,10,FALSE),"")</f>
        <v>0</v>
      </c>
      <c r="C224" s="14">
        <v>40</v>
      </c>
      <c r="D224" s="13">
        <v>4</v>
      </c>
      <c r="E224" s="11" t="str">
        <f t="shared" si="29"/>
        <v>40-4</v>
      </c>
      <c r="F224" s="15">
        <f>IFERROR(VLOOKUP($A224,'CR ACT'!$A$3:$G$9999,2,0),"")</f>
        <v>0.392361111111111</v>
      </c>
      <c r="G224" s="15" t="str">
        <f>IFERROR(VLOOKUP($A224,'CR ACT'!$A$3:$G$9999,3,0),"")</f>
        <v>KDGRA</v>
      </c>
      <c r="H224" s="13" t="str">
        <f>IFERROR(VLOOKUP($A224,'CR ACT'!$A$3:$G$9999,4,0),"")</f>
        <v>UDA</v>
      </c>
      <c r="I224" s="15" t="str">
        <f>IFERROR(VLOOKUP($A224,'CR ACT'!$A$3:$G$9999,5,0),"")</f>
        <v>MC</v>
      </c>
      <c r="J224" s="15">
        <f>IFERROR(VLOOKUP($A224,'CR ACT'!$A$3:$G$9999,6,0),"")</f>
        <v>0.458333333333333</v>
      </c>
      <c r="K224" s="21">
        <f>IFERROR(VLOOKUP($A224,'CR ACT'!$A$3:$G$9999,7,0),"")</f>
        <v>38</v>
      </c>
      <c r="L224" s="140"/>
      <c r="M224" s="140"/>
      <c r="N224" s="140"/>
      <c r="O224" s="140"/>
      <c r="P224" s="48">
        <f t="shared" si="30"/>
        <v>0.065972222222222</v>
      </c>
      <c r="Q224" s="146">
        <f t="shared" si="35"/>
        <v>0.020833333333334</v>
      </c>
    </row>
    <row r="225" ht="15.75" spans="1:17">
      <c r="A225" s="13">
        <v>399</v>
      </c>
      <c r="B225" s="135">
        <f>IFERROR(VLOOKUP(A225,'CR ACT'!$A$3:$J$9999,10,FALSE),"")</f>
        <v>0</v>
      </c>
      <c r="C225" s="10">
        <v>40</v>
      </c>
      <c r="D225" s="13">
        <v>5</v>
      </c>
      <c r="E225" s="11" t="str">
        <f t="shared" si="29"/>
        <v>40-5</v>
      </c>
      <c r="F225" s="15">
        <f>IFERROR(VLOOKUP($A225,'CR ACT'!$A$3:$G$9999,2,0),"")</f>
        <v>0.479166666666667</v>
      </c>
      <c r="G225" s="15" t="str">
        <f>IFERROR(VLOOKUP($A225,'CR ACT'!$A$3:$G$9999,3,0),"")</f>
        <v>MC</v>
      </c>
      <c r="H225" s="13" t="str">
        <f>IFERROR(VLOOKUP($A225,'CR ACT'!$A$3:$G$9999,4,0),"")</f>
        <v>NH</v>
      </c>
      <c r="I225" s="15" t="str">
        <f>IFERROR(VLOOKUP($A225,'CR ACT'!$A$3:$G$9999,5,0),"")</f>
        <v>KLKV</v>
      </c>
      <c r="J225" s="15">
        <f>IFERROR(VLOOKUP($A225,'CR ACT'!$A$3:$G$9999,6,0),"")</f>
        <v>0.548611111111111</v>
      </c>
      <c r="K225" s="21">
        <f>IFERROR(VLOOKUP($A225,'CR ACT'!$A$3:$G$9999,7,0),"")</f>
        <v>40</v>
      </c>
      <c r="L225" s="140"/>
      <c r="M225" s="140"/>
      <c r="N225" s="140"/>
      <c r="O225" s="140"/>
      <c r="P225" s="48">
        <f t="shared" si="30"/>
        <v>0.069444444444444</v>
      </c>
      <c r="Q225" s="146">
        <f t="shared" si="35"/>
        <v>0.00694444444444497</v>
      </c>
    </row>
    <row r="226" ht="15.75" spans="1:17">
      <c r="A226" s="13">
        <v>93</v>
      </c>
      <c r="B226" s="135">
        <f>IFERROR(VLOOKUP(A226,'CR ACT'!$A$3:$J$9999,10,FALSE),"")</f>
        <v>0</v>
      </c>
      <c r="C226" s="14">
        <v>40</v>
      </c>
      <c r="D226" s="13">
        <v>6</v>
      </c>
      <c r="E226" s="11" t="str">
        <f t="shared" si="29"/>
        <v>40-6</v>
      </c>
      <c r="F226" s="15">
        <f>IFERROR(VLOOKUP($A226,'CR ACT'!$A$3:$G$9999,2,0),"")</f>
        <v>0.555555555555556</v>
      </c>
      <c r="G226" s="15" t="str">
        <f>IFERROR(VLOOKUP($A226,'CR ACT'!$A$3:$G$9999,3,0),"")</f>
        <v>KLKV</v>
      </c>
      <c r="H226" s="13" t="str">
        <f>IFERROR(VLOOKUP($A226,'CR ACT'!$A$3:$G$9999,4,0),"")</f>
        <v>NH</v>
      </c>
      <c r="I226" s="15" t="str">
        <f>IFERROR(VLOOKUP($A226,'CR ACT'!$A$3:$G$9999,5,0),"")</f>
        <v>PSL</v>
      </c>
      <c r="J226" s="15">
        <f>IFERROR(VLOOKUP($A226,'CR ACT'!$A$3:$G$9999,6,0),"")</f>
        <v>0.5625</v>
      </c>
      <c r="K226" s="21">
        <f>IFERROR(VLOOKUP($A226,'CR ACT'!$A$3:$G$9999,7,0),"")</f>
        <v>3.5</v>
      </c>
      <c r="L226" s="140"/>
      <c r="M226" s="140"/>
      <c r="N226" s="140"/>
      <c r="O226" s="140"/>
      <c r="P226" s="48">
        <f t="shared" si="30"/>
        <v>0.00694444444444398</v>
      </c>
      <c r="Q226" s="146" t="str">
        <f t="shared" si="35"/>
        <v/>
      </c>
    </row>
    <row r="227" ht="15.75" spans="1:17">
      <c r="A227" s="13"/>
      <c r="B227" s="135" t="str">
        <f>IFERROR(VLOOKUP(A227,'CR ACT'!$A$3:$J$9999,10,FALSE),"")</f>
        <v/>
      </c>
      <c r="C227" s="18"/>
      <c r="D227" s="13"/>
      <c r="E227" s="11" t="str">
        <f t="shared" si="29"/>
        <v>0</v>
      </c>
      <c r="F227" s="15" t="str">
        <f>IFERROR(VLOOKUP($A227,'CR ACT'!$A$3:$G$9999,2,0),"")</f>
        <v/>
      </c>
      <c r="G227" s="15" t="str">
        <f>IFERROR(VLOOKUP($A227,'CR ACT'!$A$3:$G$9999,3,0),"")</f>
        <v/>
      </c>
      <c r="H227" s="13" t="str">
        <f>IFERROR(VLOOKUP($A227,'CR ACT'!$A$3:$G$9999,4,0),"")</f>
        <v/>
      </c>
      <c r="I227" s="15" t="str">
        <f>IFERROR(VLOOKUP($A227,'CR ACT'!$A$3:$G$9999,5,0),"")</f>
        <v/>
      </c>
      <c r="J227" s="15" t="str">
        <f>IFERROR(VLOOKUP($A227,'CR ACT'!$A$3:$G$9999,6,0),"")</f>
        <v/>
      </c>
      <c r="K227" s="21" t="str">
        <f>IFERROR(VLOOKUP($A227,'CR ACT'!$A$3:$G$9999,7,0),"")</f>
        <v/>
      </c>
      <c r="L227" s="141"/>
      <c r="M227" s="141"/>
      <c r="N227" s="141"/>
      <c r="O227" s="141"/>
      <c r="P227" s="48" t="str">
        <f t="shared" si="30"/>
        <v/>
      </c>
      <c r="Q227" s="146" t="str">
        <f t="shared" si="35"/>
        <v/>
      </c>
    </row>
    <row r="228" ht="16.5" spans="1:17">
      <c r="A228" s="13"/>
      <c r="B228" s="135" t="str">
        <f>IFERROR(VLOOKUP(A228,'CR ACT'!$A$3:$J$9999,10,FALSE),"")</f>
        <v/>
      </c>
      <c r="C228" s="18"/>
      <c r="D228" s="16"/>
      <c r="E228" s="11" t="str">
        <f t="shared" si="29"/>
        <v>0</v>
      </c>
      <c r="F228" s="17" t="str">
        <f>IFERROR(VLOOKUP($A228,'CR ACT'!$A$3:$G$9999,2,0),"")</f>
        <v/>
      </c>
      <c r="G228" s="17" t="str">
        <f>IFERROR(VLOOKUP($A228,'CR ACT'!$A$3:$G$9999,3,0),"")</f>
        <v/>
      </c>
      <c r="H228" s="16" t="str">
        <f>IFERROR(VLOOKUP($A228,'CR ACT'!$A$3:$G$9999,4,0),"")</f>
        <v/>
      </c>
      <c r="I228" s="17" t="str">
        <f>IFERROR(VLOOKUP($A228,'CR ACT'!$A$3:$G$9999,5,0),"")</f>
        <v/>
      </c>
      <c r="J228" s="17" t="str">
        <f>IFERROR(VLOOKUP($A228,'CR ACT'!$A$3:$G$9999,6,0),"")</f>
        <v/>
      </c>
      <c r="K228" s="22" t="str">
        <f>IFERROR(VLOOKUP($A228,'CR ACT'!$A$3:$G$9999,7,0),"")</f>
        <v/>
      </c>
      <c r="L228" s="142"/>
      <c r="M228" s="142"/>
      <c r="N228" s="142"/>
      <c r="O228" s="142"/>
      <c r="P228" s="143" t="str">
        <f t="shared" si="30"/>
        <v/>
      </c>
      <c r="Q228" s="147"/>
    </row>
    <row r="229" ht="15.75" spans="1:17">
      <c r="A229" s="9">
        <v>602</v>
      </c>
      <c r="B229" s="135">
        <f>IFERROR(VLOOKUP(A229,'CR ACT'!$A$3:$J$9999,10,FALSE),"")</f>
        <v>0</v>
      </c>
      <c r="C229" s="10">
        <v>41</v>
      </c>
      <c r="D229" s="11">
        <v>1</v>
      </c>
      <c r="E229" s="11" t="str">
        <f t="shared" si="29"/>
        <v>41-1</v>
      </c>
      <c r="F229" s="12">
        <f>IFERROR(VLOOKUP($A229,'CR ACT'!$A$3:$G$9999,2,0),"")</f>
        <v>0.288194444444444</v>
      </c>
      <c r="G229" s="12" t="str">
        <f>IFERROR(VLOOKUP($A229,'CR ACT'!$A$3:$G$9999,3,0),"")</f>
        <v>PSL</v>
      </c>
      <c r="H229" s="11" t="str">
        <f>IFERROR(VLOOKUP($A229,'CR ACT'!$A$3:$G$9999,4,0),"")</f>
        <v>CHVLA-NR-CVR</v>
      </c>
      <c r="I229" s="12" t="str">
        <f>IFERROR(VLOOKUP($A229,'CR ACT'!$A$3:$G$9999,5,0),"")</f>
        <v>TVM</v>
      </c>
      <c r="J229" s="12">
        <f>IFERROR(VLOOKUP($A229,'CR ACT'!$A$3:$G$9999,6,0),"")</f>
        <v>0.354166666666667</v>
      </c>
      <c r="K229" s="20">
        <f>IFERROR(VLOOKUP($A229,'CR ACT'!$A$3:$G$9999,7,0),"")</f>
        <v>38</v>
      </c>
      <c r="L229" s="136">
        <f>SUMIF(Q229:Q236,"&lt;0:14",Q229:Q236)+SUM(P229:P236)+TIME(0,60,0)</f>
        <v>0.381944444444446</v>
      </c>
      <c r="M229" s="137">
        <f>L229+SUMIF(Q229:Q236,"&gt;0:14",Q229:Q236)-TIME(0,30,0)</f>
        <v>0.399305555555556</v>
      </c>
      <c r="N229" s="137">
        <f>MAX(0,(L229-TIME(8,0,0)))</f>
        <v>0.0486111111111123</v>
      </c>
      <c r="O229" s="138">
        <f>SUM(K229:K236)</f>
        <v>182.6</v>
      </c>
      <c r="P229" s="139">
        <f t="shared" si="30"/>
        <v>0.065972222222223</v>
      </c>
      <c r="Q229" s="145">
        <f t="shared" ref="Q229:Q235" si="36">IFERROR(MAX(0,(F230-J229)),"")</f>
        <v>0.00694444444444398</v>
      </c>
    </row>
    <row r="230" ht="15.75" spans="1:17">
      <c r="A230" s="13">
        <v>607</v>
      </c>
      <c r="B230" s="135">
        <f>IFERROR(VLOOKUP(A230,'CR ACT'!$A$3:$J$9999,10,FALSE),"")</f>
        <v>0</v>
      </c>
      <c r="C230" s="14">
        <v>41</v>
      </c>
      <c r="D230" s="13">
        <v>2</v>
      </c>
      <c r="E230" s="11" t="str">
        <f t="shared" si="29"/>
        <v>41-2</v>
      </c>
      <c r="F230" s="15">
        <f>IFERROR(VLOOKUP($A230,'CR ACT'!$A$3:$G$9999,2,0),"")</f>
        <v>0.361111111111111</v>
      </c>
      <c r="G230" s="15" t="str">
        <f>IFERROR(VLOOKUP($A230,'CR ACT'!$A$3:$G$9999,3,0),"")</f>
        <v>TVM</v>
      </c>
      <c r="H230" s="13" t="str">
        <f>IFERROR(VLOOKUP($A230,'CR ACT'!$A$3:$G$9999,4,0),"")</f>
        <v>CVR</v>
      </c>
      <c r="I230" s="15" t="str">
        <f>IFERROR(VLOOKUP($A230,'CR ACT'!$A$3:$G$9999,5,0),"")</f>
        <v>KLKV</v>
      </c>
      <c r="J230" s="15">
        <f>IFERROR(VLOOKUP($A230,'CR ACT'!$A$3:$G$9999,6,0),"")</f>
        <v>0.423611111111111</v>
      </c>
      <c r="K230" s="21">
        <f>IFERROR(VLOOKUP($A230,'CR ACT'!$A$3:$G$9999,7,0),"")</f>
        <v>35.7</v>
      </c>
      <c r="L230" s="140"/>
      <c r="M230" s="140"/>
      <c r="N230" s="140"/>
      <c r="O230" s="140"/>
      <c r="P230" s="48">
        <f t="shared" si="30"/>
        <v>0.0625</v>
      </c>
      <c r="Q230" s="146">
        <f t="shared" si="36"/>
        <v>0.020833333333333</v>
      </c>
    </row>
    <row r="231" ht="15.75" spans="1:17">
      <c r="A231" s="13">
        <v>604</v>
      </c>
      <c r="B231" s="135">
        <f>IFERROR(VLOOKUP(A231,'CR ACT'!$A$3:$J$9999,10,FALSE),"")</f>
        <v>0</v>
      </c>
      <c r="C231" s="10">
        <v>41</v>
      </c>
      <c r="D231" s="13">
        <v>3</v>
      </c>
      <c r="E231" s="11" t="str">
        <f t="shared" si="29"/>
        <v>41-3</v>
      </c>
      <c r="F231" s="15">
        <f>IFERROR(VLOOKUP($A231,'CR ACT'!$A$3:$G$9999,2,0),"")</f>
        <v>0.444444444444444</v>
      </c>
      <c r="G231" s="15" t="str">
        <f>IFERROR(VLOOKUP($A231,'CR ACT'!$A$3:$G$9999,3,0),"")</f>
        <v>KLKV</v>
      </c>
      <c r="H231" s="13" t="str">
        <f>IFERROR(VLOOKUP($A231,'CR ACT'!$A$3:$G$9999,4,0),"")</f>
        <v>CVR</v>
      </c>
      <c r="I231" s="15" t="str">
        <f>IFERROR(VLOOKUP($A231,'CR ACT'!$A$3:$G$9999,5,0),"")</f>
        <v>TVM</v>
      </c>
      <c r="J231" s="15">
        <f>IFERROR(VLOOKUP($A231,'CR ACT'!$A$3:$G$9999,6,0),"")</f>
        <v>0.506944444444444</v>
      </c>
      <c r="K231" s="21">
        <f>IFERROR(VLOOKUP($A231,'CR ACT'!$A$3:$G$9999,7,0),"")</f>
        <v>35.7</v>
      </c>
      <c r="L231" s="140"/>
      <c r="M231" s="140"/>
      <c r="N231" s="140"/>
      <c r="O231" s="140"/>
      <c r="P231" s="48">
        <f t="shared" si="30"/>
        <v>0.0625</v>
      </c>
      <c r="Q231" s="146">
        <f t="shared" si="36"/>
        <v>0.00694444444444497</v>
      </c>
    </row>
    <row r="232" ht="15.75" spans="1:17">
      <c r="A232" s="13">
        <v>609</v>
      </c>
      <c r="B232" s="135">
        <f>IFERROR(VLOOKUP(A232,'CR ACT'!$A$3:$J$9999,10,FALSE),"")</f>
        <v>0</v>
      </c>
      <c r="C232" s="14">
        <v>41</v>
      </c>
      <c r="D232" s="13">
        <v>4</v>
      </c>
      <c r="E232" s="11" t="str">
        <f t="shared" si="29"/>
        <v>41-4</v>
      </c>
      <c r="F232" s="15">
        <f>IFERROR(VLOOKUP($A232,'CR ACT'!$A$3:$G$9999,2,0),"")</f>
        <v>0.513888888888889</v>
      </c>
      <c r="G232" s="15" t="str">
        <f>IFERROR(VLOOKUP($A232,'CR ACT'!$A$3:$G$9999,3,0),"")</f>
        <v>TVM</v>
      </c>
      <c r="H232" s="13" t="str">
        <f>IFERROR(VLOOKUP($A232,'CR ACT'!$A$3:$G$9999,4,0),"")</f>
        <v>CVR</v>
      </c>
      <c r="I232" s="15" t="str">
        <f>IFERROR(VLOOKUP($A232,'CR ACT'!$A$3:$G$9999,5,0),"")</f>
        <v>KLKV</v>
      </c>
      <c r="J232" s="15">
        <f>IFERROR(VLOOKUP($A232,'CR ACT'!$A$3:$G$9999,6,0),"")</f>
        <v>0.576388888888889</v>
      </c>
      <c r="K232" s="21">
        <f>IFERROR(VLOOKUP($A232,'CR ACT'!$A$3:$G$9999,7,0),"")</f>
        <v>35.7</v>
      </c>
      <c r="L232" s="140"/>
      <c r="M232" s="140"/>
      <c r="N232" s="140"/>
      <c r="O232" s="140"/>
      <c r="P232" s="48">
        <f t="shared" si="30"/>
        <v>0.0625</v>
      </c>
      <c r="Q232" s="146">
        <f t="shared" si="36"/>
        <v>0.017361111111111</v>
      </c>
    </row>
    <row r="233" ht="15.75" spans="1:17">
      <c r="A233" s="13">
        <v>532</v>
      </c>
      <c r="B233" s="135">
        <f>IFERROR(VLOOKUP(A233,'CR ACT'!$A$3:$J$9999,10,FALSE),"")</f>
        <v>0</v>
      </c>
      <c r="C233" s="10">
        <v>41</v>
      </c>
      <c r="D233" s="13">
        <v>5</v>
      </c>
      <c r="E233" s="11" t="str">
        <f t="shared" si="29"/>
        <v>41-5</v>
      </c>
      <c r="F233" s="15">
        <f>IFERROR(VLOOKUP($A233,'CR ACT'!$A$3:$G$9999,2,0),"")</f>
        <v>0.59375</v>
      </c>
      <c r="G233" s="15" t="str">
        <f>IFERROR(VLOOKUP($A233,'CR ACT'!$A$3:$G$9999,3,0),"")</f>
        <v>KLKV</v>
      </c>
      <c r="H233" s="13" t="str">
        <f>IFERROR(VLOOKUP($A233,'CR ACT'!$A$3:$G$9999,4,0),"")</f>
        <v>KRKM</v>
      </c>
      <c r="I233" s="15" t="str">
        <f>IFERROR(VLOOKUP($A233,'CR ACT'!$A$3:$G$9999,5,0),"")</f>
        <v>VLRD</v>
      </c>
      <c r="J233" s="15">
        <f>IFERROR(VLOOKUP($A233,'CR ACT'!$A$3:$G$9999,6,0),"")</f>
        <v>0.625</v>
      </c>
      <c r="K233" s="21">
        <f>IFERROR(VLOOKUP($A233,'CR ACT'!$A$3:$G$9999,7,0),"")</f>
        <v>17</v>
      </c>
      <c r="L233" s="140"/>
      <c r="M233" s="140"/>
      <c r="N233" s="140"/>
      <c r="O233" s="140"/>
      <c r="P233" s="48">
        <f t="shared" si="30"/>
        <v>0.03125</v>
      </c>
      <c r="Q233" s="146">
        <f t="shared" si="36"/>
        <v>0.00694444444444398</v>
      </c>
    </row>
    <row r="234" ht="15.75" spans="1:17">
      <c r="A234" s="13">
        <v>569</v>
      </c>
      <c r="B234" s="135">
        <f>IFERROR(VLOOKUP(A234,'CR ACT'!$A$3:$J$9999,10,FALSE),"")</f>
        <v>0</v>
      </c>
      <c r="C234" s="14">
        <v>41</v>
      </c>
      <c r="D234" s="13">
        <v>6</v>
      </c>
      <c r="E234" s="11" t="str">
        <f t="shared" si="29"/>
        <v>41-6</v>
      </c>
      <c r="F234" s="15">
        <f>IFERROR(VLOOKUP($A234,'CR ACT'!$A$3:$G$9999,2,0),"")</f>
        <v>0.631944444444444</v>
      </c>
      <c r="G234" s="15" t="str">
        <f>IFERROR(VLOOKUP($A234,'CR ACT'!$A$3:$G$9999,3,0),"")</f>
        <v>VLRD</v>
      </c>
      <c r="H234" s="13" t="str">
        <f>IFERROR(VLOOKUP($A234,'CR ACT'!$A$3:$G$9999,4,0),"")</f>
        <v>KRKM-KLKV</v>
      </c>
      <c r="I234" s="15" t="str">
        <f>IFERROR(VLOOKUP($A234,'CR ACT'!$A$3:$G$9999,5,0),"")</f>
        <v>PSL</v>
      </c>
      <c r="J234" s="15">
        <f>IFERROR(VLOOKUP($A234,'CR ACT'!$A$3:$G$9999,6,0),"")</f>
        <v>0.666666666666667</v>
      </c>
      <c r="K234" s="21">
        <f>IFERROR(VLOOKUP($A234,'CR ACT'!$A$3:$G$9999,7,0),"")</f>
        <v>20.5</v>
      </c>
      <c r="L234" s="140"/>
      <c r="M234" s="140"/>
      <c r="N234" s="140"/>
      <c r="O234" s="140"/>
      <c r="P234" s="48">
        <f t="shared" si="30"/>
        <v>0.034722222222223</v>
      </c>
      <c r="Q234" s="146" t="str">
        <f t="shared" si="36"/>
        <v/>
      </c>
    </row>
    <row r="235" ht="15.75" spans="1:17">
      <c r="A235" s="13"/>
      <c r="B235" s="135" t="str">
        <f>IFERROR(VLOOKUP(A235,'CR ACT'!$A$3:$J$9999,10,FALSE),"")</f>
        <v/>
      </c>
      <c r="C235" s="10"/>
      <c r="D235" s="13"/>
      <c r="E235" s="11" t="str">
        <f t="shared" si="29"/>
        <v>0</v>
      </c>
      <c r="F235" s="15" t="str">
        <f>IFERROR(VLOOKUP($A235,'CR ACT'!$A$3:$G$9999,2,0),"")</f>
        <v/>
      </c>
      <c r="G235" s="15" t="str">
        <f>IFERROR(VLOOKUP($A235,'CR ACT'!$A$3:$G$9999,3,0),"")</f>
        <v/>
      </c>
      <c r="H235" s="13" t="str">
        <f>IFERROR(VLOOKUP($A235,'CR ACT'!$A$3:$G$9999,4,0),"")</f>
        <v/>
      </c>
      <c r="I235" s="15" t="str">
        <f>IFERROR(VLOOKUP($A235,'CR ACT'!$A$3:$G$9999,5,0),"")</f>
        <v/>
      </c>
      <c r="J235" s="15" t="str">
        <f>IFERROR(VLOOKUP($A235,'CR ACT'!$A$3:$G$9999,6,0),"")</f>
        <v/>
      </c>
      <c r="K235" s="21" t="str">
        <f>IFERROR(VLOOKUP($A235,'CR ACT'!$A$3:$G$9999,7,0),"")</f>
        <v/>
      </c>
      <c r="L235" s="141"/>
      <c r="M235" s="141"/>
      <c r="N235" s="141"/>
      <c r="O235" s="141"/>
      <c r="P235" s="48" t="str">
        <f t="shared" si="30"/>
        <v/>
      </c>
      <c r="Q235" s="146" t="str">
        <f t="shared" si="36"/>
        <v/>
      </c>
    </row>
    <row r="236" ht="16.5" spans="1:17">
      <c r="A236" s="13"/>
      <c r="B236" s="135" t="str">
        <f>IFERROR(VLOOKUP(A236,'CR ACT'!$A$3:$J$9999,10,FALSE),"")</f>
        <v/>
      </c>
      <c r="C236" s="14"/>
      <c r="D236" s="13"/>
      <c r="E236" s="11" t="str">
        <f t="shared" si="29"/>
        <v>0</v>
      </c>
      <c r="F236" s="17" t="str">
        <f>IFERROR(VLOOKUP($A236,'CR ACT'!$A$3:$G$9999,2,0),"")</f>
        <v/>
      </c>
      <c r="G236" s="17" t="str">
        <f>IFERROR(VLOOKUP($A236,'CR ACT'!$A$3:$G$9999,3,0),"")</f>
        <v/>
      </c>
      <c r="H236" s="16" t="str">
        <f>IFERROR(VLOOKUP($A236,'CR ACT'!$A$3:$G$9999,4,0),"")</f>
        <v/>
      </c>
      <c r="I236" s="17" t="str">
        <f>IFERROR(VLOOKUP($A236,'CR ACT'!$A$3:$G$9999,5,0),"")</f>
        <v/>
      </c>
      <c r="J236" s="17" t="str">
        <f>IFERROR(VLOOKUP($A236,'CR ACT'!$A$3:$G$9999,6,0),"")</f>
        <v/>
      </c>
      <c r="K236" s="22" t="str">
        <f>IFERROR(VLOOKUP($A236,'CR ACT'!$A$3:$G$9999,7,0),"")</f>
        <v/>
      </c>
      <c r="L236" s="142"/>
      <c r="M236" s="142"/>
      <c r="N236" s="142"/>
      <c r="O236" s="142"/>
      <c r="P236" s="143" t="str">
        <f t="shared" si="30"/>
        <v/>
      </c>
      <c r="Q236" s="147"/>
    </row>
    <row r="237" ht="15.75" spans="1:17">
      <c r="A237" s="9">
        <v>31</v>
      </c>
      <c r="B237" s="135">
        <f>IFERROR(VLOOKUP(A237,'CR ACT'!$A$3:$J$9999,10,FALSE),"")</f>
        <v>0</v>
      </c>
      <c r="C237" s="10">
        <v>42</v>
      </c>
      <c r="D237" s="11">
        <v>1</v>
      </c>
      <c r="E237" s="11" t="str">
        <f t="shared" si="29"/>
        <v>42-1</v>
      </c>
      <c r="F237" s="12">
        <f>IFERROR(VLOOKUP($A237,'CR ACT'!$A$3:$G$9999,2,0),"")</f>
        <v>0.333333333333333</v>
      </c>
      <c r="G237" s="12" t="str">
        <f>IFERROR(VLOOKUP($A237,'CR ACT'!$A$3:$G$9999,3,0),"")</f>
        <v>PSL</v>
      </c>
      <c r="H237" s="11" t="str">
        <f>IFERROR(VLOOKUP($A237,'CR ACT'!$A$3:$G$9999,4,0),"")</f>
        <v>NH</v>
      </c>
      <c r="I237" s="12" t="str">
        <f>IFERROR(VLOOKUP($A237,'CR ACT'!$A$3:$G$9999,5,0),"")</f>
        <v>KLKV</v>
      </c>
      <c r="J237" s="12">
        <f>IFERROR(VLOOKUP($A237,'CR ACT'!$A$3:$G$9999,6,0),"")</f>
        <v>0.340277777777777</v>
      </c>
      <c r="K237" s="20">
        <f>IFERROR(VLOOKUP($A237,'CR ACT'!$A$3:$G$9999,7,0),"")</f>
        <v>3.5</v>
      </c>
      <c r="L237" s="136">
        <f>SUMIF(Q237:Q245,"&lt;0:14",Q237:Q245)+SUM(P237:P245)+TIME(0,60,0)</f>
        <v>0.416666666666668</v>
      </c>
      <c r="M237" s="137">
        <f>L237+SUMIF(Q237:Q245,"&gt;0:14",Q237:Q245)-TIME(0,30,0)</f>
        <v>0.416666666666667</v>
      </c>
      <c r="N237" s="137">
        <f>MAX(0,(L237-TIME(8,0,0)))</f>
        <v>0.0833333333333344</v>
      </c>
      <c r="O237" s="138">
        <f>SUM(K237:K245)</f>
        <v>204.7</v>
      </c>
      <c r="P237" s="139">
        <f t="shared" si="30"/>
        <v>0.00694444444444442</v>
      </c>
      <c r="Q237" s="145">
        <f t="shared" ref="Q237:Q244" si="37">IFERROR(MAX(0,(F238-J237)),"")</f>
        <v>0.00694444444444459</v>
      </c>
    </row>
    <row r="238" ht="15.75" spans="1:17">
      <c r="A238" s="13">
        <v>160</v>
      </c>
      <c r="B238" s="135">
        <f>IFERROR(VLOOKUP(A238,'CR ACT'!$A$3:$J$9999,10,FALSE),"")</f>
        <v>0</v>
      </c>
      <c r="C238" s="14">
        <v>42</v>
      </c>
      <c r="D238" s="13">
        <v>2</v>
      </c>
      <c r="E238" s="11" t="str">
        <f t="shared" si="29"/>
        <v>42-2</v>
      </c>
      <c r="F238" s="15">
        <f>IFERROR(VLOOKUP($A238,'CR ACT'!$A$3:$G$9999,2,0),"")</f>
        <v>0.347222222222222</v>
      </c>
      <c r="G238" s="15" t="str">
        <f>IFERROR(VLOOKUP($A238,'CR ACT'!$A$3:$G$9999,3,0),"")</f>
        <v>KLKV</v>
      </c>
      <c r="H238" s="13" t="str">
        <f>IFERROR(VLOOKUP($A238,'CR ACT'!$A$3:$G$9999,4,0),"")</f>
        <v>NH</v>
      </c>
      <c r="I238" s="15" t="str">
        <f>IFERROR(VLOOKUP($A238,'CR ACT'!$A$3:$G$9999,5,0),"")</f>
        <v>TVM</v>
      </c>
      <c r="J238" s="15">
        <f>IFERROR(VLOOKUP($A238,'CR ACT'!$A$3:$G$9999,6,0),"")</f>
        <v>0.402777777777778</v>
      </c>
      <c r="K238" s="21">
        <f>IFERROR(VLOOKUP($A238,'CR ACT'!$A$3:$G$9999,7,0),"")</f>
        <v>33.7</v>
      </c>
      <c r="L238" s="140"/>
      <c r="M238" s="140"/>
      <c r="N238" s="140"/>
      <c r="O238" s="140"/>
      <c r="P238" s="48">
        <f t="shared" si="30"/>
        <v>0.055555555555556</v>
      </c>
      <c r="Q238" s="146">
        <f t="shared" si="37"/>
        <v>0.00694444444444398</v>
      </c>
    </row>
    <row r="239" ht="15.75" spans="1:17">
      <c r="A239" s="13">
        <v>349</v>
      </c>
      <c r="B239" s="135">
        <f>IFERROR(VLOOKUP(A239,'CR ACT'!$A$3:$J$9999,10,FALSE),"")</f>
        <v>0</v>
      </c>
      <c r="C239" s="10">
        <v>42</v>
      </c>
      <c r="D239" s="11">
        <v>3</v>
      </c>
      <c r="E239" s="11" t="str">
        <f t="shared" si="29"/>
        <v>42-3</v>
      </c>
      <c r="F239" s="15">
        <f>IFERROR(VLOOKUP($A239,'CR ACT'!$A$3:$G$9999,2,0),"")</f>
        <v>0.409722222222222</v>
      </c>
      <c r="G239" s="15" t="str">
        <f>IFERROR(VLOOKUP($A239,'CR ACT'!$A$3:$G$9999,3,0),"")</f>
        <v>TVM</v>
      </c>
      <c r="H239" s="13" t="str">
        <f>IFERROR(VLOOKUP($A239,'CR ACT'!$A$3:$G$9999,4,0),"")</f>
        <v>NH</v>
      </c>
      <c r="I239" s="15" t="str">
        <f>IFERROR(VLOOKUP($A239,'CR ACT'!$A$3:$G$9999,5,0),"")</f>
        <v>KLKV</v>
      </c>
      <c r="J239" s="15">
        <f>IFERROR(VLOOKUP($A239,'CR ACT'!$A$3:$G$9999,6,0),"")</f>
        <v>0.465277777777778</v>
      </c>
      <c r="K239" s="21">
        <f>IFERROR(VLOOKUP($A239,'CR ACT'!$A$3:$G$9999,7,0),"")</f>
        <v>33.7</v>
      </c>
      <c r="L239" s="140"/>
      <c r="M239" s="140"/>
      <c r="N239" s="140"/>
      <c r="O239" s="140"/>
      <c r="P239" s="48">
        <f t="shared" si="30"/>
        <v>0.055555555555556</v>
      </c>
      <c r="Q239" s="146">
        <f t="shared" si="37"/>
        <v>0.00694444444444398</v>
      </c>
    </row>
    <row r="240" ht="15.75" spans="1:19">
      <c r="A240" s="13">
        <v>156</v>
      </c>
      <c r="B240" s="135">
        <f>IFERROR(VLOOKUP(A240,'CR ACT'!$A$3:$J$9999,10,FALSE),"")</f>
        <v>0</v>
      </c>
      <c r="C240" s="14">
        <v>42</v>
      </c>
      <c r="D240" s="13">
        <v>4</v>
      </c>
      <c r="E240" s="11" t="str">
        <f t="shared" si="29"/>
        <v>42-4</v>
      </c>
      <c r="F240" s="15">
        <f>IFERROR(VLOOKUP($A240,'CR ACT'!$A$3:$G$9999,2,0),"")</f>
        <v>0.472222222222222</v>
      </c>
      <c r="G240" s="15" t="str">
        <f>IFERROR(VLOOKUP($A240,'CR ACT'!$A$3:$G$9999,3,0),"")</f>
        <v>KLKV</v>
      </c>
      <c r="H240" s="13" t="str">
        <f>IFERROR(VLOOKUP($A240,'CR ACT'!$A$3:$G$9999,4,0),"")</f>
        <v>NH</v>
      </c>
      <c r="I240" s="15" t="str">
        <f>IFERROR(VLOOKUP($A240,'CR ACT'!$A$3:$G$9999,5,0),"")</f>
        <v>TVM</v>
      </c>
      <c r="J240" s="15">
        <f>IFERROR(VLOOKUP($A240,'CR ACT'!$A$3:$G$9999,6,0),"")</f>
        <v>0.524305555555556</v>
      </c>
      <c r="K240" s="21">
        <f>IFERROR(VLOOKUP($A240,'CR ACT'!$A$3:$G$9999,7,0),"")</f>
        <v>33.7</v>
      </c>
      <c r="L240" s="140"/>
      <c r="M240" s="140"/>
      <c r="N240" s="140"/>
      <c r="O240" s="140"/>
      <c r="P240" s="48">
        <f t="shared" si="30"/>
        <v>0.052083333333334</v>
      </c>
      <c r="Q240" s="146">
        <f t="shared" si="37"/>
        <v>0.0208333333333329</v>
      </c>
      <c r="S240" s="1"/>
    </row>
    <row r="241" ht="15.75" spans="1:17">
      <c r="A241" s="13">
        <v>345</v>
      </c>
      <c r="B241" s="135">
        <f>IFERROR(VLOOKUP(A241,'CR ACT'!$A$3:$J$9999,10,FALSE),"")</f>
        <v>0</v>
      </c>
      <c r="C241" s="10">
        <v>42</v>
      </c>
      <c r="D241" s="11">
        <v>5</v>
      </c>
      <c r="E241" s="11" t="str">
        <f t="shared" si="29"/>
        <v>42-5</v>
      </c>
      <c r="F241" s="15">
        <f>IFERROR(VLOOKUP($A241,'CR ACT'!$A$3:$G$9999,2,0),"")</f>
        <v>0.545138888888889</v>
      </c>
      <c r="G241" s="15" t="str">
        <f>IFERROR(VLOOKUP($A241,'CR ACT'!$A$3:$G$9999,3,0),"")</f>
        <v>TVM</v>
      </c>
      <c r="H241" s="13" t="str">
        <f>IFERROR(VLOOKUP($A241,'CR ACT'!$A$3:$G$9999,4,0),"")</f>
        <v>NH</v>
      </c>
      <c r="I241" s="15" t="str">
        <f>IFERROR(VLOOKUP($A241,'CR ACT'!$A$3:$G$9999,5,0),"")</f>
        <v>NTA</v>
      </c>
      <c r="J241" s="15">
        <f>IFERROR(VLOOKUP($A241,'CR ACT'!$A$3:$G$9999,6,0),"")</f>
        <v>0.576388888888889</v>
      </c>
      <c r="K241" s="21">
        <f>IFERROR(VLOOKUP($A241,'CR ACT'!$A$3:$G$9999,7,0),"")</f>
        <v>20.7</v>
      </c>
      <c r="L241" s="140"/>
      <c r="M241" s="140"/>
      <c r="N241" s="140"/>
      <c r="O241" s="140"/>
      <c r="P241" s="48">
        <f t="shared" si="30"/>
        <v>0.03125</v>
      </c>
      <c r="Q241" s="146">
        <f t="shared" si="37"/>
        <v>0.00694444444444409</v>
      </c>
    </row>
    <row r="242" ht="15.75" spans="1:17">
      <c r="A242" s="13">
        <v>245</v>
      </c>
      <c r="B242" s="135">
        <f>IFERROR(VLOOKUP(A242,'CR ACT'!$A$3:$J$9999,10,FALSE),"")</f>
        <v>0</v>
      </c>
      <c r="C242" s="14">
        <v>42</v>
      </c>
      <c r="D242" s="13">
        <v>6</v>
      </c>
      <c r="E242" s="11" t="str">
        <f t="shared" si="29"/>
        <v>42-6</v>
      </c>
      <c r="F242" s="15">
        <f>IFERROR(VLOOKUP($A242,'CR ACT'!$A$3:$G$9999,2,0),"")</f>
        <v>0.583333333333333</v>
      </c>
      <c r="G242" s="15" t="str">
        <f>IFERROR(VLOOKUP($A242,'CR ACT'!$A$3:$G$9999,3,0),"")</f>
        <v>NTA</v>
      </c>
      <c r="H242" s="13" t="str">
        <f>IFERROR(VLOOKUP($A242,'CR ACT'!$A$3:$G$9999,4,0),"")</f>
        <v>NH</v>
      </c>
      <c r="I242" s="15" t="str">
        <f>IFERROR(VLOOKUP($A242,'CR ACT'!$A$3:$G$9999,5,0),"")</f>
        <v>TVM</v>
      </c>
      <c r="J242" s="15">
        <f>IFERROR(VLOOKUP($A242,'CR ACT'!$A$3:$G$9999,6,0),"")</f>
        <v>0.618055555555555</v>
      </c>
      <c r="K242" s="21">
        <f>IFERROR(VLOOKUP($A242,'CR ACT'!$A$3:$G$9999,7,0),"")</f>
        <v>20.7</v>
      </c>
      <c r="L242" s="140"/>
      <c r="M242" s="140"/>
      <c r="N242" s="140"/>
      <c r="O242" s="140"/>
      <c r="P242" s="48">
        <f t="shared" si="30"/>
        <v>0.034722222222222</v>
      </c>
      <c r="Q242" s="146">
        <f t="shared" si="37"/>
        <v>0.00694444444444497</v>
      </c>
    </row>
    <row r="243" ht="15.75" spans="1:17">
      <c r="A243" s="13">
        <v>344</v>
      </c>
      <c r="B243" s="135">
        <f>IFERROR(VLOOKUP(A243,'CR ACT'!$A$3:$J$9999,10,FALSE),"")</f>
        <v>0</v>
      </c>
      <c r="C243" s="14">
        <v>42</v>
      </c>
      <c r="D243" s="11">
        <v>7</v>
      </c>
      <c r="E243" s="11" t="str">
        <f t="shared" ref="E243:E244" si="38">C243&amp;-D243</f>
        <v>42-7</v>
      </c>
      <c r="F243" s="15">
        <f>IFERROR(VLOOKUP($A243,'CR ACT'!$A$3:$G$9999,2,0),"")</f>
        <v>0.625</v>
      </c>
      <c r="G243" s="15" t="str">
        <f>IFERROR(VLOOKUP($A243,'CR ACT'!$A$3:$G$9999,3,0),"")</f>
        <v>TVM</v>
      </c>
      <c r="H243" s="13" t="str">
        <f>IFERROR(VLOOKUP($A243,'CR ACT'!$A$3:$G$9999,4,0),"")</f>
        <v>NH</v>
      </c>
      <c r="I243" s="15" t="str">
        <f>IFERROR(VLOOKUP($A243,'CR ACT'!$A$3:$G$9999,5,0),"")</f>
        <v>KLKV</v>
      </c>
      <c r="J243" s="15">
        <f>IFERROR(VLOOKUP($A243,'CR ACT'!$A$3:$G$9999,6,0),"")</f>
        <v>0.680555555555556</v>
      </c>
      <c r="K243" s="21">
        <f>IFERROR(VLOOKUP($A243,'CR ACT'!$A$3:$G$9999,7,0),"")</f>
        <v>33.7</v>
      </c>
      <c r="L243" s="140"/>
      <c r="M243" s="140"/>
      <c r="N243" s="140"/>
      <c r="O243" s="140"/>
      <c r="P243" s="48">
        <f t="shared" si="30"/>
        <v>0.055555555555556</v>
      </c>
      <c r="Q243" s="146">
        <f t="shared" si="37"/>
        <v>0.00694444444444398</v>
      </c>
    </row>
    <row r="244" ht="15.75" spans="1:17">
      <c r="A244" s="13">
        <v>306</v>
      </c>
      <c r="B244" s="135">
        <v>0</v>
      </c>
      <c r="C244" s="14">
        <v>42</v>
      </c>
      <c r="D244" s="13">
        <v>8</v>
      </c>
      <c r="E244" s="11" t="str">
        <f t="shared" si="38"/>
        <v>42-8</v>
      </c>
      <c r="F244" s="15">
        <f>IFERROR(VLOOKUP($A244,'CR ACT'!$A$3:$G$9999,2,0),"")</f>
        <v>0.6875</v>
      </c>
      <c r="G244" s="15" t="str">
        <f>IFERROR(VLOOKUP($A244,'CR ACT'!$A$3:$G$9999,3,0),"")</f>
        <v>KLKV</v>
      </c>
      <c r="H244" s="13" t="str">
        <f>IFERROR(VLOOKUP($A244,'CR ACT'!$A$3:$G$9999,4,0),"")</f>
        <v>NH</v>
      </c>
      <c r="I244" s="15" t="str">
        <f>IFERROR(VLOOKUP($A244,'CR ACT'!$A$3:$G$9999,5,0),"")</f>
        <v>NTA</v>
      </c>
      <c r="J244" s="15">
        <f>IFERROR(VLOOKUP($A244,'CR ACT'!$A$3:$G$9999,6,0),"")</f>
        <v>0.704861111111111</v>
      </c>
      <c r="K244" s="21">
        <f>IFERROR(VLOOKUP($A244,'CR ACT'!$A$3:$G$9999,7,0),"")</f>
        <v>13</v>
      </c>
      <c r="L244" s="140"/>
      <c r="M244" s="140"/>
      <c r="N244" s="140"/>
      <c r="O244" s="140"/>
      <c r="P244" s="48">
        <f t="shared" si="30"/>
        <v>0.017361111111111</v>
      </c>
      <c r="Q244" s="146">
        <f t="shared" si="37"/>
        <v>0.00694444444444398</v>
      </c>
    </row>
    <row r="245" ht="15.75" spans="1:17">
      <c r="A245" s="13">
        <v>500</v>
      </c>
      <c r="B245" s="135">
        <v>0</v>
      </c>
      <c r="C245" s="14">
        <v>42</v>
      </c>
      <c r="D245" s="11">
        <v>9</v>
      </c>
      <c r="E245" s="11" t="str">
        <f t="shared" ref="E245" si="39">C245&amp;-D245</f>
        <v>42-9</v>
      </c>
      <c r="F245" s="15">
        <f>IFERROR(VLOOKUP($A245,'CR ACT'!$A$3:$G$9999,2,0),"")</f>
        <v>0.711805555555555</v>
      </c>
      <c r="G245" s="15" t="str">
        <f>IFERROR(VLOOKUP($A245,'CR ACT'!$A$3:$G$9999,3,0),"")</f>
        <v>NTA</v>
      </c>
      <c r="H245" s="13" t="str">
        <f>IFERROR(VLOOKUP($A245,'CR ACT'!$A$3:$G$9999,4,0),"")</f>
        <v>NH</v>
      </c>
      <c r="I245" s="15" t="str">
        <f>IFERROR(VLOOKUP($A245,'CR ACT'!$A$3:$G$9999,5,0),"")</f>
        <v>PSL</v>
      </c>
      <c r="J245" s="15">
        <f>IFERROR(VLOOKUP($A245,'CR ACT'!$A$3:$G$9999,6,0),"")</f>
        <v>0.729166666666667</v>
      </c>
      <c r="K245" s="21">
        <f>IFERROR(VLOOKUP($A245,'CR ACT'!$A$3:$G$9999,7,0),"")</f>
        <v>12</v>
      </c>
      <c r="L245" s="140"/>
      <c r="M245" s="140"/>
      <c r="N245" s="140"/>
      <c r="O245" s="140"/>
      <c r="P245" s="48">
        <f t="shared" si="30"/>
        <v>0.0173611111111119</v>
      </c>
      <c r="Q245" s="146"/>
    </row>
    <row r="246" ht="15.75" spans="1:17">
      <c r="A246" s="9">
        <v>37</v>
      </c>
      <c r="B246" s="135">
        <f>IFERROR(VLOOKUP(A246,'CR ACT'!$A$3:$J$9999,10,FALSE),"")</f>
        <v>0</v>
      </c>
      <c r="C246" s="10">
        <v>43</v>
      </c>
      <c r="D246" s="11">
        <v>1</v>
      </c>
      <c r="E246" s="11" t="str">
        <f t="shared" ref="E246:E309" si="40">C246&amp;-D246</f>
        <v>43-1</v>
      </c>
      <c r="F246" s="12">
        <f>IFERROR(VLOOKUP($A246,'CR ACT'!$A$3:$G$9999,2,0),"")</f>
        <v>0.315972222222222</v>
      </c>
      <c r="G246" s="12" t="str">
        <f>IFERROR(VLOOKUP($A246,'CR ACT'!$A$3:$G$9999,3,0),"")</f>
        <v>PSL</v>
      </c>
      <c r="H246" s="11" t="str">
        <f>IFERROR(VLOOKUP($A246,'CR ACT'!$A$3:$G$9999,4,0),"")</f>
        <v>NH</v>
      </c>
      <c r="I246" s="12" t="str">
        <f>IFERROR(VLOOKUP($A246,'CR ACT'!$A$3:$G$9999,5,0),"")</f>
        <v>KLKV</v>
      </c>
      <c r="J246" s="12">
        <f>IFERROR(VLOOKUP($A246,'CR ACT'!$A$3:$G$9999,6,0),"")</f>
        <v>0.322916666666666</v>
      </c>
      <c r="K246" s="20">
        <f>IFERROR(VLOOKUP($A246,'CR ACT'!$A$3:$G$9999,7,0),"")</f>
        <v>3.5</v>
      </c>
      <c r="L246" s="136">
        <f>SUMIF(Q246:Q253,"&lt;0:14",Q246:Q253)+SUM(P246:P253)+TIME(0,60,0)</f>
        <v>0.354166666666667</v>
      </c>
      <c r="M246" s="137">
        <f>L246+SUMIF(Q246:Q253,"&gt;0:14",Q246:Q253)-TIME(0,30,0)</f>
        <v>0.5</v>
      </c>
      <c r="N246" s="137">
        <f>MAX(0,(L246-TIME(8,0,0)))</f>
        <v>0.0208333333333334</v>
      </c>
      <c r="O246" s="138">
        <f>SUM(K246:K253)</f>
        <v>160.4</v>
      </c>
      <c r="P246" s="139">
        <f t="shared" ref="P246:P309" si="41">IFERROR(J246-F246,"")</f>
        <v>0.00694444444444442</v>
      </c>
      <c r="Q246" s="145">
        <f t="shared" ref="Q246:Q252" si="42">IFERROR(MAX(0,(F247-J246)),"")</f>
        <v>0.0034722222222226</v>
      </c>
    </row>
    <row r="247" ht="31.5" spans="1:17">
      <c r="A247" s="13">
        <v>170</v>
      </c>
      <c r="B247" s="135">
        <f>IFERROR(VLOOKUP(A247,'CR ACT'!$A$3:$J$9999,10,FALSE),"")</f>
        <v>0</v>
      </c>
      <c r="C247" s="14">
        <v>43</v>
      </c>
      <c r="D247" s="13">
        <v>2</v>
      </c>
      <c r="E247" s="11" t="str">
        <f t="shared" si="40"/>
        <v>43-2</v>
      </c>
      <c r="F247" s="15">
        <f>IFERROR(VLOOKUP($A247,'CR ACT'!$A$3:$G$9999,2,0),"")</f>
        <v>0.326388888888889</v>
      </c>
      <c r="G247" s="15" t="str">
        <f>IFERROR(VLOOKUP($A247,'CR ACT'!$A$3:$G$9999,3,0),"")</f>
        <v>KLKV</v>
      </c>
      <c r="H247" s="13" t="str">
        <f>IFERROR(VLOOKUP($A247,'CR ACT'!$A$3:$G$9999,4,0),"")</f>
        <v>NH-TVM-VZD-VLBLM</v>
      </c>
      <c r="I247" s="15" t="str">
        <f>IFERROR(VLOOKUP($A247,'CR ACT'!$A$3:$G$9999,5,0),"")</f>
        <v>EF</v>
      </c>
      <c r="J247" s="15">
        <f>IFERROR(VLOOKUP($A247,'CR ACT'!$A$3:$G$9999,6,0),"")</f>
        <v>0.402777777777778</v>
      </c>
      <c r="K247" s="21">
        <f>IFERROR(VLOOKUP($A247,'CR ACT'!$A$3:$G$9999,7,0),"")</f>
        <v>43</v>
      </c>
      <c r="L247" s="140"/>
      <c r="M247" s="140"/>
      <c r="N247" s="140"/>
      <c r="O247" s="140"/>
      <c r="P247" s="48">
        <f t="shared" si="41"/>
        <v>0.076388888888889</v>
      </c>
      <c r="Q247" s="146">
        <f t="shared" si="42"/>
        <v>0.00694444444444398</v>
      </c>
    </row>
    <row r="248" ht="15.75" spans="1:17">
      <c r="A248" s="13">
        <v>377</v>
      </c>
      <c r="B248" s="135">
        <f>IFERROR(VLOOKUP(A248,'CR ACT'!$A$3:$J$9999,10,FALSE),"")</f>
        <v>0</v>
      </c>
      <c r="C248" s="10">
        <v>43</v>
      </c>
      <c r="D248" s="11">
        <v>3</v>
      </c>
      <c r="E248" s="11" t="str">
        <f t="shared" si="40"/>
        <v>43-3</v>
      </c>
      <c r="F248" s="15">
        <f>IFERROR(VLOOKUP($A248,'CR ACT'!$A$3:$G$9999,2,0),"")</f>
        <v>0.409722222222222</v>
      </c>
      <c r="G248" s="15" t="str">
        <f>IFERROR(VLOOKUP($A248,'CR ACT'!$A$3:$G$9999,3,0),"")</f>
        <v>EF</v>
      </c>
      <c r="H248" s="13" t="str">
        <f>IFERROR(VLOOKUP($A248,'CR ACT'!$A$3:$G$9999,4,0),"")</f>
        <v>NH</v>
      </c>
      <c r="I248" s="15" t="str">
        <f>IFERROR(VLOOKUP($A248,'CR ACT'!$A$3:$G$9999,5,0),"")</f>
        <v>KLKV</v>
      </c>
      <c r="J248" s="15">
        <f>IFERROR(VLOOKUP($A248,'CR ACT'!$A$3:$G$9999,6,0),"")</f>
        <v>0.46875</v>
      </c>
      <c r="K248" s="21">
        <f>IFERROR(VLOOKUP($A248,'CR ACT'!$A$3:$G$9999,7,0),"")</f>
        <v>33.7</v>
      </c>
      <c r="L248" s="140"/>
      <c r="M248" s="140"/>
      <c r="N248" s="140"/>
      <c r="O248" s="140"/>
      <c r="P248" s="48">
        <f t="shared" si="41"/>
        <v>0.059027777777778</v>
      </c>
      <c r="Q248" s="146">
        <f t="shared" si="42"/>
        <v>0.166666666666667</v>
      </c>
    </row>
    <row r="249" ht="15.75" spans="1:18">
      <c r="A249" s="13">
        <v>258</v>
      </c>
      <c r="B249" s="135">
        <f>IFERROR(VLOOKUP(A249,'CR ACT'!$A$3:$J$9999,10,FALSE),"")</f>
        <v>0</v>
      </c>
      <c r="C249" s="14">
        <v>43</v>
      </c>
      <c r="D249" s="13">
        <v>4</v>
      </c>
      <c r="E249" s="11" t="str">
        <f t="shared" si="40"/>
        <v>43-4</v>
      </c>
      <c r="F249" s="15">
        <f>IFERROR(VLOOKUP($A249,'CR ACT'!$A$3:$G$9999,2,0),"")</f>
        <v>0.635416666666667</v>
      </c>
      <c r="G249" s="15" t="str">
        <f>IFERROR(VLOOKUP($A249,'CR ACT'!$A$3:$G$9999,3,0),"")</f>
        <v>KLKV</v>
      </c>
      <c r="H249" s="13" t="str">
        <f>IFERROR(VLOOKUP($A249,'CR ACT'!$A$3:$G$9999,4,0),"")</f>
        <v>NH-TVM</v>
      </c>
      <c r="I249" s="15" t="str">
        <f>IFERROR(VLOOKUP($A249,'CR ACT'!$A$3:$G$9999,5,0),"")</f>
        <v>EF</v>
      </c>
      <c r="J249" s="15">
        <f>IFERROR(VLOOKUP($A249,'CR ACT'!$A$3:$G$9999,6,0),"")</f>
        <v>0.694444444444444</v>
      </c>
      <c r="K249" s="21">
        <f>IFERROR(VLOOKUP($A249,'CR ACT'!$A$3:$G$9999,7,0),"")</f>
        <v>33.7</v>
      </c>
      <c r="L249" s="140"/>
      <c r="M249" s="140"/>
      <c r="N249" s="140"/>
      <c r="O249" s="140"/>
      <c r="P249" s="48">
        <f t="shared" si="41"/>
        <v>0.059027777777777</v>
      </c>
      <c r="Q249" s="146">
        <f t="shared" si="42"/>
        <v>0.00694444444444497</v>
      </c>
      <c r="R249" s="1"/>
    </row>
    <row r="250" ht="31.5" spans="1:17">
      <c r="A250" s="13">
        <v>370</v>
      </c>
      <c r="B250" s="135">
        <f>IFERROR(VLOOKUP(A250,'CR ACT'!$A$3:$J$9999,10,FALSE),"")</f>
        <v>0</v>
      </c>
      <c r="C250" s="10">
        <v>43</v>
      </c>
      <c r="D250" s="11">
        <v>5</v>
      </c>
      <c r="E250" s="11" t="str">
        <f t="shared" si="40"/>
        <v>43-5</v>
      </c>
      <c r="F250" s="15">
        <f>IFERROR(VLOOKUP($A250,'CR ACT'!$A$3:$G$9999,2,0),"")</f>
        <v>0.701388888888889</v>
      </c>
      <c r="G250" s="15" t="str">
        <f>IFERROR(VLOOKUP($A250,'CR ACT'!$A$3:$G$9999,3,0),"")</f>
        <v>EF</v>
      </c>
      <c r="H250" s="13" t="str">
        <f>IFERROR(VLOOKUP($A250,'CR ACT'!$A$3:$G$9999,4,0),"")</f>
        <v>NH-TVM-VZD-VLBLM</v>
      </c>
      <c r="I250" s="15" t="str">
        <f>IFERROR(VLOOKUP($A250,'CR ACT'!$A$3:$G$9999,5,0),"")</f>
        <v>KLKV</v>
      </c>
      <c r="J250" s="15">
        <f>IFERROR(VLOOKUP($A250,'CR ACT'!$A$3:$G$9999,6,0),"")</f>
        <v>0.784722222222222</v>
      </c>
      <c r="K250" s="21">
        <f>IFERROR(VLOOKUP($A250,'CR ACT'!$A$3:$G$9999,7,0),"")</f>
        <v>43</v>
      </c>
      <c r="L250" s="140"/>
      <c r="M250" s="140"/>
      <c r="N250" s="140"/>
      <c r="O250" s="140"/>
      <c r="P250" s="48">
        <f t="shared" si="41"/>
        <v>0.083333333333333</v>
      </c>
      <c r="Q250" s="146">
        <f t="shared" si="42"/>
        <v>0.00347222222222299</v>
      </c>
    </row>
    <row r="251" ht="15.75" spans="1:17">
      <c r="A251" s="13">
        <v>90</v>
      </c>
      <c r="B251" s="135">
        <f>IFERROR(VLOOKUP(A251,'CR ACT'!$A$3:$J$9999,10,FALSE),"")</f>
        <v>0</v>
      </c>
      <c r="C251" s="14">
        <v>43</v>
      </c>
      <c r="D251" s="13">
        <v>6</v>
      </c>
      <c r="E251" s="11" t="str">
        <f t="shared" si="40"/>
        <v>43-6</v>
      </c>
      <c r="F251" s="15">
        <f>IFERROR(VLOOKUP($A251,'CR ACT'!$A$3:$G$9999,2,0),"")</f>
        <v>0.788194444444445</v>
      </c>
      <c r="G251" s="15" t="str">
        <f>IFERROR(VLOOKUP($A251,'CR ACT'!$A$3:$G$9999,3,0),"")</f>
        <v>KLKV</v>
      </c>
      <c r="H251" s="13" t="str">
        <f>IFERROR(VLOOKUP($A251,'CR ACT'!$A$3:$G$9999,4,0),"")</f>
        <v>NH</v>
      </c>
      <c r="I251" s="15" t="str">
        <f>IFERROR(VLOOKUP($A251,'CR ACT'!$A$3:$G$9999,5,0),"")</f>
        <v>PSL</v>
      </c>
      <c r="J251" s="15">
        <f>IFERROR(VLOOKUP($A251,'CR ACT'!$A$3:$G$9999,6,0),"")</f>
        <v>0.795138888888889</v>
      </c>
      <c r="K251" s="21">
        <f>IFERROR(VLOOKUP($A251,'CR ACT'!$A$3:$G$9999,7,0),"")</f>
        <v>3.5</v>
      </c>
      <c r="L251" s="140"/>
      <c r="M251" s="140"/>
      <c r="N251" s="140"/>
      <c r="O251" s="140"/>
      <c r="P251" s="48">
        <f t="shared" si="41"/>
        <v>0.00694444444444398</v>
      </c>
      <c r="Q251" s="146" t="str">
        <f t="shared" si="42"/>
        <v/>
      </c>
    </row>
    <row r="252" ht="15.75" spans="1:17">
      <c r="A252" s="13"/>
      <c r="B252" s="135" t="str">
        <f>IFERROR(VLOOKUP(A252,'CR ACT'!$A$3:$J$9999,10,FALSE),"")</f>
        <v/>
      </c>
      <c r="C252" s="18"/>
      <c r="D252" s="13"/>
      <c r="E252" s="11" t="str">
        <f t="shared" si="40"/>
        <v>0</v>
      </c>
      <c r="F252" s="15" t="str">
        <f>IFERROR(VLOOKUP($A252,'CR ACT'!$A$3:$G$9999,2,0),"")</f>
        <v/>
      </c>
      <c r="G252" s="15" t="str">
        <f>IFERROR(VLOOKUP($A252,'CR ACT'!$A$3:$G$9999,3,0),"")</f>
        <v/>
      </c>
      <c r="H252" s="13" t="str">
        <f>IFERROR(VLOOKUP($A252,'CR ACT'!$A$3:$G$9999,4,0),"")</f>
        <v/>
      </c>
      <c r="I252" s="15" t="str">
        <f>IFERROR(VLOOKUP($A252,'CR ACT'!$A$3:$G$9999,5,0),"")</f>
        <v/>
      </c>
      <c r="J252" s="15" t="str">
        <f>IFERROR(VLOOKUP($A252,'CR ACT'!$A$3:$G$9999,6,0),"")</f>
        <v/>
      </c>
      <c r="K252" s="21" t="str">
        <f>IFERROR(VLOOKUP($A252,'CR ACT'!$A$3:$G$9999,7,0),"")</f>
        <v/>
      </c>
      <c r="L252" s="141"/>
      <c r="M252" s="141"/>
      <c r="N252" s="141"/>
      <c r="O252" s="141"/>
      <c r="P252" s="48" t="str">
        <f t="shared" si="41"/>
        <v/>
      </c>
      <c r="Q252" s="146" t="str">
        <f t="shared" si="42"/>
        <v/>
      </c>
    </row>
    <row r="253" ht="16.5" spans="1:17">
      <c r="A253" s="13"/>
      <c r="B253" s="135" t="str">
        <f>IFERROR(VLOOKUP(A253,'CR ACT'!$A$3:$J$9999,10,FALSE),"")</f>
        <v/>
      </c>
      <c r="C253" s="18"/>
      <c r="D253" s="16"/>
      <c r="E253" s="11" t="str">
        <f t="shared" si="40"/>
        <v>0</v>
      </c>
      <c r="F253" s="17" t="str">
        <f>IFERROR(VLOOKUP($A253,'CR ACT'!$A$3:$G$9999,2,0),"")</f>
        <v/>
      </c>
      <c r="G253" s="17" t="str">
        <f>IFERROR(VLOOKUP($A253,'CR ACT'!$A$3:$G$9999,3,0),"")</f>
        <v/>
      </c>
      <c r="H253" s="16" t="str">
        <f>IFERROR(VLOOKUP($A253,'CR ACT'!$A$3:$G$9999,4,0),"")</f>
        <v/>
      </c>
      <c r="I253" s="17" t="str">
        <f>IFERROR(VLOOKUP($A253,'CR ACT'!$A$3:$G$9999,5,0),"")</f>
        <v/>
      </c>
      <c r="J253" s="17" t="str">
        <f>IFERROR(VLOOKUP($A253,'CR ACT'!$A$3:$G$9999,6,0),"")</f>
        <v/>
      </c>
      <c r="K253" s="22" t="str">
        <f>IFERROR(VLOOKUP($A253,'CR ACT'!$A$3:$G$9999,7,0),"")</f>
        <v/>
      </c>
      <c r="L253" s="142"/>
      <c r="M253" s="142"/>
      <c r="N253" s="142"/>
      <c r="O253" s="142"/>
      <c r="P253" s="143" t="str">
        <f t="shared" si="41"/>
        <v/>
      </c>
      <c r="Q253" s="147"/>
    </row>
    <row r="254" ht="15.75" spans="1:17">
      <c r="A254" s="9">
        <v>617</v>
      </c>
      <c r="B254" s="135">
        <f>IFERROR(VLOOKUP(A254,'CR ACT'!$A$3:$J$9999,10,FALSE),"")</f>
        <v>0</v>
      </c>
      <c r="C254" s="10">
        <v>44</v>
      </c>
      <c r="D254" s="11">
        <v>1</v>
      </c>
      <c r="E254" s="11" t="str">
        <f t="shared" si="40"/>
        <v>44-1</v>
      </c>
      <c r="F254" s="12">
        <f>IFERROR(VLOOKUP($A254,'CR ACT'!$A$3:$G$9999,2,0),"")</f>
        <v>0.322916666666667</v>
      </c>
      <c r="G254" s="12" t="str">
        <f>IFERROR(VLOOKUP($A254,'CR ACT'!$A$3:$G$9999,3,0),"")</f>
        <v>PSL</v>
      </c>
      <c r="H254" s="11" t="str">
        <f>IFERROR(VLOOKUP($A254,'CR ACT'!$A$3:$G$9999,4,0),"")</f>
        <v>AYRA</v>
      </c>
      <c r="I254" s="12" t="str">
        <f>IFERROR(VLOOKUP($A254,'CR ACT'!$A$3:$G$9999,5,0),"")</f>
        <v>KROD</v>
      </c>
      <c r="J254" s="12">
        <f>IFERROR(VLOOKUP($A254,'CR ACT'!$A$3:$G$9999,6,0),"")</f>
        <v>0.333333333333334</v>
      </c>
      <c r="K254" s="20">
        <f>IFERROR(VLOOKUP($A254,'CR ACT'!$A$3:$G$9999,7,0),"")</f>
        <v>7</v>
      </c>
      <c r="L254" s="136">
        <f>SUMIF(Q254:Q261,"&lt;0:14",Q254:Q261)+SUM(P254:P261)+TIME(0,60,0)</f>
        <v>0.385416666666663</v>
      </c>
      <c r="M254" s="137">
        <f>L254+SUMIF(Q254:Q261,"&gt;0:14",Q254:Q261)-TIME(0,30,0)</f>
        <v>0.4375</v>
      </c>
      <c r="N254" s="137">
        <f>MAX(0,(L254-TIME(8,0,0)))</f>
        <v>0.0520833333333294</v>
      </c>
      <c r="O254" s="138">
        <f>SUM(K254:K261)</f>
        <v>178</v>
      </c>
      <c r="P254" s="139">
        <f t="shared" si="41"/>
        <v>0.010416666666667</v>
      </c>
      <c r="Q254" s="145">
        <f t="shared" ref="Q254:Q260" si="43">IFERROR(MAX(0,(F255-J254)),"")</f>
        <v>0.00694444444444403</v>
      </c>
    </row>
    <row r="255" ht="15.75" spans="1:18">
      <c r="A255" s="13">
        <v>618</v>
      </c>
      <c r="B255" s="135">
        <f>IFERROR(VLOOKUP(A255,'CR ACT'!$A$3:$J$9999,10,FALSE),"")</f>
        <v>0</v>
      </c>
      <c r="C255" s="14">
        <v>44</v>
      </c>
      <c r="D255" s="13">
        <v>2</v>
      </c>
      <c r="E255" s="11" t="str">
        <f t="shared" si="40"/>
        <v>44-2</v>
      </c>
      <c r="F255" s="15">
        <f>IFERROR(VLOOKUP($A255,'CR ACT'!$A$3:$G$9999,2,0),"")</f>
        <v>0.340277777777778</v>
      </c>
      <c r="G255" s="15" t="str">
        <f>IFERROR(VLOOKUP($A255,'CR ACT'!$A$3:$G$9999,3,0),"")</f>
        <v>KROD</v>
      </c>
      <c r="H255" s="13" t="str">
        <f>IFERROR(VLOOKUP($A255,'CR ACT'!$A$3:$G$9999,4,0),"")</f>
        <v>AYRA-PSL</v>
      </c>
      <c r="I255" s="15" t="str">
        <f>IFERROR(VLOOKUP($A255,'CR ACT'!$A$3:$G$9999,5,0),"")</f>
        <v>MC</v>
      </c>
      <c r="J255" s="15">
        <f>IFERROR(VLOOKUP($A255,'CR ACT'!$A$3:$G$9999,6,0),"")</f>
        <v>0.423611111111111</v>
      </c>
      <c r="K255" s="21">
        <f>IFERROR(VLOOKUP($A255,'CR ACT'!$A$3:$G$9999,7,0),"")</f>
        <v>45</v>
      </c>
      <c r="L255" s="140"/>
      <c r="M255" s="140"/>
      <c r="N255" s="140"/>
      <c r="O255" s="140"/>
      <c r="P255" s="48">
        <f t="shared" si="41"/>
        <v>0.083333333333333</v>
      </c>
      <c r="Q255" s="149">
        <f t="shared" si="43"/>
        <v>0.020833333333333</v>
      </c>
      <c r="R255" s="1"/>
    </row>
    <row r="256" ht="15.75" spans="1:18">
      <c r="A256" s="13">
        <v>386</v>
      </c>
      <c r="B256" s="135">
        <f>IFERROR(VLOOKUP(A256,'CR ACT'!$A$3:$J$9999,10,FALSE),"")</f>
        <v>0</v>
      </c>
      <c r="C256" s="10">
        <v>44</v>
      </c>
      <c r="D256" s="13">
        <v>3</v>
      </c>
      <c r="E256" s="11" t="str">
        <f t="shared" si="40"/>
        <v>44-3</v>
      </c>
      <c r="F256" s="15">
        <f>IFERROR(VLOOKUP($A256,'CR ACT'!$A$3:$G$9999,2,0),"")</f>
        <v>0.444444444444444</v>
      </c>
      <c r="G256" s="15" t="str">
        <f>IFERROR(VLOOKUP($A256,'CR ACT'!$A$3:$G$9999,3,0),"")</f>
        <v>MC</v>
      </c>
      <c r="H256" s="13" t="str">
        <f>IFERROR(VLOOKUP($A256,'CR ACT'!$A$3:$G$9999,4,0),"")</f>
        <v>NH</v>
      </c>
      <c r="I256" s="15" t="str">
        <f>IFERROR(VLOOKUP($A256,'CR ACT'!$A$3:$G$9999,5,0),"")</f>
        <v>KLKV</v>
      </c>
      <c r="J256" s="15">
        <f>IFERROR(VLOOKUP($A256,'CR ACT'!$A$3:$G$9999,6,0),"")</f>
        <v>0.520833333333333</v>
      </c>
      <c r="K256" s="21">
        <f>IFERROR(VLOOKUP($A256,'CR ACT'!$A$3:$G$9999,7,0),"")</f>
        <v>40</v>
      </c>
      <c r="L256" s="140"/>
      <c r="M256" s="140"/>
      <c r="N256" s="140"/>
      <c r="O256" s="140"/>
      <c r="P256" s="48">
        <f t="shared" si="41"/>
        <v>0.0763888888888891</v>
      </c>
      <c r="Q256" s="149">
        <f t="shared" si="43"/>
        <v>0.0520833333333379</v>
      </c>
      <c r="R256" s="1"/>
    </row>
    <row r="257" ht="15.75" spans="1:17">
      <c r="A257" s="13">
        <v>243</v>
      </c>
      <c r="B257" s="135">
        <f>IFERROR(VLOOKUP(A257,'CR ACT'!$A$3:$J$9999,10,FALSE),"")</f>
        <v>0</v>
      </c>
      <c r="C257" s="14">
        <v>44</v>
      </c>
      <c r="D257" s="13">
        <v>4</v>
      </c>
      <c r="E257" s="11" t="str">
        <f t="shared" si="40"/>
        <v>44-4</v>
      </c>
      <c r="F257" s="15">
        <f>IFERROR(VLOOKUP($A257,'CR ACT'!$A$3:$G$9999,2,0),"")</f>
        <v>0.572916666666671</v>
      </c>
      <c r="G257" s="15" t="str">
        <f>IFERROR(VLOOKUP($A257,'CR ACT'!$A$3:$G$9999,3,0),"")</f>
        <v>KLKV</v>
      </c>
      <c r="H257" s="13" t="str">
        <f>IFERROR(VLOOKUP($A257,'CR ACT'!$A$3:$G$9999,4,0),"")</f>
        <v>NH</v>
      </c>
      <c r="I257" s="15" t="str">
        <f>IFERROR(VLOOKUP($A257,'CR ACT'!$A$3:$G$9999,5,0),"")</f>
        <v>MC</v>
      </c>
      <c r="J257" s="15">
        <f>IFERROR(VLOOKUP($A257,'CR ACT'!$A$3:$G$9999,6,0),"")</f>
        <v>0.642361111111115</v>
      </c>
      <c r="K257" s="21">
        <f>IFERROR(VLOOKUP($A257,'CR ACT'!$A$3:$G$9999,7,0),"")</f>
        <v>40</v>
      </c>
      <c r="L257" s="140"/>
      <c r="M257" s="140"/>
      <c r="N257" s="140"/>
      <c r="O257" s="140"/>
      <c r="P257" s="48">
        <f t="shared" si="41"/>
        <v>0.0694444444444441</v>
      </c>
      <c r="Q257" s="146">
        <f t="shared" si="43"/>
        <v>0.00694444444444098</v>
      </c>
    </row>
    <row r="258" ht="15.75" spans="1:17">
      <c r="A258" s="13">
        <v>613</v>
      </c>
      <c r="B258" s="135">
        <f>IFERROR(VLOOKUP(A258,'CR ACT'!$A$3:$J$9999,10,FALSE),"")</f>
        <v>0</v>
      </c>
      <c r="C258" s="10">
        <v>44</v>
      </c>
      <c r="D258" s="13">
        <v>5</v>
      </c>
      <c r="E258" s="11" t="str">
        <f t="shared" si="40"/>
        <v>44-5</v>
      </c>
      <c r="F258" s="15">
        <f>IFERROR(VLOOKUP($A258,'CR ACT'!$A$3:$G$9999,2,0),"")</f>
        <v>0.649305555555556</v>
      </c>
      <c r="G258" s="15" t="str">
        <f>IFERROR(VLOOKUP($A258,'CR ACT'!$A$3:$G$9999,3,0),"")</f>
        <v>MC</v>
      </c>
      <c r="H258" s="13" t="str">
        <f>IFERROR(VLOOKUP($A258,'CR ACT'!$A$3:$G$9999,4,0),"")</f>
        <v>UDA</v>
      </c>
      <c r="I258" s="15" t="str">
        <f>IFERROR(VLOOKUP($A258,'CR ACT'!$A$3:$G$9999,5,0),"")</f>
        <v>KDGRA</v>
      </c>
      <c r="J258" s="15">
        <f>IFERROR(VLOOKUP($A258,'CR ACT'!$A$3:$G$9999,6,0),"")</f>
        <v>0.71875</v>
      </c>
      <c r="K258" s="21">
        <f>IFERROR(VLOOKUP($A258,'CR ACT'!$A$3:$G$9999,7,0),"")</f>
        <v>38</v>
      </c>
      <c r="L258" s="140"/>
      <c r="M258" s="140"/>
      <c r="N258" s="140"/>
      <c r="O258" s="140"/>
      <c r="P258" s="48">
        <f t="shared" si="41"/>
        <v>0.069444444444444</v>
      </c>
      <c r="Q258" s="146">
        <f t="shared" si="43"/>
        <v>0.00694444444444497</v>
      </c>
    </row>
    <row r="259" ht="15.75" spans="1:17">
      <c r="A259" s="13">
        <v>642</v>
      </c>
      <c r="B259" s="135">
        <f>IFERROR(VLOOKUP(A259,'CR ACT'!$A$3:$J$9999,10,FALSE),"")</f>
        <v>0</v>
      </c>
      <c r="C259" s="14">
        <v>44</v>
      </c>
      <c r="D259" s="13">
        <v>6</v>
      </c>
      <c r="E259" s="11" t="str">
        <f t="shared" si="40"/>
        <v>44-6</v>
      </c>
      <c r="F259" s="15">
        <f>IFERROR(VLOOKUP($A259,'CR ACT'!$A$3:$G$9999,2,0),"")</f>
        <v>0.725694444444445</v>
      </c>
      <c r="G259" s="15" t="str">
        <f>IFERROR(VLOOKUP($A259,'CR ACT'!$A$3:$G$9999,3,0),"")</f>
        <v>KDGRA</v>
      </c>
      <c r="H259" s="13" t="str">
        <f>IFERROR(VLOOKUP($A259,'CR ACT'!$A$3:$G$9999,4,0),"")</f>
        <v>UDA</v>
      </c>
      <c r="I259" s="15" t="str">
        <f>IFERROR(VLOOKUP($A259,'CR ACT'!$A$3:$G$9999,5,0),"")</f>
        <v>PSL</v>
      </c>
      <c r="J259" s="15">
        <f>IFERROR(VLOOKUP($A259,'CR ACT'!$A$3:$G$9999,6,0),"")</f>
        <v>0.739583333333334</v>
      </c>
      <c r="K259" s="21">
        <f>IFERROR(VLOOKUP($A259,'CR ACT'!$A$3:$G$9999,7,0),"")</f>
        <v>8</v>
      </c>
      <c r="L259" s="140"/>
      <c r="M259" s="140"/>
      <c r="N259" s="140"/>
      <c r="O259" s="140"/>
      <c r="P259" s="48">
        <f t="shared" si="41"/>
        <v>0.013888888888889</v>
      </c>
      <c r="Q259" s="146" t="str">
        <f t="shared" si="43"/>
        <v/>
      </c>
    </row>
    <row r="260" ht="15.75" spans="1:17">
      <c r="A260" s="13"/>
      <c r="B260" s="135" t="str">
        <f>IFERROR(VLOOKUP(A260,'CR ACT'!$A$3:$J$9999,10,FALSE),"")</f>
        <v/>
      </c>
      <c r="C260" s="18"/>
      <c r="D260" s="13"/>
      <c r="E260" s="11" t="str">
        <f t="shared" si="40"/>
        <v>0</v>
      </c>
      <c r="F260" s="15" t="str">
        <f>IFERROR(VLOOKUP($A260,'CR ACT'!$A$3:$G$9999,2,0),"")</f>
        <v/>
      </c>
      <c r="G260" s="15" t="str">
        <f>IFERROR(VLOOKUP($A260,'CR ACT'!$A$3:$G$9999,3,0),"")</f>
        <v/>
      </c>
      <c r="H260" s="13" t="str">
        <f>IFERROR(VLOOKUP($A260,'CR ACT'!$A$3:$G$9999,4,0),"")</f>
        <v/>
      </c>
      <c r="I260" s="15" t="str">
        <f>IFERROR(VLOOKUP($A260,'CR ACT'!$A$3:$G$9999,5,0),"")</f>
        <v/>
      </c>
      <c r="J260" s="15" t="str">
        <f>IFERROR(VLOOKUP($A260,'CR ACT'!$A$3:$G$9999,6,0),"")</f>
        <v/>
      </c>
      <c r="K260" s="21" t="str">
        <f>IFERROR(VLOOKUP($A260,'CR ACT'!$A$3:$G$9999,7,0),"")</f>
        <v/>
      </c>
      <c r="L260" s="141"/>
      <c r="M260" s="141"/>
      <c r="N260" s="141"/>
      <c r="O260" s="141"/>
      <c r="P260" s="48" t="str">
        <f t="shared" si="41"/>
        <v/>
      </c>
      <c r="Q260" s="146" t="str">
        <f t="shared" si="43"/>
        <v/>
      </c>
    </row>
    <row r="261" ht="16.5" spans="1:17">
      <c r="A261" s="13"/>
      <c r="B261" s="135" t="str">
        <f>IFERROR(VLOOKUP(A261,'CR ACT'!$A$3:$J$9999,10,FALSE),"")</f>
        <v/>
      </c>
      <c r="C261" s="18"/>
      <c r="D261" s="16"/>
      <c r="E261" s="11" t="str">
        <f t="shared" si="40"/>
        <v>0</v>
      </c>
      <c r="F261" s="17" t="str">
        <f>IFERROR(VLOOKUP($A261,'CR ACT'!$A$3:$G$9999,2,0),"")</f>
        <v/>
      </c>
      <c r="G261" s="17" t="str">
        <f>IFERROR(VLOOKUP($A261,'CR ACT'!$A$3:$G$9999,3,0),"")</f>
        <v/>
      </c>
      <c r="H261" s="16" t="str">
        <f>IFERROR(VLOOKUP($A261,'CR ACT'!$A$3:$G$9999,4,0),"")</f>
        <v/>
      </c>
      <c r="I261" s="17" t="str">
        <f>IFERROR(VLOOKUP($A261,'CR ACT'!$A$3:$G$9999,5,0),"")</f>
        <v/>
      </c>
      <c r="J261" s="17" t="str">
        <f>IFERROR(VLOOKUP($A261,'CR ACT'!$A$3:$G$9999,6,0),"")</f>
        <v/>
      </c>
      <c r="K261" s="22" t="str">
        <f>IFERROR(VLOOKUP($A261,'CR ACT'!$A$3:$G$9999,7,0),"")</f>
        <v/>
      </c>
      <c r="L261" s="142"/>
      <c r="M261" s="142"/>
      <c r="N261" s="142"/>
      <c r="O261" s="142"/>
      <c r="P261" s="143" t="str">
        <f t="shared" si="41"/>
        <v/>
      </c>
      <c r="Q261" s="147"/>
    </row>
    <row r="262" ht="15.75" spans="1:17">
      <c r="A262" s="9">
        <v>40</v>
      </c>
      <c r="B262" s="135">
        <f>IFERROR(VLOOKUP(A262,'CR ACT'!$A$3:$J$9999,10,FALSE),"")</f>
        <v>0</v>
      </c>
      <c r="C262" s="14">
        <v>45</v>
      </c>
      <c r="D262" s="11">
        <v>1</v>
      </c>
      <c r="E262" s="11" t="str">
        <f t="shared" si="40"/>
        <v>45-1</v>
      </c>
      <c r="F262" s="12">
        <f>IFERROR(VLOOKUP($A262,'CR ACT'!$A$3:$G$9999,2,0),"")</f>
        <v>0.378472222222222</v>
      </c>
      <c r="G262" s="12" t="str">
        <f>IFERROR(VLOOKUP($A262,'CR ACT'!$A$3:$G$9999,3,0),"")</f>
        <v>PSL</v>
      </c>
      <c r="H262" s="11" t="str">
        <f>IFERROR(VLOOKUP($A262,'CR ACT'!$A$3:$G$9999,4,0),"")</f>
        <v>NH</v>
      </c>
      <c r="I262" s="12" t="str">
        <f>IFERROR(VLOOKUP($A262,'CR ACT'!$A$3:$G$9999,5,0),"")</f>
        <v>KLKV</v>
      </c>
      <c r="J262" s="12">
        <f>IFERROR(VLOOKUP($A262,'CR ACT'!$A$3:$G$9999,6,0),"")</f>
        <v>0.385416666666666</v>
      </c>
      <c r="K262" s="20">
        <f>IFERROR(VLOOKUP($A262,'CR ACT'!$A$3:$G$9999,7,0),"")</f>
        <v>3.5</v>
      </c>
      <c r="L262" s="136">
        <f>SUMIF(Q262:Q269,"&lt;0:14",Q262:Q269)+SUM(P262:P269)+TIME(0,60,0)</f>
        <v>0.395833333333334</v>
      </c>
      <c r="M262" s="137">
        <f>L262+SUMIF(Q262:Q269,"&gt;0:14",Q262:Q269)-TIME(0,30,0)</f>
        <v>0.395833333333333</v>
      </c>
      <c r="N262" s="137">
        <f>MAX(0,(L262-TIME(8,0,0)))</f>
        <v>0.0625000000000003</v>
      </c>
      <c r="O262" s="138">
        <f>SUM(K262:K269)</f>
        <v>183.5</v>
      </c>
      <c r="P262" s="139">
        <f t="shared" si="41"/>
        <v>0.00694444444444442</v>
      </c>
      <c r="Q262" s="145">
        <f t="shared" ref="Q262:Q268" si="44">IFERROR(MAX(0,(F263-J262)),"")</f>
        <v>0.00694444444444459</v>
      </c>
    </row>
    <row r="263" ht="15.75" spans="1:17">
      <c r="A263" s="13">
        <v>586</v>
      </c>
      <c r="B263" s="135">
        <f>IFERROR(VLOOKUP(A263,'CR ACT'!$A$3:$J$9999,10,FALSE),"")</f>
        <v>0</v>
      </c>
      <c r="C263" s="10">
        <v>45</v>
      </c>
      <c r="D263" s="13">
        <v>2</v>
      </c>
      <c r="E263" s="11" t="str">
        <f t="shared" si="40"/>
        <v>45-2</v>
      </c>
      <c r="F263" s="15">
        <f>IFERROR(VLOOKUP($A263,'CR ACT'!$A$3:$G$9999,2,0),"")</f>
        <v>0.392361111111111</v>
      </c>
      <c r="G263" s="15" t="str">
        <f>IFERROR(VLOOKUP($A263,'CR ACT'!$A$3:$G$9999,3,0),"")</f>
        <v>KLKV</v>
      </c>
      <c r="H263" s="13" t="str">
        <f>IFERROR(VLOOKUP($A263,'CR ACT'!$A$3:$G$9999,4,0),"")</f>
        <v>PKDA-AVPM</v>
      </c>
      <c r="I263" s="15" t="str">
        <f>IFERROR(VLOOKUP($A263,'CR ACT'!$A$3:$G$9999,5,0),"")</f>
        <v>NTA</v>
      </c>
      <c r="J263" s="15">
        <f>IFERROR(VLOOKUP($A263,'CR ACT'!$A$3:$G$9999,6,0),"")</f>
        <v>0.444444444444444</v>
      </c>
      <c r="K263" s="21">
        <f>IFERROR(VLOOKUP($A263,'CR ACT'!$A$3:$G$9999,7,0),"")</f>
        <v>30</v>
      </c>
      <c r="L263" s="140"/>
      <c r="M263" s="140"/>
      <c r="N263" s="140"/>
      <c r="O263" s="140"/>
      <c r="P263" s="48">
        <f t="shared" si="41"/>
        <v>0.052083333333333</v>
      </c>
      <c r="Q263" s="146">
        <f t="shared" si="44"/>
        <v>0.00694444444444503</v>
      </c>
    </row>
    <row r="264" ht="15.75" spans="1:17">
      <c r="A264" s="13">
        <v>589</v>
      </c>
      <c r="B264" s="135">
        <f>IFERROR(VLOOKUP(A264,'CR ACT'!$A$3:$J$9999,10,FALSE),"")</f>
        <v>0</v>
      </c>
      <c r="C264" s="14">
        <v>45</v>
      </c>
      <c r="D264" s="13">
        <v>3</v>
      </c>
      <c r="E264" s="11" t="str">
        <f t="shared" si="40"/>
        <v>45-3</v>
      </c>
      <c r="F264" s="15">
        <f>IFERROR(VLOOKUP($A264,'CR ACT'!$A$3:$G$9999,2,0),"")</f>
        <v>0.451388888888889</v>
      </c>
      <c r="G264" s="15" t="str">
        <f>IFERROR(VLOOKUP($A264,'CR ACT'!$A$3:$G$9999,3,0),"")</f>
        <v>NTA</v>
      </c>
      <c r="H264" s="13" t="str">
        <f>IFERROR(VLOOKUP($A264,'CR ACT'!$A$3:$G$9999,4,0),"")</f>
        <v>AVPM-PKDA</v>
      </c>
      <c r="I264" s="15" t="str">
        <f>IFERROR(VLOOKUP($A264,'CR ACT'!$A$3:$G$9999,5,0),"")</f>
        <v>KLKV</v>
      </c>
      <c r="J264" s="15">
        <f>IFERROR(VLOOKUP($A264,'CR ACT'!$A$3:$G$9999,6,0),"")</f>
        <v>0.503472222222222</v>
      </c>
      <c r="K264" s="21">
        <f>IFERROR(VLOOKUP($A264,'CR ACT'!$A$3:$G$9999,7,0),"")</f>
        <v>30</v>
      </c>
      <c r="L264" s="140"/>
      <c r="M264" s="140"/>
      <c r="N264" s="140"/>
      <c r="O264" s="140"/>
      <c r="P264" s="48">
        <f t="shared" si="41"/>
        <v>0.052083333333333</v>
      </c>
      <c r="Q264" s="146">
        <f t="shared" si="44"/>
        <v>0.00694444444444497</v>
      </c>
    </row>
    <row r="265" ht="15.75" spans="1:17">
      <c r="A265" s="13">
        <v>587</v>
      </c>
      <c r="B265" s="135">
        <f>IFERROR(VLOOKUP(A265,'CR ACT'!$A$3:$J$9999,10,FALSE),"")</f>
        <v>0</v>
      </c>
      <c r="C265" s="10">
        <v>45</v>
      </c>
      <c r="D265" s="13">
        <v>4</v>
      </c>
      <c r="E265" s="11" t="str">
        <f t="shared" si="40"/>
        <v>45-4</v>
      </c>
      <c r="F265" s="15">
        <f>IFERROR(VLOOKUP($A265,'CR ACT'!$A$3:$G$9999,2,0),"")</f>
        <v>0.510416666666667</v>
      </c>
      <c r="G265" s="15" t="str">
        <f>IFERROR(VLOOKUP($A265,'CR ACT'!$A$3:$G$9999,3,0),"")</f>
        <v>KLKV</v>
      </c>
      <c r="H265" s="13" t="str">
        <f>IFERROR(VLOOKUP($A265,'CR ACT'!$A$3:$G$9999,4,0),"")</f>
        <v>PKDA-AVPM</v>
      </c>
      <c r="I265" s="15" t="str">
        <f>IFERROR(VLOOKUP($A265,'CR ACT'!$A$3:$G$9999,5,0),"")</f>
        <v>NTA</v>
      </c>
      <c r="J265" s="15">
        <f>IFERROR(VLOOKUP($A265,'CR ACT'!$A$3:$G$9999,6,0),"")</f>
        <v>0.5625</v>
      </c>
      <c r="K265" s="21">
        <f>IFERROR(VLOOKUP($A265,'CR ACT'!$A$3:$G$9999,7,0),"")</f>
        <v>30</v>
      </c>
      <c r="L265" s="140"/>
      <c r="M265" s="140"/>
      <c r="N265" s="140"/>
      <c r="O265" s="140"/>
      <c r="P265" s="48">
        <f t="shared" si="41"/>
        <v>0.052083333333333</v>
      </c>
      <c r="Q265" s="146">
        <f t="shared" si="44"/>
        <v>0.020833333333333</v>
      </c>
    </row>
    <row r="266" ht="15.75" spans="1:17">
      <c r="A266" s="13">
        <v>590</v>
      </c>
      <c r="B266" s="135">
        <f>IFERROR(VLOOKUP(A266,'CR ACT'!$A$3:$J$9999,10,FALSE),"")</f>
        <v>0</v>
      </c>
      <c r="C266" s="14">
        <v>45</v>
      </c>
      <c r="D266" s="13">
        <v>5</v>
      </c>
      <c r="E266" s="11" t="str">
        <f t="shared" si="40"/>
        <v>45-5</v>
      </c>
      <c r="F266" s="15">
        <f>IFERROR(VLOOKUP($A266,'CR ACT'!$A$3:$G$9999,2,0),"")</f>
        <v>0.583333333333333</v>
      </c>
      <c r="G266" s="15" t="str">
        <f>IFERROR(VLOOKUP($A266,'CR ACT'!$A$3:$G$9999,3,0),"")</f>
        <v>NTA</v>
      </c>
      <c r="H266" s="13" t="str">
        <f>IFERROR(VLOOKUP($A266,'CR ACT'!$A$3:$G$9999,4,0),"")</f>
        <v>AVPM-PKDA</v>
      </c>
      <c r="I266" s="15" t="str">
        <f>IFERROR(VLOOKUP($A266,'CR ACT'!$A$3:$G$9999,5,0),"")</f>
        <v>KLKV</v>
      </c>
      <c r="J266" s="15">
        <f>IFERROR(VLOOKUP($A266,'CR ACT'!$A$3:$G$9999,6,0),"")</f>
        <v>0.635416666666666</v>
      </c>
      <c r="K266" s="21">
        <f>IFERROR(VLOOKUP($A266,'CR ACT'!$A$3:$G$9999,7,0),"")</f>
        <v>30</v>
      </c>
      <c r="L266" s="140"/>
      <c r="M266" s="140"/>
      <c r="N266" s="140"/>
      <c r="O266" s="140"/>
      <c r="P266" s="48">
        <f t="shared" si="41"/>
        <v>0.0520833333333329</v>
      </c>
      <c r="Q266" s="146">
        <f t="shared" si="44"/>
        <v>0.00694444444444509</v>
      </c>
    </row>
    <row r="267" ht="15.75" spans="1:17">
      <c r="A267" s="13">
        <v>588</v>
      </c>
      <c r="B267" s="135">
        <f>IFERROR(VLOOKUP(A267,'CR ACT'!$A$3:$J$9999,10,FALSE),"")</f>
        <v>0</v>
      </c>
      <c r="C267" s="10">
        <v>45</v>
      </c>
      <c r="D267" s="13">
        <v>6</v>
      </c>
      <c r="E267" s="11" t="str">
        <f t="shared" si="40"/>
        <v>45-6</v>
      </c>
      <c r="F267" s="15">
        <f>IFERROR(VLOOKUP($A267,'CR ACT'!$A$3:$G$9999,2,0),"")</f>
        <v>0.642361111111111</v>
      </c>
      <c r="G267" s="15" t="str">
        <f>IFERROR(VLOOKUP($A267,'CR ACT'!$A$3:$G$9999,3,0),"")</f>
        <v>KLKV</v>
      </c>
      <c r="H267" s="13" t="str">
        <f>IFERROR(VLOOKUP($A267,'CR ACT'!$A$3:$G$9999,4,0),"")</f>
        <v>PKDA-AVPM</v>
      </c>
      <c r="I267" s="15" t="str">
        <f>IFERROR(VLOOKUP($A267,'CR ACT'!$A$3:$G$9999,5,0),"")</f>
        <v>NTA</v>
      </c>
      <c r="J267" s="15">
        <f>IFERROR(VLOOKUP($A267,'CR ACT'!$A$3:$G$9999,6,0),"")</f>
        <v>0.694444444444444</v>
      </c>
      <c r="K267" s="21">
        <f>IFERROR(VLOOKUP($A267,'CR ACT'!$A$3:$G$9999,7,0),"")</f>
        <v>30</v>
      </c>
      <c r="L267" s="140"/>
      <c r="M267" s="140"/>
      <c r="N267" s="140"/>
      <c r="O267" s="140"/>
      <c r="P267" s="48">
        <f t="shared" si="41"/>
        <v>0.0520833333333329</v>
      </c>
      <c r="Q267" s="146">
        <f t="shared" si="44"/>
        <v>0.00694444444444497</v>
      </c>
    </row>
    <row r="268" ht="15.75" spans="1:17">
      <c r="A268" s="13">
        <v>591</v>
      </c>
      <c r="B268" s="135">
        <f>IFERROR(VLOOKUP(A268,'CR ACT'!$A$3:$J$9999,10,FALSE),"")</f>
        <v>0</v>
      </c>
      <c r="C268" s="14">
        <v>45</v>
      </c>
      <c r="D268" s="13">
        <v>7</v>
      </c>
      <c r="E268" s="11" t="str">
        <f t="shared" si="40"/>
        <v>45-7</v>
      </c>
      <c r="F268" s="15">
        <f>IFERROR(VLOOKUP($A268,'CR ACT'!$A$3:$G$9999,2,0),"")</f>
        <v>0.701388888888889</v>
      </c>
      <c r="G268" s="15" t="str">
        <f>IFERROR(VLOOKUP($A268,'CR ACT'!$A$3:$G$9999,3,0),"")</f>
        <v>NTA</v>
      </c>
      <c r="H268" s="13" t="str">
        <f>IFERROR(VLOOKUP($A268,'CR ACT'!$A$3:$G$9999,4,0),"")</f>
        <v>AVPM-PKDA</v>
      </c>
      <c r="I268" s="15" t="str">
        <f>IFERROR(VLOOKUP($A268,'CR ACT'!$A$3:$G$9999,5,0),"")</f>
        <v>PSL</v>
      </c>
      <c r="J268" s="15">
        <f>IFERROR(VLOOKUP($A268,'CR ACT'!$A$3:$G$9999,6,0),"")</f>
        <v>0.753472222222222</v>
      </c>
      <c r="K268" s="21">
        <f>IFERROR(VLOOKUP($A268,'CR ACT'!$A$3:$G$9999,7,0),"")</f>
        <v>30</v>
      </c>
      <c r="L268" s="141"/>
      <c r="M268" s="141"/>
      <c r="N268" s="141"/>
      <c r="O268" s="141"/>
      <c r="P268" s="48">
        <f t="shared" si="41"/>
        <v>0.052083333333333</v>
      </c>
      <c r="Q268" s="146" t="str">
        <f t="shared" si="44"/>
        <v/>
      </c>
    </row>
    <row r="269" ht="16.5" spans="1:17">
      <c r="A269" s="13"/>
      <c r="B269" s="135" t="str">
        <f>IFERROR(VLOOKUP(A269,'CR ACT'!$A$3:$J$9999,10,FALSE),"")</f>
        <v/>
      </c>
      <c r="C269" s="18"/>
      <c r="D269" s="16"/>
      <c r="E269" s="11" t="str">
        <f t="shared" si="40"/>
        <v>0</v>
      </c>
      <c r="F269" s="17" t="str">
        <f>IFERROR(VLOOKUP($A269,'CR ACT'!$A$3:$G$9999,2,0),"")</f>
        <v/>
      </c>
      <c r="G269" s="17" t="str">
        <f>IFERROR(VLOOKUP($A269,'CR ACT'!$A$3:$G$9999,3,0),"")</f>
        <v/>
      </c>
      <c r="H269" s="16" t="str">
        <f>IFERROR(VLOOKUP($A269,'CR ACT'!$A$3:$G$9999,4,0),"")</f>
        <v/>
      </c>
      <c r="I269" s="17" t="str">
        <f>IFERROR(VLOOKUP($A269,'CR ACT'!$A$3:$G$9999,5,0),"")</f>
        <v/>
      </c>
      <c r="J269" s="17" t="str">
        <f>IFERROR(VLOOKUP($A269,'CR ACT'!$A$3:$G$9999,6,0),"")</f>
        <v/>
      </c>
      <c r="K269" s="22" t="str">
        <f>IFERROR(VLOOKUP($A269,'CR ACT'!$A$3:$G$9999,7,0),"")</f>
        <v/>
      </c>
      <c r="L269" s="142"/>
      <c r="M269" s="142"/>
      <c r="N269" s="142"/>
      <c r="O269" s="142"/>
      <c r="P269" s="143" t="str">
        <f t="shared" si="41"/>
        <v/>
      </c>
      <c r="Q269" s="147"/>
    </row>
    <row r="270" ht="15.75" spans="1:17">
      <c r="A270" s="9">
        <v>592</v>
      </c>
      <c r="B270" s="135">
        <f>IFERROR(VLOOKUP(A270,'CR ACT'!$A$3:$J$9999,10,FALSE),"")</f>
        <v>0</v>
      </c>
      <c r="C270" s="10">
        <v>46</v>
      </c>
      <c r="D270" s="11">
        <v>1</v>
      </c>
      <c r="E270" s="11" t="str">
        <f t="shared" si="40"/>
        <v>46-1</v>
      </c>
      <c r="F270" s="12">
        <f>IFERROR(VLOOKUP($A270,'CR ACT'!$A$3:$G$9999,2,0),"")</f>
        <v>0.326388888888889</v>
      </c>
      <c r="G270" s="12" t="str">
        <f>IFERROR(VLOOKUP($A270,'CR ACT'!$A$3:$G$9999,3,0),"")</f>
        <v>PSL</v>
      </c>
      <c r="H270" s="11" t="str">
        <f>IFERROR(VLOOKUP($A270,'CR ACT'!$A$3:$G$9999,4,0),"")</f>
        <v>PDTM-AVKRA</v>
      </c>
      <c r="I270" s="12" t="str">
        <f>IFERROR(VLOOKUP($A270,'CR ACT'!$A$3:$G$9999,5,0),"")</f>
        <v>TVM</v>
      </c>
      <c r="J270" s="12">
        <f>IFERROR(VLOOKUP($A270,'CR ACT'!$A$3:$G$9999,6,0),"")</f>
        <v>0.416666666666667</v>
      </c>
      <c r="K270" s="20">
        <f>IFERROR(VLOOKUP($A270,'CR ACT'!$A$3:$G$9999,7,0),"")</f>
        <v>51</v>
      </c>
      <c r="L270" s="136">
        <f>SUMIF(Q270:Q277,"&lt;0:14",Q270:Q277)+SUM(P270:P277)+TIME(0,60,0)</f>
        <v>0.413194444444445</v>
      </c>
      <c r="M270" s="137">
        <f>L270+SUMIF(Q270:Q277,"&gt;0:14",Q270:Q277)-TIME(0,30,0)</f>
        <v>0.413194444444444</v>
      </c>
      <c r="N270" s="137">
        <f>MAX(0,(L270-TIME(8,0,0)))</f>
        <v>0.0798611111111114</v>
      </c>
      <c r="O270" s="138">
        <f>SUM(K270:K277)</f>
        <v>187.4</v>
      </c>
      <c r="P270" s="139">
        <f t="shared" si="41"/>
        <v>0.090277777777778</v>
      </c>
      <c r="Q270" s="145">
        <f t="shared" ref="Q270:Q276" si="45">IFERROR(MAX(0,(F271-J270)),"")</f>
        <v>0.00694444444444398</v>
      </c>
    </row>
    <row r="271" ht="15.75" spans="1:17">
      <c r="A271" s="13">
        <v>608</v>
      </c>
      <c r="B271" s="135">
        <f>IFERROR(VLOOKUP(A271,'CR ACT'!$A$3:$J$9999,10,FALSE),"")</f>
        <v>0</v>
      </c>
      <c r="C271" s="14">
        <v>46</v>
      </c>
      <c r="D271" s="13">
        <v>2</v>
      </c>
      <c r="E271" s="11" t="str">
        <f t="shared" si="40"/>
        <v>46-2</v>
      </c>
      <c r="F271" s="15">
        <f>IFERROR(VLOOKUP($A271,'CR ACT'!$A$3:$G$9999,2,0),"")</f>
        <v>0.423611111111111</v>
      </c>
      <c r="G271" s="15" t="str">
        <f>IFERROR(VLOOKUP($A271,'CR ACT'!$A$3:$G$9999,3,0),"")</f>
        <v>TVM</v>
      </c>
      <c r="H271" s="13" t="str">
        <f>IFERROR(VLOOKUP($A271,'CR ACT'!$A$3:$G$9999,4,0),"")</f>
        <v>NH</v>
      </c>
      <c r="I271" s="15" t="str">
        <f>IFERROR(VLOOKUP($A271,'CR ACT'!$A$3:$G$9999,5,0),"")</f>
        <v>KLKV</v>
      </c>
      <c r="J271" s="15">
        <f>IFERROR(VLOOKUP($A271,'CR ACT'!$A$3:$G$9999,6,0),"")</f>
        <v>0.486111111111111</v>
      </c>
      <c r="K271" s="21">
        <f>IFERROR(VLOOKUP($A271,'CR ACT'!$A$3:$G$9999,7,0),"")</f>
        <v>33.7</v>
      </c>
      <c r="L271" s="140"/>
      <c r="M271" s="140"/>
      <c r="N271" s="140"/>
      <c r="O271" s="140"/>
      <c r="P271" s="48">
        <f t="shared" si="41"/>
        <v>0.0625</v>
      </c>
      <c r="Q271" s="146">
        <f t="shared" si="45"/>
        <v>0.020833333333333</v>
      </c>
    </row>
    <row r="272" ht="15.75" spans="1:17">
      <c r="A272" s="13">
        <v>643</v>
      </c>
      <c r="B272" s="135">
        <f>IFERROR(VLOOKUP(A272,'CR ACT'!$A$3:$J$9999,10,FALSE),"")</f>
        <v>0</v>
      </c>
      <c r="C272" s="10">
        <v>46</v>
      </c>
      <c r="D272" s="13">
        <v>3</v>
      </c>
      <c r="E272" s="11" t="str">
        <f t="shared" si="40"/>
        <v>46-3</v>
      </c>
      <c r="F272" s="15">
        <f>IFERROR(VLOOKUP($A272,'CR ACT'!$A$3:$G$9999,2,0),"")</f>
        <v>0.506944444444444</v>
      </c>
      <c r="G272" s="15" t="str">
        <f>IFERROR(VLOOKUP($A272,'CR ACT'!$A$3:$G$9999,3,0),"")</f>
        <v>KLKV</v>
      </c>
      <c r="H272" s="13" t="str">
        <f>IFERROR(VLOOKUP($A272,'CR ACT'!$A$3:$G$9999,4,0),"")</f>
        <v>PVR-VZM-BYPASS</v>
      </c>
      <c r="I272" s="15" t="str">
        <f>IFERROR(VLOOKUP($A272,'CR ACT'!$A$3:$G$9999,5,0),"")</f>
        <v>TVM</v>
      </c>
      <c r="J272" s="15">
        <f>IFERROR(VLOOKUP($A272,'CR ACT'!$A$3:$G$9999,6,0),"")</f>
        <v>0.590277777777777</v>
      </c>
      <c r="K272" s="21">
        <f>IFERROR(VLOOKUP($A272,'CR ACT'!$A$3:$G$9999,7,0),"")</f>
        <v>45</v>
      </c>
      <c r="L272" s="140"/>
      <c r="M272" s="140"/>
      <c r="N272" s="140"/>
      <c r="O272" s="140"/>
      <c r="P272" s="48">
        <f t="shared" si="41"/>
        <v>0.0833333333333333</v>
      </c>
      <c r="Q272" s="146">
        <f t="shared" si="45"/>
        <v>0.00694444444444475</v>
      </c>
    </row>
    <row r="273" ht="15.75" spans="1:17">
      <c r="A273" s="13">
        <v>425</v>
      </c>
      <c r="B273" s="135">
        <f>IFERROR(VLOOKUP(A273,'CR ACT'!$A$3:$J$9999,10,FALSE),"")</f>
        <v>0</v>
      </c>
      <c r="C273" s="14">
        <v>46</v>
      </c>
      <c r="D273" s="13">
        <v>4</v>
      </c>
      <c r="E273" s="11" t="str">
        <f t="shared" si="40"/>
        <v>46-4</v>
      </c>
      <c r="F273" s="15">
        <f>IFERROR(VLOOKUP($A273,'CR ACT'!$A$3:$G$9999,2,0),"")</f>
        <v>0.597222222222222</v>
      </c>
      <c r="G273" s="15" t="str">
        <f>IFERROR(VLOOKUP($A273,'CR ACT'!$A$3:$G$9999,3,0),"")</f>
        <v>TVM</v>
      </c>
      <c r="H273" s="13" t="str">
        <f>IFERROR(VLOOKUP($A273,'CR ACT'!$A$3:$G$9999,4,0),"")</f>
        <v>NH</v>
      </c>
      <c r="I273" s="15" t="str">
        <f>IFERROR(VLOOKUP($A273,'CR ACT'!$A$3:$G$9999,5,0),"")</f>
        <v>KLKV</v>
      </c>
      <c r="J273" s="15">
        <f>IFERROR(VLOOKUP($A273,'CR ACT'!$A$3:$G$9999,6,0),"")</f>
        <v>0.666666666666666</v>
      </c>
      <c r="K273" s="21">
        <f>IFERROR(VLOOKUP($A273,'CR ACT'!$A$3:$G$9999,7,0),"")</f>
        <v>33.7</v>
      </c>
      <c r="L273" s="140"/>
      <c r="M273" s="140"/>
      <c r="N273" s="140"/>
      <c r="O273" s="140"/>
      <c r="P273" s="48">
        <f t="shared" si="41"/>
        <v>0.069444444444444</v>
      </c>
      <c r="Q273" s="146">
        <f t="shared" si="45"/>
        <v>0.00694444444444509</v>
      </c>
    </row>
    <row r="274" ht="15.75" spans="1:17">
      <c r="A274" s="13">
        <v>636</v>
      </c>
      <c r="B274" s="135">
        <f>IFERROR(VLOOKUP(A274,'CR ACT'!$A$3:$J$9999,10,FALSE),"")</f>
        <v>0</v>
      </c>
      <c r="C274" s="10">
        <v>46</v>
      </c>
      <c r="D274" s="13">
        <v>5</v>
      </c>
      <c r="E274" s="11" t="str">
        <f t="shared" si="40"/>
        <v>46-5</v>
      </c>
      <c r="F274" s="15">
        <f>IFERROR(VLOOKUP($A274,'CR ACT'!$A$3:$G$9999,2,0),"")</f>
        <v>0.673611111111111</v>
      </c>
      <c r="G274" s="15" t="str">
        <f>IFERROR(VLOOKUP($A274,'CR ACT'!$A$3:$G$9999,3,0),"")</f>
        <v>KLKV</v>
      </c>
      <c r="H274" s="13" t="str">
        <f>IFERROR(VLOOKUP($A274,'CR ACT'!$A$3:$G$9999,4,0),"")</f>
        <v>PZKNU</v>
      </c>
      <c r="I274" s="15" t="str">
        <f>IFERROR(VLOOKUP($A274,'CR ACT'!$A$3:$G$9999,5,0),"")</f>
        <v>VLKA</v>
      </c>
      <c r="J274" s="15">
        <f>IFERROR(VLOOKUP($A274,'CR ACT'!$A$3:$G$9999,6,0),"")</f>
        <v>0.694444444444445</v>
      </c>
      <c r="K274" s="21">
        <f>IFERROR(VLOOKUP($A274,'CR ACT'!$A$3:$G$9999,7,0),"")</f>
        <v>13</v>
      </c>
      <c r="L274" s="140"/>
      <c r="M274" s="140"/>
      <c r="N274" s="140"/>
      <c r="O274" s="140"/>
      <c r="P274" s="48">
        <f t="shared" si="41"/>
        <v>0.0208333333333339</v>
      </c>
      <c r="Q274" s="146">
        <f t="shared" si="45"/>
        <v>0.00694444444444398</v>
      </c>
    </row>
    <row r="275" ht="15.75" spans="1:17">
      <c r="A275" s="13">
        <v>640</v>
      </c>
      <c r="B275" s="135">
        <f>IFERROR(VLOOKUP(A275,'CR ACT'!$A$3:$J$9999,10,FALSE),"")</f>
        <v>0</v>
      </c>
      <c r="C275" s="14">
        <v>46</v>
      </c>
      <c r="D275" s="13">
        <v>6</v>
      </c>
      <c r="E275" s="11" t="str">
        <f t="shared" si="40"/>
        <v>46-6</v>
      </c>
      <c r="F275" s="15">
        <f>IFERROR(VLOOKUP($A275,'CR ACT'!$A$3:$G$9999,2,0),"")</f>
        <v>0.701388888888889</v>
      </c>
      <c r="G275" s="15" t="str">
        <f>IFERROR(VLOOKUP($A275,'CR ACT'!$A$3:$G$9999,3,0),"")</f>
        <v>VLKA</v>
      </c>
      <c r="H275" s="13" t="str">
        <f>IFERROR(VLOOKUP($A275,'CR ACT'!$A$3:$G$9999,4,0),"")</f>
        <v>PZKNU</v>
      </c>
      <c r="I275" s="15" t="str">
        <f>IFERROR(VLOOKUP($A275,'CR ACT'!$A$3:$G$9999,5,0),"")</f>
        <v>PSL</v>
      </c>
      <c r="J275" s="15">
        <f>IFERROR(VLOOKUP($A275,'CR ACT'!$A$3:$G$9999,6,0),"")</f>
        <v>0.71875</v>
      </c>
      <c r="K275" s="21">
        <f>IFERROR(VLOOKUP($A275,'CR ACT'!$A$3:$G$9999,7,0),"")</f>
        <v>11</v>
      </c>
      <c r="L275" s="140"/>
      <c r="M275" s="140"/>
      <c r="N275" s="140"/>
      <c r="O275" s="140"/>
      <c r="P275" s="48">
        <f t="shared" si="41"/>
        <v>0.017361111111111</v>
      </c>
      <c r="Q275" s="146" t="str">
        <f t="shared" si="45"/>
        <v/>
      </c>
    </row>
    <row r="276" ht="15.75" spans="1:17">
      <c r="A276" s="13"/>
      <c r="B276" s="135" t="str">
        <f>IFERROR(VLOOKUP(A276,'CR ACT'!$A$3:$J$9999,10,FALSE),"")</f>
        <v/>
      </c>
      <c r="C276" s="10"/>
      <c r="D276" s="13"/>
      <c r="E276" s="11" t="str">
        <f t="shared" si="40"/>
        <v>0</v>
      </c>
      <c r="F276" s="15" t="str">
        <f>IFERROR(VLOOKUP($A276,'CR ACT'!$A$3:$G$9999,2,0),"")</f>
        <v/>
      </c>
      <c r="G276" s="15" t="str">
        <f>IFERROR(VLOOKUP($A276,'CR ACT'!$A$3:$G$9999,3,0),"")</f>
        <v/>
      </c>
      <c r="H276" s="13" t="str">
        <f>IFERROR(VLOOKUP($A276,'CR ACT'!$A$3:$G$9999,4,0),"")</f>
        <v/>
      </c>
      <c r="I276" s="15" t="str">
        <f>IFERROR(VLOOKUP($A276,'CR ACT'!$A$3:$G$9999,5,0),"")</f>
        <v/>
      </c>
      <c r="J276" s="15" t="str">
        <f>IFERROR(VLOOKUP($A276,'CR ACT'!$A$3:$G$9999,6,0),"")</f>
        <v/>
      </c>
      <c r="K276" s="21" t="str">
        <f>IFERROR(VLOOKUP($A276,'CR ACT'!$A$3:$G$9999,7,0),"")</f>
        <v/>
      </c>
      <c r="L276" s="141"/>
      <c r="M276" s="141"/>
      <c r="N276" s="141"/>
      <c r="O276" s="141"/>
      <c r="P276" s="48" t="str">
        <f t="shared" si="41"/>
        <v/>
      </c>
      <c r="Q276" s="146" t="str">
        <f t="shared" si="45"/>
        <v/>
      </c>
    </row>
    <row r="277" ht="16.5" spans="1:17">
      <c r="A277" s="13"/>
      <c r="B277" s="135" t="str">
        <f>IFERROR(VLOOKUP(A277,'CR ACT'!$A$3:$J$9999,10,FALSE),"")</f>
        <v/>
      </c>
      <c r="C277" s="18"/>
      <c r="D277" s="16"/>
      <c r="E277" s="11" t="str">
        <f t="shared" si="40"/>
        <v>0</v>
      </c>
      <c r="F277" s="17" t="str">
        <f>IFERROR(VLOOKUP($A277,'CR ACT'!$A$3:$G$9999,2,0),"")</f>
        <v/>
      </c>
      <c r="G277" s="17" t="str">
        <f>IFERROR(VLOOKUP($A277,'CR ACT'!$A$3:$G$9999,3,0),"")</f>
        <v/>
      </c>
      <c r="H277" s="16" t="str">
        <f>IFERROR(VLOOKUP($A277,'CR ACT'!$A$3:$G$9999,4,0),"")</f>
        <v/>
      </c>
      <c r="I277" s="17" t="str">
        <f>IFERROR(VLOOKUP($A277,'CR ACT'!$A$3:$G$9999,5,0),"")</f>
        <v/>
      </c>
      <c r="J277" s="17" t="str">
        <f>IFERROR(VLOOKUP($A277,'CR ACT'!$A$3:$G$9999,6,0),"")</f>
        <v/>
      </c>
      <c r="K277" s="22" t="str">
        <f>IFERROR(VLOOKUP($A277,'CR ACT'!$A$3:$G$9999,7,0),"")</f>
        <v/>
      </c>
      <c r="L277" s="142"/>
      <c r="M277" s="142"/>
      <c r="N277" s="142"/>
      <c r="O277" s="142"/>
      <c r="P277" s="143" t="str">
        <f t="shared" si="41"/>
        <v/>
      </c>
      <c r="Q277" s="147"/>
    </row>
    <row r="278" ht="15.75" spans="1:17">
      <c r="A278" s="9">
        <v>63</v>
      </c>
      <c r="B278" s="135">
        <f>IFERROR(VLOOKUP(A278,'CR ACT'!$A$3:$J$9999,10,FALSE),"")</f>
        <v>0</v>
      </c>
      <c r="C278" s="10">
        <v>47</v>
      </c>
      <c r="D278" s="11">
        <v>1</v>
      </c>
      <c r="E278" s="11" t="str">
        <f t="shared" si="40"/>
        <v>47-1</v>
      </c>
      <c r="F278" s="12">
        <f>IFERROR(VLOOKUP($A278,'CR ACT'!$A$3:$G$9999,2,0),"")</f>
        <v>0.611111111111112</v>
      </c>
      <c r="G278" s="12" t="str">
        <f>IFERROR(VLOOKUP($A278,'CR ACT'!$A$3:$G$9999,3,0),"")</f>
        <v>PSL</v>
      </c>
      <c r="H278" s="11" t="str">
        <f>IFERROR(VLOOKUP($A278,'CR ACT'!$A$3:$G$9999,4,0),"")</f>
        <v>NH</v>
      </c>
      <c r="I278" s="12" t="str">
        <f>IFERROR(VLOOKUP($A278,'CR ACT'!$A$3:$G$9999,5,0),"")</f>
        <v>KLKV</v>
      </c>
      <c r="J278" s="12">
        <f>IFERROR(VLOOKUP($A278,'CR ACT'!$A$3:$G$9999,6,0),"")</f>
        <v>0.618055555555556</v>
      </c>
      <c r="K278" s="20">
        <f>IFERROR(VLOOKUP($A278,'CR ACT'!$A$3:$G$9999,7,0),"")</f>
        <v>3.5</v>
      </c>
      <c r="L278" s="136">
        <f>SUMIF(Q278:Q285,"&lt;0:14",Q278:Q285)+SUM(P278:P285)+TIME(0,60,0)</f>
        <v>0.347222222222227</v>
      </c>
      <c r="M278" s="137">
        <f>L278+SUMIF(Q278:Q285,"&gt;0:14",Q278:Q285)-TIME(0,30,0)</f>
        <v>0.347222222222221</v>
      </c>
      <c r="N278" s="137">
        <f>MAX(0,(L278-TIME(8,0,0)))</f>
        <v>0.0138888888888933</v>
      </c>
      <c r="O278" s="138">
        <f>SUM(K278:K285)</f>
        <v>159.1</v>
      </c>
      <c r="P278" s="139">
        <f t="shared" si="41"/>
        <v>0.00694444444444442</v>
      </c>
      <c r="Q278" s="145">
        <f t="shared" ref="Q278:Q284" si="46">IFERROR(MAX(0,(F279-J278)),"")</f>
        <v>0.00694444444444953</v>
      </c>
    </row>
    <row r="279" ht="15.75" spans="1:17">
      <c r="A279" s="13">
        <v>256</v>
      </c>
      <c r="B279" s="135">
        <f>IFERROR(VLOOKUP(A279,'CR ACT'!$A$3:$J$9999,10,FALSE),"")</f>
        <v>0</v>
      </c>
      <c r="C279" s="14">
        <v>47</v>
      </c>
      <c r="D279" s="13">
        <v>2</v>
      </c>
      <c r="E279" s="11" t="str">
        <f t="shared" si="40"/>
        <v>47-2</v>
      </c>
      <c r="F279" s="15">
        <f>IFERROR(VLOOKUP($A279,'CR ACT'!$A$3:$G$9999,2,0),"")</f>
        <v>0.625000000000006</v>
      </c>
      <c r="G279" s="15" t="str">
        <f>IFERROR(VLOOKUP($A279,'CR ACT'!$A$3:$G$9999,3,0),"")</f>
        <v>KLKV</v>
      </c>
      <c r="H279" s="13" t="str">
        <f>IFERROR(VLOOKUP($A279,'CR ACT'!$A$3:$G$9999,4,0),"")</f>
        <v>NH</v>
      </c>
      <c r="I279" s="15" t="str">
        <f>IFERROR(VLOOKUP($A279,'CR ACT'!$A$3:$G$9999,5,0),"")</f>
        <v>TVM</v>
      </c>
      <c r="J279" s="15">
        <f>IFERROR(VLOOKUP($A279,'CR ACT'!$A$3:$G$9999,6,0),"")</f>
        <v>0.69444444444445</v>
      </c>
      <c r="K279" s="21">
        <f>IFERROR(VLOOKUP($A279,'CR ACT'!$A$3:$G$9999,7,0),"")</f>
        <v>33.7</v>
      </c>
      <c r="L279" s="140"/>
      <c r="M279" s="140"/>
      <c r="N279" s="140"/>
      <c r="O279" s="140"/>
      <c r="P279" s="48">
        <f t="shared" si="41"/>
        <v>0.069444444444444</v>
      </c>
      <c r="Q279" s="146">
        <f t="shared" si="46"/>
        <v>0.020833333333328</v>
      </c>
    </row>
    <row r="280" ht="47.25" spans="1:17">
      <c r="A280" s="13">
        <v>593</v>
      </c>
      <c r="B280" s="135">
        <f>IFERROR(VLOOKUP(A280,'CR ACT'!$A$3:$J$9999,10,FALSE),"")</f>
        <v>0</v>
      </c>
      <c r="C280" s="10">
        <v>47</v>
      </c>
      <c r="D280" s="13">
        <v>3</v>
      </c>
      <c r="E280" s="11" t="str">
        <f t="shared" si="40"/>
        <v>47-3</v>
      </c>
      <c r="F280" s="15">
        <f>IFERROR(VLOOKUP($A280,'CR ACT'!$A$3:$G$9999,2,0),"")</f>
        <v>0.715277777777778</v>
      </c>
      <c r="G280" s="15" t="str">
        <f>IFERROR(VLOOKUP($A280,'CR ACT'!$A$3:$G$9999,3,0),"")</f>
        <v>TVM</v>
      </c>
      <c r="H280" s="13" t="str">
        <f>IFERROR(VLOOKUP($A280,'CR ACT'!$A$3:$G$9999,4,0),"")</f>
        <v>MRLR-AVKRA-KRKM
</v>
      </c>
      <c r="I280" s="15" t="str">
        <f>IFERROR(VLOOKUP($A280,'CR ACT'!$A$3:$G$9999,5,0),"")</f>
        <v>KLKV</v>
      </c>
      <c r="J280" s="15">
        <f>IFERROR(VLOOKUP($A280,'CR ACT'!$A$3:$G$9999,6,0),"")</f>
        <v>0.798611111111111</v>
      </c>
      <c r="K280" s="21">
        <f>IFERROR(VLOOKUP($A280,'CR ACT'!$A$3:$G$9999,7,0),"")</f>
        <v>51</v>
      </c>
      <c r="L280" s="140"/>
      <c r="M280" s="140"/>
      <c r="N280" s="140"/>
      <c r="O280" s="140"/>
      <c r="P280" s="48">
        <f t="shared" si="41"/>
        <v>0.083333333333333</v>
      </c>
      <c r="Q280" s="146">
        <f t="shared" si="46"/>
        <v>0.00694444444444497</v>
      </c>
    </row>
    <row r="281" ht="15.75" spans="1:17">
      <c r="A281" s="13">
        <v>302</v>
      </c>
      <c r="B281" s="135">
        <f>IFERROR(VLOOKUP(A281,'CR ACT'!$A$3:$J$9999,10,FALSE),"")</f>
        <v>0</v>
      </c>
      <c r="C281" s="14">
        <v>47</v>
      </c>
      <c r="D281" s="13">
        <v>4</v>
      </c>
      <c r="E281" s="11" t="str">
        <f t="shared" si="40"/>
        <v>47-4</v>
      </c>
      <c r="F281" s="15">
        <f>IFERROR(VLOOKUP($A281,'CR ACT'!$A$3:$G$9999,2,0),"")</f>
        <v>0.805555555555556</v>
      </c>
      <c r="G281" s="15" t="str">
        <f>IFERROR(VLOOKUP($A281,'CR ACT'!$A$3:$G$9999,3,0),"")</f>
        <v>KLKV</v>
      </c>
      <c r="H281" s="13" t="str">
        <f>IFERROR(VLOOKUP($A281,'CR ACT'!$A$3:$G$9999,4,0),"")</f>
        <v>NH</v>
      </c>
      <c r="I281" s="15" t="str">
        <f>IFERROR(VLOOKUP($A281,'CR ACT'!$A$3:$G$9999,5,0),"")</f>
        <v>TVM</v>
      </c>
      <c r="J281" s="15">
        <f>IFERROR(VLOOKUP($A281,'CR ACT'!$A$3:$G$9999,6,0),"")</f>
        <v>0.861111111111112</v>
      </c>
      <c r="K281" s="21">
        <f>IFERROR(VLOOKUP($A281,'CR ACT'!$A$3:$G$9999,7,0),"")</f>
        <v>33.7</v>
      </c>
      <c r="L281" s="140"/>
      <c r="M281" s="140"/>
      <c r="N281" s="140"/>
      <c r="O281" s="140"/>
      <c r="P281" s="48">
        <f t="shared" si="41"/>
        <v>0.055555555555556</v>
      </c>
      <c r="Q281" s="146">
        <f t="shared" si="46"/>
        <v>0.00694444444444398</v>
      </c>
    </row>
    <row r="282" ht="15.75" spans="1:17">
      <c r="A282" s="13">
        <v>492</v>
      </c>
      <c r="B282" s="135">
        <f>IFERROR(VLOOKUP(A282,'CR ACT'!$A$3:$J$9999,10,FALSE),"")</f>
        <v>0</v>
      </c>
      <c r="C282" s="10">
        <v>47</v>
      </c>
      <c r="D282" s="13">
        <v>5</v>
      </c>
      <c r="E282" s="11" t="str">
        <f t="shared" si="40"/>
        <v>47-5</v>
      </c>
      <c r="F282" s="15">
        <f>IFERROR(VLOOKUP($A282,'CR ACT'!$A$3:$G$9999,2,0),"")</f>
        <v>0.868055555555556</v>
      </c>
      <c r="G282" s="15" t="str">
        <f>IFERROR(VLOOKUP($A282,'CR ACT'!$A$3:$G$9999,3,0),"")</f>
        <v>TVM</v>
      </c>
      <c r="H282" s="13" t="str">
        <f>IFERROR(VLOOKUP($A282,'CR ACT'!$A$3:$G$9999,4,0),"")</f>
        <v>NH</v>
      </c>
      <c r="I282" s="15" t="str">
        <f>IFERROR(VLOOKUP($A282,'CR ACT'!$A$3:$G$9999,5,0),"")</f>
        <v>KLKV</v>
      </c>
      <c r="J282" s="15">
        <f>IFERROR(VLOOKUP($A282,'CR ACT'!$A$3:$G$9999,6,0),"")</f>
        <v>0.923611111111112</v>
      </c>
      <c r="K282" s="21">
        <f>IFERROR(VLOOKUP($A282,'CR ACT'!$A$3:$G$9999,7,0),"")</f>
        <v>33.7</v>
      </c>
      <c r="L282" s="140"/>
      <c r="M282" s="140"/>
      <c r="N282" s="140"/>
      <c r="O282" s="140"/>
      <c r="P282" s="48">
        <f t="shared" si="41"/>
        <v>0.055555555555556</v>
      </c>
      <c r="Q282" s="146">
        <f t="shared" si="46"/>
        <v>0.00694444444444398</v>
      </c>
    </row>
    <row r="283" ht="15.75" spans="1:17">
      <c r="A283" s="13">
        <v>120</v>
      </c>
      <c r="B283" s="135">
        <f>IFERROR(VLOOKUP(A283,'CR ACT'!$A$3:$J$9999,10,FALSE),"")</f>
        <v>0</v>
      </c>
      <c r="C283" s="14">
        <v>47</v>
      </c>
      <c r="D283" s="13">
        <v>6</v>
      </c>
      <c r="E283" s="11" t="str">
        <f t="shared" si="40"/>
        <v>47-6</v>
      </c>
      <c r="F283" s="15">
        <f>IFERROR(VLOOKUP($A283,'CR ACT'!$A$3:$G$9999,2,0),"")</f>
        <v>0.930555555555556</v>
      </c>
      <c r="G283" s="15" t="str">
        <f>IFERROR(VLOOKUP($A283,'CR ACT'!$A$3:$G$9999,3,0),"")</f>
        <v>KLKV</v>
      </c>
      <c r="H283" s="13" t="str">
        <f>IFERROR(VLOOKUP($A283,'CR ACT'!$A$3:$G$9999,4,0),"")</f>
        <v>NH</v>
      </c>
      <c r="I283" s="15" t="str">
        <f>IFERROR(VLOOKUP($A283,'CR ACT'!$A$3:$G$9999,5,0),"")</f>
        <v>PSL</v>
      </c>
      <c r="J283" s="15">
        <f>IFERROR(VLOOKUP($A283,'CR ACT'!$A$3:$G$9999,6,0),"")</f>
        <v>0.9375</v>
      </c>
      <c r="K283" s="21">
        <f>IFERROR(VLOOKUP($A283,'CR ACT'!$A$3:$G$9999,7,0),"")</f>
        <v>3.5</v>
      </c>
      <c r="L283" s="140"/>
      <c r="M283" s="140"/>
      <c r="N283" s="140"/>
      <c r="O283" s="140"/>
      <c r="P283" s="48">
        <f t="shared" si="41"/>
        <v>0.00694444444444398</v>
      </c>
      <c r="Q283" s="146" t="str">
        <f t="shared" si="46"/>
        <v/>
      </c>
    </row>
    <row r="284" ht="15.75" spans="1:17">
      <c r="A284" s="13"/>
      <c r="B284" s="135" t="str">
        <f>IFERROR(VLOOKUP(A284,'CR ACT'!$A$3:$J$9999,10,FALSE),"")</f>
        <v/>
      </c>
      <c r="C284" s="18"/>
      <c r="D284" s="13"/>
      <c r="E284" s="11" t="str">
        <f t="shared" si="40"/>
        <v>0</v>
      </c>
      <c r="F284" s="15" t="str">
        <f>IFERROR(VLOOKUP($A284,'CR ACT'!$A$3:$G$9999,2,0),"")</f>
        <v/>
      </c>
      <c r="G284" s="15" t="str">
        <f>IFERROR(VLOOKUP($A284,'CR ACT'!$A$3:$G$9999,3,0),"")</f>
        <v/>
      </c>
      <c r="H284" s="13" t="str">
        <f>IFERROR(VLOOKUP($A284,'CR ACT'!$A$3:$G$9999,4,0),"")</f>
        <v/>
      </c>
      <c r="I284" s="15" t="str">
        <f>IFERROR(VLOOKUP($A284,'CR ACT'!$A$3:$G$9999,5,0),"")</f>
        <v/>
      </c>
      <c r="J284" s="15" t="str">
        <f>IFERROR(VLOOKUP($A284,'CR ACT'!$A$3:$G$9999,6,0),"")</f>
        <v/>
      </c>
      <c r="K284" s="21" t="str">
        <f>IFERROR(VLOOKUP($A284,'CR ACT'!$A$3:$G$9999,7,0),"")</f>
        <v/>
      </c>
      <c r="L284" s="141"/>
      <c r="M284" s="141"/>
      <c r="N284" s="141"/>
      <c r="O284" s="141"/>
      <c r="P284" s="48" t="str">
        <f t="shared" si="41"/>
        <v/>
      </c>
      <c r="Q284" s="146" t="str">
        <f t="shared" si="46"/>
        <v/>
      </c>
    </row>
    <row r="285" ht="16.5" spans="1:17">
      <c r="A285" s="13"/>
      <c r="B285" s="135" t="str">
        <f>IFERROR(VLOOKUP(A285,'CR ACT'!$A$3:$J$9999,10,FALSE),"")</f>
        <v/>
      </c>
      <c r="C285" s="18"/>
      <c r="D285" s="16"/>
      <c r="E285" s="11" t="str">
        <f t="shared" si="40"/>
        <v>0</v>
      </c>
      <c r="F285" s="17" t="str">
        <f>IFERROR(VLOOKUP($A285,'CR ACT'!$A$3:$G$9999,2,0),"")</f>
        <v/>
      </c>
      <c r="G285" s="17" t="str">
        <f>IFERROR(VLOOKUP($A285,'CR ACT'!$A$3:$G$9999,3,0),"")</f>
        <v/>
      </c>
      <c r="H285" s="16" t="str">
        <f>IFERROR(VLOOKUP($A285,'CR ACT'!$A$3:$G$9999,4,0),"")</f>
        <v/>
      </c>
      <c r="I285" s="17" t="str">
        <f>IFERROR(VLOOKUP($A285,'CR ACT'!$A$3:$G$9999,5,0),"")</f>
        <v/>
      </c>
      <c r="J285" s="17" t="str">
        <f>IFERROR(VLOOKUP($A285,'CR ACT'!$A$3:$G$9999,6,0),"")</f>
        <v/>
      </c>
      <c r="K285" s="22" t="str">
        <f>IFERROR(VLOOKUP($A285,'CR ACT'!$A$3:$G$9999,7,0),"")</f>
        <v/>
      </c>
      <c r="L285" s="142"/>
      <c r="M285" s="142"/>
      <c r="N285" s="142"/>
      <c r="O285" s="142"/>
      <c r="P285" s="143" t="str">
        <f t="shared" si="41"/>
        <v/>
      </c>
      <c r="Q285" s="147"/>
    </row>
    <row r="286" ht="15.75" spans="1:17">
      <c r="A286" s="9">
        <v>598</v>
      </c>
      <c r="B286" s="135">
        <f>IFERROR(VLOOKUP(A286,'CR ACT'!$A$3:$J$9999,10,FALSE),"")</f>
        <v>0</v>
      </c>
      <c r="C286" s="10">
        <v>48</v>
      </c>
      <c r="D286" s="11">
        <v>1</v>
      </c>
      <c r="E286" s="11" t="str">
        <f t="shared" si="40"/>
        <v>48-1</v>
      </c>
      <c r="F286" s="12">
        <f>IFERROR(VLOOKUP($A286,'CR ACT'!$A$3:$G$9999,2,0),"")</f>
        <v>0.229166666666667</v>
      </c>
      <c r="G286" s="12" t="str">
        <f>IFERROR(VLOOKUP($A286,'CR ACT'!$A$3:$G$9999,3,0),"")</f>
        <v>PSL</v>
      </c>
      <c r="H286" s="11" t="str">
        <f>IFERROR(VLOOKUP($A286,'CR ACT'!$A$3:$G$9999,4,0),"")</f>
        <v>AYRA</v>
      </c>
      <c r="I286" s="12" t="str">
        <f>IFERROR(VLOOKUP($A286,'CR ACT'!$A$3:$G$9999,5,0),"")</f>
        <v>CHVLA</v>
      </c>
      <c r="J286" s="12">
        <f>IFERROR(VLOOKUP($A286,'CR ACT'!$A$3:$G$9999,6,0),"")</f>
        <v>0.239583333333334</v>
      </c>
      <c r="K286" s="20">
        <f>IFERROR(VLOOKUP($A286,'CR ACT'!$A$3:$G$9999,7,0),"")</f>
        <v>6</v>
      </c>
      <c r="L286" s="136">
        <f>SUMIF(Q286:Q293,"&lt;0:14",Q286:Q293)+SUM(P286:P293)+TIME(0,60,0)</f>
        <v>0.364583333333333</v>
      </c>
      <c r="M286" s="137">
        <f>L286+SUMIF(Q286:Q293,"&gt;0:14",Q286:Q293)-TIME(0,30,0)</f>
        <v>0.364583333333333</v>
      </c>
      <c r="N286" s="137">
        <f>MAX(0,(L286-TIME(8,0,0)))</f>
        <v>0.0312499999999993</v>
      </c>
      <c r="O286" s="138">
        <f>SUM(K286:K293)</f>
        <v>167.5</v>
      </c>
      <c r="P286" s="139">
        <f t="shared" si="41"/>
        <v>0.010416666666667</v>
      </c>
      <c r="Q286" s="145">
        <f t="shared" ref="Q286:Q292" si="47">IFERROR(MAX(0,(F287-J286)),"")</f>
        <v>0.006944444444444</v>
      </c>
    </row>
    <row r="287" ht="15.75" spans="1:17">
      <c r="A287" s="13">
        <v>594</v>
      </c>
      <c r="B287" s="135">
        <f>IFERROR(VLOOKUP(A287,'CR ACT'!$A$3:$J$9999,10,FALSE),"")</f>
        <v>0</v>
      </c>
      <c r="C287" s="14">
        <v>48</v>
      </c>
      <c r="D287" s="13">
        <v>2</v>
      </c>
      <c r="E287" s="11" t="str">
        <f t="shared" si="40"/>
        <v>48-2</v>
      </c>
      <c r="F287" s="15">
        <f>IFERROR(VLOOKUP($A287,'CR ACT'!$A$3:$G$9999,2,0),"")</f>
        <v>0.246527777777778</v>
      </c>
      <c r="G287" s="15" t="str">
        <f>IFERROR(VLOOKUP($A287,'CR ACT'!$A$3:$G$9999,3,0),"")</f>
        <v>CHVLA</v>
      </c>
      <c r="H287" s="13" t="str">
        <f>IFERROR(VLOOKUP($A287,'CR ACT'!$A$3:$G$9999,4,0),"")</f>
        <v>AYRA</v>
      </c>
      <c r="I287" s="15" t="str">
        <f>IFERROR(VLOOKUP($A287,'CR ACT'!$A$3:$G$9999,5,0),"")</f>
        <v>TVM</v>
      </c>
      <c r="J287" s="15">
        <f>IFERROR(VLOOKUP($A287,'CR ACT'!$A$3:$G$9999,6,0),"")</f>
        <v>0.309027777777778</v>
      </c>
      <c r="K287" s="21">
        <f>IFERROR(VLOOKUP($A287,'CR ACT'!$A$3:$G$9999,7,0),"")</f>
        <v>37</v>
      </c>
      <c r="L287" s="140"/>
      <c r="M287" s="140"/>
      <c r="N287" s="140"/>
      <c r="O287" s="140"/>
      <c r="P287" s="48">
        <f t="shared" si="41"/>
        <v>0.0625</v>
      </c>
      <c r="Q287" s="146">
        <f t="shared" si="47"/>
        <v>0.00694444444444398</v>
      </c>
    </row>
    <row r="288" ht="15.75" spans="1:17">
      <c r="A288" s="13">
        <v>599</v>
      </c>
      <c r="B288" s="135">
        <f>IFERROR(VLOOKUP(A288,'CR ACT'!$A$3:$J$9999,10,FALSE),"")</f>
        <v>0</v>
      </c>
      <c r="C288" s="10">
        <v>48</v>
      </c>
      <c r="D288" s="13">
        <v>3</v>
      </c>
      <c r="E288" s="11" t="str">
        <f t="shared" si="40"/>
        <v>48-3</v>
      </c>
      <c r="F288" s="15">
        <f>IFERROR(VLOOKUP($A288,'CR ACT'!$A$3:$G$9999,2,0),"")</f>
        <v>0.315972222222222</v>
      </c>
      <c r="G288" s="15" t="str">
        <f>IFERROR(VLOOKUP($A288,'CR ACT'!$A$3:$G$9999,3,0),"")</f>
        <v>TVM</v>
      </c>
      <c r="H288" s="13" t="str">
        <f>IFERROR(VLOOKUP($A288,'CR ACT'!$A$3:$G$9999,4,0),"")</f>
        <v>AYRA</v>
      </c>
      <c r="I288" s="15" t="str">
        <f>IFERROR(VLOOKUP($A288,'CR ACT'!$A$3:$G$9999,5,0),"")</f>
        <v>CHVLA</v>
      </c>
      <c r="J288" s="15">
        <f>IFERROR(VLOOKUP($A288,'CR ACT'!$A$3:$G$9999,6,0),"")</f>
        <v>0.378472222222222</v>
      </c>
      <c r="K288" s="21">
        <f>IFERROR(VLOOKUP($A288,'CR ACT'!$A$3:$G$9999,7,0),"")</f>
        <v>37</v>
      </c>
      <c r="L288" s="140"/>
      <c r="M288" s="140"/>
      <c r="N288" s="140"/>
      <c r="O288" s="140"/>
      <c r="P288" s="48">
        <f t="shared" si="41"/>
        <v>0.0625</v>
      </c>
      <c r="Q288" s="146">
        <f t="shared" si="47"/>
        <v>0.020833333333334</v>
      </c>
    </row>
    <row r="289" ht="15.75" spans="1:17">
      <c r="A289" s="13">
        <v>596</v>
      </c>
      <c r="B289" s="135">
        <f>IFERROR(VLOOKUP(A289,'CR ACT'!$A$3:$J$9999,10,FALSE),"")</f>
        <v>0</v>
      </c>
      <c r="C289" s="14">
        <v>48</v>
      </c>
      <c r="D289" s="13">
        <v>4</v>
      </c>
      <c r="E289" s="11" t="str">
        <f t="shared" si="40"/>
        <v>48-4</v>
      </c>
      <c r="F289" s="15">
        <f>IFERROR(VLOOKUP($A289,'CR ACT'!$A$3:$G$9999,2,0),"")</f>
        <v>0.399305555555556</v>
      </c>
      <c r="G289" s="15" t="str">
        <f>IFERROR(VLOOKUP($A289,'CR ACT'!$A$3:$G$9999,3,0),"")</f>
        <v>CHVLA</v>
      </c>
      <c r="H289" s="13" t="str">
        <f>IFERROR(VLOOKUP($A289,'CR ACT'!$A$3:$G$9999,4,0),"")</f>
        <v>AYRA</v>
      </c>
      <c r="I289" s="15" t="str">
        <f>IFERROR(VLOOKUP($A289,'CR ACT'!$A$3:$G$9999,5,0),"")</f>
        <v>MC</v>
      </c>
      <c r="J289" s="15">
        <f>IFERROR(VLOOKUP($A289,'CR ACT'!$A$3:$G$9999,6,0),"")</f>
        <v>0.479166666666667</v>
      </c>
      <c r="K289" s="21">
        <f>IFERROR(VLOOKUP($A289,'CR ACT'!$A$3:$G$9999,7,0),"")</f>
        <v>44</v>
      </c>
      <c r="L289" s="140"/>
      <c r="M289" s="140"/>
      <c r="N289" s="140"/>
      <c r="O289" s="140"/>
      <c r="P289" s="48">
        <f t="shared" si="41"/>
        <v>0.079861111111111</v>
      </c>
      <c r="Q289" s="146">
        <f t="shared" si="47"/>
        <v>0.00694444444444398</v>
      </c>
    </row>
    <row r="290" ht="15.75" spans="1:17">
      <c r="A290" s="13">
        <v>432</v>
      </c>
      <c r="B290" s="135">
        <f>IFERROR(VLOOKUP(A290,'CR ACT'!$A$3:$J$9999,10,FALSE),"")</f>
        <v>0</v>
      </c>
      <c r="C290" s="10">
        <v>48</v>
      </c>
      <c r="D290" s="13">
        <v>5</v>
      </c>
      <c r="E290" s="11" t="str">
        <f t="shared" si="40"/>
        <v>48-5</v>
      </c>
      <c r="F290" s="15">
        <f>IFERROR(VLOOKUP($A290,'CR ACT'!$A$3:$G$9999,2,0),"")</f>
        <v>0.486111111111111</v>
      </c>
      <c r="G290" s="15" t="str">
        <f>IFERROR(VLOOKUP($A290,'CR ACT'!$A$3:$G$9999,3,0),"")</f>
        <v>MC</v>
      </c>
      <c r="H290" s="13" t="str">
        <f>IFERROR(VLOOKUP($A290,'CR ACT'!$A$3:$G$9999,4,0),"")</f>
        <v>NH</v>
      </c>
      <c r="I290" s="15" t="str">
        <f>IFERROR(VLOOKUP($A290,'CR ACT'!$A$3:$G$9999,5,0),"")</f>
        <v>KLKV</v>
      </c>
      <c r="J290" s="15">
        <f>IFERROR(VLOOKUP($A290,'CR ACT'!$A$3:$G$9999,6,0),"")</f>
        <v>0.5625</v>
      </c>
      <c r="K290" s="21">
        <f>IFERROR(VLOOKUP($A290,'CR ACT'!$A$3:$G$9999,7,0),"")</f>
        <v>40</v>
      </c>
      <c r="L290" s="140"/>
      <c r="M290" s="140"/>
      <c r="N290" s="140"/>
      <c r="O290" s="140"/>
      <c r="P290" s="48">
        <f t="shared" si="41"/>
        <v>0.076388888888889</v>
      </c>
      <c r="Q290" s="146">
        <f t="shared" si="47"/>
        <v>0.00347222222222199</v>
      </c>
    </row>
    <row r="291" ht="15.75" spans="1:17">
      <c r="A291" s="13">
        <v>88</v>
      </c>
      <c r="B291" s="135">
        <f>IFERROR(VLOOKUP(A291,'CR ACT'!$A$3:$J$9999,10,FALSE),"")</f>
        <v>0</v>
      </c>
      <c r="C291" s="14">
        <v>48</v>
      </c>
      <c r="D291" s="13">
        <v>6</v>
      </c>
      <c r="E291" s="11" t="str">
        <f t="shared" si="40"/>
        <v>48-6</v>
      </c>
      <c r="F291" s="15">
        <f>IFERROR(VLOOKUP($A291,'CR ACT'!$A$3:$G$9999,2,0),"")</f>
        <v>0.565972222222222</v>
      </c>
      <c r="G291" s="15" t="str">
        <f>IFERROR(VLOOKUP($A291,'CR ACT'!$A$3:$G$9999,3,0),"")</f>
        <v>KLKV</v>
      </c>
      <c r="H291" s="13" t="str">
        <f>IFERROR(VLOOKUP($A291,'CR ACT'!$A$3:$G$9999,4,0),"")</f>
        <v>NH</v>
      </c>
      <c r="I291" s="15" t="str">
        <f>IFERROR(VLOOKUP($A291,'CR ACT'!$A$3:$G$9999,5,0),"")</f>
        <v>PSL</v>
      </c>
      <c r="J291" s="15">
        <f>IFERROR(VLOOKUP($A291,'CR ACT'!$A$3:$G$9999,6,0),"")</f>
        <v>0.572916666666667</v>
      </c>
      <c r="K291" s="21">
        <f>IFERROR(VLOOKUP($A291,'CR ACT'!$A$3:$G$9999,7,0),"")</f>
        <v>3.5</v>
      </c>
      <c r="L291" s="140"/>
      <c r="M291" s="140"/>
      <c r="N291" s="140"/>
      <c r="O291" s="140"/>
      <c r="P291" s="48">
        <f t="shared" si="41"/>
        <v>0.00694444444444497</v>
      </c>
      <c r="Q291" s="146" t="str">
        <f t="shared" si="47"/>
        <v/>
      </c>
    </row>
    <row r="292" ht="15.75" spans="1:17">
      <c r="A292" s="13"/>
      <c r="B292" s="135" t="str">
        <f>IFERROR(VLOOKUP(A292,'CR ACT'!$A$3:$J$9999,10,FALSE),"")</f>
        <v/>
      </c>
      <c r="C292" s="18"/>
      <c r="D292" s="13"/>
      <c r="E292" s="11" t="str">
        <f t="shared" si="40"/>
        <v>0</v>
      </c>
      <c r="F292" s="15" t="str">
        <f>IFERROR(VLOOKUP($A292,'CR ACT'!$A$3:$G$9999,2,0),"")</f>
        <v/>
      </c>
      <c r="G292" s="15" t="str">
        <f>IFERROR(VLOOKUP($A292,'CR ACT'!$A$3:$G$9999,3,0),"")</f>
        <v/>
      </c>
      <c r="H292" s="13" t="str">
        <f>IFERROR(VLOOKUP($A292,'CR ACT'!$A$3:$G$9999,4,0),"")</f>
        <v/>
      </c>
      <c r="I292" s="15" t="str">
        <f>IFERROR(VLOOKUP($A292,'CR ACT'!$A$3:$G$9999,5,0),"")</f>
        <v/>
      </c>
      <c r="J292" s="15" t="str">
        <f>IFERROR(VLOOKUP($A292,'CR ACT'!$A$3:$G$9999,6,0),"")</f>
        <v/>
      </c>
      <c r="K292" s="21" t="str">
        <f>IFERROR(VLOOKUP($A292,'CR ACT'!$A$3:$G$9999,7,0),"")</f>
        <v/>
      </c>
      <c r="L292" s="141"/>
      <c r="M292" s="141"/>
      <c r="N292" s="141"/>
      <c r="O292" s="141"/>
      <c r="P292" s="48" t="str">
        <f t="shared" si="41"/>
        <v/>
      </c>
      <c r="Q292" s="146" t="str">
        <f t="shared" si="47"/>
        <v/>
      </c>
    </row>
    <row r="293" ht="16.5" spans="1:17">
      <c r="A293" s="13"/>
      <c r="B293" s="135" t="str">
        <f>IFERROR(VLOOKUP(A293,'CR ACT'!$A$3:$J$9999,10,FALSE),"")</f>
        <v/>
      </c>
      <c r="C293" s="18"/>
      <c r="D293" s="16"/>
      <c r="E293" s="11" t="str">
        <f t="shared" si="40"/>
        <v>0</v>
      </c>
      <c r="F293" s="17" t="str">
        <f>IFERROR(VLOOKUP($A293,'CR ACT'!$A$3:$G$9999,2,0),"")</f>
        <v/>
      </c>
      <c r="G293" s="17" t="str">
        <f>IFERROR(VLOOKUP($A293,'CR ACT'!$A$3:$G$9999,3,0),"")</f>
        <v/>
      </c>
      <c r="H293" s="16" t="str">
        <f>IFERROR(VLOOKUP($A293,'CR ACT'!$A$3:$G$9999,4,0),"")</f>
        <v/>
      </c>
      <c r="I293" s="17" t="str">
        <f>IFERROR(VLOOKUP($A293,'CR ACT'!$A$3:$G$9999,5,0),"")</f>
        <v/>
      </c>
      <c r="J293" s="17" t="str">
        <f>IFERROR(VLOOKUP($A293,'CR ACT'!$A$3:$G$9999,6,0),"")</f>
        <v/>
      </c>
      <c r="K293" s="22" t="str">
        <f>IFERROR(VLOOKUP($A293,'CR ACT'!$A$3:$G$9999,7,0),"")</f>
        <v/>
      </c>
      <c r="L293" s="142"/>
      <c r="M293" s="142"/>
      <c r="N293" s="142"/>
      <c r="O293" s="142"/>
      <c r="P293" s="143" t="str">
        <f t="shared" si="41"/>
        <v/>
      </c>
      <c r="Q293" s="147"/>
    </row>
    <row r="294" ht="15.75" spans="1:17">
      <c r="A294" s="9">
        <v>600</v>
      </c>
      <c r="B294" s="135">
        <f>IFERROR(VLOOKUP(A294,'CR ACT'!$A$3:$J$9999,10,FALSE),"")</f>
        <v>0</v>
      </c>
      <c r="C294" s="10">
        <v>49</v>
      </c>
      <c r="D294" s="11">
        <v>1</v>
      </c>
      <c r="E294" s="11" t="str">
        <f t="shared" si="40"/>
        <v>49-1</v>
      </c>
      <c r="F294" s="12">
        <f>IFERROR(VLOOKUP($A294,'CR ACT'!$A$3:$G$9999,2,0),"")</f>
        <v>0.326388888888889</v>
      </c>
      <c r="G294" s="12" t="str">
        <f>IFERROR(VLOOKUP($A294,'CR ACT'!$A$3:$G$9999,3,0),"")</f>
        <v>PSL</v>
      </c>
      <c r="H294" s="11" t="str">
        <f>IFERROR(VLOOKUP($A294,'CR ACT'!$A$3:$G$9999,4,0),"")</f>
        <v>AYRA</v>
      </c>
      <c r="I294" s="12" t="str">
        <f>IFERROR(VLOOKUP($A294,'CR ACT'!$A$3:$G$9999,5,0),"")</f>
        <v>CHVLA</v>
      </c>
      <c r="J294" s="12">
        <f>IFERROR(VLOOKUP($A294,'CR ACT'!$A$3:$G$9999,6,0),"")</f>
        <v>0.336805555555556</v>
      </c>
      <c r="K294" s="20">
        <f>IFERROR(VLOOKUP($A294,'CR ACT'!$A$3:$G$9999,7,0),"")</f>
        <v>6</v>
      </c>
      <c r="L294" s="136">
        <f>SUMIF(Q294:Q301,"&lt;0:14",Q294:Q301)+SUM(P294:P301)+TIME(0,60,0)</f>
        <v>0.378472222222224</v>
      </c>
      <c r="M294" s="137">
        <f>L294+SUMIF(Q294:Q301,"&gt;0:14",Q294:Q301)-TIME(0,30,0)</f>
        <v>0.472222222222223</v>
      </c>
      <c r="N294" s="137">
        <f>MAX(0,(L294-TIME(8,0,0)))</f>
        <v>0.0451388888888903</v>
      </c>
      <c r="O294" s="138">
        <f>SUM(K294:K301)</f>
        <v>179</v>
      </c>
      <c r="P294" s="139">
        <f t="shared" si="41"/>
        <v>0.010416666666667</v>
      </c>
      <c r="Q294" s="145">
        <f t="shared" ref="Q294:Q300" si="48">IFERROR(MAX(0,(F295-J294)),"")</f>
        <v>0</v>
      </c>
    </row>
    <row r="295" ht="15.75" spans="1:17">
      <c r="A295" s="13">
        <v>595</v>
      </c>
      <c r="B295" s="135">
        <f>IFERROR(VLOOKUP(A295,'CR ACT'!$A$3:$J$9999,10,FALSE),"")</f>
        <v>0</v>
      </c>
      <c r="C295" s="14">
        <v>49</v>
      </c>
      <c r="D295" s="13">
        <v>2</v>
      </c>
      <c r="E295" s="11" t="str">
        <f t="shared" si="40"/>
        <v>49-2</v>
      </c>
      <c r="F295" s="15">
        <f>IFERROR(VLOOKUP($A295,'CR ACT'!$A$3:$G$9999,2,0),"")</f>
        <v>0.336805555555556</v>
      </c>
      <c r="G295" s="15" t="str">
        <f>IFERROR(VLOOKUP($A295,'CR ACT'!$A$3:$G$9999,3,0),"")</f>
        <v>CHVLA</v>
      </c>
      <c r="H295" s="13" t="str">
        <f>IFERROR(VLOOKUP($A295,'CR ACT'!$A$3:$G$9999,4,0),"")</f>
        <v>NR-PLKDA</v>
      </c>
      <c r="I295" s="15" t="str">
        <f>IFERROR(VLOOKUP($A295,'CR ACT'!$A$3:$G$9999,5,0),"")</f>
        <v>MC</v>
      </c>
      <c r="J295" s="15">
        <f>IFERROR(VLOOKUP($A295,'CR ACT'!$A$3:$G$9999,6,0),"")</f>
        <v>0.413194444444445</v>
      </c>
      <c r="K295" s="21">
        <f>IFERROR(VLOOKUP($A295,'CR ACT'!$A$3:$G$9999,7,0),"")</f>
        <v>41</v>
      </c>
      <c r="L295" s="140"/>
      <c r="M295" s="140"/>
      <c r="N295" s="140"/>
      <c r="O295" s="140"/>
      <c r="P295" s="48">
        <f t="shared" si="41"/>
        <v>0.076388888888889</v>
      </c>
      <c r="Q295" s="149">
        <f t="shared" si="48"/>
        <v>0.020833333333333</v>
      </c>
    </row>
    <row r="296" ht="15.75" spans="1:17">
      <c r="A296" s="13">
        <v>491</v>
      </c>
      <c r="B296" s="135">
        <f>IFERROR(VLOOKUP(A296,'CR ACT'!$A$3:$J$9999,10,FALSE),"")</f>
        <v>0</v>
      </c>
      <c r="C296" s="10">
        <v>49</v>
      </c>
      <c r="D296" s="13">
        <v>3</v>
      </c>
      <c r="E296" s="11" t="str">
        <f t="shared" si="40"/>
        <v>49-3</v>
      </c>
      <c r="F296" s="15">
        <f>IFERROR(VLOOKUP($A296,'CR ACT'!$A$3:$G$9999,2,0),"")</f>
        <v>0.434027777777778</v>
      </c>
      <c r="G296" s="15" t="str">
        <f>IFERROR(VLOOKUP($A296,'CR ACT'!$A$3:$G$9999,3,0),"")</f>
        <v>MC</v>
      </c>
      <c r="H296" s="13" t="str">
        <f>IFERROR(VLOOKUP($A296,'CR ACT'!$A$3:$G$9999,4,0),"")</f>
        <v>NH</v>
      </c>
      <c r="I296" s="15" t="str">
        <f>IFERROR(VLOOKUP($A296,'CR ACT'!$A$3:$G$9999,5,0),"")</f>
        <v>KLKV</v>
      </c>
      <c r="J296" s="15">
        <f>IFERROR(VLOOKUP($A296,'CR ACT'!$A$3:$G$9999,6,0),"")</f>
        <v>0.503472222222222</v>
      </c>
      <c r="K296" s="21">
        <f>IFERROR(VLOOKUP($A296,'CR ACT'!$A$3:$G$9999,7,0),"")</f>
        <v>40</v>
      </c>
      <c r="L296" s="140"/>
      <c r="M296" s="140"/>
      <c r="N296" s="140"/>
      <c r="O296" s="140"/>
      <c r="P296" s="48">
        <f t="shared" si="41"/>
        <v>0.069444444444444</v>
      </c>
      <c r="Q296" s="149">
        <f t="shared" si="48"/>
        <v>0.00694444444444497</v>
      </c>
    </row>
    <row r="297" ht="15.75" spans="1:17">
      <c r="A297" s="13">
        <v>228</v>
      </c>
      <c r="B297" s="135">
        <f>IFERROR(VLOOKUP(A297,'CR ACT'!$A$3:$J$9999,10,FALSE),"")</f>
        <v>0</v>
      </c>
      <c r="C297" s="14">
        <v>49</v>
      </c>
      <c r="D297" s="13">
        <v>4</v>
      </c>
      <c r="E297" s="11" t="str">
        <f t="shared" si="40"/>
        <v>49-4</v>
      </c>
      <c r="F297" s="15">
        <f>IFERROR(VLOOKUP($A297,'CR ACT'!$A$3:$G$9999,2,0),"")</f>
        <v>0.510416666666667</v>
      </c>
      <c r="G297" s="15" t="str">
        <f>IFERROR(VLOOKUP($A297,'CR ACT'!$A$3:$G$9999,3,0),"")</f>
        <v>KLKV</v>
      </c>
      <c r="H297" s="13" t="str">
        <f>IFERROR(VLOOKUP($A297,'CR ACT'!$A$3:$G$9999,4,0),"")</f>
        <v>NH</v>
      </c>
      <c r="I297" s="15" t="str">
        <f>IFERROR(VLOOKUP($A297,'CR ACT'!$A$3:$G$9999,5,0),"")</f>
        <v>MC</v>
      </c>
      <c r="J297" s="15">
        <f>IFERROR(VLOOKUP($A297,'CR ACT'!$A$3:$G$9999,6,0),"")</f>
        <v>0.579861111111111</v>
      </c>
      <c r="K297" s="21">
        <f>IFERROR(VLOOKUP($A297,'CR ACT'!$A$3:$G$9999,7,0),"")</f>
        <v>40</v>
      </c>
      <c r="L297" s="140"/>
      <c r="M297" s="140"/>
      <c r="N297" s="140"/>
      <c r="O297" s="140"/>
      <c r="P297" s="48">
        <f t="shared" si="41"/>
        <v>0.0694444444444441</v>
      </c>
      <c r="Q297" s="149">
        <f t="shared" si="48"/>
        <v>0.09375</v>
      </c>
    </row>
    <row r="298" ht="31.5" spans="1:17">
      <c r="A298" s="13">
        <v>622</v>
      </c>
      <c r="B298" s="135">
        <f>IFERROR(VLOOKUP(A298,'CR ACT'!$A$3:$J$9999,10,FALSE),"")</f>
        <v>0</v>
      </c>
      <c r="C298" s="10">
        <v>49</v>
      </c>
      <c r="D298" s="13">
        <v>5</v>
      </c>
      <c r="E298" s="11" t="str">
        <f t="shared" si="40"/>
        <v>49-5</v>
      </c>
      <c r="F298" s="15">
        <f>IFERROR(VLOOKUP($A298,'CR ACT'!$A$3:$G$9999,2,0),"")</f>
        <v>0.673611111111111</v>
      </c>
      <c r="G298" s="15" t="str">
        <f>IFERROR(VLOOKUP($A298,'CR ACT'!$A$3:$G$9999,3,0),"")</f>
        <v>MC</v>
      </c>
      <c r="H298" s="13" t="str">
        <f>IFERROR(VLOOKUP($A298,'CR ACT'!$A$3:$G$9999,4,0),"")</f>
        <v>PTM-TVM-NTA-MVKV</v>
      </c>
      <c r="I298" s="15" t="str">
        <f>IFERROR(VLOOKUP($A298,'CR ACT'!$A$3:$G$9999,5,0),"")</f>
        <v>KLKV</v>
      </c>
      <c r="J298" s="15">
        <f>IFERROR(VLOOKUP($A298,'CR ACT'!$A$3:$G$9999,6,0),"")</f>
        <v>0.763888888888889</v>
      </c>
      <c r="K298" s="21">
        <f>IFERROR(VLOOKUP($A298,'CR ACT'!$A$3:$G$9999,7,0),"")</f>
        <v>48.5</v>
      </c>
      <c r="L298" s="140"/>
      <c r="M298" s="140"/>
      <c r="N298" s="140"/>
      <c r="O298" s="140"/>
      <c r="P298" s="48">
        <f t="shared" si="41"/>
        <v>0.0902777777777779</v>
      </c>
      <c r="Q298" s="146">
        <f t="shared" si="48"/>
        <v>0.00694444444444609</v>
      </c>
    </row>
    <row r="299" ht="15.75" spans="1:17">
      <c r="A299" s="13">
        <v>101</v>
      </c>
      <c r="B299" s="135">
        <f>IFERROR(VLOOKUP(A299,'CR ACT'!$A$3:$J$9999,10,FALSE),"")</f>
        <v>0</v>
      </c>
      <c r="C299" s="14">
        <v>49</v>
      </c>
      <c r="D299" s="13">
        <v>6</v>
      </c>
      <c r="E299" s="11" t="str">
        <f t="shared" si="40"/>
        <v>49-6</v>
      </c>
      <c r="F299" s="15">
        <f>IFERROR(VLOOKUP($A299,'CR ACT'!$A$3:$G$9999,2,0),"")</f>
        <v>0.770833333333335</v>
      </c>
      <c r="G299" s="15" t="str">
        <f>IFERROR(VLOOKUP($A299,'CR ACT'!$A$3:$G$9999,3,0),"")</f>
        <v>KLKV</v>
      </c>
      <c r="H299" s="13" t="str">
        <f>IFERROR(VLOOKUP($A299,'CR ACT'!$A$3:$G$9999,4,0),"")</f>
        <v>NH</v>
      </c>
      <c r="I299" s="15" t="str">
        <f>IFERROR(VLOOKUP($A299,'CR ACT'!$A$3:$G$9999,5,0),"")</f>
        <v>PSL</v>
      </c>
      <c r="J299" s="15">
        <f>IFERROR(VLOOKUP($A299,'CR ACT'!$A$3:$G$9999,6,0),"")</f>
        <v>0.777777777777779</v>
      </c>
      <c r="K299" s="21">
        <f>IFERROR(VLOOKUP($A299,'CR ACT'!$A$3:$G$9999,7,0),"")</f>
        <v>3.5</v>
      </c>
      <c r="L299" s="140"/>
      <c r="M299" s="140"/>
      <c r="N299" s="140"/>
      <c r="O299" s="140"/>
      <c r="P299" s="48">
        <f t="shared" si="41"/>
        <v>0.00694444444444398</v>
      </c>
      <c r="Q299" s="146" t="str">
        <f t="shared" si="48"/>
        <v/>
      </c>
    </row>
    <row r="300" ht="15.75" spans="1:17">
      <c r="A300" s="13"/>
      <c r="B300" s="135" t="str">
        <f>IFERROR(VLOOKUP(A300,'CR ACT'!$A$3:$J$9999,10,FALSE),"")</f>
        <v/>
      </c>
      <c r="C300" s="18"/>
      <c r="D300" s="13"/>
      <c r="E300" s="11" t="str">
        <f t="shared" si="40"/>
        <v>0</v>
      </c>
      <c r="F300" s="15" t="str">
        <f>IFERROR(VLOOKUP($A300,'CR ACT'!$A$3:$G$9999,2,0),"")</f>
        <v/>
      </c>
      <c r="G300" s="15" t="str">
        <f>IFERROR(VLOOKUP($A300,'CR ACT'!$A$3:$G$9999,3,0),"")</f>
        <v/>
      </c>
      <c r="H300" s="13" t="str">
        <f>IFERROR(VLOOKUP($A300,'CR ACT'!$A$3:$G$9999,4,0),"")</f>
        <v/>
      </c>
      <c r="I300" s="15" t="str">
        <f>IFERROR(VLOOKUP($A300,'CR ACT'!$A$3:$G$9999,5,0),"")</f>
        <v/>
      </c>
      <c r="J300" s="15" t="str">
        <f>IFERROR(VLOOKUP($A300,'CR ACT'!$A$3:$G$9999,6,0),"")</f>
        <v/>
      </c>
      <c r="K300" s="21" t="str">
        <f>IFERROR(VLOOKUP($A300,'CR ACT'!$A$3:$G$9999,7,0),"")</f>
        <v/>
      </c>
      <c r="L300" s="141"/>
      <c r="M300" s="141"/>
      <c r="N300" s="141"/>
      <c r="O300" s="141"/>
      <c r="P300" s="48" t="str">
        <f t="shared" si="41"/>
        <v/>
      </c>
      <c r="Q300" s="146" t="str">
        <f t="shared" si="48"/>
        <v/>
      </c>
    </row>
    <row r="301" ht="16.5" spans="1:17">
      <c r="A301" s="13"/>
      <c r="B301" s="135" t="str">
        <f>IFERROR(VLOOKUP(A301,'CR ACT'!$A$3:$J$9999,10,FALSE),"")</f>
        <v/>
      </c>
      <c r="C301" s="18"/>
      <c r="D301" s="16"/>
      <c r="E301" s="11" t="str">
        <f t="shared" si="40"/>
        <v>0</v>
      </c>
      <c r="F301" s="17" t="str">
        <f>IFERROR(VLOOKUP($A301,'CR ACT'!$A$3:$G$9999,2,0),"")</f>
        <v/>
      </c>
      <c r="G301" s="17" t="str">
        <f>IFERROR(VLOOKUP($A301,'CR ACT'!$A$3:$G$9999,3,0),"")</f>
        <v/>
      </c>
      <c r="H301" s="16" t="str">
        <f>IFERROR(VLOOKUP($A301,'CR ACT'!$A$3:$G$9999,4,0),"")</f>
        <v/>
      </c>
      <c r="I301" s="17" t="str">
        <f>IFERROR(VLOOKUP($A301,'CR ACT'!$A$3:$G$9999,5,0),"")</f>
        <v/>
      </c>
      <c r="J301" s="17" t="str">
        <f>IFERROR(VLOOKUP($A301,'CR ACT'!$A$3:$G$9999,6,0),"")</f>
        <v/>
      </c>
      <c r="K301" s="22" t="str">
        <f>IFERROR(VLOOKUP($A301,'CR ACT'!$A$3:$G$9999,7,0),"")</f>
        <v/>
      </c>
      <c r="L301" s="142"/>
      <c r="M301" s="142"/>
      <c r="N301" s="142"/>
      <c r="O301" s="142"/>
      <c r="P301" s="143" t="str">
        <f t="shared" si="41"/>
        <v/>
      </c>
      <c r="Q301" s="147"/>
    </row>
    <row r="302" ht="15.75" spans="1:17">
      <c r="A302" s="9">
        <v>619</v>
      </c>
      <c r="B302" s="135">
        <f>IFERROR(VLOOKUP(A302,'CR ACT'!$A$3:$J$9999,10,FALSE),"")</f>
        <v>0</v>
      </c>
      <c r="C302" s="10">
        <v>50</v>
      </c>
      <c r="D302" s="11">
        <v>1</v>
      </c>
      <c r="E302" s="11" t="str">
        <f t="shared" si="40"/>
        <v>50-1</v>
      </c>
      <c r="F302" s="12">
        <f>IFERROR(VLOOKUP($A302,'CR ACT'!$A$3:$G$9999,2,0),"")</f>
        <v>0.222222222222222</v>
      </c>
      <c r="G302" s="12" t="str">
        <f>IFERROR(VLOOKUP($A302,'CR ACT'!$A$3:$G$9999,3,0),"")</f>
        <v>PSL</v>
      </c>
      <c r="H302" s="11" t="str">
        <f>IFERROR(VLOOKUP($A302,'CR ACT'!$A$3:$G$9999,4,0),"")</f>
        <v>KULPM</v>
      </c>
      <c r="I302" s="12" t="str">
        <f>IFERROR(VLOOKUP($A302,'CR ACT'!$A$3:$G$9999,5,0),"")</f>
        <v>URB</v>
      </c>
      <c r="J302" s="12">
        <f>IFERROR(VLOOKUP($A302,'CR ACT'!$A$3:$G$9999,6,0),"")</f>
        <v>0.239583333333333</v>
      </c>
      <c r="K302" s="20">
        <f>IFERROR(VLOOKUP($A302,'CR ACT'!$A$3:$G$9999,7,0),"")</f>
        <v>9</v>
      </c>
      <c r="L302" s="136">
        <f>SUMIF(Q302:Q309,"&lt;0:14",Q302:Q309)+SUM(P302:P309)+TIME(0,60,0)</f>
        <v>0.385416666666666</v>
      </c>
      <c r="M302" s="137">
        <f>L302+SUMIF(Q302:Q309,"&gt;0:14",Q302:Q309)-TIME(0,30,0)</f>
        <v>0.385416666666666</v>
      </c>
      <c r="N302" s="137">
        <f>MAX(0,(L302-TIME(8,0,0)))</f>
        <v>0.0520833333333327</v>
      </c>
      <c r="O302" s="138">
        <f>SUM(K302:K309)</f>
        <v>184.9</v>
      </c>
      <c r="P302" s="139">
        <f t="shared" si="41"/>
        <v>0.017361111111111</v>
      </c>
      <c r="Q302" s="145">
        <f t="shared" ref="Q302:Q308" si="49">IFERROR(MAX(0,(F303-J302)),"")</f>
        <v>0.006944444444445</v>
      </c>
    </row>
    <row r="303" ht="15.75" spans="1:17">
      <c r="A303" s="13">
        <v>620</v>
      </c>
      <c r="B303" s="135">
        <f>IFERROR(VLOOKUP(A303,'CR ACT'!$A$3:$J$9999,10,FALSE),"")</f>
        <v>0</v>
      </c>
      <c r="C303" s="14">
        <v>50</v>
      </c>
      <c r="D303" s="13">
        <v>2</v>
      </c>
      <c r="E303" s="11" t="str">
        <f t="shared" si="40"/>
        <v>50-2</v>
      </c>
      <c r="F303" s="15">
        <f>IFERROR(VLOOKUP($A303,'CR ACT'!$A$3:$G$9999,2,0),"")</f>
        <v>0.246527777777778</v>
      </c>
      <c r="G303" s="15" t="str">
        <f>IFERROR(VLOOKUP($A303,'CR ACT'!$A$3:$G$9999,3,0),"")</f>
        <v>URB</v>
      </c>
      <c r="H303" s="13" t="str">
        <f>IFERROR(VLOOKUP($A303,'CR ACT'!$A$3:$G$9999,4,0),"")</f>
        <v>KLPM-KLKV-NH</v>
      </c>
      <c r="I303" s="15" t="str">
        <f>IFERROR(VLOOKUP($A303,'CR ACT'!$A$3:$G$9999,5,0),"")</f>
        <v>MC</v>
      </c>
      <c r="J303" s="15">
        <f>IFERROR(VLOOKUP($A303,'CR ACT'!$A$3:$G$9999,6,0),"")</f>
        <v>0.326388888888889</v>
      </c>
      <c r="K303" s="21">
        <f>IFERROR(VLOOKUP($A303,'CR ACT'!$A$3:$G$9999,7,0),"")</f>
        <v>48</v>
      </c>
      <c r="L303" s="140"/>
      <c r="M303" s="140"/>
      <c r="N303" s="140"/>
      <c r="O303" s="140"/>
      <c r="P303" s="48">
        <f t="shared" si="41"/>
        <v>0.079861111111111</v>
      </c>
      <c r="Q303" s="146">
        <f t="shared" si="49"/>
        <v>0.00694444444444398</v>
      </c>
    </row>
    <row r="304" ht="15.75" spans="1:17">
      <c r="A304" s="13">
        <v>674</v>
      </c>
      <c r="B304" s="135">
        <f>IFERROR(VLOOKUP(A304,'CR ACT'!$A$3:$J$9999,10,FALSE),"")</f>
        <v>0</v>
      </c>
      <c r="C304" s="10">
        <v>50</v>
      </c>
      <c r="D304" s="13">
        <v>3</v>
      </c>
      <c r="E304" s="11" t="str">
        <f t="shared" si="40"/>
        <v>50-3</v>
      </c>
      <c r="F304" s="15">
        <f>IFERROR(VLOOKUP($A304,'CR ACT'!$A$3:$G$9999,2,0),"")</f>
        <v>0.333333333333333</v>
      </c>
      <c r="G304" s="15" t="str">
        <f>IFERROR(VLOOKUP($A304,'CR ACT'!$A$3:$G$9999,3,0),"")</f>
        <v>MC</v>
      </c>
      <c r="H304" s="13" t="str">
        <f>IFERROR(VLOOKUP($A304,'CR ACT'!$A$3:$G$9999,4,0),"")</f>
        <v>KLPM</v>
      </c>
      <c r="I304" s="15" t="str">
        <f>IFERROR(VLOOKUP($A304,'CR ACT'!$A$3:$G$9999,5,0),"")</f>
        <v>URB</v>
      </c>
      <c r="J304" s="15">
        <f>IFERROR(VLOOKUP($A304,'CR ACT'!$A$3:$G$9999,6,0),"")</f>
        <v>0.416666666666666</v>
      </c>
      <c r="K304" s="21">
        <f>IFERROR(VLOOKUP($A304,'CR ACT'!$A$3:$G$9999,7,0),"")</f>
        <v>48</v>
      </c>
      <c r="L304" s="140"/>
      <c r="M304" s="140"/>
      <c r="N304" s="140"/>
      <c r="O304" s="140"/>
      <c r="P304" s="48">
        <f t="shared" si="41"/>
        <v>0.0833333333333333</v>
      </c>
      <c r="Q304" s="146">
        <f t="shared" si="49"/>
        <v>0.0208333333333337</v>
      </c>
    </row>
    <row r="305" ht="15.75" spans="1:17">
      <c r="A305" s="13">
        <v>675</v>
      </c>
      <c r="B305" s="135">
        <f>IFERROR(VLOOKUP(A305,'CR ACT'!$A$3:$J$9999,10,FALSE),"")</f>
        <v>0</v>
      </c>
      <c r="C305" s="14">
        <v>50</v>
      </c>
      <c r="D305" s="13">
        <v>4</v>
      </c>
      <c r="E305" s="11" t="str">
        <f t="shared" si="40"/>
        <v>50-4</v>
      </c>
      <c r="F305" s="15">
        <f>IFERROR(VLOOKUP($A305,'CR ACT'!$A$3:$G$9999,2,0),"")</f>
        <v>0.4375</v>
      </c>
      <c r="G305" s="15" t="str">
        <f>IFERROR(VLOOKUP($A305,'CR ACT'!$A$3:$G$9999,3,0),"")</f>
        <v>URB</v>
      </c>
      <c r="H305" s="13" t="str">
        <f>IFERROR(VLOOKUP($A305,'CR ACT'!$A$3:$G$9999,4,0),"")</f>
        <v>KLPM</v>
      </c>
      <c r="I305" s="15" t="str">
        <f>IFERROR(VLOOKUP($A305,'CR ACT'!$A$3:$G$9999,5,0),"")</f>
        <v>TVM</v>
      </c>
      <c r="J305" s="15">
        <f>IFERROR(VLOOKUP($A305,'CR ACT'!$A$3:$G$9999,6,0),"")</f>
        <v>0.513888888888889</v>
      </c>
      <c r="K305" s="21">
        <f>IFERROR(VLOOKUP($A305,'CR ACT'!$A$3:$G$9999,7,0),"")</f>
        <v>42.7</v>
      </c>
      <c r="L305" s="140"/>
      <c r="M305" s="140"/>
      <c r="N305" s="140"/>
      <c r="O305" s="140"/>
      <c r="P305" s="48">
        <f t="shared" si="41"/>
        <v>0.0763888888888888</v>
      </c>
      <c r="Q305" s="146">
        <f t="shared" si="49"/>
        <v>0.0069444444444442</v>
      </c>
    </row>
    <row r="306" ht="15.75" spans="1:17">
      <c r="A306" s="13">
        <v>420</v>
      </c>
      <c r="B306" s="135">
        <f>IFERROR(VLOOKUP(A306,'CR ACT'!$A$3:$J$9999,10,FALSE),"")</f>
        <v>0</v>
      </c>
      <c r="C306" s="10">
        <v>50</v>
      </c>
      <c r="D306" s="13">
        <v>5</v>
      </c>
      <c r="E306" s="11" t="str">
        <f t="shared" si="40"/>
        <v>50-5</v>
      </c>
      <c r="F306" s="15">
        <f>IFERROR(VLOOKUP($A306,'CR ACT'!$A$3:$G$9999,2,0),"")</f>
        <v>0.520833333333333</v>
      </c>
      <c r="G306" s="15" t="str">
        <f>IFERROR(VLOOKUP($A306,'CR ACT'!$A$3:$G$9999,3,0),"")</f>
        <v>TVM</v>
      </c>
      <c r="H306" s="13" t="str">
        <f>IFERROR(VLOOKUP($A306,'CR ACT'!$A$3:$G$9999,4,0),"")</f>
        <v>NH</v>
      </c>
      <c r="I306" s="15" t="str">
        <f>IFERROR(VLOOKUP($A306,'CR ACT'!$A$3:$G$9999,5,0),"")</f>
        <v>KLKV</v>
      </c>
      <c r="J306" s="15">
        <f>IFERROR(VLOOKUP($A306,'CR ACT'!$A$3:$G$9999,6,0),"")</f>
        <v>0.576388888888889</v>
      </c>
      <c r="K306" s="21">
        <f>IFERROR(VLOOKUP($A306,'CR ACT'!$A$3:$G$9999,7,0),"")</f>
        <v>33.7</v>
      </c>
      <c r="L306" s="140"/>
      <c r="M306" s="140"/>
      <c r="N306" s="140"/>
      <c r="O306" s="140"/>
      <c r="P306" s="48">
        <f t="shared" si="41"/>
        <v>0.0555555555555559</v>
      </c>
      <c r="Q306" s="146">
        <f t="shared" si="49"/>
        <v>0.0034722222222221</v>
      </c>
    </row>
    <row r="307" ht="15.75" spans="1:17">
      <c r="A307" s="13">
        <v>87</v>
      </c>
      <c r="B307" s="135">
        <f>IFERROR(VLOOKUP(A307,'CR ACT'!$A$3:$J$9999,10,FALSE),"")</f>
        <v>0</v>
      </c>
      <c r="C307" s="14">
        <v>50</v>
      </c>
      <c r="D307" s="13">
        <v>6</v>
      </c>
      <c r="E307" s="11" t="str">
        <f t="shared" si="40"/>
        <v>50-6</v>
      </c>
      <c r="F307" s="15">
        <f>IFERROR(VLOOKUP($A307,'CR ACT'!$A$3:$G$9999,2,0),"")</f>
        <v>0.579861111111111</v>
      </c>
      <c r="G307" s="15" t="str">
        <f>IFERROR(VLOOKUP($A307,'CR ACT'!$A$3:$G$9999,3,0),"")</f>
        <v>KLKV</v>
      </c>
      <c r="H307" s="13" t="str">
        <f>IFERROR(VLOOKUP($A307,'CR ACT'!$A$3:$G$9999,4,0),"")</f>
        <v>NH</v>
      </c>
      <c r="I307" s="15" t="str">
        <f>IFERROR(VLOOKUP($A307,'CR ACT'!$A$3:$G$9999,5,0),"")</f>
        <v>PSL</v>
      </c>
      <c r="J307" s="15">
        <f>IFERROR(VLOOKUP($A307,'CR ACT'!$A$3:$G$9999,6,0),"")</f>
        <v>0.586805555555555</v>
      </c>
      <c r="K307" s="21">
        <f>IFERROR(VLOOKUP($A307,'CR ACT'!$A$3:$G$9999,7,0),"")</f>
        <v>3.5</v>
      </c>
      <c r="L307" s="140"/>
      <c r="M307" s="140"/>
      <c r="N307" s="140"/>
      <c r="O307" s="140"/>
      <c r="P307" s="48">
        <f t="shared" si="41"/>
        <v>0.00694444444444398</v>
      </c>
      <c r="Q307" s="146" t="str">
        <f t="shared" si="49"/>
        <v/>
      </c>
    </row>
    <row r="308" ht="15.75" spans="1:17">
      <c r="A308" s="13"/>
      <c r="B308" s="135" t="str">
        <f>IFERROR(VLOOKUP(A308,'CR ACT'!$A$3:$J$9999,10,FALSE),"")</f>
        <v/>
      </c>
      <c r="C308" s="10"/>
      <c r="D308" s="13"/>
      <c r="E308" s="11" t="str">
        <f t="shared" si="40"/>
        <v>0</v>
      </c>
      <c r="F308" s="15" t="str">
        <f>IFERROR(VLOOKUP($A308,'CR ACT'!$A$3:$G$9999,2,0),"")</f>
        <v/>
      </c>
      <c r="G308" s="15" t="str">
        <f>IFERROR(VLOOKUP($A308,'CR ACT'!$A$3:$G$9999,3,0),"")</f>
        <v/>
      </c>
      <c r="H308" s="13" t="str">
        <f>IFERROR(VLOOKUP($A308,'CR ACT'!$A$3:$G$9999,4,0),"")</f>
        <v/>
      </c>
      <c r="I308" s="15" t="str">
        <f>IFERROR(VLOOKUP($A308,'CR ACT'!$A$3:$G$9999,5,0),"")</f>
        <v/>
      </c>
      <c r="J308" s="15" t="str">
        <f>IFERROR(VLOOKUP($A308,'CR ACT'!$A$3:$G$9999,6,0),"")</f>
        <v/>
      </c>
      <c r="K308" s="21" t="str">
        <f>IFERROR(VLOOKUP($A308,'CR ACT'!$A$3:$G$9999,7,0),"")</f>
        <v/>
      </c>
      <c r="L308" s="141"/>
      <c r="M308" s="141"/>
      <c r="N308" s="141"/>
      <c r="O308" s="141"/>
      <c r="P308" s="48" t="str">
        <f t="shared" si="41"/>
        <v/>
      </c>
      <c r="Q308" s="146" t="str">
        <f t="shared" si="49"/>
        <v/>
      </c>
    </row>
    <row r="309" ht="16.5" spans="1:17">
      <c r="A309" s="13"/>
      <c r="B309" s="135" t="str">
        <f>IFERROR(VLOOKUP(A309,'CR ACT'!$A$3:$J$9999,10,FALSE),"")</f>
        <v/>
      </c>
      <c r="C309" s="18"/>
      <c r="D309" s="16"/>
      <c r="E309" s="11" t="str">
        <f t="shared" si="40"/>
        <v>0</v>
      </c>
      <c r="F309" s="17" t="str">
        <f>IFERROR(VLOOKUP($A309,'CR ACT'!$A$3:$G$9999,2,0),"")</f>
        <v/>
      </c>
      <c r="G309" s="17" t="str">
        <f>IFERROR(VLOOKUP($A309,'CR ACT'!$A$3:$G$9999,3,0),"")</f>
        <v/>
      </c>
      <c r="H309" s="16" t="str">
        <f>IFERROR(VLOOKUP($A309,'CR ACT'!$A$3:$G$9999,4,0),"")</f>
        <v/>
      </c>
      <c r="I309" s="17" t="str">
        <f>IFERROR(VLOOKUP($A309,'CR ACT'!$A$3:$G$9999,5,0),"")</f>
        <v/>
      </c>
      <c r="J309" s="17" t="str">
        <f>IFERROR(VLOOKUP($A309,'CR ACT'!$A$3:$G$9999,6,0),"")</f>
        <v/>
      </c>
      <c r="K309" s="22" t="str">
        <f>IFERROR(VLOOKUP($A309,'CR ACT'!$A$3:$G$9999,7,0),"")</f>
        <v/>
      </c>
      <c r="L309" s="142"/>
      <c r="M309" s="142"/>
      <c r="N309" s="142"/>
      <c r="O309" s="142"/>
      <c r="P309" s="143" t="str">
        <f t="shared" si="41"/>
        <v/>
      </c>
      <c r="Q309" s="147"/>
    </row>
    <row r="310" ht="15.75" spans="1:17">
      <c r="A310" s="13">
        <v>621</v>
      </c>
      <c r="B310" s="135">
        <f>IFERROR(VLOOKUP(A310,'CR ACT'!$A$3:$J$9999,10,FALSE),"")</f>
        <v>0</v>
      </c>
      <c r="C310" s="10">
        <v>51</v>
      </c>
      <c r="D310" s="11">
        <v>1</v>
      </c>
      <c r="E310" s="11" t="str">
        <f t="shared" ref="E310:E373" si="50">C310&amp;-D310</f>
        <v>51-1</v>
      </c>
      <c r="F310" s="12">
        <f>IFERROR(VLOOKUP($A310,'CR ACT'!$A$3:$G$9999,2,0),"")</f>
        <v>0.243055555555556</v>
      </c>
      <c r="G310" s="12" t="str">
        <f>IFERROR(VLOOKUP($A310,'CR ACT'!$A$3:$G$9999,3,0),"")</f>
        <v>PSL</v>
      </c>
      <c r="H310" s="11" t="str">
        <f>IFERROR(VLOOKUP($A310,'CR ACT'!$A$3:$G$9999,4,0),"")</f>
        <v>KLKV-MVKV</v>
      </c>
      <c r="I310" s="12" t="str">
        <f>IFERROR(VLOOKUP($A310,'CR ACT'!$A$3:$G$9999,5,0),"")</f>
        <v>MC</v>
      </c>
      <c r="J310" s="12">
        <f>IFERROR(VLOOKUP($A310,'CR ACT'!$A$3:$G$9999,6,0),"")</f>
        <v>0.329861111111111</v>
      </c>
      <c r="K310" s="20">
        <f>IFERROR(VLOOKUP($A310,'CR ACT'!$A$3:$G$9999,7,0),"")</f>
        <v>48.5</v>
      </c>
      <c r="L310" s="136">
        <f>SUMIF(Q310:Q317,"&lt;0:14",Q310:Q317)+SUM(P310:P317)+TIME(0,60,0)</f>
        <v>0.347222222222222</v>
      </c>
      <c r="M310" s="137">
        <f>L310+SUMIF(Q310:Q317,"&gt;0:14",Q310:Q317)-TIME(0,30,0)</f>
        <v>0.347222222222221</v>
      </c>
      <c r="N310" s="137">
        <f>MAX(0,(L310-TIME(8,0,0)))</f>
        <v>0.0138888888888884</v>
      </c>
      <c r="O310" s="138">
        <f>SUM(K310:K317)</f>
        <v>160</v>
      </c>
      <c r="P310" s="139">
        <f t="shared" ref="P310:P359" si="51">IFERROR(J310-F310,"")</f>
        <v>0.086805555555555</v>
      </c>
      <c r="Q310" s="145">
        <f t="shared" ref="Q310:Q316" si="52">IFERROR(MAX(0,(F311-J310)),"")</f>
        <v>0.020833333333333</v>
      </c>
    </row>
    <row r="311" ht="15.75" spans="1:17">
      <c r="A311" s="13">
        <v>351</v>
      </c>
      <c r="B311" s="135">
        <f>IFERROR(VLOOKUP(A311,'CR ACT'!$A$3:$J$9999,10,FALSE),"")</f>
        <v>0</v>
      </c>
      <c r="C311" s="14">
        <v>51</v>
      </c>
      <c r="D311" s="13">
        <v>2</v>
      </c>
      <c r="E311" s="11" t="str">
        <f t="shared" si="50"/>
        <v>51-2</v>
      </c>
      <c r="F311" s="15">
        <f>IFERROR(VLOOKUP($A311,'CR ACT'!$A$3:$G$9999,2,0),"")</f>
        <v>0.350694444444444</v>
      </c>
      <c r="G311" s="15" t="str">
        <f>IFERROR(VLOOKUP($A311,'CR ACT'!$A$3:$G$9999,3,0),"")</f>
        <v>MC</v>
      </c>
      <c r="H311" s="13" t="str">
        <f>IFERROR(VLOOKUP($A311,'CR ACT'!$A$3:$G$9999,4,0),"")</f>
        <v>NH</v>
      </c>
      <c r="I311" s="15" t="str">
        <f>IFERROR(VLOOKUP($A311,'CR ACT'!$A$3:$G$9999,5,0),"")</f>
        <v>KLKV</v>
      </c>
      <c r="J311" s="15">
        <f>IFERROR(VLOOKUP($A311,'CR ACT'!$A$3:$G$9999,6,0),"")</f>
        <v>0.420138888888889</v>
      </c>
      <c r="K311" s="21">
        <f>IFERROR(VLOOKUP($A311,'CR ACT'!$A$3:$G$9999,7,0),"")</f>
        <v>40</v>
      </c>
      <c r="L311" s="140"/>
      <c r="M311" s="140"/>
      <c r="N311" s="140"/>
      <c r="O311" s="140"/>
      <c r="P311" s="48">
        <f t="shared" si="51"/>
        <v>0.069444444444445</v>
      </c>
      <c r="Q311" s="146">
        <f t="shared" si="52"/>
        <v>0.00694444444444398</v>
      </c>
    </row>
    <row r="312" ht="15.75" spans="1:17">
      <c r="A312" s="13">
        <v>517</v>
      </c>
      <c r="B312" s="135">
        <f>IFERROR(VLOOKUP(A312,'CR ACT'!$A$3:$J$9999,10,FALSE),"")</f>
        <v>0</v>
      </c>
      <c r="C312" s="10">
        <v>51</v>
      </c>
      <c r="D312" s="13">
        <v>3</v>
      </c>
      <c r="E312" s="11" t="str">
        <f t="shared" si="50"/>
        <v>51-3</v>
      </c>
      <c r="F312" s="15">
        <f>IFERROR(VLOOKUP($A312,'CR ACT'!$A$3:$G$9999,2,0),"")</f>
        <v>0.427083333333333</v>
      </c>
      <c r="G312" s="15" t="str">
        <f>IFERROR(VLOOKUP($A312,'CR ACT'!$A$3:$G$9999,3,0),"")</f>
        <v>KLKV</v>
      </c>
      <c r="H312" s="13" t="str">
        <f>IFERROR(VLOOKUP($A312,'CR ACT'!$A$3:$G$9999,4,0),"")</f>
        <v>KRKM</v>
      </c>
      <c r="I312" s="15" t="str">
        <f>IFERROR(VLOOKUP($A312,'CR ACT'!$A$3:$G$9999,5,0),"")</f>
        <v>VLRD</v>
      </c>
      <c r="J312" s="15">
        <f>IFERROR(VLOOKUP($A312,'CR ACT'!$A$3:$G$9999,6,0),"")</f>
        <v>0.454861111111111</v>
      </c>
      <c r="K312" s="21">
        <f>IFERROR(VLOOKUP($A312,'CR ACT'!$A$3:$G$9999,7,0),"")</f>
        <v>17</v>
      </c>
      <c r="L312" s="140"/>
      <c r="M312" s="140"/>
      <c r="N312" s="140"/>
      <c r="O312" s="140"/>
      <c r="P312" s="48">
        <f t="shared" si="51"/>
        <v>0.027777777777778</v>
      </c>
      <c r="Q312" s="146">
        <f t="shared" si="52"/>
        <v>0.00694444444444503</v>
      </c>
    </row>
    <row r="313" ht="15.75" spans="1:17">
      <c r="A313" s="13">
        <v>561</v>
      </c>
      <c r="B313" s="135">
        <f>IFERROR(VLOOKUP(A313,'CR ACT'!$A$3:$J$9999,10,FALSE),"")</f>
        <v>0</v>
      </c>
      <c r="C313" s="14">
        <v>51</v>
      </c>
      <c r="D313" s="13">
        <v>4</v>
      </c>
      <c r="E313" s="11" t="str">
        <f t="shared" si="50"/>
        <v>51-4</v>
      </c>
      <c r="F313" s="15">
        <f>IFERROR(VLOOKUP($A313,'CR ACT'!$A$3:$G$9999,2,0),"")</f>
        <v>0.461805555555556</v>
      </c>
      <c r="G313" s="15" t="str">
        <f>IFERROR(VLOOKUP($A313,'CR ACT'!$A$3:$G$9999,3,0),"")</f>
        <v>VLRD</v>
      </c>
      <c r="H313" s="13" t="str">
        <f>IFERROR(VLOOKUP($A313,'CR ACT'!$A$3:$G$9999,4,0),"")</f>
        <v>KRKM</v>
      </c>
      <c r="I313" s="15" t="str">
        <f>IFERROR(VLOOKUP($A313,'CR ACT'!$A$3:$G$9999,5,0),"")</f>
        <v>KLKV</v>
      </c>
      <c r="J313" s="15">
        <f>IFERROR(VLOOKUP($A313,'CR ACT'!$A$3:$G$9999,6,0),"")</f>
        <v>0.489583333333333</v>
      </c>
      <c r="K313" s="21">
        <f>IFERROR(VLOOKUP($A313,'CR ACT'!$A$3:$G$9999,7,0),"")</f>
        <v>17</v>
      </c>
      <c r="L313" s="140"/>
      <c r="M313" s="140"/>
      <c r="N313" s="140"/>
      <c r="O313" s="140"/>
      <c r="P313" s="48">
        <f t="shared" si="51"/>
        <v>0.027777777777777</v>
      </c>
      <c r="Q313" s="146">
        <f t="shared" si="52"/>
        <v>0.00694444444444503</v>
      </c>
    </row>
    <row r="314" ht="15.75" spans="1:17">
      <c r="A314" s="13">
        <v>519</v>
      </c>
      <c r="B314" s="135">
        <f>IFERROR(VLOOKUP(A314,'CR ACT'!$A$3:$J$9999,10,FALSE),"")</f>
        <v>0</v>
      </c>
      <c r="C314" s="10">
        <v>51</v>
      </c>
      <c r="D314" s="13">
        <v>5</v>
      </c>
      <c r="E314" s="11" t="str">
        <f t="shared" si="50"/>
        <v>51-5</v>
      </c>
      <c r="F314" s="15">
        <f>IFERROR(VLOOKUP($A314,'CR ACT'!$A$3:$G$9999,2,0),"")</f>
        <v>0.496527777777778</v>
      </c>
      <c r="G314" s="15" t="str">
        <f>IFERROR(VLOOKUP($A314,'CR ACT'!$A$3:$G$9999,3,0),"")</f>
        <v>KLKV</v>
      </c>
      <c r="H314" s="13" t="str">
        <f>IFERROR(VLOOKUP($A314,'CR ACT'!$A$3:$G$9999,4,0),"")</f>
        <v>KRKM</v>
      </c>
      <c r="I314" s="15" t="str">
        <f>IFERROR(VLOOKUP($A314,'CR ACT'!$A$3:$G$9999,5,0),"")</f>
        <v>VLRD</v>
      </c>
      <c r="J314" s="15">
        <f>IFERROR(VLOOKUP($A314,'CR ACT'!$A$3:$G$9999,6,0),"")</f>
        <v>0.524305555555555</v>
      </c>
      <c r="K314" s="21">
        <f>IFERROR(VLOOKUP($A314,'CR ACT'!$A$3:$G$9999,7,0),"")</f>
        <v>17</v>
      </c>
      <c r="L314" s="140"/>
      <c r="M314" s="140"/>
      <c r="N314" s="140"/>
      <c r="O314" s="140"/>
      <c r="P314" s="48">
        <f t="shared" si="51"/>
        <v>0.027777777777777</v>
      </c>
      <c r="Q314" s="146">
        <f t="shared" si="52"/>
        <v>0.00694444444444497</v>
      </c>
    </row>
    <row r="315" ht="15.75" spans="1:17">
      <c r="A315" s="13">
        <v>563</v>
      </c>
      <c r="B315" s="135">
        <f>IFERROR(VLOOKUP(A315,'CR ACT'!$A$3:$J$9999,10,FALSE),"")</f>
        <v>0</v>
      </c>
      <c r="C315" s="14">
        <v>51</v>
      </c>
      <c r="D315" s="13">
        <v>6</v>
      </c>
      <c r="E315" s="11" t="str">
        <f t="shared" si="50"/>
        <v>51-6</v>
      </c>
      <c r="F315" s="15">
        <f>IFERROR(VLOOKUP($A315,'CR ACT'!$A$3:$G$9999,2,0),"")</f>
        <v>0.53125</v>
      </c>
      <c r="G315" s="15" t="str">
        <f>IFERROR(VLOOKUP($A315,'CR ACT'!$A$3:$G$9999,3,0),"")</f>
        <v>VLRD</v>
      </c>
      <c r="H315" s="13" t="str">
        <f>IFERROR(VLOOKUP($A315,'CR ACT'!$A$3:$G$9999,4,0),"")</f>
        <v>KRKM-KLKV</v>
      </c>
      <c r="I315" s="15" t="str">
        <f>IFERROR(VLOOKUP($A315,'CR ACT'!$A$3:$G$9999,5,0),"")</f>
        <v>PSL</v>
      </c>
      <c r="J315" s="15">
        <f>IFERROR(VLOOKUP($A315,'CR ACT'!$A$3:$G$9999,6,0),"")</f>
        <v>0.569444444444444</v>
      </c>
      <c r="K315" s="21">
        <f>IFERROR(VLOOKUP($A315,'CR ACT'!$A$3:$G$9999,7,0),"")</f>
        <v>20.5</v>
      </c>
      <c r="L315" s="140"/>
      <c r="M315" s="140"/>
      <c r="N315" s="140"/>
      <c r="O315" s="140"/>
      <c r="P315" s="48">
        <f t="shared" si="51"/>
        <v>0.038194444444444</v>
      </c>
      <c r="Q315" s="146" t="str">
        <f t="shared" si="52"/>
        <v/>
      </c>
    </row>
    <row r="316" ht="15.75" spans="1:17">
      <c r="A316" s="13"/>
      <c r="B316" s="135" t="str">
        <f>IFERROR(VLOOKUP(A316,'CR ACT'!$A$3:$J$9999,10,FALSE),"")</f>
        <v/>
      </c>
      <c r="C316" s="10"/>
      <c r="D316" s="13"/>
      <c r="E316" s="11" t="str">
        <f t="shared" si="50"/>
        <v>0</v>
      </c>
      <c r="F316" s="15" t="str">
        <f>IFERROR(VLOOKUP($A316,'CR ACT'!$A$3:$G$9999,2,0),"")</f>
        <v/>
      </c>
      <c r="G316" s="15" t="str">
        <f>IFERROR(VLOOKUP($A316,'CR ACT'!$A$3:$G$9999,3,0),"")</f>
        <v/>
      </c>
      <c r="H316" s="13" t="str">
        <f>IFERROR(VLOOKUP($A316,'CR ACT'!$A$3:$G$9999,4,0),"")</f>
        <v/>
      </c>
      <c r="I316" s="15" t="str">
        <f>IFERROR(VLOOKUP($A316,'CR ACT'!$A$3:$G$9999,5,0),"")</f>
        <v/>
      </c>
      <c r="J316" s="15" t="str">
        <f>IFERROR(VLOOKUP($A316,'CR ACT'!$A$3:$G$9999,6,0),"")</f>
        <v/>
      </c>
      <c r="K316" s="21" t="str">
        <f>IFERROR(VLOOKUP($A316,'CR ACT'!$A$3:$G$9999,7,0),"")</f>
        <v/>
      </c>
      <c r="L316" s="141"/>
      <c r="M316" s="141"/>
      <c r="N316" s="141"/>
      <c r="O316" s="141"/>
      <c r="P316" s="48" t="str">
        <f t="shared" si="51"/>
        <v/>
      </c>
      <c r="Q316" s="146" t="str">
        <f t="shared" si="52"/>
        <v/>
      </c>
    </row>
    <row r="317" ht="16.5" spans="1:17">
      <c r="A317" s="13"/>
      <c r="B317" s="135" t="str">
        <f>IFERROR(VLOOKUP(A317,'CR ACT'!$A$3:$J$9999,10,FALSE),"")</f>
        <v/>
      </c>
      <c r="C317" s="18"/>
      <c r="D317" s="16"/>
      <c r="E317" s="11" t="str">
        <f t="shared" si="50"/>
        <v>0</v>
      </c>
      <c r="F317" s="17" t="str">
        <f>IFERROR(VLOOKUP($A317,'CR ACT'!$A$3:$G$9999,2,0),"")</f>
        <v/>
      </c>
      <c r="G317" s="17" t="str">
        <f>IFERROR(VLOOKUP($A317,'CR ACT'!$A$3:$G$9999,3,0),"")</f>
        <v/>
      </c>
      <c r="H317" s="16" t="str">
        <f>IFERROR(VLOOKUP($A317,'CR ACT'!$A$3:$G$9999,4,0),"")</f>
        <v/>
      </c>
      <c r="I317" s="17" t="str">
        <f>IFERROR(VLOOKUP($A317,'CR ACT'!$A$3:$G$9999,5,0),"")</f>
        <v/>
      </c>
      <c r="J317" s="17" t="str">
        <f>IFERROR(VLOOKUP($A317,'CR ACT'!$A$3:$G$9999,6,0),"")</f>
        <v/>
      </c>
      <c r="K317" s="22" t="str">
        <f>IFERROR(VLOOKUP($A317,'CR ACT'!$A$3:$G$9999,7,0),"")</f>
        <v/>
      </c>
      <c r="L317" s="142"/>
      <c r="M317" s="142"/>
      <c r="N317" s="142"/>
      <c r="O317" s="142"/>
      <c r="P317" s="143" t="str">
        <f t="shared" si="51"/>
        <v/>
      </c>
      <c r="Q317" s="147"/>
    </row>
    <row r="318" ht="15.75" spans="1:17">
      <c r="A318" s="9">
        <v>56</v>
      </c>
      <c r="B318" s="135">
        <f>IFERROR(VLOOKUP(A318,'CR ACT'!$A$3:$J$9999,10,FALSE),"")</f>
        <v>0</v>
      </c>
      <c r="C318" s="10">
        <v>52</v>
      </c>
      <c r="D318" s="11">
        <v>1</v>
      </c>
      <c r="E318" s="11" t="str">
        <f t="shared" si="50"/>
        <v>52-1</v>
      </c>
      <c r="F318" s="12">
        <f>IFERROR(VLOOKUP($A318,'CR ACT'!$A$3:$G$9999,2,0),"")</f>
        <v>0.572916666666667</v>
      </c>
      <c r="G318" s="12" t="str">
        <f>IFERROR(VLOOKUP($A318,'CR ACT'!$A$3:$G$9999,3,0),"")</f>
        <v>PSL</v>
      </c>
      <c r="H318" s="11" t="str">
        <f>IFERROR(VLOOKUP($A318,'CR ACT'!$A$3:$G$9999,4,0),"")</f>
        <v>NH</v>
      </c>
      <c r="I318" s="12" t="str">
        <f>IFERROR(VLOOKUP($A318,'CR ACT'!$A$3:$G$9999,5,0),"")</f>
        <v>KLKV</v>
      </c>
      <c r="J318" s="12">
        <f>IFERROR(VLOOKUP($A318,'CR ACT'!$A$3:$G$9999,6,0),"")</f>
        <v>0.579861111111111</v>
      </c>
      <c r="K318" s="20">
        <f>IFERROR(VLOOKUP($A318,'CR ACT'!$A$3:$G$9999,7,0),"")</f>
        <v>3.5</v>
      </c>
      <c r="L318" s="136">
        <f>SUMIF(Q318:Q325,"&lt;0:14",Q318:Q325)+SUM(P318:P325)+TIME(0,60,0)</f>
        <v>0.333333333333333</v>
      </c>
      <c r="M318" s="137">
        <f>L318+SUMIF(Q318:Q325,"&gt;0:14",Q318:Q325)-TIME(0,30,0)</f>
        <v>0.333333333333332</v>
      </c>
      <c r="N318" s="137">
        <f>MAX(0,(L318-TIME(8,0,0)))</f>
        <v>0</v>
      </c>
      <c r="O318" s="138">
        <f>SUM(K318:K325)</f>
        <v>147.7</v>
      </c>
      <c r="P318" s="139">
        <f t="shared" si="51"/>
        <v>0.00694444444444442</v>
      </c>
      <c r="Q318" s="145">
        <f t="shared" ref="Q318:Q324" si="53">IFERROR(MAX(0,(F319-J318)),"")</f>
        <v>0.00347222222222165</v>
      </c>
    </row>
    <row r="319" ht="15.75" spans="1:17">
      <c r="A319" s="13">
        <v>526</v>
      </c>
      <c r="B319" s="135">
        <f>IFERROR(VLOOKUP(A319,'CR ACT'!$A$3:$J$9999,10,FALSE),"")</f>
        <v>0</v>
      </c>
      <c r="C319" s="14">
        <v>52</v>
      </c>
      <c r="D319" s="13">
        <v>2</v>
      </c>
      <c r="E319" s="11" t="str">
        <f t="shared" si="50"/>
        <v>52-2</v>
      </c>
      <c r="F319" s="15">
        <f>IFERROR(VLOOKUP($A319,'CR ACT'!$A$3:$G$9999,2,0),"")</f>
        <v>0.583333333333333</v>
      </c>
      <c r="G319" s="15" t="str">
        <f>IFERROR(VLOOKUP($A319,'CR ACT'!$A$3:$G$9999,3,0),"")</f>
        <v>KLKV</v>
      </c>
      <c r="H319" s="13" t="str">
        <f>IFERROR(VLOOKUP($A319,'CR ACT'!$A$3:$G$9999,4,0),"")</f>
        <v>KRKM</v>
      </c>
      <c r="I319" s="15" t="str">
        <f>IFERROR(VLOOKUP($A319,'CR ACT'!$A$3:$G$9999,5,0),"")</f>
        <v>VLRD</v>
      </c>
      <c r="J319" s="15">
        <f>IFERROR(VLOOKUP($A319,'CR ACT'!$A$3:$G$9999,6,0),"")</f>
        <v>0.611111111111111</v>
      </c>
      <c r="K319" s="21">
        <f>IFERROR(VLOOKUP($A319,'CR ACT'!$A$3:$G$9999,7,0),"")</f>
        <v>17</v>
      </c>
      <c r="L319" s="140"/>
      <c r="M319" s="140"/>
      <c r="N319" s="140"/>
      <c r="O319" s="140"/>
      <c r="P319" s="48">
        <f t="shared" si="51"/>
        <v>0.027777777777778</v>
      </c>
      <c r="Q319" s="146">
        <f t="shared" si="53"/>
        <v>0.00694444444444497</v>
      </c>
    </row>
    <row r="320" ht="15.75" spans="1:17">
      <c r="A320" s="13">
        <v>570</v>
      </c>
      <c r="B320" s="135">
        <f>IFERROR(VLOOKUP(A320,'CR ACT'!$A$3:$J$9999,10,FALSE),"")</f>
        <v>0</v>
      </c>
      <c r="C320" s="10">
        <v>52</v>
      </c>
      <c r="D320" s="13">
        <v>3</v>
      </c>
      <c r="E320" s="11" t="str">
        <f t="shared" si="50"/>
        <v>52-3</v>
      </c>
      <c r="F320" s="15">
        <f>IFERROR(VLOOKUP($A320,'CR ACT'!$A$3:$G$9999,2,0),"")</f>
        <v>0.618055555555556</v>
      </c>
      <c r="G320" s="15" t="str">
        <f>IFERROR(VLOOKUP($A320,'CR ACT'!$A$3:$G$9999,3,0),"")</f>
        <v>VLRD</v>
      </c>
      <c r="H320" s="13" t="str">
        <f>IFERROR(VLOOKUP($A320,'CR ACT'!$A$3:$G$9999,4,0),"")</f>
        <v>KRKM</v>
      </c>
      <c r="I320" s="15" t="str">
        <f>IFERROR(VLOOKUP($A320,'CR ACT'!$A$3:$G$9999,5,0),"")</f>
        <v>KLKV</v>
      </c>
      <c r="J320" s="15">
        <f>IFERROR(VLOOKUP($A320,'CR ACT'!$A$3:$G$9999,6,0),"")</f>
        <v>0.652777777777778</v>
      </c>
      <c r="K320" s="21">
        <f>IFERROR(VLOOKUP($A320,'CR ACT'!$A$3:$G$9999,7,0),"")</f>
        <v>17</v>
      </c>
      <c r="L320" s="140"/>
      <c r="M320" s="140"/>
      <c r="N320" s="140"/>
      <c r="O320" s="140"/>
      <c r="P320" s="48">
        <f t="shared" si="51"/>
        <v>0.034722222222222</v>
      </c>
      <c r="Q320" s="146">
        <f t="shared" si="53"/>
        <v>0.020833333333333</v>
      </c>
    </row>
    <row r="321" ht="15.75" spans="1:17">
      <c r="A321" s="13">
        <v>583</v>
      </c>
      <c r="B321" s="135">
        <f>IFERROR(VLOOKUP(A321,'CR ACT'!$A$3:$J$9999,10,FALSE),"")</f>
        <v>0</v>
      </c>
      <c r="C321" s="14">
        <v>52</v>
      </c>
      <c r="D321" s="13">
        <v>4</v>
      </c>
      <c r="E321" s="11" t="str">
        <f t="shared" si="50"/>
        <v>52-4</v>
      </c>
      <c r="F321" s="15">
        <f>IFERROR(VLOOKUP($A321,'CR ACT'!$A$3:$G$9999,2,0),"")</f>
        <v>0.673611111111111</v>
      </c>
      <c r="G321" s="15" t="str">
        <f>IFERROR(VLOOKUP($A321,'CR ACT'!$A$3:$G$9999,3,0),"")</f>
        <v>KLKV</v>
      </c>
      <c r="H321" s="13" t="str">
        <f>IFERROR(VLOOKUP($A321,'CR ACT'!$A$3:$G$9999,4,0),"")</f>
        <v>ALMP-DVPM</v>
      </c>
      <c r="I321" s="15" t="str">
        <f>IFERROR(VLOOKUP($A321,'CR ACT'!$A$3:$G$9999,5,0),"")</f>
        <v>TVM</v>
      </c>
      <c r="J321" s="15">
        <f>IFERROR(VLOOKUP($A321,'CR ACT'!$A$3:$G$9999,6,0),"")</f>
        <v>0.736111111111111</v>
      </c>
      <c r="K321" s="21">
        <f>IFERROR(VLOOKUP($A321,'CR ACT'!$A$3:$G$9999,7,0),"")</f>
        <v>39</v>
      </c>
      <c r="L321" s="140"/>
      <c r="M321" s="140"/>
      <c r="N321" s="140"/>
      <c r="O321" s="140"/>
      <c r="P321" s="48">
        <f t="shared" si="51"/>
        <v>0.0625</v>
      </c>
      <c r="Q321" s="146">
        <f t="shared" si="53"/>
        <v>0.00694444444444497</v>
      </c>
    </row>
    <row r="322" ht="15.75" spans="1:17">
      <c r="A322" s="13">
        <v>461</v>
      </c>
      <c r="B322" s="135">
        <f>IFERROR(VLOOKUP(A322,'CR ACT'!$A$3:$J$9999,10,FALSE),"")</f>
        <v>0</v>
      </c>
      <c r="C322" s="10">
        <v>52</v>
      </c>
      <c r="D322" s="13">
        <v>5</v>
      </c>
      <c r="E322" s="11" t="str">
        <f t="shared" si="50"/>
        <v>52-5</v>
      </c>
      <c r="F322" s="15">
        <f>IFERROR(VLOOKUP($A322,'CR ACT'!$A$3:$G$9999,2,0),"")</f>
        <v>0.743055555555556</v>
      </c>
      <c r="G322" s="15" t="str">
        <f>IFERROR(VLOOKUP($A322,'CR ACT'!$A$3:$G$9999,3,0),"")</f>
        <v>TVM</v>
      </c>
      <c r="H322" s="13" t="str">
        <f>IFERROR(VLOOKUP($A322,'CR ACT'!$A$3:$G$9999,4,0),"")</f>
        <v>NH</v>
      </c>
      <c r="I322" s="15" t="str">
        <f>IFERROR(VLOOKUP($A322,'CR ACT'!$A$3:$G$9999,5,0),"")</f>
        <v>KLKV</v>
      </c>
      <c r="J322" s="15">
        <f>IFERROR(VLOOKUP($A322,'CR ACT'!$A$3:$G$9999,6,0),"")</f>
        <v>0.805555555555556</v>
      </c>
      <c r="K322" s="21">
        <f>IFERROR(VLOOKUP($A322,'CR ACT'!$A$3:$G$9999,7,0),"")</f>
        <v>33.7</v>
      </c>
      <c r="L322" s="140"/>
      <c r="M322" s="140"/>
      <c r="N322" s="140"/>
      <c r="O322" s="140"/>
      <c r="P322" s="48">
        <f t="shared" si="51"/>
        <v>0.0625</v>
      </c>
      <c r="Q322" s="146">
        <f t="shared" si="53"/>
        <v>0.00694444444444398</v>
      </c>
    </row>
    <row r="323" ht="15.75" spans="1:17">
      <c r="A323" s="13">
        <v>540</v>
      </c>
      <c r="B323" s="135">
        <f>IFERROR(VLOOKUP(A323,'CR ACT'!$A$3:$J$9999,10,FALSE),"")</f>
        <v>0</v>
      </c>
      <c r="C323" s="14">
        <v>52</v>
      </c>
      <c r="D323" s="13">
        <v>6</v>
      </c>
      <c r="E323" s="11" t="str">
        <f t="shared" si="50"/>
        <v>52-6</v>
      </c>
      <c r="F323" s="15">
        <f>IFERROR(VLOOKUP($A323,'CR ACT'!$A$3:$G$9999,2,0),"")</f>
        <v>0.8125</v>
      </c>
      <c r="G323" s="15" t="str">
        <f>IFERROR(VLOOKUP($A323,'CR ACT'!$A$3:$G$9999,3,0),"")</f>
        <v>KLKV</v>
      </c>
      <c r="H323" s="13" t="str">
        <f>IFERROR(VLOOKUP($A323,'CR ACT'!$A$3:$G$9999,4,0),"")</f>
        <v>KRKM</v>
      </c>
      <c r="I323" s="15" t="str">
        <f>IFERROR(VLOOKUP($A323,'CR ACT'!$A$3:$G$9999,5,0),"")</f>
        <v>VLRD</v>
      </c>
      <c r="J323" s="15">
        <f>IFERROR(VLOOKUP($A323,'CR ACT'!$A$3:$G$9999,6,0),"")</f>
        <v>0.840277777777778</v>
      </c>
      <c r="K323" s="21">
        <f>IFERROR(VLOOKUP($A323,'CR ACT'!$A$3:$G$9999,7,0),"")</f>
        <v>17</v>
      </c>
      <c r="L323" s="140"/>
      <c r="M323" s="140"/>
      <c r="N323" s="140"/>
      <c r="O323" s="140"/>
      <c r="P323" s="48">
        <f t="shared" si="51"/>
        <v>0.027777777777778</v>
      </c>
      <c r="Q323" s="146">
        <f t="shared" si="53"/>
        <v>0.00694444444444398</v>
      </c>
    </row>
    <row r="324" ht="15.75" spans="1:17">
      <c r="A324" s="13">
        <v>582</v>
      </c>
      <c r="B324" s="135">
        <f>IFERROR(VLOOKUP(A324,'CR ACT'!$A$3:$J$9999,10,FALSE),"")</f>
        <v>0</v>
      </c>
      <c r="C324" s="10">
        <v>52</v>
      </c>
      <c r="D324" s="13">
        <v>7</v>
      </c>
      <c r="E324" s="11" t="str">
        <f t="shared" si="50"/>
        <v>52-7</v>
      </c>
      <c r="F324" s="15">
        <f>IFERROR(VLOOKUP($A324,'CR ACT'!$A$3:$G$9999,2,0),"")</f>
        <v>0.847222222222222</v>
      </c>
      <c r="G324" s="15" t="str">
        <f>IFERROR(VLOOKUP($A324,'CR ACT'!$A$3:$G$9999,3,0),"")</f>
        <v>VLRD</v>
      </c>
      <c r="H324" s="13" t="str">
        <f>IFERROR(VLOOKUP($A324,'CR ACT'!$A$3:$G$9999,4,0),"")</f>
        <v>KRKM</v>
      </c>
      <c r="I324" s="15" t="str">
        <f>IFERROR(VLOOKUP($A324,'CR ACT'!$A$3:$G$9999,5,0),"")</f>
        <v>KLKV</v>
      </c>
      <c r="J324" s="15">
        <f>IFERROR(VLOOKUP($A324,'CR ACT'!$A$3:$G$9999,6,0),"")</f>
        <v>0.875</v>
      </c>
      <c r="K324" s="21">
        <f>IFERROR(VLOOKUP($A324,'CR ACT'!$A$3:$G$9999,7,0),"")</f>
        <v>17</v>
      </c>
      <c r="L324" s="141"/>
      <c r="M324" s="141"/>
      <c r="N324" s="141"/>
      <c r="O324" s="141"/>
      <c r="P324" s="48">
        <f t="shared" si="51"/>
        <v>0.027777777777778</v>
      </c>
      <c r="Q324" s="146">
        <f t="shared" si="53"/>
        <v>0.00347222222222199</v>
      </c>
    </row>
    <row r="325" ht="16.5" spans="1:17">
      <c r="A325" s="13">
        <v>115</v>
      </c>
      <c r="B325" s="135">
        <f>IFERROR(VLOOKUP(A325,'CR ACT'!$A$3:$J$9999,10,FALSE),"")</f>
        <v>0</v>
      </c>
      <c r="C325" s="14">
        <v>52</v>
      </c>
      <c r="D325" s="16">
        <v>8</v>
      </c>
      <c r="E325" s="11" t="str">
        <f t="shared" si="50"/>
        <v>52-8</v>
      </c>
      <c r="F325" s="17">
        <f>IFERROR(VLOOKUP($A325,'CR ACT'!$A$3:$G$9999,2,0),"")</f>
        <v>0.878472222222222</v>
      </c>
      <c r="G325" s="17" t="str">
        <f>IFERROR(VLOOKUP($A325,'CR ACT'!$A$3:$G$9999,3,0),"")</f>
        <v>KLKV</v>
      </c>
      <c r="H325" s="16" t="str">
        <f>IFERROR(VLOOKUP($A325,'CR ACT'!$A$3:$G$9999,4,0),"")</f>
        <v>NH</v>
      </c>
      <c r="I325" s="17" t="str">
        <f>IFERROR(VLOOKUP($A325,'CR ACT'!$A$3:$G$9999,5,0),"")</f>
        <v>PSL</v>
      </c>
      <c r="J325" s="17">
        <f>IFERROR(VLOOKUP($A325,'CR ACT'!$A$3:$G$9999,6,0),"")</f>
        <v>0.885416666666666</v>
      </c>
      <c r="K325" s="22">
        <f>IFERROR(VLOOKUP($A325,'CR ACT'!$A$3:$G$9999,7,0),"")</f>
        <v>3.5</v>
      </c>
      <c r="L325" s="142"/>
      <c r="M325" s="142"/>
      <c r="N325" s="142"/>
      <c r="O325" s="142"/>
      <c r="P325" s="143">
        <f t="shared" si="51"/>
        <v>0.00694444444444398</v>
      </c>
      <c r="Q325" s="147"/>
    </row>
    <row r="326" ht="15.75" spans="1:17">
      <c r="A326" s="9">
        <v>2</v>
      </c>
      <c r="B326" s="135">
        <f>IFERROR(VLOOKUP(A326,'CR ACT'!$A$3:$J$9999,10,FALSE),"")</f>
        <v>0</v>
      </c>
      <c r="C326" s="10">
        <v>53</v>
      </c>
      <c r="D326" s="11">
        <v>1</v>
      </c>
      <c r="E326" s="11" t="str">
        <f t="shared" si="50"/>
        <v>53-1</v>
      </c>
      <c r="F326" s="12">
        <f>IFERROR(VLOOKUP($A326,'CR ACT'!$A$3:$G$9999,2,0),"")</f>
        <v>0.329861111111111</v>
      </c>
      <c r="G326" s="12" t="str">
        <f>IFERROR(VLOOKUP($A326,'CR ACT'!$A$3:$G$9999,3,0),"")</f>
        <v>PSL</v>
      </c>
      <c r="H326" s="11" t="str">
        <f>IFERROR(VLOOKUP($A326,'CR ACT'!$A$3:$G$9999,4,0),"")</f>
        <v>NH</v>
      </c>
      <c r="I326" s="12" t="str">
        <f>IFERROR(VLOOKUP($A326,'CR ACT'!$A$3:$G$9999,5,0),"")</f>
        <v>KLKV</v>
      </c>
      <c r="J326" s="12">
        <f>IFERROR(VLOOKUP($A326,'CR ACT'!$A$3:$G$9999,6,0),"")</f>
        <v>0.336805555555555</v>
      </c>
      <c r="K326" s="20">
        <f>IFERROR(VLOOKUP($A326,'CR ACT'!$A$3:$G$9999,7,0),"")</f>
        <v>3.5</v>
      </c>
      <c r="L326" s="136">
        <f>SUMIF(Q326:Q333,"&lt;0:14",Q326:Q333)+SUM(P326:P333)+TIME(0,60,0)</f>
        <v>0.395833333333335</v>
      </c>
      <c r="M326" s="137">
        <f>L326+SUMIF(Q326:Q333,"&gt;0:14",Q326:Q333)-TIME(0,30,0)</f>
        <v>0.395833333333334</v>
      </c>
      <c r="N326" s="137">
        <f>MAX(0,(L326-TIME(8,0,0)))</f>
        <v>0.0625000000000014</v>
      </c>
      <c r="O326" s="138">
        <f>SUM(K326:K333)</f>
        <v>181.5</v>
      </c>
      <c r="P326" s="139">
        <f t="shared" si="51"/>
        <v>0.00694444444444442</v>
      </c>
      <c r="Q326" s="145">
        <f t="shared" ref="Q326:Q332" si="54">IFERROR(MAX(0,(F327-J326)),"")</f>
        <v>0.00694444444444459</v>
      </c>
    </row>
    <row r="327" ht="15.75" spans="1:17">
      <c r="A327" s="13">
        <v>625</v>
      </c>
      <c r="B327" s="135">
        <f>IFERROR(VLOOKUP(A327,'CR ACT'!$A$3:$J$9999,10,FALSE),"")</f>
        <v>0</v>
      </c>
      <c r="C327" s="14">
        <v>53</v>
      </c>
      <c r="D327" s="13">
        <v>2</v>
      </c>
      <c r="E327" s="11" t="str">
        <f t="shared" si="50"/>
        <v>53-2</v>
      </c>
      <c r="F327" s="15">
        <f>IFERROR(VLOOKUP($A327,'CR ACT'!$A$3:$G$9999,2,0),"")</f>
        <v>0.34375</v>
      </c>
      <c r="G327" s="15" t="str">
        <f>IFERROR(VLOOKUP($A327,'CR ACT'!$A$3:$G$9999,3,0),"")</f>
        <v>KLKV</v>
      </c>
      <c r="H327" s="13" t="str">
        <f>IFERROR(VLOOKUP($A327,'CR ACT'!$A$3:$G$9999,4,0),"")</f>
        <v>KRKM-PDTM</v>
      </c>
      <c r="I327" s="15" t="str">
        <f>IFERROR(VLOOKUP($A327,'CR ACT'!$A$3:$G$9999,5,0),"")</f>
        <v>KTDA</v>
      </c>
      <c r="J327" s="15">
        <f>IFERROR(VLOOKUP($A327,'CR ACT'!$A$3:$G$9999,6,0),"")</f>
        <v>0.399305555555556</v>
      </c>
      <c r="K327" s="21">
        <f>IFERROR(VLOOKUP($A327,'CR ACT'!$A$3:$G$9999,7,0),"")</f>
        <v>32</v>
      </c>
      <c r="L327" s="140"/>
      <c r="M327" s="140"/>
      <c r="N327" s="140"/>
      <c r="O327" s="140"/>
      <c r="P327" s="48">
        <f t="shared" si="51"/>
        <v>0.055555555555556</v>
      </c>
      <c r="Q327" s="146">
        <f t="shared" si="54"/>
        <v>0.00694444444444398</v>
      </c>
    </row>
    <row r="328" ht="15.75" spans="1:17">
      <c r="A328" s="13">
        <v>629</v>
      </c>
      <c r="B328" s="135">
        <f>IFERROR(VLOOKUP(A328,'CR ACT'!$A$3:$J$9999,10,FALSE),"")</f>
        <v>0</v>
      </c>
      <c r="C328" s="10">
        <v>53</v>
      </c>
      <c r="D328" s="13">
        <v>3</v>
      </c>
      <c r="E328" s="11" t="str">
        <f t="shared" si="50"/>
        <v>53-3</v>
      </c>
      <c r="F328" s="15">
        <f>IFERROR(VLOOKUP($A328,'CR ACT'!$A$3:$G$9999,2,0),"")</f>
        <v>0.40625</v>
      </c>
      <c r="G328" s="15" t="str">
        <f>IFERROR(VLOOKUP($A328,'CR ACT'!$A$3:$G$9999,3,0),"")</f>
        <v>KTDA</v>
      </c>
      <c r="H328" s="13" t="str">
        <f>IFERROR(VLOOKUP($A328,'CR ACT'!$A$3:$G$9999,4,0),"")</f>
        <v>PDTM-KRKM</v>
      </c>
      <c r="I328" s="15" t="str">
        <f>IFERROR(VLOOKUP($A328,'CR ACT'!$A$3:$G$9999,5,0),"")</f>
        <v>KLKV</v>
      </c>
      <c r="J328" s="15">
        <f>IFERROR(VLOOKUP($A328,'CR ACT'!$A$3:$G$9999,6,0),"")</f>
        <v>0.461805555555556</v>
      </c>
      <c r="K328" s="21">
        <f>IFERROR(VLOOKUP($A328,'CR ACT'!$A$3:$G$9999,7,0),"")</f>
        <v>32</v>
      </c>
      <c r="L328" s="140"/>
      <c r="M328" s="140"/>
      <c r="N328" s="140"/>
      <c r="O328" s="140"/>
      <c r="P328" s="48">
        <f t="shared" si="51"/>
        <v>0.055555555555556</v>
      </c>
      <c r="Q328" s="146">
        <f t="shared" si="54"/>
        <v>0.020833333333333</v>
      </c>
    </row>
    <row r="329" ht="15.75" spans="1:17">
      <c r="A329" s="13">
        <v>626</v>
      </c>
      <c r="B329" s="135">
        <f>IFERROR(VLOOKUP(A329,'CR ACT'!$A$3:$J$9999,10,FALSE),"")</f>
        <v>0</v>
      </c>
      <c r="C329" s="14">
        <v>53</v>
      </c>
      <c r="D329" s="13">
        <v>4</v>
      </c>
      <c r="E329" s="11" t="str">
        <f t="shared" si="50"/>
        <v>53-4</v>
      </c>
      <c r="F329" s="15">
        <f>IFERROR(VLOOKUP($A329,'CR ACT'!$A$3:$G$9999,2,0),"")</f>
        <v>0.482638888888889</v>
      </c>
      <c r="G329" s="15" t="str">
        <f>IFERROR(VLOOKUP($A329,'CR ACT'!$A$3:$G$9999,3,0),"")</f>
        <v>KLKV</v>
      </c>
      <c r="H329" s="13" t="str">
        <f>IFERROR(VLOOKUP($A329,'CR ACT'!$A$3:$G$9999,4,0),"")</f>
        <v>KRKM-PDTM</v>
      </c>
      <c r="I329" s="15" t="str">
        <f>IFERROR(VLOOKUP($A329,'CR ACT'!$A$3:$G$9999,5,0),"")</f>
        <v>KTDA</v>
      </c>
      <c r="J329" s="15">
        <f>IFERROR(VLOOKUP($A329,'CR ACT'!$A$3:$G$9999,6,0),"")</f>
        <v>0.545138888888889</v>
      </c>
      <c r="K329" s="21">
        <f>IFERROR(VLOOKUP($A329,'CR ACT'!$A$3:$G$9999,7,0),"")</f>
        <v>32</v>
      </c>
      <c r="L329" s="140"/>
      <c r="M329" s="140"/>
      <c r="N329" s="140"/>
      <c r="O329" s="140"/>
      <c r="P329" s="48">
        <f t="shared" si="51"/>
        <v>0.0624999999999999</v>
      </c>
      <c r="Q329" s="149">
        <f t="shared" si="54"/>
        <v>0.00694444444444409</v>
      </c>
    </row>
    <row r="330" ht="15.75" spans="1:17">
      <c r="A330" s="13">
        <v>630</v>
      </c>
      <c r="B330" s="135">
        <f>IFERROR(VLOOKUP(A330,'CR ACT'!$A$3:$J$9999,10,FALSE),"")</f>
        <v>0</v>
      </c>
      <c r="C330" s="10">
        <v>53</v>
      </c>
      <c r="D330" s="13">
        <v>5</v>
      </c>
      <c r="E330" s="11" t="str">
        <f t="shared" si="50"/>
        <v>53-5</v>
      </c>
      <c r="F330" s="15">
        <f>IFERROR(VLOOKUP($A330,'CR ACT'!$A$3:$G$9999,2,0),"")</f>
        <v>0.552083333333333</v>
      </c>
      <c r="G330" s="15" t="str">
        <f>IFERROR(VLOOKUP($A330,'CR ACT'!$A$3:$G$9999,3,0),"")</f>
        <v>KTDA</v>
      </c>
      <c r="H330" s="13" t="str">
        <f>IFERROR(VLOOKUP($A330,'CR ACT'!$A$3:$G$9999,4,0),"")</f>
        <v>PDTM</v>
      </c>
      <c r="I330" s="15" t="str">
        <f>IFERROR(VLOOKUP($A330,'CR ACT'!$A$3:$G$9999,5,0),"")</f>
        <v>KRKM</v>
      </c>
      <c r="J330" s="15">
        <f>IFERROR(VLOOKUP($A330,'CR ACT'!$A$3:$G$9999,6,0),"")</f>
        <v>0.59375</v>
      </c>
      <c r="K330" s="21">
        <f>IFERROR(VLOOKUP($A330,'CR ACT'!$A$3:$G$9999,7,0),"")</f>
        <v>25</v>
      </c>
      <c r="L330" s="140"/>
      <c r="M330" s="140"/>
      <c r="N330" s="140"/>
      <c r="O330" s="140"/>
      <c r="P330" s="48">
        <f t="shared" si="51"/>
        <v>0.041666666666667</v>
      </c>
      <c r="Q330" s="146">
        <f t="shared" si="54"/>
        <v>0.00694444444444398</v>
      </c>
    </row>
    <row r="331" ht="15.75" spans="1:17">
      <c r="A331" s="13">
        <v>627</v>
      </c>
      <c r="B331" s="135">
        <f>IFERROR(VLOOKUP(A331,'CR ACT'!$A$3:$J$9999,10,FALSE),"")</f>
        <v>0</v>
      </c>
      <c r="C331" s="14">
        <v>53</v>
      </c>
      <c r="D331" s="13">
        <v>6</v>
      </c>
      <c r="E331" s="11" t="str">
        <f t="shared" si="50"/>
        <v>53-6</v>
      </c>
      <c r="F331" s="15">
        <f>IFERROR(VLOOKUP($A331,'CR ACT'!$A$3:$G$9999,2,0),"")</f>
        <v>0.600694444444444</v>
      </c>
      <c r="G331" s="15" t="str">
        <f>IFERROR(VLOOKUP($A331,'CR ACT'!$A$3:$G$9999,3,0),"")</f>
        <v>KRKM</v>
      </c>
      <c r="H331" s="13" t="str">
        <f>IFERROR(VLOOKUP($A331,'CR ACT'!$A$3:$G$9999,4,0),"")</f>
        <v>PDTM</v>
      </c>
      <c r="I331" s="15" t="str">
        <f>IFERROR(VLOOKUP($A331,'CR ACT'!$A$3:$G$9999,5,0),"")</f>
        <v>KTDA</v>
      </c>
      <c r="J331" s="15">
        <f>IFERROR(VLOOKUP($A331,'CR ACT'!$A$3:$G$9999,6,0),"")</f>
        <v>0.642361111111111</v>
      </c>
      <c r="K331" s="21">
        <f>IFERROR(VLOOKUP($A331,'CR ACT'!$A$3:$G$9999,7,0),"")</f>
        <v>25</v>
      </c>
      <c r="L331" s="140"/>
      <c r="M331" s="140"/>
      <c r="N331" s="140"/>
      <c r="O331" s="140"/>
      <c r="P331" s="48">
        <f t="shared" si="51"/>
        <v>0.0416666666666671</v>
      </c>
      <c r="Q331" s="146">
        <f t="shared" si="54"/>
        <v>0.00694444444444497</v>
      </c>
    </row>
    <row r="332" ht="15.75" spans="1:17">
      <c r="A332" s="13">
        <v>631</v>
      </c>
      <c r="B332" s="135">
        <f>IFERROR(VLOOKUP(A332,'CR ACT'!$A$3:$J$9999,10,FALSE),"")</f>
        <v>0</v>
      </c>
      <c r="C332" s="10">
        <v>53</v>
      </c>
      <c r="D332" s="13">
        <v>7</v>
      </c>
      <c r="E332" s="11" t="str">
        <f t="shared" si="50"/>
        <v>53-7</v>
      </c>
      <c r="F332" s="15">
        <f>IFERROR(VLOOKUP($A332,'CR ACT'!$A$3:$G$9999,2,0),"")</f>
        <v>0.649305555555556</v>
      </c>
      <c r="G332" s="15" t="str">
        <f>IFERROR(VLOOKUP($A332,'CR ACT'!$A$3:$G$9999,3,0),"")</f>
        <v>KTDA</v>
      </c>
      <c r="H332" s="13" t="str">
        <f>IFERROR(VLOOKUP($A332,'CR ACT'!$A$3:$G$9999,4,0),"")</f>
        <v>PDTM</v>
      </c>
      <c r="I332" s="15" t="str">
        <f>IFERROR(VLOOKUP($A332,'CR ACT'!$A$3:$G$9999,5,0),"")</f>
        <v>PSL</v>
      </c>
      <c r="J332" s="15">
        <f>IFERROR(VLOOKUP($A332,'CR ACT'!$A$3:$G$9999,6,0),"")</f>
        <v>0.704861111111112</v>
      </c>
      <c r="K332" s="21">
        <f>IFERROR(VLOOKUP($A332,'CR ACT'!$A$3:$G$9999,7,0),"")</f>
        <v>32</v>
      </c>
      <c r="L332" s="141"/>
      <c r="M332" s="141"/>
      <c r="N332" s="141"/>
      <c r="O332" s="141"/>
      <c r="P332" s="48">
        <f t="shared" si="51"/>
        <v>0.055555555555556</v>
      </c>
      <c r="Q332" s="146" t="str">
        <f t="shared" si="54"/>
        <v/>
      </c>
    </row>
    <row r="333" ht="16.5" spans="1:17">
      <c r="A333" s="13"/>
      <c r="B333" s="135" t="str">
        <f>IFERROR(VLOOKUP(A333,'CR ACT'!$A$3:$J$9999,10,FALSE),"")</f>
        <v/>
      </c>
      <c r="C333" s="18"/>
      <c r="D333" s="16"/>
      <c r="E333" s="11" t="str">
        <f t="shared" si="50"/>
        <v>0</v>
      </c>
      <c r="F333" s="17" t="str">
        <f>IFERROR(VLOOKUP($A333,'CR ACT'!$A$3:$G$9999,2,0),"")</f>
        <v/>
      </c>
      <c r="G333" s="17" t="str">
        <f>IFERROR(VLOOKUP($A333,'CR ACT'!$A$3:$G$9999,3,0),"")</f>
        <v/>
      </c>
      <c r="H333" s="16" t="str">
        <f>IFERROR(VLOOKUP($A333,'CR ACT'!$A$3:$G$9999,4,0),"")</f>
        <v/>
      </c>
      <c r="I333" s="17" t="str">
        <f>IFERROR(VLOOKUP($A333,'CR ACT'!$A$3:$G$9999,5,0),"")</f>
        <v/>
      </c>
      <c r="J333" s="17" t="str">
        <f>IFERROR(VLOOKUP($A333,'CR ACT'!$A$3:$G$9999,6,0),"")</f>
        <v/>
      </c>
      <c r="K333" s="22" t="str">
        <f>IFERROR(VLOOKUP($A333,'CR ACT'!$A$3:$G$9999,7,0),"")</f>
        <v/>
      </c>
      <c r="L333" s="142"/>
      <c r="M333" s="142"/>
      <c r="N333" s="142"/>
      <c r="O333" s="142"/>
      <c r="P333" s="143" t="str">
        <f t="shared" si="51"/>
        <v/>
      </c>
      <c r="Q333" s="147"/>
    </row>
    <row r="334" ht="15.75" spans="1:17">
      <c r="A334" s="9">
        <v>46</v>
      </c>
      <c r="B334" s="135">
        <f>IFERROR(VLOOKUP(A334,'CR ACT'!$A$3:$J$9999,10,FALSE),"")</f>
        <v>0</v>
      </c>
      <c r="C334" s="10">
        <v>54</v>
      </c>
      <c r="D334" s="11">
        <v>1</v>
      </c>
      <c r="E334" s="11" t="str">
        <f t="shared" si="50"/>
        <v>54-1</v>
      </c>
      <c r="F334" s="12">
        <f>IFERROR(VLOOKUP($A334,'CR ACT'!$A$3:$G$9999,2,0),"")</f>
        <v>0.465277777777778</v>
      </c>
      <c r="G334" s="12" t="str">
        <f>IFERROR(VLOOKUP($A334,'CR ACT'!$A$3:$G$9999,3,0),"")</f>
        <v>PSL</v>
      </c>
      <c r="H334" s="11" t="str">
        <f>IFERROR(VLOOKUP($A334,'CR ACT'!$A$3:$G$9999,4,0),"")</f>
        <v>NH</v>
      </c>
      <c r="I334" s="12" t="str">
        <f>IFERROR(VLOOKUP($A334,'CR ACT'!$A$3:$G$9999,5,0),"")</f>
        <v>KLKV</v>
      </c>
      <c r="J334" s="12">
        <f>IFERROR(VLOOKUP($A334,'CR ACT'!$A$3:$G$9999,6,0),"")</f>
        <v>0.472222222222222</v>
      </c>
      <c r="K334" s="20">
        <f>IFERROR(VLOOKUP($A334,'CR ACT'!$A$3:$G$9999,7,0),"")</f>
        <v>3.5</v>
      </c>
      <c r="L334" s="136">
        <f>SUMIF(Q334:Q341,"&lt;0:14",Q334:Q341)+SUM(P334:P341)+TIME(0,60,0)</f>
        <v>0.361111111111112</v>
      </c>
      <c r="M334" s="137">
        <f>L334+SUMIF(Q334:Q341,"&gt;0:14",Q334:Q341)-TIME(0,30,0)</f>
        <v>0.361111111111111</v>
      </c>
      <c r="N334" s="137">
        <f>MAX(0,(L334-TIME(8,0,0)))</f>
        <v>0.0277777777777782</v>
      </c>
      <c r="O334" s="138">
        <f>SUM(K334:K341)</f>
        <v>159.7</v>
      </c>
      <c r="P334" s="139">
        <f t="shared" si="51"/>
        <v>0.00694444444444442</v>
      </c>
      <c r="Q334" s="145">
        <f t="shared" ref="Q334:Q340" si="55">IFERROR(MAX(0,(F335-J334)),"")</f>
        <v>0.00694444444444459</v>
      </c>
    </row>
    <row r="335" ht="15.75" spans="1:17">
      <c r="A335" s="13">
        <v>644</v>
      </c>
      <c r="B335" s="135">
        <f>IFERROR(VLOOKUP(A335,'CR ACT'!$A$3:$J$9999,10,FALSE),"")</f>
        <v>0</v>
      </c>
      <c r="C335" s="14">
        <v>54</v>
      </c>
      <c r="D335" s="13">
        <v>2</v>
      </c>
      <c r="E335" s="11" t="str">
        <f t="shared" si="50"/>
        <v>54-2</v>
      </c>
      <c r="F335" s="15">
        <f>IFERROR(VLOOKUP($A335,'CR ACT'!$A$3:$G$9999,2,0),"")</f>
        <v>0.479166666666667</v>
      </c>
      <c r="G335" s="15" t="str">
        <f>IFERROR(VLOOKUP($A335,'CR ACT'!$A$3:$G$9999,3,0),"")</f>
        <v>KLKV</v>
      </c>
      <c r="H335" s="13" t="str">
        <f>IFERROR(VLOOKUP($A335,'CR ACT'!$A$3:$G$9999,4,0),"")</f>
        <v>PVR-VZM-BYPASS</v>
      </c>
      <c r="I335" s="15" t="str">
        <f>IFERROR(VLOOKUP($A335,'CR ACT'!$A$3:$G$9999,5,0),"")</f>
        <v>TVM</v>
      </c>
      <c r="J335" s="15">
        <f>IFERROR(VLOOKUP($A335,'CR ACT'!$A$3:$G$9999,6,0),"")</f>
        <v>0.569444444444445</v>
      </c>
      <c r="K335" s="21">
        <f>IFERROR(VLOOKUP($A335,'CR ACT'!$A$3:$G$9999,7,0),"")</f>
        <v>45</v>
      </c>
      <c r="L335" s="140"/>
      <c r="M335" s="140"/>
      <c r="N335" s="140"/>
      <c r="O335" s="140"/>
      <c r="P335" s="48">
        <f t="shared" si="51"/>
        <v>0.0902777777777778</v>
      </c>
      <c r="Q335" s="149">
        <f t="shared" si="55"/>
        <v>0.0208333333333331</v>
      </c>
    </row>
    <row r="336" ht="15.75" spans="1:17">
      <c r="A336" s="13">
        <v>601</v>
      </c>
      <c r="B336" s="135">
        <f>IFERROR(VLOOKUP(A336,'CR ACT'!$A$3:$J$9999,10,FALSE),"")</f>
        <v>0</v>
      </c>
      <c r="C336" s="10">
        <v>54</v>
      </c>
      <c r="D336" s="13">
        <v>3</v>
      </c>
      <c r="E336" s="11" t="str">
        <f t="shared" si="50"/>
        <v>54-3</v>
      </c>
      <c r="F336" s="15">
        <f>IFERROR(VLOOKUP($A336,'CR ACT'!$A$3:$G$9999,2,0),"")</f>
        <v>0.590277777777778</v>
      </c>
      <c r="G336" s="15" t="str">
        <f>IFERROR(VLOOKUP($A336,'CR ACT'!$A$3:$G$9999,3,0),"")</f>
        <v>TVM</v>
      </c>
      <c r="H336" s="13" t="str">
        <f>IFERROR(VLOOKUP($A336,'CR ACT'!$A$3:$G$9999,4,0),"")</f>
        <v>AYRA</v>
      </c>
      <c r="I336" s="15" t="str">
        <f>IFERROR(VLOOKUP($A336,'CR ACT'!$A$3:$G$9999,5,0),"")</f>
        <v>CHVLA</v>
      </c>
      <c r="J336" s="15">
        <f>IFERROR(VLOOKUP($A336,'CR ACT'!$A$3:$G$9999,6,0),"")</f>
        <v>0.65625</v>
      </c>
      <c r="K336" s="21">
        <f>IFERROR(VLOOKUP($A336,'CR ACT'!$A$3:$G$9999,7,0),"")</f>
        <v>37</v>
      </c>
      <c r="L336" s="140"/>
      <c r="M336" s="140"/>
      <c r="N336" s="140"/>
      <c r="O336" s="140"/>
      <c r="P336" s="48">
        <f t="shared" si="51"/>
        <v>0.065972222222222</v>
      </c>
      <c r="Q336" s="146">
        <f t="shared" si="55"/>
        <v>0.00694444444444398</v>
      </c>
    </row>
    <row r="337" ht="15.75" spans="1:17">
      <c r="A337" s="13">
        <v>597</v>
      </c>
      <c r="B337" s="135">
        <f>IFERROR(VLOOKUP(A337,'CR ACT'!$A$3:$J$9999,10,FALSE),"")</f>
        <v>0</v>
      </c>
      <c r="C337" s="14">
        <v>54</v>
      </c>
      <c r="D337" s="13">
        <v>4</v>
      </c>
      <c r="E337" s="11" t="str">
        <f t="shared" si="50"/>
        <v>54-4</v>
      </c>
      <c r="F337" s="15">
        <f>IFERROR(VLOOKUP($A337,'CR ACT'!$A$3:$G$9999,2,0),"")</f>
        <v>0.663194444444444</v>
      </c>
      <c r="G337" s="15" t="str">
        <f>IFERROR(VLOOKUP($A337,'CR ACT'!$A$3:$G$9999,3,0),"")</f>
        <v>CHVLA</v>
      </c>
      <c r="H337" s="13" t="str">
        <f>IFERROR(VLOOKUP($A337,'CR ACT'!$A$3:$G$9999,4,0),"")</f>
        <v>AYRA</v>
      </c>
      <c r="I337" s="15" t="str">
        <f>IFERROR(VLOOKUP($A337,'CR ACT'!$A$3:$G$9999,5,0),"")</f>
        <v>TVM</v>
      </c>
      <c r="J337" s="15">
        <f>IFERROR(VLOOKUP($A337,'CR ACT'!$A$3:$G$9999,6,0),"")</f>
        <v>0.729166666666667</v>
      </c>
      <c r="K337" s="21">
        <f>IFERROR(VLOOKUP($A337,'CR ACT'!$A$3:$G$9999,7,0),"")</f>
        <v>37</v>
      </c>
      <c r="L337" s="140"/>
      <c r="M337" s="140"/>
      <c r="N337" s="140"/>
      <c r="O337" s="140"/>
      <c r="P337" s="48">
        <f t="shared" si="51"/>
        <v>0.065972222222223</v>
      </c>
      <c r="Q337" s="149">
        <f t="shared" si="55"/>
        <v>0.00694444444444409</v>
      </c>
    </row>
    <row r="338" ht="15.75" spans="1:17">
      <c r="A338" s="13">
        <v>466</v>
      </c>
      <c r="B338" s="135">
        <f>IFERROR(VLOOKUP(A338,'CR ACT'!$A$3:$J$9999,10,FALSE),"")</f>
        <v>0</v>
      </c>
      <c r="C338" s="10">
        <v>54</v>
      </c>
      <c r="D338" s="13">
        <v>5</v>
      </c>
      <c r="E338" s="11" t="str">
        <f t="shared" si="50"/>
        <v>54-5</v>
      </c>
      <c r="F338" s="15">
        <f>IFERROR(VLOOKUP($A338,'CR ACT'!$A$3:$G$9999,2,0),"")</f>
        <v>0.736111111111111</v>
      </c>
      <c r="G338" s="15" t="str">
        <f>IFERROR(VLOOKUP($A338,'CR ACT'!$A$3:$G$9999,3,0),"")</f>
        <v>TVM</v>
      </c>
      <c r="H338" s="13" t="str">
        <f>IFERROR(VLOOKUP($A338,'CR ACT'!$A$3:$G$9999,4,0),"")</f>
        <v>NH</v>
      </c>
      <c r="I338" s="15" t="str">
        <f>IFERROR(VLOOKUP($A338,'CR ACT'!$A$3:$G$9999,5,0),"")</f>
        <v>KLKV</v>
      </c>
      <c r="J338" s="15">
        <f>IFERROR(VLOOKUP($A338,'CR ACT'!$A$3:$G$9999,6,0),"")</f>
        <v>0.791666666666667</v>
      </c>
      <c r="K338" s="21">
        <f>IFERROR(VLOOKUP($A338,'CR ACT'!$A$3:$G$9999,7,0),"")</f>
        <v>33.7</v>
      </c>
      <c r="L338" s="140"/>
      <c r="M338" s="140"/>
      <c r="N338" s="140"/>
      <c r="O338" s="140"/>
      <c r="P338" s="48">
        <f t="shared" si="51"/>
        <v>0.0555555555555559</v>
      </c>
      <c r="Q338" s="146">
        <f t="shared" si="55"/>
        <v>0.00694444444444409</v>
      </c>
    </row>
    <row r="339" ht="15.75" spans="1:17">
      <c r="A339" s="13">
        <v>111</v>
      </c>
      <c r="B339" s="135">
        <f>IFERROR(VLOOKUP(A339,'CR ACT'!$A$3:$J$9999,10,FALSE),"")</f>
        <v>0</v>
      </c>
      <c r="C339" s="14">
        <v>54</v>
      </c>
      <c r="D339" s="13">
        <v>6</v>
      </c>
      <c r="E339" s="11" t="str">
        <f t="shared" si="50"/>
        <v>54-6</v>
      </c>
      <c r="F339" s="15">
        <f>IFERROR(VLOOKUP($A339,'CR ACT'!$A$3:$G$9999,2,0),"")</f>
        <v>0.798611111111111</v>
      </c>
      <c r="G339" s="15" t="str">
        <f>IFERROR(VLOOKUP($A339,'CR ACT'!$A$3:$G$9999,3,0),"")</f>
        <v>KLKV</v>
      </c>
      <c r="H339" s="13" t="str">
        <f>IFERROR(VLOOKUP($A339,'CR ACT'!$A$3:$G$9999,4,0),"")</f>
        <v>NH</v>
      </c>
      <c r="I339" s="15" t="str">
        <f>IFERROR(VLOOKUP($A339,'CR ACT'!$A$3:$G$9999,5,0),"")</f>
        <v>PSL</v>
      </c>
      <c r="J339" s="15">
        <f>IFERROR(VLOOKUP($A339,'CR ACT'!$A$3:$G$9999,6,0),"")</f>
        <v>0.805555555555556</v>
      </c>
      <c r="K339" s="21">
        <f>IFERROR(VLOOKUP($A339,'CR ACT'!$A$3:$G$9999,7,0),"")</f>
        <v>3.5</v>
      </c>
      <c r="L339" s="140"/>
      <c r="M339" s="140"/>
      <c r="N339" s="140"/>
      <c r="O339" s="140"/>
      <c r="P339" s="48">
        <f t="shared" si="51"/>
        <v>0.00694444444444497</v>
      </c>
      <c r="Q339" s="146" t="str">
        <f t="shared" si="55"/>
        <v/>
      </c>
    </row>
    <row r="340" ht="15.75" spans="1:17">
      <c r="A340" s="13"/>
      <c r="B340" s="135" t="str">
        <f>IFERROR(VLOOKUP(A340,'CR ACT'!$A$3:$J$9999,10,FALSE),"")</f>
        <v/>
      </c>
      <c r="C340" s="18"/>
      <c r="D340" s="13"/>
      <c r="E340" s="11" t="str">
        <f t="shared" si="50"/>
        <v>0</v>
      </c>
      <c r="F340" s="15" t="str">
        <f>IFERROR(VLOOKUP($A340,'CR ACT'!$A$3:$G$9999,2,0),"")</f>
        <v/>
      </c>
      <c r="G340" s="15" t="str">
        <f>IFERROR(VLOOKUP($A340,'CR ACT'!$A$3:$G$9999,3,0),"")</f>
        <v/>
      </c>
      <c r="H340" s="13" t="str">
        <f>IFERROR(VLOOKUP($A340,'CR ACT'!$A$3:$G$9999,4,0),"")</f>
        <v/>
      </c>
      <c r="I340" s="15" t="str">
        <f>IFERROR(VLOOKUP($A340,'CR ACT'!$A$3:$G$9999,5,0),"")</f>
        <v/>
      </c>
      <c r="J340" s="15" t="str">
        <f>IFERROR(VLOOKUP($A340,'CR ACT'!$A$3:$G$9999,6,0),"")</f>
        <v/>
      </c>
      <c r="K340" s="21" t="str">
        <f>IFERROR(VLOOKUP($A340,'CR ACT'!$A$3:$G$9999,7,0),"")</f>
        <v/>
      </c>
      <c r="L340" s="141"/>
      <c r="M340" s="141"/>
      <c r="N340" s="141"/>
      <c r="O340" s="141"/>
      <c r="P340" s="48" t="str">
        <f t="shared" si="51"/>
        <v/>
      </c>
      <c r="Q340" s="146" t="str">
        <f t="shared" si="55"/>
        <v/>
      </c>
    </row>
    <row r="341" ht="16.5" spans="1:17">
      <c r="A341" s="13"/>
      <c r="B341" s="135" t="str">
        <f>IFERROR(VLOOKUP(A341,'CR ACT'!$A$3:$J$9999,10,FALSE),"")</f>
        <v/>
      </c>
      <c r="C341" s="18"/>
      <c r="D341" s="16"/>
      <c r="E341" s="11" t="str">
        <f t="shared" si="50"/>
        <v>0</v>
      </c>
      <c r="F341" s="17" t="str">
        <f>IFERROR(VLOOKUP($A341,'CR ACT'!$A$3:$G$9999,2,0),"")</f>
        <v/>
      </c>
      <c r="G341" s="17" t="str">
        <f>IFERROR(VLOOKUP($A341,'CR ACT'!$A$3:$G$9999,3,0),"")</f>
        <v/>
      </c>
      <c r="H341" s="16" t="str">
        <f>IFERROR(VLOOKUP($A341,'CR ACT'!$A$3:$G$9999,4,0),"")</f>
        <v/>
      </c>
      <c r="I341" s="17" t="str">
        <f>IFERROR(VLOOKUP($A341,'CR ACT'!$A$3:$G$9999,5,0),"")</f>
        <v/>
      </c>
      <c r="J341" s="17" t="str">
        <f>IFERROR(VLOOKUP($A341,'CR ACT'!$A$3:$G$9999,6,0),"")</f>
        <v/>
      </c>
      <c r="K341" s="22" t="str">
        <f>IFERROR(VLOOKUP($A341,'CR ACT'!$A$3:$G$9999,7,0),"")</f>
        <v/>
      </c>
      <c r="L341" s="142"/>
      <c r="M341" s="142"/>
      <c r="N341" s="142"/>
      <c r="O341" s="142"/>
      <c r="P341" s="143" t="str">
        <f t="shared" si="51"/>
        <v/>
      </c>
      <c r="Q341" s="147"/>
    </row>
    <row r="342" ht="15.75" spans="1:17">
      <c r="A342" s="9">
        <v>36</v>
      </c>
      <c r="B342" s="135">
        <f>IFERROR(VLOOKUP(A342,'CR ACT'!$A$3:$J$9999,10,FALSE),"")</f>
        <v>0</v>
      </c>
      <c r="C342" s="10">
        <v>55</v>
      </c>
      <c r="D342" s="11">
        <v>1</v>
      </c>
      <c r="E342" s="11" t="str">
        <f t="shared" si="50"/>
        <v>55-1</v>
      </c>
      <c r="F342" s="12">
        <f>IFERROR(VLOOKUP($A342,'CR ACT'!$A$3:$G$9999,2,0),"")</f>
        <v>0.309027777777778</v>
      </c>
      <c r="G342" s="12" t="str">
        <f>IFERROR(VLOOKUP($A342,'CR ACT'!$A$3:$G$9999,3,0),"")</f>
        <v>PSL</v>
      </c>
      <c r="H342" s="11" t="str">
        <f>IFERROR(VLOOKUP($A342,'CR ACT'!$A$3:$G$9999,4,0),"")</f>
        <v>NH</v>
      </c>
      <c r="I342" s="12" t="str">
        <f>IFERROR(VLOOKUP($A342,'CR ACT'!$A$3:$G$9999,5,0),"")</f>
        <v>KLKV</v>
      </c>
      <c r="J342" s="12">
        <f>IFERROR(VLOOKUP($A342,'CR ACT'!$A$3:$G$9999,6,0),"")</f>
        <v>0.315972222222222</v>
      </c>
      <c r="K342" s="20">
        <f>IFERROR(VLOOKUP($A342,'CR ACT'!$A$3:$G$9999,7,0),"")</f>
        <v>3.5</v>
      </c>
      <c r="L342" s="136">
        <f>SUMIF(Q342:Q352,"&lt;0:14",Q342:Q352)+SUM(P342:P352)+TIME(0,60,0)</f>
        <v>0.374999999999999</v>
      </c>
      <c r="M342" s="137">
        <f>L342+SUMIF(Q342:Q352,"&gt;0:14",Q342:Q352)-TIME(0,30,0)</f>
        <v>0.499999999999999</v>
      </c>
      <c r="N342" s="137">
        <f>MAX(0,(L342-TIME(8,0,0)))</f>
        <v>0.0416666666666653</v>
      </c>
      <c r="O342" s="138">
        <f>SUM(K342:K352)</f>
        <v>167.8</v>
      </c>
      <c r="P342" s="139">
        <f t="shared" si="51"/>
        <v>0.00694444444444442</v>
      </c>
      <c r="Q342" s="145">
        <f t="shared" ref="Q342:Q350" si="56">IFERROR(MAX(0,(F343-J342)),"")</f>
        <v>0.00347222222222154</v>
      </c>
    </row>
    <row r="343" ht="15.75" spans="1:17">
      <c r="A343" s="13">
        <v>634</v>
      </c>
      <c r="B343" s="135">
        <f>IFERROR(VLOOKUP(A343,'CR ACT'!$A$3:$J$9999,10,FALSE),"")</f>
        <v>0</v>
      </c>
      <c r="C343" s="14">
        <v>55</v>
      </c>
      <c r="D343" s="13">
        <v>2</v>
      </c>
      <c r="E343" s="11" t="str">
        <f t="shared" si="50"/>
        <v>55-2</v>
      </c>
      <c r="F343" s="15">
        <f>IFERROR(VLOOKUP($A343,'CR ACT'!$A$3:$G$9999,2,0),"")</f>
        <v>0.319444444444444</v>
      </c>
      <c r="G343" s="15" t="str">
        <f>IFERROR(VLOOKUP($A343,'CR ACT'!$A$3:$G$9999,3,0),"")</f>
        <v>KLKV</v>
      </c>
      <c r="H343" s="13" t="str">
        <f>IFERROR(VLOOKUP($A343,'CR ACT'!$A$3:$G$9999,4,0),"")</f>
        <v>PLKDA-PZKNU</v>
      </c>
      <c r="I343" s="15" t="str">
        <f>IFERROR(VLOOKUP($A343,'CR ACT'!$A$3:$G$9999,5,0),"")</f>
        <v>VLKA</v>
      </c>
      <c r="J343" s="15">
        <f>IFERROR(VLOOKUP($A343,'CR ACT'!$A$3:$G$9999,6,0),"")</f>
        <v>0.340277777777778</v>
      </c>
      <c r="K343" s="21">
        <f>IFERROR(VLOOKUP($A343,'CR ACT'!$A$3:$G$9999,7,0),"")</f>
        <v>13</v>
      </c>
      <c r="L343" s="140"/>
      <c r="M343" s="140"/>
      <c r="N343" s="140"/>
      <c r="O343" s="140"/>
      <c r="P343" s="48">
        <f t="shared" si="51"/>
        <v>0.020833333333334</v>
      </c>
      <c r="Q343" s="146">
        <f t="shared" si="56"/>
        <v>0.00694444444444398</v>
      </c>
    </row>
    <row r="344" ht="15.75" spans="1:18">
      <c r="A344" s="13">
        <v>638</v>
      </c>
      <c r="B344" s="135">
        <f>IFERROR(VLOOKUP(A344,'CR ACT'!$A$3:$J$9999,10,FALSE),"")</f>
        <v>0</v>
      </c>
      <c r="C344" s="10">
        <v>55</v>
      </c>
      <c r="D344" s="13">
        <v>3</v>
      </c>
      <c r="E344" s="11" t="str">
        <f t="shared" si="50"/>
        <v>55-3</v>
      </c>
      <c r="F344" s="15">
        <f>IFERROR(VLOOKUP($A344,'CR ACT'!$A$3:$G$9999,2,0),"")</f>
        <v>0.347222222222222</v>
      </c>
      <c r="G344" s="15" t="str">
        <f>IFERROR(VLOOKUP($A344,'CR ACT'!$A$3:$G$9999,3,0),"")</f>
        <v>VLKA</v>
      </c>
      <c r="H344" s="13" t="str">
        <f>IFERROR(VLOOKUP($A344,'CR ACT'!$A$3:$G$9999,4,0),"")</f>
        <v>PLKDA</v>
      </c>
      <c r="I344" s="15" t="str">
        <f>IFERROR(VLOOKUP($A344,'CR ACT'!$A$3:$G$9999,5,0),"")</f>
        <v>KLKV</v>
      </c>
      <c r="J344" s="15">
        <f>IFERROR(VLOOKUP($A344,'CR ACT'!$A$3:$G$9999,6,0),"")</f>
        <v>0.371527777777778</v>
      </c>
      <c r="K344" s="21">
        <f>IFERROR(VLOOKUP($A344,'CR ACT'!$A$3:$G$9999,7,0),"")</f>
        <v>13</v>
      </c>
      <c r="L344" s="140"/>
      <c r="M344" s="140"/>
      <c r="N344" s="140"/>
      <c r="O344" s="140"/>
      <c r="P344" s="48">
        <f t="shared" si="51"/>
        <v>0.024305555555556</v>
      </c>
      <c r="Q344" s="146">
        <f t="shared" si="56"/>
        <v>0.00694444444444398</v>
      </c>
      <c r="R344" s="1"/>
    </row>
    <row r="345" ht="15.75" spans="1:17">
      <c r="A345" s="13">
        <v>603</v>
      </c>
      <c r="B345" s="135">
        <f>IFERROR(VLOOKUP(A345,'CR ACT'!$A$3:$J$9999,10,FALSE),"")</f>
        <v>0</v>
      </c>
      <c r="C345" s="14">
        <v>55</v>
      </c>
      <c r="D345" s="13">
        <v>4</v>
      </c>
      <c r="E345" s="11" t="str">
        <f t="shared" si="50"/>
        <v>55-4</v>
      </c>
      <c r="F345" s="15">
        <f>IFERROR(VLOOKUP($A345,'CR ACT'!$A$3:$G$9999,2,0),"")</f>
        <v>0.378472222222222</v>
      </c>
      <c r="G345" s="15" t="str">
        <f>IFERROR(VLOOKUP($A345,'CR ACT'!$A$3:$G$9999,3,0),"")</f>
        <v>KLKV</v>
      </c>
      <c r="H345" s="13" t="str">
        <f>IFERROR(VLOOKUP($A345,'CR ACT'!$A$3:$G$9999,4,0),"")</f>
        <v>NH</v>
      </c>
      <c r="I345" s="15" t="str">
        <f>IFERROR(VLOOKUP($A345,'CR ACT'!$A$3:$G$9999,5,0),"")</f>
        <v>TVM</v>
      </c>
      <c r="J345" s="15">
        <f>IFERROR(VLOOKUP($A345,'CR ACT'!$A$3:$G$9999,6,0),"")</f>
        <v>0.444444444444444</v>
      </c>
      <c r="K345" s="21">
        <f>IFERROR(VLOOKUP($A345,'CR ACT'!$A$3:$G$9999,7,0),"")</f>
        <v>33.7</v>
      </c>
      <c r="L345" s="140"/>
      <c r="M345" s="140"/>
      <c r="N345" s="140"/>
      <c r="O345" s="140"/>
      <c r="P345" s="48">
        <f t="shared" si="51"/>
        <v>0.065972222222222</v>
      </c>
      <c r="Q345" s="146">
        <f t="shared" si="56"/>
        <v>0.020833333333334</v>
      </c>
    </row>
    <row r="346" ht="15.75" spans="1:17">
      <c r="A346" s="13">
        <v>395</v>
      </c>
      <c r="B346" s="135">
        <f>IFERROR(VLOOKUP(A346,'CR ACT'!$A$3:$J$9999,10,FALSE),"")</f>
        <v>0</v>
      </c>
      <c r="C346" s="10">
        <v>55</v>
      </c>
      <c r="D346" s="13">
        <v>5</v>
      </c>
      <c r="E346" s="11" t="str">
        <f t="shared" si="50"/>
        <v>55-5</v>
      </c>
      <c r="F346" s="15">
        <f>IFERROR(VLOOKUP($A346,'CR ACT'!$A$3:$G$9999,2,0),"")</f>
        <v>0.465277777777778</v>
      </c>
      <c r="G346" s="15" t="str">
        <f>IFERROR(VLOOKUP($A346,'CR ACT'!$A$3:$G$9999,3,0),"")</f>
        <v>TVM</v>
      </c>
      <c r="H346" s="13" t="str">
        <f>IFERROR(VLOOKUP($A346,'CR ACT'!$A$3:$G$9999,4,0),"")</f>
        <v>NH</v>
      </c>
      <c r="I346" s="15" t="str">
        <f>IFERROR(VLOOKUP($A346,'CR ACT'!$A$3:$G$9999,5,0),"")</f>
        <v>KLKV</v>
      </c>
      <c r="J346" s="15">
        <f>IFERROR(VLOOKUP($A346,'CR ACT'!$A$3:$G$9999,6,0),"")</f>
        <v>0.527777777777778</v>
      </c>
      <c r="K346" s="21">
        <f>IFERROR(VLOOKUP($A346,'CR ACT'!$A$3:$G$9999,7,0),"")</f>
        <v>33.7</v>
      </c>
      <c r="L346" s="140"/>
      <c r="M346" s="140"/>
      <c r="N346" s="140"/>
      <c r="O346" s="140"/>
      <c r="P346" s="48">
        <f t="shared" si="51"/>
        <v>0.0625</v>
      </c>
      <c r="Q346" s="146">
        <f t="shared" si="56"/>
        <v>0.125</v>
      </c>
    </row>
    <row r="347" ht="15.75" spans="1:17">
      <c r="A347" s="13">
        <v>204</v>
      </c>
      <c r="B347" s="135">
        <f>IFERROR(VLOOKUP(A347,'CR ACT'!$A$3:$J$9999,10,FALSE),"")</f>
        <v>0</v>
      </c>
      <c r="C347" s="14">
        <v>55</v>
      </c>
      <c r="D347" s="13">
        <v>6</v>
      </c>
      <c r="E347" s="11" t="str">
        <f t="shared" si="50"/>
        <v>55-6</v>
      </c>
      <c r="F347" s="15">
        <f>IFERROR(VLOOKUP($A347,'CR ACT'!$A$3:$G$9999,2,0),"")</f>
        <v>0.652777777777778</v>
      </c>
      <c r="G347" s="15" t="str">
        <f>IFERROR(VLOOKUP($A347,'CR ACT'!$A$3:$G$9999,3,0),"")</f>
        <v>KLKV</v>
      </c>
      <c r="H347" s="13" t="str">
        <f>IFERROR(VLOOKUP($A347,'CR ACT'!$A$3:$G$9999,4,0),"")</f>
        <v>NH</v>
      </c>
      <c r="I347" s="15" t="str">
        <f>IFERROR(VLOOKUP($A347,'CR ACT'!$A$3:$G$9999,5,0),"")</f>
        <v>TVM</v>
      </c>
      <c r="J347" s="15">
        <f>IFERROR(VLOOKUP($A347,'CR ACT'!$A$3:$G$9999,6,0),"")</f>
        <v>0.715277777777778</v>
      </c>
      <c r="K347" s="21">
        <f>IFERROR(VLOOKUP($A347,'CR ACT'!$A$3:$G$9999,7,0),"")</f>
        <v>33.7</v>
      </c>
      <c r="L347" s="140"/>
      <c r="M347" s="140"/>
      <c r="N347" s="140"/>
      <c r="O347" s="140"/>
      <c r="P347" s="48">
        <f t="shared" si="51"/>
        <v>0.0625</v>
      </c>
      <c r="Q347" s="146">
        <f t="shared" si="56"/>
        <v>0.00694444444444398</v>
      </c>
    </row>
    <row r="348" ht="15.75" spans="1:17">
      <c r="A348" s="13">
        <v>387</v>
      </c>
      <c r="B348" s="135">
        <f>IFERROR(VLOOKUP(A348,'CR ACT'!$A$3:$J$9999,10,FALSE),"")</f>
        <v>0</v>
      </c>
      <c r="C348" s="10">
        <v>55</v>
      </c>
      <c r="D348" s="13">
        <v>7</v>
      </c>
      <c r="E348" s="11" t="str">
        <f t="shared" si="50"/>
        <v>55-7</v>
      </c>
      <c r="F348" s="15">
        <f>IFERROR(VLOOKUP($A348,'CR ACT'!$A$3:$G$9999,2,0),"")</f>
        <v>0.722222222222222</v>
      </c>
      <c r="G348" s="15" t="str">
        <f>IFERROR(VLOOKUP($A348,'CR ACT'!$A$3:$G$9999,3,0),"")</f>
        <v>TVM</v>
      </c>
      <c r="H348" s="13" t="str">
        <f>IFERROR(VLOOKUP($A348,'CR ACT'!$A$3:$G$9999,4,0),"")</f>
        <v>NH</v>
      </c>
      <c r="I348" s="15" t="str">
        <f>IFERROR(VLOOKUP($A348,'CR ACT'!$A$3:$G$9999,5,0),"")</f>
        <v>KLKV</v>
      </c>
      <c r="J348" s="15">
        <f>IFERROR(VLOOKUP($A348,'CR ACT'!$A$3:$G$9999,6,0),"")</f>
        <v>0.777777777777778</v>
      </c>
      <c r="K348" s="21">
        <f>IFERROR(VLOOKUP($A348,'CR ACT'!$A$3:$G$9999,7,0),"")</f>
        <v>33.7</v>
      </c>
      <c r="L348" s="141"/>
      <c r="M348" s="141"/>
      <c r="N348" s="141"/>
      <c r="O348" s="141"/>
      <c r="P348" s="48">
        <f t="shared" si="51"/>
        <v>0.055555555555556</v>
      </c>
      <c r="Q348" s="146">
        <f t="shared" si="56"/>
        <v>0.00347222222222199</v>
      </c>
    </row>
    <row r="349" ht="15.75" spans="1:17">
      <c r="A349" s="13">
        <v>76</v>
      </c>
      <c r="B349" s="135">
        <f>IFERROR(VLOOKUP(A349,'CR ACT'!$A$3:$J$9999,10,FALSE),"")</f>
        <v>0</v>
      </c>
      <c r="C349" s="14">
        <v>55</v>
      </c>
      <c r="D349" s="13">
        <v>8</v>
      </c>
      <c r="E349" s="11" t="str">
        <f t="shared" si="50"/>
        <v>55-8</v>
      </c>
      <c r="F349" s="15">
        <f>IFERROR(VLOOKUP($A349,'CR ACT'!$A$3:$G$9999,2,0),"")</f>
        <v>0.78125</v>
      </c>
      <c r="G349" s="15" t="str">
        <f>IFERROR(VLOOKUP($A349,'CR ACT'!$A$3:$G$9999,3,0),"")</f>
        <v>KLKV</v>
      </c>
      <c r="H349" s="13" t="str">
        <f>IFERROR(VLOOKUP($A349,'CR ACT'!$A$3:$G$9999,4,0),"")</f>
        <v>NH</v>
      </c>
      <c r="I349" s="15" t="str">
        <f>IFERROR(VLOOKUP($A349,'CR ACT'!$A$3:$G$9999,5,0),"")</f>
        <v>PSL</v>
      </c>
      <c r="J349" s="15">
        <f>IFERROR(VLOOKUP($A349,'CR ACT'!$A$3:$G$9999,6,0),"")</f>
        <v>0.788194444444444</v>
      </c>
      <c r="K349" s="21">
        <f>IFERROR(VLOOKUP($A349,'CR ACT'!$A$3:$G$9999,7,0),"")</f>
        <v>3.5</v>
      </c>
      <c r="L349" s="141"/>
      <c r="M349" s="141"/>
      <c r="N349" s="141"/>
      <c r="O349" s="141"/>
      <c r="P349" s="48">
        <f t="shared" si="51"/>
        <v>0.00694444444444398</v>
      </c>
      <c r="Q349" s="146" t="str">
        <f t="shared" si="56"/>
        <v/>
      </c>
    </row>
    <row r="350" ht="15.75" spans="1:17">
      <c r="A350" s="13"/>
      <c r="B350" s="135" t="str">
        <f>IFERROR(VLOOKUP(A350,'CR ACT'!$A$3:$J$9999,10,FALSE),"")</f>
        <v/>
      </c>
      <c r="C350" s="10"/>
      <c r="D350" s="13"/>
      <c r="E350" s="11" t="str">
        <f t="shared" si="50"/>
        <v>0</v>
      </c>
      <c r="F350" s="15" t="str">
        <f>IFERROR(VLOOKUP($A350,'CR ACT'!$A$3:$G$9999,2,0),"")</f>
        <v/>
      </c>
      <c r="G350" s="15" t="str">
        <f>IFERROR(VLOOKUP($A350,'CR ACT'!$A$3:$G$9999,3,0),"")</f>
        <v/>
      </c>
      <c r="H350" s="13" t="str">
        <f>IFERROR(VLOOKUP($A350,'CR ACT'!$A$3:$G$9999,4,0),"")</f>
        <v/>
      </c>
      <c r="I350" s="15" t="str">
        <f>IFERROR(VLOOKUP($A350,'CR ACT'!$A$3:$G$9999,5,0),"")</f>
        <v/>
      </c>
      <c r="J350" s="15" t="str">
        <f>IFERROR(VLOOKUP($A350,'CR ACT'!$A$3:$G$9999,6,0),"")</f>
        <v/>
      </c>
      <c r="K350" s="21" t="str">
        <f>IFERROR(VLOOKUP($A350,'CR ACT'!$A$3:$G$9999,7,0),"")</f>
        <v/>
      </c>
      <c r="L350" s="141"/>
      <c r="M350" s="141"/>
      <c r="N350" s="141"/>
      <c r="O350" s="141"/>
      <c r="P350" s="48" t="str">
        <f t="shared" si="51"/>
        <v/>
      </c>
      <c r="Q350" s="146" t="str">
        <f t="shared" si="56"/>
        <v/>
      </c>
    </row>
    <row r="351" ht="15.75" spans="1:17">
      <c r="A351" s="13"/>
      <c r="B351" s="135" t="str">
        <f>IFERROR(VLOOKUP(A351,'CR ACT'!$A$3:$J$9999,10,FALSE),"")</f>
        <v/>
      </c>
      <c r="C351" s="14"/>
      <c r="D351" s="13"/>
      <c r="E351" s="11" t="str">
        <f t="shared" si="50"/>
        <v>0</v>
      </c>
      <c r="F351" s="15" t="str">
        <f>IFERROR(VLOOKUP($A351,'CR ACT'!$A$3:$G$9999,2,0),"")</f>
        <v/>
      </c>
      <c r="G351" s="15" t="str">
        <f>IFERROR(VLOOKUP($A351,'CR ACT'!$A$3:$G$9999,3,0),"")</f>
        <v/>
      </c>
      <c r="H351" s="13" t="str">
        <f>IFERROR(VLOOKUP($A351,'CR ACT'!$A$3:$G$9999,4,0),"")</f>
        <v/>
      </c>
      <c r="I351" s="15" t="str">
        <f>IFERROR(VLOOKUP($A351,'CR ACT'!$A$3:$G$9999,5,0),"")</f>
        <v/>
      </c>
      <c r="J351" s="15" t="str">
        <f>IFERROR(VLOOKUP($A351,'CR ACT'!$A$3:$G$9999,6,0),"")</f>
        <v/>
      </c>
      <c r="K351" s="21" t="str">
        <f>IFERROR(VLOOKUP($A351,'CR ACT'!$A$3:$G$9999,7,0),"")</f>
        <v/>
      </c>
      <c r="L351" s="141"/>
      <c r="M351" s="141"/>
      <c r="N351" s="141"/>
      <c r="O351" s="141"/>
      <c r="P351" s="48" t="str">
        <f t="shared" si="51"/>
        <v/>
      </c>
      <c r="Q351" s="146" t="str">
        <f>IFERROR(MAX(0,(F355-J351)),"")</f>
        <v/>
      </c>
    </row>
    <row r="352" ht="16.5" spans="1:17">
      <c r="A352" s="13"/>
      <c r="B352" s="135" t="str">
        <f>IFERROR(VLOOKUP(A352,'CR ACT'!$A$3:$J$9999,10,FALSE),"")</f>
        <v/>
      </c>
      <c r="C352" s="18"/>
      <c r="D352" s="16"/>
      <c r="E352" s="11" t="str">
        <f t="shared" si="50"/>
        <v>0</v>
      </c>
      <c r="F352" s="17" t="str">
        <f>IFERROR(VLOOKUP($A352,'CR ACT'!$A$3:$G$9999,2,0),"")</f>
        <v/>
      </c>
      <c r="G352" s="17" t="str">
        <f>IFERROR(VLOOKUP($A352,'CR ACT'!$A$3:$G$9999,3,0),"")</f>
        <v/>
      </c>
      <c r="H352" s="16" t="str">
        <f>IFERROR(VLOOKUP($A352,'CR ACT'!$A$3:$G$9999,4,0),"")</f>
        <v/>
      </c>
      <c r="I352" s="17" t="str">
        <f>IFERROR(VLOOKUP($A352,'CR ACT'!$A$3:$G$9999,5,0),"")</f>
        <v/>
      </c>
      <c r="J352" s="17" t="str">
        <f>IFERROR(VLOOKUP($A352,'CR ACT'!$A$3:$G$9999,6,0),"")</f>
        <v/>
      </c>
      <c r="K352" s="22" t="str">
        <f>IFERROR(VLOOKUP($A352,'CR ACT'!$A$3:$G$9999,7,0),"")</f>
        <v/>
      </c>
      <c r="L352" s="142"/>
      <c r="M352" s="142"/>
      <c r="N352" s="142"/>
      <c r="O352" s="142"/>
      <c r="P352" s="143" t="str">
        <f t="shared" si="51"/>
        <v/>
      </c>
      <c r="Q352" s="147"/>
    </row>
    <row r="353" ht="15.75" spans="1:17">
      <c r="A353" s="9">
        <v>645</v>
      </c>
      <c r="B353" s="135">
        <f>IFERROR(VLOOKUP(A353,'CR ACT'!$A$3:$J$9999,10,FALSE),"")</f>
        <v>0</v>
      </c>
      <c r="C353" s="10">
        <v>56</v>
      </c>
      <c r="D353" s="11">
        <v>1</v>
      </c>
      <c r="E353" s="11" t="str">
        <f t="shared" si="50"/>
        <v>56-1</v>
      </c>
      <c r="F353" s="12">
        <f>IFERROR(VLOOKUP($A353,'CR ACT'!$A$3:$G$9999,2,0),"")</f>
        <v>0.208333333333333</v>
      </c>
      <c r="G353" s="12" t="str">
        <f>IFERROR(VLOOKUP($A353,'CR ACT'!$A$3:$G$9999,3,0),"")</f>
        <v>PSL</v>
      </c>
      <c r="H353" s="11" t="str">
        <f>IFERROR(VLOOKUP($A353,'CR ACT'!$A$3:$G$9999,4,0),"")</f>
        <v>KRKM-MJ</v>
      </c>
      <c r="I353" s="12" t="str">
        <f>IFERROR(VLOOKUP($A353,'CR ACT'!$A$3:$G$9999,5,0),"")</f>
        <v>TVM</v>
      </c>
      <c r="J353" s="12">
        <f>IFERROR(VLOOKUP($A353,'CR ACT'!$A$3:$G$9999,6,0),"")</f>
        <v>0.274305555555555</v>
      </c>
      <c r="K353" s="20">
        <f>IFERROR(VLOOKUP($A353,'CR ACT'!$A$3:$G$9999,7,0),"")</f>
        <v>39</v>
      </c>
      <c r="L353" s="136">
        <f>SUMIF(Q353:Q364,"&lt;0:14",Q353:Q364)+SUM(P353:P364)+TIME(0,60,0)</f>
        <v>0.34375</v>
      </c>
      <c r="M353" s="137">
        <f>L353+SUMIF(Q353:Q364,"&gt;0:14",Q353:Q364)-TIME(0,30,0)</f>
        <v>0.343750000000001</v>
      </c>
      <c r="N353" s="137">
        <f>MAX(0,(L353-TIME(8,0,0)))</f>
        <v>0.0104166666666671</v>
      </c>
      <c r="O353" s="138">
        <f>SUM(K353:K364)</f>
        <v>160</v>
      </c>
      <c r="P353" s="139">
        <f t="shared" si="51"/>
        <v>0.0659722222222222</v>
      </c>
      <c r="Q353" s="145">
        <f t="shared" ref="Q353:Q358" si="57">IFERROR(MAX(0,(F354-J353)),"")</f>
        <v>0.00694444444444481</v>
      </c>
    </row>
    <row r="354" ht="15.75" spans="1:17">
      <c r="A354" s="13">
        <v>648</v>
      </c>
      <c r="B354" s="135">
        <f>IFERROR(VLOOKUP(A354,'CR ACT'!$A$3:$J$9999,10,FALSE),"")</f>
        <v>0</v>
      </c>
      <c r="C354" s="14">
        <v>56</v>
      </c>
      <c r="D354" s="13">
        <v>2</v>
      </c>
      <c r="E354" s="11" t="str">
        <f t="shared" si="50"/>
        <v>56-2</v>
      </c>
      <c r="F354" s="15">
        <f>IFERROR(VLOOKUP($A354,'CR ACT'!$A$3:$G$9999,2,0),"")</f>
        <v>0.28125</v>
      </c>
      <c r="G354" s="15" t="str">
        <f>IFERROR(VLOOKUP($A354,'CR ACT'!$A$3:$G$9999,3,0),"")</f>
        <v>TVM</v>
      </c>
      <c r="H354" s="13" t="str">
        <f>IFERROR(VLOOKUP($A354,'CR ACT'!$A$3:$G$9999,4,0),"")</f>
        <v>NTA-MJ</v>
      </c>
      <c r="I354" s="15" t="str">
        <f>IFERROR(VLOOKUP($A354,'CR ACT'!$A$3:$G$9999,5,0),"")</f>
        <v>KRKM</v>
      </c>
      <c r="J354" s="15">
        <f>IFERROR(VLOOKUP($A354,'CR ACT'!$A$3:$G$9999,6,0),"")</f>
        <v>0.350694444444444</v>
      </c>
      <c r="K354" s="21">
        <f>IFERROR(VLOOKUP($A354,'CR ACT'!$A$3:$G$9999,7,0),"")</f>
        <v>34</v>
      </c>
      <c r="L354" s="140"/>
      <c r="M354" s="140"/>
      <c r="N354" s="140"/>
      <c r="O354" s="140"/>
      <c r="P354" s="48">
        <f t="shared" si="51"/>
        <v>0.0694444444444444</v>
      </c>
      <c r="Q354" s="146">
        <f t="shared" si="57"/>
        <v>0.00694444444444459</v>
      </c>
    </row>
    <row r="355" ht="15.75" spans="1:17">
      <c r="A355" s="13">
        <v>646</v>
      </c>
      <c r="B355" s="135">
        <f>IFERROR(VLOOKUP(A355,'CR ACT'!$A$3:$J$9999,10,FALSE),"")</f>
        <v>0</v>
      </c>
      <c r="C355" s="10">
        <v>56</v>
      </c>
      <c r="D355" s="13">
        <v>3</v>
      </c>
      <c r="E355" s="11" t="str">
        <f t="shared" si="50"/>
        <v>56-3</v>
      </c>
      <c r="F355" s="15">
        <f>IFERROR(VLOOKUP($A355,'CR ACT'!$A$3:$G$9999,2,0),"")</f>
        <v>0.357638888888889</v>
      </c>
      <c r="G355" s="15" t="str">
        <f>IFERROR(VLOOKUP($A355,'CR ACT'!$A$3:$G$9999,3,0),"")</f>
        <v>KRKM</v>
      </c>
      <c r="H355" s="13" t="str">
        <f>IFERROR(VLOOKUP($A355,'CR ACT'!$A$3:$G$9999,4,0),"")</f>
        <v>MJ-NTA</v>
      </c>
      <c r="I355" s="15" t="str">
        <f>IFERROR(VLOOKUP($A355,'CR ACT'!$A$3:$G$9999,5,0),"")</f>
        <v>MC</v>
      </c>
      <c r="J355" s="15">
        <f>IFERROR(VLOOKUP($A355,'CR ACT'!$A$3:$G$9999,6,0),"")</f>
        <v>0.427083333333333</v>
      </c>
      <c r="K355" s="21">
        <f>IFERROR(VLOOKUP($A355,'CR ACT'!$A$3:$G$9999,7,0),"")</f>
        <v>41</v>
      </c>
      <c r="L355" s="140"/>
      <c r="M355" s="140"/>
      <c r="N355" s="140"/>
      <c r="O355" s="140"/>
      <c r="P355" s="48">
        <f t="shared" si="51"/>
        <v>0.0694444444444444</v>
      </c>
      <c r="Q355" s="146">
        <f t="shared" si="57"/>
        <v>0.0208333333333336</v>
      </c>
    </row>
    <row r="356" ht="15.75" spans="1:17">
      <c r="A356" s="13">
        <v>649</v>
      </c>
      <c r="B356" s="135">
        <f>IFERROR(VLOOKUP(A356,'CR ACT'!$A$3:$J$9999,10,FALSE),"")</f>
        <v>0</v>
      </c>
      <c r="C356" s="14">
        <v>56</v>
      </c>
      <c r="D356" s="13">
        <v>4</v>
      </c>
      <c r="E356" s="11" t="str">
        <f t="shared" si="50"/>
        <v>56-4</v>
      </c>
      <c r="F356" s="15">
        <f>IFERROR(VLOOKUP($A356,'CR ACT'!$A$3:$G$9999,2,0),"")</f>
        <v>0.447916666666667</v>
      </c>
      <c r="G356" s="15" t="str">
        <f>IFERROR(VLOOKUP($A356,'CR ACT'!$A$3:$G$9999,3,0),"")</f>
        <v>MC</v>
      </c>
      <c r="H356" s="13" t="str">
        <f>IFERROR(VLOOKUP($A356,'CR ACT'!$A$3:$G$9999,4,0),"")</f>
        <v>NTA-MJ-KRKM</v>
      </c>
      <c r="I356" s="15" t="str">
        <f>IFERROR(VLOOKUP($A356,'CR ACT'!$A$3:$G$9999,5,0),"")</f>
        <v>PSL</v>
      </c>
      <c r="J356" s="15">
        <f>IFERROR(VLOOKUP($A356,'CR ACT'!$A$3:$G$9999,6,0),"")</f>
        <v>0.53125</v>
      </c>
      <c r="K356" s="21">
        <f>IFERROR(VLOOKUP($A356,'CR ACT'!$A$3:$G$9999,7,0),"")</f>
        <v>46</v>
      </c>
      <c r="L356" s="140"/>
      <c r="M356" s="140"/>
      <c r="N356" s="140"/>
      <c r="O356" s="140"/>
      <c r="P356" s="48">
        <f t="shared" si="51"/>
        <v>0.0833333333333333</v>
      </c>
      <c r="Q356" s="146" t="str">
        <f t="shared" si="57"/>
        <v/>
      </c>
    </row>
    <row r="357" ht="15.75" spans="1:17">
      <c r="A357" s="13"/>
      <c r="B357" s="135" t="str">
        <f>IFERROR(VLOOKUP(A357,'CR ACT'!$A$3:$J$9999,10,FALSE),"")</f>
        <v/>
      </c>
      <c r="C357" s="14"/>
      <c r="D357" s="13"/>
      <c r="E357" s="11" t="str">
        <f t="shared" si="50"/>
        <v>0</v>
      </c>
      <c r="F357" s="15" t="str">
        <f>IFERROR(VLOOKUP($A357,'CR ACT'!$A$3:$G$9999,2,0),"")</f>
        <v/>
      </c>
      <c r="G357" s="15" t="str">
        <f>IFERROR(VLOOKUP($A357,'CR ACT'!$A$3:$G$9999,3,0),"")</f>
        <v/>
      </c>
      <c r="H357" s="13" t="str">
        <f>IFERROR(VLOOKUP($A357,'CR ACT'!$A$3:$G$9999,4,0),"")</f>
        <v/>
      </c>
      <c r="I357" s="15" t="str">
        <f>IFERROR(VLOOKUP($A357,'CR ACT'!$A$3:$G$9999,5,0),"")</f>
        <v/>
      </c>
      <c r="J357" s="15" t="str">
        <f>IFERROR(VLOOKUP($A357,'CR ACT'!$A$3:$G$9999,6,0),"")</f>
        <v/>
      </c>
      <c r="K357" s="21" t="str">
        <f>IFERROR(VLOOKUP($A357,'CR ACT'!$A$3:$G$9999,7,0),"")</f>
        <v/>
      </c>
      <c r="L357" s="140"/>
      <c r="M357" s="140"/>
      <c r="N357" s="140"/>
      <c r="O357" s="140"/>
      <c r="P357" s="48" t="str">
        <f t="shared" si="51"/>
        <v/>
      </c>
      <c r="Q357" s="146" t="str">
        <f t="shared" si="57"/>
        <v/>
      </c>
    </row>
    <row r="358" ht="15.75" spans="1:17">
      <c r="A358" s="13"/>
      <c r="B358" s="135" t="str">
        <f>IFERROR(VLOOKUP(A358,'CR ACT'!$A$3:$J$9999,10,FALSE),"")</f>
        <v/>
      </c>
      <c r="C358" s="14"/>
      <c r="D358" s="13"/>
      <c r="E358" s="11" t="str">
        <f t="shared" si="50"/>
        <v>0</v>
      </c>
      <c r="F358" s="15" t="str">
        <f>IFERROR(VLOOKUP($A358,'CR ACT'!$A$3:$G$9999,2,0),"")</f>
        <v/>
      </c>
      <c r="G358" s="15" t="str">
        <f>IFERROR(VLOOKUP($A358,'CR ACT'!$A$3:$G$9999,3,0),"")</f>
        <v/>
      </c>
      <c r="H358" s="13" t="str">
        <f>IFERROR(VLOOKUP($A358,'CR ACT'!$A$3:$G$9999,4,0),"")</f>
        <v/>
      </c>
      <c r="I358" s="15" t="str">
        <f>IFERROR(VLOOKUP($A358,'CR ACT'!$A$3:$G$9999,5,0),"")</f>
        <v/>
      </c>
      <c r="J358" s="15" t="str">
        <f>IFERROR(VLOOKUP($A358,'CR ACT'!$A$3:$G$9999,6,0),"")</f>
        <v/>
      </c>
      <c r="K358" s="21" t="str">
        <f>IFERROR(VLOOKUP($A358,'CR ACT'!$A$3:$G$9999,7,0),"")</f>
        <v/>
      </c>
      <c r="L358" s="140"/>
      <c r="M358" s="140"/>
      <c r="N358" s="140"/>
      <c r="O358" s="140"/>
      <c r="P358" s="48" t="str">
        <f t="shared" si="51"/>
        <v/>
      </c>
      <c r="Q358" s="146" t="str">
        <f t="shared" si="57"/>
        <v/>
      </c>
    </row>
    <row r="359" ht="15.75" spans="1:17">
      <c r="A359" s="13"/>
      <c r="B359" s="135" t="str">
        <f>IFERROR(VLOOKUP(A359,'CR ACT'!$A$3:$J$9999,10,FALSE),"")</f>
        <v/>
      </c>
      <c r="C359" s="18"/>
      <c r="D359" s="13"/>
      <c r="E359" s="11" t="str">
        <f t="shared" si="50"/>
        <v>0</v>
      </c>
      <c r="F359" s="15" t="str">
        <f>IFERROR(VLOOKUP($A359,'CR ACT'!$A$3:$G$9999,2,0),"")</f>
        <v/>
      </c>
      <c r="G359" s="15" t="str">
        <f>IFERROR(VLOOKUP($A359,'CR ACT'!$A$3:$G$9999,3,0),"")</f>
        <v/>
      </c>
      <c r="H359" s="13" t="str">
        <f>IFERROR(VLOOKUP($A359,'CR ACT'!$A$3:$G$9999,4,0),"")</f>
        <v/>
      </c>
      <c r="I359" s="15" t="str">
        <f>IFERROR(VLOOKUP($A359,'CR ACT'!$A$3:$G$9999,5,0),"")</f>
        <v/>
      </c>
      <c r="J359" s="15" t="str">
        <f>IFERROR(VLOOKUP($A359,'CR ACT'!$A$3:$G$9999,6,0),"")</f>
        <v/>
      </c>
      <c r="K359" s="21" t="str">
        <f>IFERROR(VLOOKUP($A359,'CR ACT'!$A$3:$G$9999,7,0),"")</f>
        <v/>
      </c>
      <c r="L359" s="141"/>
      <c r="M359" s="141"/>
      <c r="N359" s="141"/>
      <c r="O359" s="141"/>
      <c r="P359" s="48" t="str">
        <f t="shared" si="51"/>
        <v/>
      </c>
      <c r="Q359" s="146" t="str">
        <f>IFERROR(MAX(0,(F364-J359)),"")</f>
        <v/>
      </c>
    </row>
    <row r="360" ht="15.75" spans="1:17">
      <c r="A360" s="13"/>
      <c r="B360" s="135" t="str">
        <f>IFERROR(VLOOKUP(A360,'CR ACT'!$A$3:$J$9999,10,FALSE),"")</f>
        <v/>
      </c>
      <c r="C360" s="18"/>
      <c r="D360" s="13"/>
      <c r="E360" s="11" t="str">
        <f t="shared" si="50"/>
        <v>0</v>
      </c>
      <c r="F360" s="15"/>
      <c r="G360" s="15"/>
      <c r="H360" s="13"/>
      <c r="I360" s="15"/>
      <c r="J360" s="15"/>
      <c r="K360" s="21"/>
      <c r="L360" s="141"/>
      <c r="M360" s="141"/>
      <c r="N360" s="141"/>
      <c r="O360" s="141"/>
      <c r="P360" s="48"/>
      <c r="Q360" s="146"/>
    </row>
    <row r="361" ht="15.75" spans="1:17">
      <c r="A361" s="13"/>
      <c r="B361" s="135" t="str">
        <f>IFERROR(VLOOKUP(A361,'CR ACT'!$A$3:$J$9999,10,FALSE),"")</f>
        <v/>
      </c>
      <c r="C361" s="18"/>
      <c r="D361" s="13"/>
      <c r="E361" s="11" t="str">
        <f t="shared" si="50"/>
        <v>0</v>
      </c>
      <c r="F361" s="15"/>
      <c r="G361" s="15"/>
      <c r="H361" s="13"/>
      <c r="I361" s="15"/>
      <c r="J361" s="15"/>
      <c r="K361" s="21"/>
      <c r="L361" s="141"/>
      <c r="M361" s="141"/>
      <c r="N361" s="141"/>
      <c r="O361" s="141"/>
      <c r="P361" s="48"/>
      <c r="Q361" s="146"/>
    </row>
    <row r="362" ht="15.75" spans="1:17">
      <c r="A362" s="13"/>
      <c r="B362" s="135" t="str">
        <f>IFERROR(VLOOKUP(A362,'CR ACT'!$A$3:$J$9999,10,FALSE),"")</f>
        <v/>
      </c>
      <c r="C362" s="18"/>
      <c r="D362" s="13"/>
      <c r="E362" s="11" t="str">
        <f t="shared" si="50"/>
        <v>0</v>
      </c>
      <c r="F362" s="15"/>
      <c r="G362" s="15"/>
      <c r="H362" s="13"/>
      <c r="I362" s="15"/>
      <c r="J362" s="15"/>
      <c r="K362" s="21"/>
      <c r="L362" s="141"/>
      <c r="M362" s="141"/>
      <c r="N362" s="141"/>
      <c r="O362" s="141"/>
      <c r="P362" s="48"/>
      <c r="Q362" s="146"/>
    </row>
    <row r="363" ht="15.75" spans="1:17">
      <c r="A363" s="13"/>
      <c r="B363" s="135" t="str">
        <f>IFERROR(VLOOKUP(A363,'CR ACT'!$A$3:$J$9999,10,FALSE),"")</f>
        <v/>
      </c>
      <c r="C363" s="18"/>
      <c r="D363" s="13"/>
      <c r="E363" s="11" t="str">
        <f t="shared" si="50"/>
        <v>0</v>
      </c>
      <c r="F363" s="15"/>
      <c r="G363" s="15"/>
      <c r="H363" s="13"/>
      <c r="I363" s="15"/>
      <c r="J363" s="15"/>
      <c r="K363" s="21"/>
      <c r="L363" s="141"/>
      <c r="M363" s="141"/>
      <c r="N363" s="141"/>
      <c r="O363" s="141"/>
      <c r="P363" s="48"/>
      <c r="Q363" s="146"/>
    </row>
    <row r="364" ht="16.5" spans="1:17">
      <c r="A364" s="13"/>
      <c r="B364" s="135" t="str">
        <f>IFERROR(VLOOKUP(A364,'CR ACT'!$A$3:$J$9999,10,FALSE),"")</f>
        <v/>
      </c>
      <c r="C364" s="18"/>
      <c r="D364" s="16"/>
      <c r="E364" s="11" t="str">
        <f t="shared" si="50"/>
        <v>0</v>
      </c>
      <c r="F364" s="17" t="str">
        <f>IFERROR(VLOOKUP($A364,'CR ACT'!$A$3:$G$9999,2,0),"")</f>
        <v/>
      </c>
      <c r="G364" s="17" t="str">
        <f>IFERROR(VLOOKUP($A364,'CR ACT'!$A$3:$G$9999,3,0),"")</f>
        <v/>
      </c>
      <c r="H364" s="16" t="str">
        <f>IFERROR(VLOOKUP($A364,'CR ACT'!$A$3:$G$9999,4,0),"")</f>
        <v/>
      </c>
      <c r="I364" s="17" t="str">
        <f>IFERROR(VLOOKUP($A364,'CR ACT'!$A$3:$G$9999,5,0),"")</f>
        <v/>
      </c>
      <c r="J364" s="17" t="str">
        <f>IFERROR(VLOOKUP($A364,'CR ACT'!$A$3:$G$9999,6,0),"")</f>
        <v/>
      </c>
      <c r="K364" s="22" t="str">
        <f>IFERROR(VLOOKUP($A364,'CR ACT'!$A$3:$G$9999,7,0),"")</f>
        <v/>
      </c>
      <c r="L364" s="142"/>
      <c r="M364" s="142"/>
      <c r="N364" s="142"/>
      <c r="O364" s="142"/>
      <c r="P364" s="143" t="str">
        <f t="shared" ref="P364:P395" si="58">IFERROR(J364-F364,"")</f>
        <v/>
      </c>
      <c r="Q364" s="147"/>
    </row>
    <row r="365" ht="15.75" spans="1:17">
      <c r="A365" s="9">
        <v>3</v>
      </c>
      <c r="B365" s="135">
        <f>IFERROR(VLOOKUP(A365,'CR ACT'!$A$3:$J$9999,10,FALSE),"")</f>
        <v>0</v>
      </c>
      <c r="C365" s="10">
        <v>57</v>
      </c>
      <c r="D365" s="11">
        <v>1</v>
      </c>
      <c r="E365" s="11" t="str">
        <f t="shared" si="50"/>
        <v>57-1</v>
      </c>
      <c r="F365" s="12">
        <f>IFERROR(VLOOKUP($A365,'CR ACT'!$A$3:$G$9999,2,0),"")</f>
        <v>0.277777777777778</v>
      </c>
      <c r="G365" s="12" t="str">
        <f>IFERROR(VLOOKUP($A365,'CR ACT'!$A$3:$G$9999,3,0),"")</f>
        <v>PSL</v>
      </c>
      <c r="H365" s="11" t="str">
        <f>IFERROR(VLOOKUP($A365,'CR ACT'!$A$3:$G$9999,4,0),"")</f>
        <v>NH</v>
      </c>
      <c r="I365" s="12" t="str">
        <f>IFERROR(VLOOKUP($A365,'CR ACT'!$A$3:$G$9999,5,0),"")</f>
        <v>KLKV</v>
      </c>
      <c r="J365" s="12">
        <f>IFERROR(VLOOKUP($A365,'CR ACT'!$A$3:$G$9999,6,0),"")</f>
        <v>0.284722222222222</v>
      </c>
      <c r="K365" s="20">
        <f>IFERROR(VLOOKUP($A365,'CR ACT'!$A$3:$G$9999,7,0),"")</f>
        <v>3.5</v>
      </c>
      <c r="L365" s="136">
        <f>SUMIF(Q365:Q375,"&lt;0:14",Q365:Q375)+SUM(P365:P375)+TIME(0,60,0)</f>
        <v>0.34375</v>
      </c>
      <c r="M365" s="137">
        <f>L365+SUMIF(Q365:Q375,"&gt;0:14",Q365:Q375)-TIME(0,30,0)</f>
        <v>0.343749999999999</v>
      </c>
      <c r="N365" s="137">
        <f>MAX(0,(L365-TIME(8,0,0)))</f>
        <v>0.0104166666666664</v>
      </c>
      <c r="O365" s="138">
        <f>SUM(K365:K375)</f>
        <v>155</v>
      </c>
      <c r="P365" s="139">
        <f t="shared" si="58"/>
        <v>0.00694444444444442</v>
      </c>
      <c r="Q365" s="145">
        <f t="shared" ref="Q365:Q374" si="59">IFERROR(MAX(0,(F366-J365)),"")</f>
        <v>0.00694444444444459</v>
      </c>
    </row>
    <row r="366" ht="15.75" spans="1:17">
      <c r="A366" s="13">
        <v>505</v>
      </c>
      <c r="B366" s="135">
        <f>IFERROR(VLOOKUP(A366,'CR ACT'!$A$3:$J$9999,10,FALSE),"")</f>
        <v>0</v>
      </c>
      <c r="C366" s="14">
        <v>57</v>
      </c>
      <c r="D366" s="13">
        <v>2</v>
      </c>
      <c r="E366" s="11" t="str">
        <f t="shared" si="50"/>
        <v>57-2</v>
      </c>
      <c r="F366" s="15">
        <f>IFERROR(VLOOKUP($A366,'CR ACT'!$A$3:$G$9999,2,0),"")</f>
        <v>0.291666666666667</v>
      </c>
      <c r="G366" s="15" t="str">
        <f>IFERROR(VLOOKUP($A366,'CR ACT'!$A$3:$G$9999,3,0),"")</f>
        <v>KLKV</v>
      </c>
      <c r="H366" s="13" t="str">
        <f>IFERROR(VLOOKUP($A366,'CR ACT'!$A$3:$G$9999,4,0),"")</f>
        <v>KRKM</v>
      </c>
      <c r="I366" s="15" t="str">
        <f>IFERROR(VLOOKUP($A366,'CR ACT'!$A$3:$G$9999,5,0),"")</f>
        <v>VLRD</v>
      </c>
      <c r="J366" s="15">
        <f>IFERROR(VLOOKUP($A366,'CR ACT'!$A$3:$G$9999,6,0),"")</f>
        <v>0.319444444444445</v>
      </c>
      <c r="K366" s="21">
        <f>IFERROR(VLOOKUP($A366,'CR ACT'!$A$3:$G$9999,7,0),"")</f>
        <v>17</v>
      </c>
      <c r="L366" s="140"/>
      <c r="M366" s="140"/>
      <c r="N366" s="140"/>
      <c r="O366" s="140"/>
      <c r="P366" s="48">
        <f t="shared" si="58"/>
        <v>0.027777777777778</v>
      </c>
      <c r="Q366" s="146">
        <f t="shared" si="59"/>
        <v>0.00694444444444403</v>
      </c>
    </row>
    <row r="367" ht="15.75" spans="1:17">
      <c r="A367" s="13">
        <v>547</v>
      </c>
      <c r="B367" s="135">
        <f>IFERROR(VLOOKUP(A367,'CR ACT'!$A$3:$J$9999,10,FALSE),"")</f>
        <v>0</v>
      </c>
      <c r="C367" s="10">
        <v>57</v>
      </c>
      <c r="D367" s="13">
        <v>3</v>
      </c>
      <c r="E367" s="11" t="str">
        <f t="shared" si="50"/>
        <v>57-3</v>
      </c>
      <c r="F367" s="15">
        <f>IFERROR(VLOOKUP($A367,'CR ACT'!$A$3:$G$9999,2,0),"")</f>
        <v>0.326388888888889</v>
      </c>
      <c r="G367" s="15" t="str">
        <f>IFERROR(VLOOKUP($A367,'CR ACT'!$A$3:$G$9999,3,0),"")</f>
        <v>VLRD</v>
      </c>
      <c r="H367" s="13" t="str">
        <f>IFERROR(VLOOKUP($A367,'CR ACT'!$A$3:$G$9999,4,0),"")</f>
        <v>KRKM</v>
      </c>
      <c r="I367" s="15" t="str">
        <f>IFERROR(VLOOKUP($A367,'CR ACT'!$A$3:$G$9999,5,0),"")</f>
        <v>KLKV</v>
      </c>
      <c r="J367" s="15">
        <f>IFERROR(VLOOKUP($A367,'CR ACT'!$A$3:$G$9999,6,0),"")</f>
        <v>0.354166666666667</v>
      </c>
      <c r="K367" s="21">
        <f>IFERROR(VLOOKUP($A367,'CR ACT'!$A$3:$G$9999,7,0),"")</f>
        <v>17</v>
      </c>
      <c r="L367" s="140"/>
      <c r="M367" s="140"/>
      <c r="N367" s="140"/>
      <c r="O367" s="140"/>
      <c r="P367" s="48">
        <f t="shared" si="58"/>
        <v>0.027777777777778</v>
      </c>
      <c r="Q367" s="146">
        <f t="shared" si="59"/>
        <v>0.020833333333333</v>
      </c>
    </row>
    <row r="368" ht="15.75" spans="1:17">
      <c r="A368" s="13">
        <v>511</v>
      </c>
      <c r="B368" s="135">
        <f>IFERROR(VLOOKUP(A368,'CR ACT'!$A$3:$J$9999,10,FALSE),"")</f>
        <v>0</v>
      </c>
      <c r="C368" s="14">
        <v>57</v>
      </c>
      <c r="D368" s="13">
        <v>4</v>
      </c>
      <c r="E368" s="11" t="str">
        <f t="shared" si="50"/>
        <v>57-4</v>
      </c>
      <c r="F368" s="15">
        <f>IFERROR(VLOOKUP($A368,'CR ACT'!$A$3:$G$9999,2,0),"")</f>
        <v>0.375</v>
      </c>
      <c r="G368" s="15" t="str">
        <f>IFERROR(VLOOKUP($A368,'CR ACT'!$A$3:$G$9999,3,0),"")</f>
        <v>KLKV</v>
      </c>
      <c r="H368" s="13" t="str">
        <f>IFERROR(VLOOKUP($A368,'CR ACT'!$A$3:$G$9999,4,0),"")</f>
        <v>KRKM</v>
      </c>
      <c r="I368" s="15" t="str">
        <f>IFERROR(VLOOKUP($A368,'CR ACT'!$A$3:$G$9999,5,0),"")</f>
        <v>VLRD</v>
      </c>
      <c r="J368" s="15">
        <f>IFERROR(VLOOKUP($A368,'CR ACT'!$A$3:$G$9999,6,0),"")</f>
        <v>0.402777777777778</v>
      </c>
      <c r="K368" s="21">
        <f>IFERROR(VLOOKUP($A368,'CR ACT'!$A$3:$G$9999,7,0),"")</f>
        <v>17</v>
      </c>
      <c r="L368" s="140"/>
      <c r="M368" s="140"/>
      <c r="N368" s="140"/>
      <c r="O368" s="140"/>
      <c r="P368" s="48">
        <f t="shared" si="58"/>
        <v>0.027777777777778</v>
      </c>
      <c r="Q368" s="146">
        <f t="shared" si="59"/>
        <v>0.00694444444444398</v>
      </c>
    </row>
    <row r="369" ht="15.75" spans="1:17">
      <c r="A369" s="13">
        <v>556</v>
      </c>
      <c r="B369" s="135">
        <f>IFERROR(VLOOKUP(A369,'CR ACT'!$A$3:$J$9999,10,FALSE),"")</f>
        <v>0</v>
      </c>
      <c r="C369" s="10">
        <v>57</v>
      </c>
      <c r="D369" s="13">
        <v>5</v>
      </c>
      <c r="E369" s="11" t="str">
        <f t="shared" si="50"/>
        <v>57-5</v>
      </c>
      <c r="F369" s="15">
        <f>IFERROR(VLOOKUP($A369,'CR ACT'!$A$3:$G$9999,2,0),"")</f>
        <v>0.409722222222222</v>
      </c>
      <c r="G369" s="15" t="str">
        <f>IFERROR(VLOOKUP($A369,'CR ACT'!$A$3:$G$9999,3,0),"")</f>
        <v>VLRD</v>
      </c>
      <c r="H369" s="13" t="str">
        <f>IFERROR(VLOOKUP($A369,'CR ACT'!$A$3:$G$9999,4,0),"")</f>
        <v>KRKM</v>
      </c>
      <c r="I369" s="15" t="str">
        <f>IFERROR(VLOOKUP($A369,'CR ACT'!$A$3:$G$9999,5,0),"")</f>
        <v>KLKV</v>
      </c>
      <c r="J369" s="15">
        <f>IFERROR(VLOOKUP($A369,'CR ACT'!$A$3:$G$9999,6,0),"")</f>
        <v>0.4375</v>
      </c>
      <c r="K369" s="21">
        <f>IFERROR(VLOOKUP($A369,'CR ACT'!$A$3:$G$9999,7,0),"")</f>
        <v>17</v>
      </c>
      <c r="L369" s="140"/>
      <c r="M369" s="140"/>
      <c r="N369" s="140"/>
      <c r="O369" s="140"/>
      <c r="P369" s="48">
        <f t="shared" si="58"/>
        <v>0.027777777777778</v>
      </c>
      <c r="Q369" s="146">
        <f t="shared" si="59"/>
        <v>0.00694444444444398</v>
      </c>
    </row>
    <row r="370" ht="15.75" spans="1:17">
      <c r="A370" s="13">
        <v>180</v>
      </c>
      <c r="B370" s="135">
        <f>IFERROR(VLOOKUP(A370,'CR ACT'!$A$3:$J$9999,10,FALSE),"")</f>
        <v>0</v>
      </c>
      <c r="C370" s="14">
        <v>57</v>
      </c>
      <c r="D370" s="13">
        <v>6</v>
      </c>
      <c r="E370" s="11" t="str">
        <f t="shared" si="50"/>
        <v>57-6</v>
      </c>
      <c r="F370" s="15">
        <f>IFERROR(VLOOKUP($A370,'CR ACT'!$A$3:$G$9999,2,0),"")</f>
        <v>0.444444444444444</v>
      </c>
      <c r="G370" s="15" t="str">
        <f>IFERROR(VLOOKUP($A370,'CR ACT'!$A$3:$G$9999,3,0),"")</f>
        <v>KLKV</v>
      </c>
      <c r="H370" s="13" t="str">
        <f>IFERROR(VLOOKUP($A370,'CR ACT'!$A$3:$G$9999,4,0),"")</f>
        <v>NH</v>
      </c>
      <c r="I370" s="15" t="str">
        <f>IFERROR(VLOOKUP($A370,'CR ACT'!$A$3:$G$9999,5,0),"")</f>
        <v>MC</v>
      </c>
      <c r="J370" s="15">
        <f>IFERROR(VLOOKUP($A370,'CR ACT'!$A$3:$G$9999,6,0),"")</f>
        <v>0.513888888888889</v>
      </c>
      <c r="K370" s="21">
        <f>IFERROR(VLOOKUP($A370,'CR ACT'!$A$3:$G$9999,7,0),"")</f>
        <v>40</v>
      </c>
      <c r="L370" s="140"/>
      <c r="M370" s="140"/>
      <c r="N370" s="140"/>
      <c r="O370" s="140"/>
      <c r="P370" s="48">
        <f t="shared" si="58"/>
        <v>0.069444444444445</v>
      </c>
      <c r="Q370" s="146">
        <f t="shared" si="59"/>
        <v>0.00694444444444409</v>
      </c>
    </row>
    <row r="371" ht="15.75" spans="1:17">
      <c r="A371" s="13">
        <v>347</v>
      </c>
      <c r="B371" s="135">
        <f>IFERROR(VLOOKUP(A371,'CR ACT'!$A$3:$J$9999,10,FALSE),"")</f>
        <v>0</v>
      </c>
      <c r="C371" s="10">
        <v>57</v>
      </c>
      <c r="D371" s="13">
        <v>7</v>
      </c>
      <c r="E371" s="11" t="str">
        <f t="shared" si="50"/>
        <v>57-7</v>
      </c>
      <c r="F371" s="15">
        <f>IFERROR(VLOOKUP($A371,'CR ACT'!$A$3:$G$9999,2,0),"")</f>
        <v>0.520833333333333</v>
      </c>
      <c r="G371" s="15" t="str">
        <f>IFERROR(VLOOKUP($A371,'CR ACT'!$A$3:$G$9999,3,0),"")</f>
        <v>MC</v>
      </c>
      <c r="H371" s="13" t="str">
        <f>IFERROR(VLOOKUP($A371,'CR ACT'!$A$3:$G$9999,4,0),"")</f>
        <v>NH</v>
      </c>
      <c r="I371" s="15" t="str">
        <f>IFERROR(VLOOKUP($A371,'CR ACT'!$A$3:$G$9999,5,0),"")</f>
        <v>KLKV</v>
      </c>
      <c r="J371" s="15">
        <f>IFERROR(VLOOKUP($A371,'CR ACT'!$A$3:$G$9999,6,0),"")</f>
        <v>0.590277777777778</v>
      </c>
      <c r="K371" s="21">
        <f>IFERROR(VLOOKUP($A371,'CR ACT'!$A$3:$G$9999,7,0),"")</f>
        <v>40</v>
      </c>
      <c r="L371" s="141"/>
      <c r="M371" s="141"/>
      <c r="N371" s="141"/>
      <c r="O371" s="141"/>
      <c r="P371" s="48">
        <f t="shared" si="58"/>
        <v>0.069444444444445</v>
      </c>
      <c r="Q371" s="146">
        <f t="shared" si="59"/>
        <v>0.00347222222222199</v>
      </c>
    </row>
    <row r="372" ht="15.75" spans="1:17">
      <c r="A372" s="13">
        <v>91</v>
      </c>
      <c r="B372" s="135">
        <f>IFERROR(VLOOKUP(A372,'CR ACT'!$A$3:$J$9999,10,FALSE),"")</f>
        <v>0</v>
      </c>
      <c r="C372" s="14">
        <v>57</v>
      </c>
      <c r="D372" s="13">
        <v>8</v>
      </c>
      <c r="E372" s="11" t="str">
        <f t="shared" si="50"/>
        <v>57-8</v>
      </c>
      <c r="F372" s="15">
        <f>IFERROR(VLOOKUP($A372,'CR ACT'!$A$3:$G$9999,2,0),"")</f>
        <v>0.59375</v>
      </c>
      <c r="G372" s="15" t="str">
        <f>IFERROR(VLOOKUP($A372,'CR ACT'!$A$3:$G$9999,3,0),"")</f>
        <v>KLKV</v>
      </c>
      <c r="H372" s="13" t="str">
        <f>IFERROR(VLOOKUP($A372,'CR ACT'!$A$3:$G$9999,4,0),"")</f>
        <v>NH</v>
      </c>
      <c r="I372" s="15" t="str">
        <f>IFERROR(VLOOKUP($A372,'CR ACT'!$A$3:$G$9999,5,0),"")</f>
        <v>PSL</v>
      </c>
      <c r="J372" s="15">
        <f>IFERROR(VLOOKUP($A372,'CR ACT'!$A$3:$G$9999,6,0),"")</f>
        <v>0.600694444444444</v>
      </c>
      <c r="K372" s="21">
        <f>IFERROR(VLOOKUP($A372,'CR ACT'!$A$3:$G$9999,7,0),"")</f>
        <v>3.5</v>
      </c>
      <c r="L372" s="141"/>
      <c r="M372" s="141"/>
      <c r="N372" s="141"/>
      <c r="O372" s="141"/>
      <c r="P372" s="48">
        <f t="shared" si="58"/>
        <v>0.00694444444444398</v>
      </c>
      <c r="Q372" s="146" t="str">
        <f t="shared" si="59"/>
        <v/>
      </c>
    </row>
    <row r="373" ht="15.75" spans="1:17">
      <c r="A373" s="13"/>
      <c r="B373" s="135" t="str">
        <f>IFERROR(VLOOKUP(A373,'CR ACT'!$A$3:$J$9999,10,FALSE),"")</f>
        <v/>
      </c>
      <c r="C373" s="10"/>
      <c r="D373" s="13"/>
      <c r="E373" s="11" t="str">
        <f t="shared" si="50"/>
        <v>0</v>
      </c>
      <c r="F373" s="15" t="str">
        <f>IFERROR(VLOOKUP($A373,'CR ACT'!$A$3:$G$9999,2,0),"")</f>
        <v/>
      </c>
      <c r="G373" s="15" t="str">
        <f>IFERROR(VLOOKUP($A373,'CR ACT'!$A$3:$G$9999,3,0),"")</f>
        <v/>
      </c>
      <c r="H373" s="13" t="str">
        <f>IFERROR(VLOOKUP($A373,'CR ACT'!$A$3:$G$9999,4,0),"")</f>
        <v/>
      </c>
      <c r="I373" s="15" t="str">
        <f>IFERROR(VLOOKUP($A373,'CR ACT'!$A$3:$G$9999,5,0),"")</f>
        <v/>
      </c>
      <c r="J373" s="15" t="str">
        <f>IFERROR(VLOOKUP($A373,'CR ACT'!$A$3:$G$9999,6,0),"")</f>
        <v/>
      </c>
      <c r="K373" s="21" t="str">
        <f>IFERROR(VLOOKUP($A373,'CR ACT'!$A$3:$G$9999,7,0),"")</f>
        <v/>
      </c>
      <c r="L373" s="141"/>
      <c r="M373" s="141"/>
      <c r="N373" s="141"/>
      <c r="O373" s="141"/>
      <c r="P373" s="48" t="str">
        <f t="shared" si="58"/>
        <v/>
      </c>
      <c r="Q373" s="146" t="str">
        <f t="shared" si="59"/>
        <v/>
      </c>
    </row>
    <row r="374" ht="15.75" spans="1:17">
      <c r="A374" s="13"/>
      <c r="B374" s="135" t="str">
        <f>IFERROR(VLOOKUP(A374,'CR ACT'!$A$3:$J$9999,10,FALSE),"")</f>
        <v/>
      </c>
      <c r="C374" s="14"/>
      <c r="D374" s="13"/>
      <c r="E374" s="11" t="str">
        <f t="shared" ref="E374:E419" si="60">C374&amp;-D374</f>
        <v>0</v>
      </c>
      <c r="F374" s="15" t="str">
        <f>IFERROR(VLOOKUP($A374,'CR ACT'!$A$3:$G$9999,2,0),"")</f>
        <v/>
      </c>
      <c r="G374" s="15" t="str">
        <f>IFERROR(VLOOKUP($A374,'CR ACT'!$A$3:$G$9999,3,0),"")</f>
        <v/>
      </c>
      <c r="H374" s="13" t="str">
        <f>IFERROR(VLOOKUP($A374,'CR ACT'!$A$3:$G$9999,4,0),"")</f>
        <v/>
      </c>
      <c r="I374" s="15" t="str">
        <f>IFERROR(VLOOKUP($A374,'CR ACT'!$A$3:$G$9999,5,0),"")</f>
        <v/>
      </c>
      <c r="J374" s="15" t="str">
        <f>IFERROR(VLOOKUP($A374,'CR ACT'!$A$3:$G$9999,6,0),"")</f>
        <v/>
      </c>
      <c r="K374" s="21" t="str">
        <f>IFERROR(VLOOKUP($A374,'CR ACT'!$A$3:$G$9999,7,0),"")</f>
        <v/>
      </c>
      <c r="L374" s="141"/>
      <c r="M374" s="141"/>
      <c r="N374" s="141"/>
      <c r="O374" s="141"/>
      <c r="P374" s="48" t="str">
        <f t="shared" si="58"/>
        <v/>
      </c>
      <c r="Q374" s="146" t="str">
        <f t="shared" si="59"/>
        <v/>
      </c>
    </row>
    <row r="375" ht="16.5" spans="1:17">
      <c r="A375" s="13"/>
      <c r="B375" s="135" t="str">
        <f>IFERROR(VLOOKUP(A375,'CR ACT'!$A$3:$J$9999,10,FALSE),"")</f>
        <v/>
      </c>
      <c r="C375" s="18"/>
      <c r="D375" s="16"/>
      <c r="E375" s="11" t="str">
        <f t="shared" si="60"/>
        <v>0</v>
      </c>
      <c r="F375" s="17" t="str">
        <f>IFERROR(VLOOKUP($A375,'CR ACT'!$A$3:$G$9999,2,0),"")</f>
        <v/>
      </c>
      <c r="G375" s="17" t="str">
        <f>IFERROR(VLOOKUP($A375,'CR ACT'!$A$3:$G$9999,3,0),"")</f>
        <v/>
      </c>
      <c r="H375" s="16" t="str">
        <f>IFERROR(VLOOKUP($A375,'CR ACT'!$A$3:$G$9999,4,0),"")</f>
        <v/>
      </c>
      <c r="I375" s="17" t="str">
        <f>IFERROR(VLOOKUP($A375,'CR ACT'!$A$3:$G$9999,5,0),"")</f>
        <v/>
      </c>
      <c r="J375" s="17" t="str">
        <f>IFERROR(VLOOKUP($A375,'CR ACT'!$A$3:$G$9999,6,0),"")</f>
        <v/>
      </c>
      <c r="K375" s="22" t="str">
        <f>IFERROR(VLOOKUP($A375,'CR ACT'!$A$3:$G$9999,7,0),"")</f>
        <v/>
      </c>
      <c r="L375" s="142"/>
      <c r="M375" s="142"/>
      <c r="N375" s="142"/>
      <c r="O375" s="142"/>
      <c r="P375" s="143" t="str">
        <f t="shared" si="58"/>
        <v/>
      </c>
      <c r="Q375" s="147"/>
    </row>
    <row r="376" ht="15.75" spans="1:17">
      <c r="A376" s="9">
        <v>509</v>
      </c>
      <c r="B376" s="135">
        <f>IFERROR(VLOOKUP(A376,'CR ACT'!$A$3:$J$9999,10,FALSE),"")</f>
        <v>0</v>
      </c>
      <c r="C376" s="10">
        <v>58</v>
      </c>
      <c r="D376" s="11">
        <v>1</v>
      </c>
      <c r="E376" s="11" t="str">
        <f t="shared" si="60"/>
        <v>58-1</v>
      </c>
      <c r="F376" s="12">
        <f>IFERROR(VLOOKUP($A376,'CR ACT'!$A$3:$G$9999,2,0),"")</f>
        <v>0.354166666666667</v>
      </c>
      <c r="G376" s="12" t="str">
        <f>IFERROR(VLOOKUP($A376,'CR ACT'!$A$3:$G$9999,3,0),"")</f>
        <v>PSL</v>
      </c>
      <c r="H376" s="11" t="str">
        <f>IFERROR(VLOOKUP($A376,'CR ACT'!$A$3:$G$9999,4,0),"")</f>
        <v>KRKM</v>
      </c>
      <c r="I376" s="12" t="str">
        <f>IFERROR(VLOOKUP($A376,'CR ACT'!$A$3:$G$9999,5,0),"")</f>
        <v>VLRD</v>
      </c>
      <c r="J376" s="12">
        <f>IFERROR(VLOOKUP($A376,'CR ACT'!$A$3:$G$9999,6,0),"")</f>
        <v>0.388888888888889</v>
      </c>
      <c r="K376" s="20">
        <f>IFERROR(VLOOKUP($A376,'CR ACT'!$A$3:$G$9999,7,0),"")</f>
        <v>17</v>
      </c>
      <c r="L376" s="136">
        <f>SUMIF(Q376:Q385,"&lt;0:14",Q376:Q385)+SUM(P376:P385)+TIME(0,60,0)</f>
        <v>0.375</v>
      </c>
      <c r="M376" s="137">
        <f>L376+SUMIF(Q376:Q385,"&gt;0:14",Q376:Q385)-TIME(0,30,0)</f>
        <v>0.496527777777777</v>
      </c>
      <c r="N376" s="137">
        <f>MAX(0,(L376-TIME(8,0,0)))</f>
        <v>0.0416666666666665</v>
      </c>
      <c r="O376" s="138">
        <f>SUM(K376:K385)</f>
        <v>170</v>
      </c>
      <c r="P376" s="139">
        <f t="shared" si="58"/>
        <v>0.034722222222222</v>
      </c>
      <c r="Q376" s="145">
        <f t="shared" ref="Q376:Q384" si="61">IFERROR(MAX(0,(F377-J376)),"")</f>
        <v>0.00694444444444398</v>
      </c>
    </row>
    <row r="377" ht="15.75" spans="1:17">
      <c r="A377" s="13">
        <v>552</v>
      </c>
      <c r="B377" s="135">
        <f>IFERROR(VLOOKUP(A377,'CR ACT'!$A$3:$J$9999,10,FALSE),"")</f>
        <v>0</v>
      </c>
      <c r="C377" s="14">
        <v>58</v>
      </c>
      <c r="D377" s="13">
        <v>2</v>
      </c>
      <c r="E377" s="11" t="str">
        <f t="shared" si="60"/>
        <v>58-2</v>
      </c>
      <c r="F377" s="15">
        <f>IFERROR(VLOOKUP($A377,'CR ACT'!$A$3:$G$9999,2,0),"")</f>
        <v>0.395833333333333</v>
      </c>
      <c r="G377" s="15" t="str">
        <f>IFERROR(VLOOKUP($A377,'CR ACT'!$A$3:$G$9999,3,0),"")</f>
        <v>VLRD</v>
      </c>
      <c r="H377" s="13" t="str">
        <f>IFERROR(VLOOKUP($A377,'CR ACT'!$A$3:$G$9999,4,0),"")</f>
        <v>KRKM</v>
      </c>
      <c r="I377" s="15" t="str">
        <f>IFERROR(VLOOKUP($A377,'CR ACT'!$A$3:$G$9999,5,0),"")</f>
        <v>KLKV</v>
      </c>
      <c r="J377" s="15">
        <f>IFERROR(VLOOKUP($A377,'CR ACT'!$A$3:$G$9999,6,0),"")</f>
        <v>0.423611111111111</v>
      </c>
      <c r="K377" s="21">
        <f>IFERROR(VLOOKUP($A377,'CR ACT'!$A$3:$G$9999,7,0),"")</f>
        <v>17</v>
      </c>
      <c r="L377" s="140"/>
      <c r="M377" s="140"/>
      <c r="N377" s="140"/>
      <c r="O377" s="140"/>
      <c r="P377" s="48">
        <f t="shared" si="58"/>
        <v>0.027777777777778</v>
      </c>
      <c r="Q377" s="146">
        <f t="shared" si="61"/>
        <v>0.121527777777778</v>
      </c>
    </row>
    <row r="378" ht="15.75" spans="1:17">
      <c r="A378" s="13">
        <v>524</v>
      </c>
      <c r="B378" s="135">
        <f>IFERROR(VLOOKUP(A378,'CR ACT'!$A$3:$J$9999,10,FALSE),"")</f>
        <v>0</v>
      </c>
      <c r="C378" s="10">
        <v>58</v>
      </c>
      <c r="D378" s="13">
        <v>3</v>
      </c>
      <c r="E378" s="11" t="str">
        <f t="shared" si="60"/>
        <v>58-3</v>
      </c>
      <c r="F378" s="15">
        <f>IFERROR(VLOOKUP($A378,'CR ACT'!$A$3:$G$9999,2,0),"")</f>
        <v>0.545138888888889</v>
      </c>
      <c r="G378" s="15" t="str">
        <f>IFERROR(VLOOKUP($A378,'CR ACT'!$A$3:$G$9999,3,0),"")</f>
        <v>KLKV</v>
      </c>
      <c r="H378" s="13" t="str">
        <f>IFERROR(VLOOKUP($A378,'CR ACT'!$A$3:$G$9999,4,0),"")</f>
        <v>KRKM</v>
      </c>
      <c r="I378" s="15" t="str">
        <f>IFERROR(VLOOKUP($A378,'CR ACT'!$A$3:$G$9999,5,0),"")</f>
        <v>VLRD</v>
      </c>
      <c r="J378" s="15">
        <f>IFERROR(VLOOKUP($A378,'CR ACT'!$A$3:$G$9999,6,0),"")</f>
        <v>0.572916666666667</v>
      </c>
      <c r="K378" s="21">
        <f>IFERROR(VLOOKUP($A378,'CR ACT'!$A$3:$G$9999,7,0),"")</f>
        <v>17</v>
      </c>
      <c r="L378" s="140"/>
      <c r="M378" s="140"/>
      <c r="N378" s="140"/>
      <c r="O378" s="140"/>
      <c r="P378" s="48">
        <f t="shared" si="58"/>
        <v>0.027777777777778</v>
      </c>
      <c r="Q378" s="146">
        <f t="shared" si="61"/>
        <v>0.00694444444444409</v>
      </c>
    </row>
    <row r="379" ht="15.75" spans="1:17">
      <c r="A379" s="13">
        <v>568</v>
      </c>
      <c r="B379" s="135">
        <f>IFERROR(VLOOKUP(A379,'CR ACT'!$A$3:$J$9999,10,FALSE),"")</f>
        <v>0</v>
      </c>
      <c r="C379" s="14">
        <v>58</v>
      </c>
      <c r="D379" s="13">
        <v>4</v>
      </c>
      <c r="E379" s="11" t="str">
        <f t="shared" si="60"/>
        <v>58-4</v>
      </c>
      <c r="F379" s="15">
        <f>IFERROR(VLOOKUP($A379,'CR ACT'!$A$3:$G$9999,2,0),"")</f>
        <v>0.579861111111111</v>
      </c>
      <c r="G379" s="15" t="str">
        <f>IFERROR(VLOOKUP($A379,'CR ACT'!$A$3:$G$9999,3,0),"")</f>
        <v>VLRD</v>
      </c>
      <c r="H379" s="13" t="str">
        <f>IFERROR(VLOOKUP($A379,'CR ACT'!$A$3:$G$9999,4,0),"")</f>
        <v>KRKM</v>
      </c>
      <c r="I379" s="15" t="str">
        <f>IFERROR(VLOOKUP($A379,'CR ACT'!$A$3:$G$9999,5,0),"")</f>
        <v>KLKV</v>
      </c>
      <c r="J379" s="15">
        <f>IFERROR(VLOOKUP($A379,'CR ACT'!$A$3:$G$9999,6,0),"")</f>
        <v>0.607638888888889</v>
      </c>
      <c r="K379" s="21">
        <f>IFERROR(VLOOKUP($A379,'CR ACT'!$A$3:$G$9999,7,0),"")</f>
        <v>17</v>
      </c>
      <c r="L379" s="140"/>
      <c r="M379" s="140"/>
      <c r="N379" s="140"/>
      <c r="O379" s="140"/>
      <c r="P379" s="48">
        <f t="shared" si="58"/>
        <v>0.0277777777777779</v>
      </c>
      <c r="Q379" s="146">
        <f t="shared" si="61"/>
        <v>0.00694444444444409</v>
      </c>
    </row>
    <row r="380" ht="15.75" spans="1:17">
      <c r="A380" s="13">
        <v>528</v>
      </c>
      <c r="B380" s="135">
        <f>IFERROR(VLOOKUP(A380,'CR ACT'!$A$3:$J$9999,10,FALSE),"")</f>
        <v>0</v>
      </c>
      <c r="C380" s="10">
        <v>58</v>
      </c>
      <c r="D380" s="13">
        <v>5</v>
      </c>
      <c r="E380" s="11" t="str">
        <f t="shared" si="60"/>
        <v>58-5</v>
      </c>
      <c r="F380" s="15">
        <f>IFERROR(VLOOKUP($A380,'CR ACT'!$A$3:$G$9999,2,0),"")</f>
        <v>0.614583333333333</v>
      </c>
      <c r="G380" s="15" t="str">
        <f>IFERROR(VLOOKUP($A380,'CR ACT'!$A$3:$G$9999,3,0),"")</f>
        <v>KLKV</v>
      </c>
      <c r="H380" s="13" t="str">
        <f>IFERROR(VLOOKUP($A380,'CR ACT'!$A$3:$G$9999,4,0),"")</f>
        <v>KRKM</v>
      </c>
      <c r="I380" s="15" t="str">
        <f>IFERROR(VLOOKUP($A380,'CR ACT'!$A$3:$G$9999,5,0),"")</f>
        <v>VLRD</v>
      </c>
      <c r="J380" s="15">
        <f>IFERROR(VLOOKUP($A380,'CR ACT'!$A$3:$G$9999,6,0),"")</f>
        <v>0.642361111111111</v>
      </c>
      <c r="K380" s="21">
        <f>IFERROR(VLOOKUP($A380,'CR ACT'!$A$3:$G$9999,7,0),"")</f>
        <v>17</v>
      </c>
      <c r="L380" s="140"/>
      <c r="M380" s="140"/>
      <c r="N380" s="140"/>
      <c r="O380" s="140"/>
      <c r="P380" s="48">
        <f t="shared" si="58"/>
        <v>0.027777777777778</v>
      </c>
      <c r="Q380" s="146">
        <f t="shared" si="61"/>
        <v>0.0208333333333329</v>
      </c>
    </row>
    <row r="381" ht="15.75" spans="1:17">
      <c r="A381" s="13">
        <v>573</v>
      </c>
      <c r="B381" s="135">
        <f>IFERROR(VLOOKUP(A381,'CR ACT'!$A$3:$J$9999,10,FALSE),"")</f>
        <v>0</v>
      </c>
      <c r="C381" s="14">
        <v>58</v>
      </c>
      <c r="D381" s="13">
        <v>6</v>
      </c>
      <c r="E381" s="11" t="str">
        <f t="shared" si="60"/>
        <v>58-6</v>
      </c>
      <c r="F381" s="15">
        <f>IFERROR(VLOOKUP($A381,'CR ACT'!$A$3:$G$9999,2,0),"")</f>
        <v>0.663194444444444</v>
      </c>
      <c r="G381" s="15" t="str">
        <f>IFERROR(VLOOKUP($A381,'CR ACT'!$A$3:$G$9999,3,0),"")</f>
        <v>VLRD</v>
      </c>
      <c r="H381" s="13" t="str">
        <f>IFERROR(VLOOKUP($A381,'CR ACT'!$A$3:$G$9999,4,0),"")</f>
        <v>KRKM</v>
      </c>
      <c r="I381" s="15" t="str">
        <f>IFERROR(VLOOKUP($A381,'CR ACT'!$A$3:$G$9999,5,0),"")</f>
        <v>KLKV</v>
      </c>
      <c r="J381" s="15">
        <f>IFERROR(VLOOKUP($A381,'CR ACT'!$A$3:$G$9999,6,0),"")</f>
        <v>0.690972222222222</v>
      </c>
      <c r="K381" s="21">
        <f>IFERROR(VLOOKUP($A381,'CR ACT'!$A$3:$G$9999,7,0),"")</f>
        <v>17</v>
      </c>
      <c r="L381" s="140"/>
      <c r="M381" s="140"/>
      <c r="N381" s="140"/>
      <c r="O381" s="140"/>
      <c r="P381" s="48">
        <f t="shared" si="58"/>
        <v>0.027777777777778</v>
      </c>
      <c r="Q381" s="146">
        <f t="shared" si="61"/>
        <v>0.00694444444444497</v>
      </c>
    </row>
    <row r="382" ht="15.75" spans="1:17">
      <c r="A382" s="13">
        <v>535</v>
      </c>
      <c r="B382" s="135">
        <f>IFERROR(VLOOKUP(A382,'CR ACT'!$A$3:$J$9999,10,FALSE),"")</f>
        <v>0</v>
      </c>
      <c r="C382" s="10">
        <v>58</v>
      </c>
      <c r="D382" s="13">
        <v>7</v>
      </c>
      <c r="E382" s="11" t="str">
        <f t="shared" si="60"/>
        <v>58-7</v>
      </c>
      <c r="F382" s="15">
        <f>IFERROR(VLOOKUP($A382,'CR ACT'!$A$3:$G$9999,2,0),"")</f>
        <v>0.697916666666667</v>
      </c>
      <c r="G382" s="15" t="str">
        <f>IFERROR(VLOOKUP($A382,'CR ACT'!$A$3:$G$9999,3,0),"")</f>
        <v>KLKV</v>
      </c>
      <c r="H382" s="13" t="str">
        <f>IFERROR(VLOOKUP($A382,'CR ACT'!$A$3:$G$9999,4,0),"")</f>
        <v>KRKM</v>
      </c>
      <c r="I382" s="15" t="str">
        <f>IFERROR(VLOOKUP($A382,'CR ACT'!$A$3:$G$9999,5,0),"")</f>
        <v>VLRD</v>
      </c>
      <c r="J382" s="15">
        <f>IFERROR(VLOOKUP($A382,'CR ACT'!$A$3:$G$9999,6,0),"")</f>
        <v>0.725694444444445</v>
      </c>
      <c r="K382" s="21">
        <f>IFERROR(VLOOKUP($A382,'CR ACT'!$A$3:$G$9999,7,0),"")</f>
        <v>17</v>
      </c>
      <c r="L382" s="140"/>
      <c r="M382" s="140"/>
      <c r="N382" s="140"/>
      <c r="O382" s="140"/>
      <c r="P382" s="48">
        <f t="shared" si="58"/>
        <v>0.027777777777778</v>
      </c>
      <c r="Q382" s="146">
        <f t="shared" si="61"/>
        <v>0.00694444444444398</v>
      </c>
    </row>
    <row r="383" ht="15.75" spans="1:17">
      <c r="A383" s="13">
        <v>578</v>
      </c>
      <c r="B383" s="135">
        <f>IFERROR(VLOOKUP(A383,'CR ACT'!$A$3:$J$9999,10,FALSE),"")</f>
        <v>0</v>
      </c>
      <c r="C383" s="14">
        <v>58</v>
      </c>
      <c r="D383" s="13">
        <v>8</v>
      </c>
      <c r="E383" s="11" t="str">
        <f t="shared" si="60"/>
        <v>58-8</v>
      </c>
      <c r="F383" s="15">
        <f>IFERROR(VLOOKUP($A383,'CR ACT'!$A$3:$G$9999,2,0),"")</f>
        <v>0.732638888888889</v>
      </c>
      <c r="G383" s="15" t="str">
        <f>IFERROR(VLOOKUP($A383,'CR ACT'!$A$3:$G$9999,3,0),"")</f>
        <v>VLRD</v>
      </c>
      <c r="H383" s="13" t="str">
        <f>IFERROR(VLOOKUP($A383,'CR ACT'!$A$3:$G$9999,4,0),"")</f>
        <v>KRKM</v>
      </c>
      <c r="I383" s="15" t="str">
        <f>IFERROR(VLOOKUP($A383,'CR ACT'!$A$3:$G$9999,5,0),"")</f>
        <v>KLKV</v>
      </c>
      <c r="J383" s="15">
        <f>IFERROR(VLOOKUP($A383,'CR ACT'!$A$3:$G$9999,6,0),"")</f>
        <v>0.760416666666667</v>
      </c>
      <c r="K383" s="21">
        <f>IFERROR(VLOOKUP($A383,'CR ACT'!$A$3:$G$9999,7,0),"")</f>
        <v>17</v>
      </c>
      <c r="L383" s="140"/>
      <c r="M383" s="140"/>
      <c r="N383" s="140"/>
      <c r="O383" s="140"/>
      <c r="P383" s="48">
        <f t="shared" si="58"/>
        <v>0.027777777777778</v>
      </c>
      <c r="Q383" s="146">
        <f t="shared" si="61"/>
        <v>0.00694444444444409</v>
      </c>
    </row>
    <row r="384" ht="15.75" spans="1:17">
      <c r="A384" s="13">
        <v>538</v>
      </c>
      <c r="B384" s="135">
        <f>IFERROR(VLOOKUP(A384,'CR ACT'!$A$3:$J$9999,10,FALSE),"")</f>
        <v>0</v>
      </c>
      <c r="C384" s="10">
        <v>58</v>
      </c>
      <c r="D384" s="13">
        <v>9</v>
      </c>
      <c r="E384" s="11" t="str">
        <f t="shared" si="60"/>
        <v>58-9</v>
      </c>
      <c r="F384" s="15">
        <f>IFERROR(VLOOKUP($A384,'CR ACT'!$A$3:$G$9999,2,0),"")</f>
        <v>0.767361111111111</v>
      </c>
      <c r="G384" s="15" t="str">
        <f>IFERROR(VLOOKUP($A384,'CR ACT'!$A$3:$G$9999,3,0),"")</f>
        <v>KLKV</v>
      </c>
      <c r="H384" s="13" t="str">
        <f>IFERROR(VLOOKUP($A384,'CR ACT'!$A$3:$G$9999,4,0),"")</f>
        <v>KRKM</v>
      </c>
      <c r="I384" s="15" t="str">
        <f>IFERROR(VLOOKUP($A384,'CR ACT'!$A$3:$G$9999,5,0),"")</f>
        <v>VLRD</v>
      </c>
      <c r="J384" s="15">
        <f>IFERROR(VLOOKUP($A384,'CR ACT'!$A$3:$G$9999,6,0),"")</f>
        <v>0.795138888888889</v>
      </c>
      <c r="K384" s="21">
        <f>IFERROR(VLOOKUP($A384,'CR ACT'!$A$3:$G$9999,7,0),"")</f>
        <v>17</v>
      </c>
      <c r="L384" s="140"/>
      <c r="M384" s="140"/>
      <c r="N384" s="140"/>
      <c r="O384" s="140"/>
      <c r="P384" s="48">
        <f t="shared" si="58"/>
        <v>0.0277777777777779</v>
      </c>
      <c r="Q384" s="146">
        <f t="shared" si="61"/>
        <v>0.00694444444444409</v>
      </c>
    </row>
    <row r="385" ht="16.5" spans="1:17">
      <c r="A385" s="13">
        <v>580</v>
      </c>
      <c r="B385" s="135">
        <f>IFERROR(VLOOKUP(A385,'CR ACT'!$A$3:$J$9999,10,FALSE),"")</f>
        <v>0</v>
      </c>
      <c r="C385" s="14">
        <v>58</v>
      </c>
      <c r="D385" s="13">
        <v>10</v>
      </c>
      <c r="E385" s="11" t="str">
        <f t="shared" si="60"/>
        <v>58-10</v>
      </c>
      <c r="F385" s="17">
        <f>IFERROR(VLOOKUP($A385,'CR ACT'!$A$3:$G$9999,2,0),"")</f>
        <v>0.802083333333333</v>
      </c>
      <c r="G385" s="17" t="str">
        <f>IFERROR(VLOOKUP($A385,'CR ACT'!$A$3:$G$9999,3,0),"")</f>
        <v>VLRD</v>
      </c>
      <c r="H385" s="16" t="str">
        <f>IFERROR(VLOOKUP($A385,'CR ACT'!$A$3:$G$9999,4,0),"")</f>
        <v>KRKM</v>
      </c>
      <c r="I385" s="17" t="str">
        <f>IFERROR(VLOOKUP($A385,'CR ACT'!$A$3:$G$9999,5,0),"")</f>
        <v>PSL</v>
      </c>
      <c r="J385" s="17">
        <f>IFERROR(VLOOKUP($A385,'CR ACT'!$A$3:$G$9999,6,0),"")</f>
        <v>0.829861111111111</v>
      </c>
      <c r="K385" s="22">
        <f>IFERROR(VLOOKUP($A385,'CR ACT'!$A$3:$G$9999,7,0),"")</f>
        <v>17</v>
      </c>
      <c r="L385" s="142"/>
      <c r="M385" s="142"/>
      <c r="N385" s="142"/>
      <c r="O385" s="142"/>
      <c r="P385" s="143">
        <f t="shared" si="58"/>
        <v>0.027777777777778</v>
      </c>
      <c r="Q385" s="147"/>
    </row>
    <row r="386" ht="15.75" spans="1:17">
      <c r="A386" s="13">
        <v>502</v>
      </c>
      <c r="B386" s="135">
        <f>IFERROR(VLOOKUP(A386,'CR ACT'!$A$3:$J$9999,10,FALSE),"")</f>
        <v>0</v>
      </c>
      <c r="C386" s="10">
        <v>59</v>
      </c>
      <c r="D386" s="11">
        <v>1</v>
      </c>
      <c r="E386" s="11" t="str">
        <f t="shared" si="60"/>
        <v>59-1</v>
      </c>
      <c r="F386" s="12">
        <f>IFERROR(VLOOKUP($A386,'CR ACT'!$A$3:$G$9999,2,0),"")</f>
        <v>0.229166666666667</v>
      </c>
      <c r="G386" s="12" t="str">
        <f>IFERROR(VLOOKUP($A386,'CR ACT'!$A$3:$G$9999,3,0),"")</f>
        <v>PSL</v>
      </c>
      <c r="H386" s="11" t="str">
        <f>IFERROR(VLOOKUP($A386,'CR ACT'!$A$3:$G$9999,4,0),"")</f>
        <v>KLKV-KRKM</v>
      </c>
      <c r="I386" s="12" t="str">
        <f>IFERROR(VLOOKUP($A386,'CR ACT'!$A$3:$G$9999,5,0),"")</f>
        <v>VLRD</v>
      </c>
      <c r="J386" s="12">
        <f>IFERROR(VLOOKUP($A386,'CR ACT'!$A$3:$G$9999,6,0),"")</f>
        <v>0.263888888888889</v>
      </c>
      <c r="K386" s="20">
        <f>IFERROR(VLOOKUP($A386,'CR ACT'!$A$3:$G$9999,7,0),"")</f>
        <v>20.5</v>
      </c>
      <c r="L386" s="136">
        <f>SUMIF(Q386:Q395,"&lt;0:14",Q386:Q395)+SUM(P386:P395)+TIME(0,60,0)</f>
        <v>0.333333333333334</v>
      </c>
      <c r="M386" s="137">
        <f>L386+SUMIF(Q386:Q395,"&gt;0:14",Q386:Q395)-TIME(0,30,0)</f>
        <v>0.333333333333333</v>
      </c>
      <c r="N386" s="137">
        <f>MAX(0,(L386-TIME(8,0,0)))</f>
        <v>3.88578058618805e-16</v>
      </c>
      <c r="O386" s="138">
        <f>SUM(K386:K395)</f>
        <v>143</v>
      </c>
      <c r="P386" s="139">
        <f t="shared" si="58"/>
        <v>0.034722222222222</v>
      </c>
      <c r="Q386" s="145">
        <f t="shared" ref="Q386:Q394" si="62">IFERROR(MAX(0,(F387-J386)),"")</f>
        <v>0.00694444444444398</v>
      </c>
    </row>
    <row r="387" ht="15.75" spans="1:17">
      <c r="A387" s="13">
        <v>543</v>
      </c>
      <c r="B387" s="135">
        <f>IFERROR(VLOOKUP(A387,'CR ACT'!$A$3:$J$9999,10,FALSE),"")</f>
        <v>0</v>
      </c>
      <c r="C387" s="14">
        <v>59</v>
      </c>
      <c r="D387" s="13">
        <v>2</v>
      </c>
      <c r="E387" s="11" t="str">
        <f t="shared" si="60"/>
        <v>59-2</v>
      </c>
      <c r="F387" s="15">
        <f>IFERROR(VLOOKUP($A387,'CR ACT'!$A$3:$G$9999,2,0),"")</f>
        <v>0.270833333333333</v>
      </c>
      <c r="G387" s="15" t="str">
        <f>IFERROR(VLOOKUP($A387,'CR ACT'!$A$3:$G$9999,3,0),"")</f>
        <v>VLRD</v>
      </c>
      <c r="H387" s="13" t="str">
        <f>IFERROR(VLOOKUP($A387,'CR ACT'!$A$3:$G$9999,4,0),"")</f>
        <v>KRKM</v>
      </c>
      <c r="I387" s="15" t="str">
        <f>IFERROR(VLOOKUP($A387,'CR ACT'!$A$3:$G$9999,5,0),"")</f>
        <v>KLKV</v>
      </c>
      <c r="J387" s="15">
        <f>IFERROR(VLOOKUP($A387,'CR ACT'!$A$3:$G$9999,6,0),"")</f>
        <v>0.298611111111111</v>
      </c>
      <c r="K387" s="21">
        <f>IFERROR(VLOOKUP($A387,'CR ACT'!$A$3:$G$9999,7,0),"")</f>
        <v>17</v>
      </c>
      <c r="L387" s="140"/>
      <c r="M387" s="140"/>
      <c r="N387" s="140"/>
      <c r="O387" s="140"/>
      <c r="P387" s="48">
        <f t="shared" si="58"/>
        <v>0.027777777777778</v>
      </c>
      <c r="Q387" s="146">
        <f t="shared" si="62"/>
        <v>0.00694444444444503</v>
      </c>
    </row>
    <row r="388" ht="15.75" spans="1:17">
      <c r="A388" s="13">
        <v>506</v>
      </c>
      <c r="B388" s="135">
        <f>IFERROR(VLOOKUP(A388,'CR ACT'!$A$3:$J$9999,10,FALSE),"")</f>
        <v>0</v>
      </c>
      <c r="C388" s="10">
        <v>59</v>
      </c>
      <c r="D388" s="13">
        <v>3</v>
      </c>
      <c r="E388" s="11" t="str">
        <f t="shared" si="60"/>
        <v>59-3</v>
      </c>
      <c r="F388" s="15">
        <f>IFERROR(VLOOKUP($A388,'CR ACT'!$A$3:$G$9999,2,0),"")</f>
        <v>0.305555555555556</v>
      </c>
      <c r="G388" s="15" t="str">
        <f>IFERROR(VLOOKUP($A388,'CR ACT'!$A$3:$G$9999,3,0),"")</f>
        <v>KLKV</v>
      </c>
      <c r="H388" s="13" t="str">
        <f>IFERROR(VLOOKUP($A388,'CR ACT'!$A$3:$G$9999,4,0),"")</f>
        <v>KRKM</v>
      </c>
      <c r="I388" s="15" t="str">
        <f>IFERROR(VLOOKUP($A388,'CR ACT'!$A$3:$G$9999,5,0),"")</f>
        <v>VLRD</v>
      </c>
      <c r="J388" s="15">
        <f>IFERROR(VLOOKUP($A388,'CR ACT'!$A$3:$G$9999,6,0),"")</f>
        <v>0.340277777777778</v>
      </c>
      <c r="K388" s="21">
        <f>IFERROR(VLOOKUP($A388,'CR ACT'!$A$3:$G$9999,7,0),"")</f>
        <v>17</v>
      </c>
      <c r="L388" s="140"/>
      <c r="M388" s="140"/>
      <c r="N388" s="140"/>
      <c r="O388" s="140"/>
      <c r="P388" s="48">
        <f t="shared" si="58"/>
        <v>0.034722222222222</v>
      </c>
      <c r="Q388" s="146">
        <f t="shared" si="62"/>
        <v>0.020833333333333</v>
      </c>
    </row>
    <row r="389" ht="15.75" spans="1:17">
      <c r="A389" s="13">
        <v>550</v>
      </c>
      <c r="B389" s="135">
        <f>IFERROR(VLOOKUP(A389,'CR ACT'!$A$3:$J$9999,10,FALSE),"")</f>
        <v>0</v>
      </c>
      <c r="C389" s="14">
        <v>59</v>
      </c>
      <c r="D389" s="13">
        <v>4</v>
      </c>
      <c r="E389" s="11" t="str">
        <f t="shared" si="60"/>
        <v>59-4</v>
      </c>
      <c r="F389" s="15">
        <f>IFERROR(VLOOKUP($A389,'CR ACT'!$A$3:$G$9999,2,0),"")</f>
        <v>0.361111111111111</v>
      </c>
      <c r="G389" s="15" t="str">
        <f>IFERROR(VLOOKUP($A389,'CR ACT'!$A$3:$G$9999,3,0),"")</f>
        <v>VLRD</v>
      </c>
      <c r="H389" s="13" t="str">
        <f>IFERROR(VLOOKUP($A389,'CR ACT'!$A$3:$G$9999,4,0),"")</f>
        <v>KRKM</v>
      </c>
      <c r="I389" s="15" t="str">
        <f>IFERROR(VLOOKUP($A389,'CR ACT'!$A$3:$G$9999,5,0),"")</f>
        <v>KLKV</v>
      </c>
      <c r="J389" s="15">
        <f>IFERROR(VLOOKUP($A389,'CR ACT'!$A$3:$G$9999,6,0),"")</f>
        <v>0.388888888888889</v>
      </c>
      <c r="K389" s="21">
        <f>IFERROR(VLOOKUP($A389,'CR ACT'!$A$3:$G$9999,7,0),"")</f>
        <v>17</v>
      </c>
      <c r="L389" s="140"/>
      <c r="M389" s="140"/>
      <c r="N389" s="140"/>
      <c r="O389" s="140"/>
      <c r="P389" s="48">
        <f t="shared" si="58"/>
        <v>0.027777777777778</v>
      </c>
      <c r="Q389" s="146">
        <f t="shared" si="62"/>
        <v>0.00694444444444398</v>
      </c>
    </row>
    <row r="390" ht="15.75" spans="1:17">
      <c r="A390" s="13">
        <v>513</v>
      </c>
      <c r="B390" s="135">
        <f>IFERROR(VLOOKUP(A390,'CR ACT'!$A$3:$J$9999,10,FALSE),"")</f>
        <v>0</v>
      </c>
      <c r="C390" s="10">
        <v>59</v>
      </c>
      <c r="D390" s="13">
        <v>5</v>
      </c>
      <c r="E390" s="11" t="str">
        <f t="shared" si="60"/>
        <v>59-5</v>
      </c>
      <c r="F390" s="15">
        <f>IFERROR(VLOOKUP($A390,'CR ACT'!$A$3:$G$9999,2,0),"")</f>
        <v>0.395833333333333</v>
      </c>
      <c r="G390" s="15" t="str">
        <f>IFERROR(VLOOKUP($A390,'CR ACT'!$A$3:$G$9999,3,0),"")</f>
        <v>KLKV</v>
      </c>
      <c r="H390" s="13" t="str">
        <f>IFERROR(VLOOKUP($A390,'CR ACT'!$A$3:$G$9999,4,0),"")</f>
        <v>KRKM</v>
      </c>
      <c r="I390" s="15" t="str">
        <f>IFERROR(VLOOKUP($A390,'CR ACT'!$A$3:$G$9999,5,0),"")</f>
        <v>VLRD</v>
      </c>
      <c r="J390" s="15">
        <f>IFERROR(VLOOKUP($A390,'CR ACT'!$A$3:$G$9999,6,0),"")</f>
        <v>0.423611111111111</v>
      </c>
      <c r="K390" s="21">
        <f>IFERROR(VLOOKUP($A390,'CR ACT'!$A$3:$G$9999,7,0),"")</f>
        <v>17</v>
      </c>
      <c r="L390" s="140"/>
      <c r="M390" s="140"/>
      <c r="N390" s="140"/>
      <c r="O390" s="140"/>
      <c r="P390" s="48">
        <f t="shared" si="58"/>
        <v>0.027777777777778</v>
      </c>
      <c r="Q390" s="146">
        <f t="shared" si="62"/>
        <v>0.00694444444444503</v>
      </c>
    </row>
    <row r="391" ht="15.75" spans="1:17">
      <c r="A391" s="13">
        <v>557</v>
      </c>
      <c r="B391" s="135">
        <f>IFERROR(VLOOKUP(A391,'CR ACT'!$A$3:$J$9999,10,FALSE),"")</f>
        <v>0</v>
      </c>
      <c r="C391" s="14">
        <v>59</v>
      </c>
      <c r="D391" s="13">
        <v>6</v>
      </c>
      <c r="E391" s="11" t="str">
        <f t="shared" si="60"/>
        <v>59-6</v>
      </c>
      <c r="F391" s="15">
        <f>IFERROR(VLOOKUP($A391,'CR ACT'!$A$3:$G$9999,2,0),"")</f>
        <v>0.430555555555556</v>
      </c>
      <c r="G391" s="15" t="str">
        <f>IFERROR(VLOOKUP($A391,'CR ACT'!$A$3:$G$9999,3,0),"")</f>
        <v>VLRD</v>
      </c>
      <c r="H391" s="13" t="str">
        <f>IFERROR(VLOOKUP($A391,'CR ACT'!$A$3:$G$9999,4,0),"")</f>
        <v>KRKM</v>
      </c>
      <c r="I391" s="15" t="str">
        <f>IFERROR(VLOOKUP($A391,'CR ACT'!$A$3:$G$9999,5,0),"")</f>
        <v>KLKV</v>
      </c>
      <c r="J391" s="15">
        <f>IFERROR(VLOOKUP($A391,'CR ACT'!$A$3:$G$9999,6,0),"")</f>
        <v>0.458333333333334</v>
      </c>
      <c r="K391" s="21">
        <f>IFERROR(VLOOKUP($A391,'CR ACT'!$A$3:$G$9999,7,0),"")</f>
        <v>17</v>
      </c>
      <c r="L391" s="140"/>
      <c r="M391" s="140"/>
      <c r="N391" s="140"/>
      <c r="O391" s="140"/>
      <c r="P391" s="48">
        <f t="shared" si="58"/>
        <v>0.027777777777778</v>
      </c>
      <c r="Q391" s="146">
        <f t="shared" si="62"/>
        <v>0.00694444444444403</v>
      </c>
    </row>
    <row r="392" ht="15.75" spans="1:17">
      <c r="A392" s="13">
        <v>525</v>
      </c>
      <c r="B392" s="135">
        <f>IFERROR(VLOOKUP(A392,'CR ACT'!$A$3:$J$9999,10,FALSE),"")</f>
        <v>0</v>
      </c>
      <c r="C392" s="10">
        <v>59</v>
      </c>
      <c r="D392" s="13">
        <v>7</v>
      </c>
      <c r="E392" s="11" t="str">
        <f t="shared" si="60"/>
        <v>59-7</v>
      </c>
      <c r="F392" s="15">
        <f>IFERROR(VLOOKUP($A392,'CR ACT'!$A$3:$G$9999,2,0),"")</f>
        <v>0.465277777777778</v>
      </c>
      <c r="G392" s="15" t="str">
        <f>IFERROR(VLOOKUP($A392,'CR ACT'!$A$3:$G$9999,3,0),"")</f>
        <v>KLKV</v>
      </c>
      <c r="H392" s="13" t="str">
        <f>IFERROR(VLOOKUP($A392,'CR ACT'!$A$3:$G$9999,4,0),"")</f>
        <v>KRKM</v>
      </c>
      <c r="I392" s="15" t="str">
        <f>IFERROR(VLOOKUP($A392,'CR ACT'!$A$3:$G$9999,5,0),"")</f>
        <v>VLRD</v>
      </c>
      <c r="J392" s="15">
        <f>IFERROR(VLOOKUP($A392,'CR ACT'!$A$3:$G$9999,6,0),"")</f>
        <v>0.493055555555556</v>
      </c>
      <c r="K392" s="21">
        <f>IFERROR(VLOOKUP($A392,'CR ACT'!$A$3:$G$9999,7,0),"")</f>
        <v>17</v>
      </c>
      <c r="L392" s="140"/>
      <c r="M392" s="140"/>
      <c r="N392" s="140"/>
      <c r="O392" s="140"/>
      <c r="P392" s="48">
        <f t="shared" si="58"/>
        <v>0.027777777777778</v>
      </c>
      <c r="Q392" s="146">
        <f t="shared" si="62"/>
        <v>0.00694444444444398</v>
      </c>
    </row>
    <row r="393" ht="15.75" spans="1:17">
      <c r="A393" s="13">
        <v>577</v>
      </c>
      <c r="B393" s="135">
        <f>IFERROR(VLOOKUP(A393,'CR ACT'!$A$3:$J$9999,10,FALSE),"")</f>
        <v>0</v>
      </c>
      <c r="C393" s="14">
        <v>59</v>
      </c>
      <c r="D393" s="13">
        <v>8</v>
      </c>
      <c r="E393" s="11" t="str">
        <f t="shared" si="60"/>
        <v>59-8</v>
      </c>
      <c r="F393" s="15">
        <f>IFERROR(VLOOKUP($A393,'CR ACT'!$A$3:$G$9999,2,0),"")</f>
        <v>0.5</v>
      </c>
      <c r="G393" s="15" t="str">
        <f>IFERROR(VLOOKUP($A393,'CR ACT'!$A$3:$G$9999,3,0),"")</f>
        <v>VLRD</v>
      </c>
      <c r="H393" s="13" t="str">
        <f>IFERROR(VLOOKUP($A393,'CR ACT'!$A$3:$G$9999,4,0),"")</f>
        <v>KRKM-KLKV</v>
      </c>
      <c r="I393" s="15" t="str">
        <f>IFERROR(VLOOKUP($A393,'CR ACT'!$A$3:$G$9999,5,0),"")</f>
        <v>PSL</v>
      </c>
      <c r="J393" s="15">
        <f>IFERROR(VLOOKUP($A393,'CR ACT'!$A$3:$G$9999,6,0),"")</f>
        <v>0.541666666666667</v>
      </c>
      <c r="K393" s="21">
        <f>IFERROR(VLOOKUP($A393,'CR ACT'!$A$3:$G$9999,7,0),"")</f>
        <v>20.5</v>
      </c>
      <c r="L393" s="140"/>
      <c r="M393" s="140"/>
      <c r="N393" s="140"/>
      <c r="O393" s="140"/>
      <c r="P393" s="48">
        <f t="shared" si="58"/>
        <v>0.041666666666667</v>
      </c>
      <c r="Q393" s="146" t="str">
        <f t="shared" si="62"/>
        <v/>
      </c>
    </row>
    <row r="394" ht="15.75" spans="1:17">
      <c r="A394" s="13"/>
      <c r="B394" s="135" t="str">
        <f>IFERROR(VLOOKUP(A394,'CR ACT'!$A$3:$J$9999,10,FALSE),"")</f>
        <v/>
      </c>
      <c r="C394" s="10"/>
      <c r="D394" s="13"/>
      <c r="E394" s="11" t="str">
        <f t="shared" si="60"/>
        <v>0</v>
      </c>
      <c r="F394" s="15" t="str">
        <f>IFERROR(VLOOKUP($A394,'CR ACT'!$A$3:$G$9999,2,0),"")</f>
        <v/>
      </c>
      <c r="G394" s="15" t="str">
        <f>IFERROR(VLOOKUP($A394,'CR ACT'!$A$3:$G$9999,3,0),"")</f>
        <v/>
      </c>
      <c r="H394" s="13" t="str">
        <f>IFERROR(VLOOKUP($A394,'CR ACT'!$A$3:$G$9999,4,0),"")</f>
        <v/>
      </c>
      <c r="I394" s="15" t="str">
        <f>IFERROR(VLOOKUP($A394,'CR ACT'!$A$3:$G$9999,5,0),"")</f>
        <v/>
      </c>
      <c r="J394" s="15" t="str">
        <f>IFERROR(VLOOKUP($A394,'CR ACT'!$A$3:$G$9999,6,0),"")</f>
        <v/>
      </c>
      <c r="K394" s="21" t="str">
        <f>IFERROR(VLOOKUP($A394,'CR ACT'!$A$3:$G$9999,7,0),"")</f>
        <v/>
      </c>
      <c r="L394" s="140"/>
      <c r="M394" s="140"/>
      <c r="N394" s="140"/>
      <c r="O394" s="140"/>
      <c r="P394" s="48" t="str">
        <f t="shared" si="58"/>
        <v/>
      </c>
      <c r="Q394" s="146" t="str">
        <f t="shared" si="62"/>
        <v/>
      </c>
    </row>
    <row r="395" ht="16.5" spans="1:17">
      <c r="A395" s="13"/>
      <c r="B395" s="135" t="str">
        <f>IFERROR(VLOOKUP(A395,'CR ACT'!$A$3:$J$9999,10,FALSE),"")</f>
        <v/>
      </c>
      <c r="C395" s="14"/>
      <c r="D395" s="13"/>
      <c r="E395" s="11" t="str">
        <f t="shared" si="60"/>
        <v>0</v>
      </c>
      <c r="F395" s="17" t="str">
        <f>IFERROR(VLOOKUP($A395,'CR ACT'!$A$3:$G$9999,2,0),"")</f>
        <v/>
      </c>
      <c r="G395" s="17" t="str">
        <f>IFERROR(VLOOKUP($A395,'CR ACT'!$A$3:$G$9999,3,0),"")</f>
        <v/>
      </c>
      <c r="H395" s="16" t="str">
        <f>IFERROR(VLOOKUP($A395,'CR ACT'!$A$3:$G$9999,4,0),"")</f>
        <v/>
      </c>
      <c r="I395" s="17" t="str">
        <f>IFERROR(VLOOKUP($A395,'CR ACT'!$A$3:$G$9999,5,0),"")</f>
        <v/>
      </c>
      <c r="J395" s="17" t="str">
        <f>IFERROR(VLOOKUP($A395,'CR ACT'!$A$3:$G$9999,6,0),"")</f>
        <v/>
      </c>
      <c r="K395" s="22" t="str">
        <f>IFERROR(VLOOKUP($A395,'CR ACT'!$A$3:$G$9999,7,0),"")</f>
        <v/>
      </c>
      <c r="L395" s="142"/>
      <c r="M395" s="142"/>
      <c r="N395" s="142"/>
      <c r="O395" s="142"/>
      <c r="P395" s="143" t="str">
        <f t="shared" si="58"/>
        <v/>
      </c>
      <c r="Q395" s="147"/>
    </row>
    <row r="396" ht="15.75" spans="1:17">
      <c r="A396" s="9">
        <v>14</v>
      </c>
      <c r="B396" s="135">
        <f>IFERROR(VLOOKUP(A396,'CR ACT'!$A$3:$J$9999,10,FALSE),"")</f>
        <v>0</v>
      </c>
      <c r="C396" s="10">
        <v>60</v>
      </c>
      <c r="D396" s="11">
        <v>1</v>
      </c>
      <c r="E396" s="11" t="str">
        <f t="shared" si="60"/>
        <v>60-1</v>
      </c>
      <c r="F396" s="12">
        <f>IFERROR(VLOOKUP($A396,'CR ACT'!$A$3:$G$9999,2,0),"")</f>
        <v>0.243055555555556</v>
      </c>
      <c r="G396" s="12" t="str">
        <f>IFERROR(VLOOKUP($A396,'CR ACT'!$A$3:$G$9999,3,0),"")</f>
        <v>PSL</v>
      </c>
      <c r="H396" s="11" t="str">
        <f>IFERROR(VLOOKUP($A396,'CR ACT'!$A$3:$G$9999,4,0),"")</f>
        <v>NH</v>
      </c>
      <c r="I396" s="12" t="str">
        <f>IFERROR(VLOOKUP($A396,'CR ACT'!$A$3:$G$9999,5,0),"")</f>
        <v>KLKV</v>
      </c>
      <c r="J396" s="12">
        <f>IFERROR(VLOOKUP($A396,'CR ACT'!$A$3:$G$9999,6,0),"")</f>
        <v>0.25</v>
      </c>
      <c r="K396" s="20">
        <f>IFERROR(VLOOKUP($A396,'CR ACT'!$A$3:$G$9999,7,0),"")</f>
        <v>3.5</v>
      </c>
      <c r="L396" s="136">
        <f>SUMIF(Q396:Q405,"&lt;0:14",Q396:Q405)+SUM(P396:P405)+TIME(0,60,0)</f>
        <v>0.333333333333333</v>
      </c>
      <c r="M396" s="137">
        <f>L396+SUMIF(Q396:Q405,"&gt;0:14",Q396:Q405)-TIME(0,30,0)</f>
        <v>0.333333333333332</v>
      </c>
      <c r="N396" s="137">
        <f>MAX(0,(L396-TIME(8,0,0)))</f>
        <v>0</v>
      </c>
      <c r="O396" s="138">
        <f>SUM(K396:K405)</f>
        <v>143</v>
      </c>
      <c r="P396" s="139">
        <f t="shared" ref="P396:P412" si="63">IFERROR(J396-F396,"")</f>
        <v>0.00694444444444445</v>
      </c>
      <c r="Q396" s="145">
        <f t="shared" ref="Q396:Q404" si="64">IFERROR(MAX(0,(F397-J396)),"")</f>
        <v>0.00694444444444353</v>
      </c>
    </row>
    <row r="397" ht="15.75" spans="1:17">
      <c r="A397" s="13">
        <v>503</v>
      </c>
      <c r="B397" s="135">
        <f>IFERROR(VLOOKUP(A397,'CR ACT'!$A$3:$J$9999,10,FALSE),"")</f>
        <v>0</v>
      </c>
      <c r="C397" s="14">
        <v>60</v>
      </c>
      <c r="D397" s="13">
        <v>2</v>
      </c>
      <c r="E397" s="11" t="str">
        <f t="shared" si="60"/>
        <v>60-2</v>
      </c>
      <c r="F397" s="15">
        <f>IFERROR(VLOOKUP($A397,'CR ACT'!$A$3:$G$9999,2,0),"")</f>
        <v>0.256944444444444</v>
      </c>
      <c r="G397" s="15" t="str">
        <f>IFERROR(VLOOKUP($A397,'CR ACT'!$A$3:$G$9999,3,0),"")</f>
        <v>KLKV</v>
      </c>
      <c r="H397" s="13" t="str">
        <f>IFERROR(VLOOKUP($A397,'CR ACT'!$A$3:$G$9999,4,0),"")</f>
        <v>KRKM</v>
      </c>
      <c r="I397" s="15" t="str">
        <f>IFERROR(VLOOKUP($A397,'CR ACT'!$A$3:$G$9999,5,0),"")</f>
        <v>VLRD</v>
      </c>
      <c r="J397" s="15">
        <f>IFERROR(VLOOKUP($A397,'CR ACT'!$A$3:$G$9999,6,0),"")</f>
        <v>0.284722222222222</v>
      </c>
      <c r="K397" s="21">
        <f>IFERROR(VLOOKUP($A397,'CR ACT'!$A$3:$G$9999,7,0),"")</f>
        <v>17</v>
      </c>
      <c r="L397" s="140"/>
      <c r="M397" s="140"/>
      <c r="N397" s="140"/>
      <c r="O397" s="140"/>
      <c r="P397" s="48">
        <f t="shared" si="63"/>
        <v>0.027777777777778</v>
      </c>
      <c r="Q397" s="146">
        <f t="shared" si="64"/>
        <v>0.00694444444444503</v>
      </c>
    </row>
    <row r="398" ht="15.75" spans="1:17">
      <c r="A398" s="13">
        <v>544</v>
      </c>
      <c r="B398" s="135">
        <f>IFERROR(VLOOKUP(A398,'CR ACT'!$A$3:$J$9999,10,FALSE),"")</f>
        <v>0</v>
      </c>
      <c r="C398" s="10">
        <v>60</v>
      </c>
      <c r="D398" s="13">
        <v>3</v>
      </c>
      <c r="E398" s="11" t="str">
        <f t="shared" si="60"/>
        <v>60-3</v>
      </c>
      <c r="F398" s="15">
        <f>IFERROR(VLOOKUP($A398,'CR ACT'!$A$3:$G$9999,2,0),"")</f>
        <v>0.291666666666667</v>
      </c>
      <c r="G398" s="15" t="str">
        <f>IFERROR(VLOOKUP($A398,'CR ACT'!$A$3:$G$9999,3,0),"")</f>
        <v>VLRD</v>
      </c>
      <c r="H398" s="13" t="str">
        <f>IFERROR(VLOOKUP($A398,'CR ACT'!$A$3:$G$9999,4,0),"")</f>
        <v>KRKM</v>
      </c>
      <c r="I398" s="15" t="str">
        <f>IFERROR(VLOOKUP($A398,'CR ACT'!$A$3:$G$9999,5,0),"")</f>
        <v>KLKV</v>
      </c>
      <c r="J398" s="15">
        <f>IFERROR(VLOOKUP($A398,'CR ACT'!$A$3:$G$9999,6,0),"")</f>
        <v>0.319444444444445</v>
      </c>
      <c r="K398" s="21">
        <f>IFERROR(VLOOKUP($A398,'CR ACT'!$A$3:$G$9999,7,0),"")</f>
        <v>17</v>
      </c>
      <c r="L398" s="140"/>
      <c r="M398" s="140"/>
      <c r="N398" s="140"/>
      <c r="O398" s="140"/>
      <c r="P398" s="48">
        <f t="shared" si="63"/>
        <v>0.027777777777778</v>
      </c>
      <c r="Q398" s="146">
        <f t="shared" si="64"/>
        <v>0.00694444444444403</v>
      </c>
    </row>
    <row r="399" ht="15.75" spans="1:17">
      <c r="A399" s="13">
        <v>507</v>
      </c>
      <c r="B399" s="135">
        <f>IFERROR(VLOOKUP(A399,'CR ACT'!$A$3:$J$9999,10,FALSE),"")</f>
        <v>0</v>
      </c>
      <c r="C399" s="14">
        <v>60</v>
      </c>
      <c r="D399" s="13">
        <v>4</v>
      </c>
      <c r="E399" s="11" t="str">
        <f t="shared" si="60"/>
        <v>60-4</v>
      </c>
      <c r="F399" s="15">
        <f>IFERROR(VLOOKUP($A399,'CR ACT'!$A$3:$G$9999,2,0),"")</f>
        <v>0.326388888888889</v>
      </c>
      <c r="G399" s="15" t="str">
        <f>IFERROR(VLOOKUP($A399,'CR ACT'!$A$3:$G$9999,3,0),"")</f>
        <v>KLKV</v>
      </c>
      <c r="H399" s="13" t="str">
        <f>IFERROR(VLOOKUP($A399,'CR ACT'!$A$3:$G$9999,4,0),"")</f>
        <v>KRKM</v>
      </c>
      <c r="I399" s="15" t="str">
        <f>IFERROR(VLOOKUP($A399,'CR ACT'!$A$3:$G$9999,5,0),"")</f>
        <v>VLRD</v>
      </c>
      <c r="J399" s="15">
        <f>IFERROR(VLOOKUP($A399,'CR ACT'!$A$3:$G$9999,6,0),"")</f>
        <v>0.354166666666667</v>
      </c>
      <c r="K399" s="21">
        <f>IFERROR(VLOOKUP($A399,'CR ACT'!$A$3:$G$9999,7,0),"")</f>
        <v>17</v>
      </c>
      <c r="L399" s="140"/>
      <c r="M399" s="140"/>
      <c r="N399" s="140"/>
      <c r="O399" s="140"/>
      <c r="P399" s="48">
        <f t="shared" si="63"/>
        <v>0.027777777777778</v>
      </c>
      <c r="Q399" s="146">
        <f t="shared" si="64"/>
        <v>0.020833333333333</v>
      </c>
    </row>
    <row r="400" ht="15.75" spans="1:17">
      <c r="A400" s="13">
        <v>551</v>
      </c>
      <c r="B400" s="135">
        <f>IFERROR(VLOOKUP(A400,'CR ACT'!$A$3:$J$9999,10,FALSE),"")</f>
        <v>0</v>
      </c>
      <c r="C400" s="10">
        <v>60</v>
      </c>
      <c r="D400" s="13">
        <v>5</v>
      </c>
      <c r="E400" s="11" t="str">
        <f t="shared" si="60"/>
        <v>60-5</v>
      </c>
      <c r="F400" s="15">
        <f>IFERROR(VLOOKUP($A400,'CR ACT'!$A$3:$G$9999,2,0),"")</f>
        <v>0.375</v>
      </c>
      <c r="G400" s="15" t="str">
        <f>IFERROR(VLOOKUP($A400,'CR ACT'!$A$3:$G$9999,3,0),"")</f>
        <v>VLRD</v>
      </c>
      <c r="H400" s="13" t="str">
        <f>IFERROR(VLOOKUP($A400,'CR ACT'!$A$3:$G$9999,4,0),"")</f>
        <v>KRKM</v>
      </c>
      <c r="I400" s="15" t="str">
        <f>IFERROR(VLOOKUP($A400,'CR ACT'!$A$3:$G$9999,5,0),"")</f>
        <v>KLKV</v>
      </c>
      <c r="J400" s="15">
        <f>IFERROR(VLOOKUP($A400,'CR ACT'!$A$3:$G$9999,6,0),"")</f>
        <v>0.402777777777778</v>
      </c>
      <c r="K400" s="21">
        <f>IFERROR(VLOOKUP($A400,'CR ACT'!$A$3:$G$9999,7,0),"")</f>
        <v>17</v>
      </c>
      <c r="L400" s="140"/>
      <c r="M400" s="140"/>
      <c r="N400" s="140"/>
      <c r="O400" s="140"/>
      <c r="P400" s="48">
        <f t="shared" si="63"/>
        <v>0.027777777777778</v>
      </c>
      <c r="Q400" s="146">
        <f t="shared" si="64"/>
        <v>0.00694444444444398</v>
      </c>
    </row>
    <row r="401" ht="15.75" spans="1:17">
      <c r="A401" s="13">
        <v>512</v>
      </c>
      <c r="B401" s="135">
        <f>IFERROR(VLOOKUP(A401,'CR ACT'!$A$3:$J$9999,10,FALSE),"")</f>
        <v>0</v>
      </c>
      <c r="C401" s="14">
        <v>60</v>
      </c>
      <c r="D401" s="13">
        <v>6</v>
      </c>
      <c r="E401" s="11" t="str">
        <f t="shared" si="60"/>
        <v>60-6</v>
      </c>
      <c r="F401" s="15">
        <f>IFERROR(VLOOKUP($A401,'CR ACT'!$A$3:$G$9999,2,0),"")</f>
        <v>0.409722222222222</v>
      </c>
      <c r="G401" s="15" t="str">
        <f>IFERROR(VLOOKUP($A401,'CR ACT'!$A$3:$G$9999,3,0),"")</f>
        <v>KLKV</v>
      </c>
      <c r="H401" s="13" t="str">
        <f>IFERROR(VLOOKUP($A401,'CR ACT'!$A$3:$G$9999,4,0),"")</f>
        <v>KRKM</v>
      </c>
      <c r="I401" s="15" t="str">
        <f>IFERROR(VLOOKUP($A401,'CR ACT'!$A$3:$G$9999,5,0),"")</f>
        <v>VLRD</v>
      </c>
      <c r="J401" s="15">
        <f>IFERROR(VLOOKUP($A401,'CR ACT'!$A$3:$G$9999,6,0),"")</f>
        <v>0.4375</v>
      </c>
      <c r="K401" s="21">
        <f>IFERROR(VLOOKUP($A401,'CR ACT'!$A$3:$G$9999,7,0),"")</f>
        <v>17</v>
      </c>
      <c r="L401" s="140"/>
      <c r="M401" s="140"/>
      <c r="N401" s="140"/>
      <c r="O401" s="140"/>
      <c r="P401" s="48">
        <f t="shared" si="63"/>
        <v>0.027777777777778</v>
      </c>
      <c r="Q401" s="146">
        <f t="shared" si="64"/>
        <v>0.00694444444444398</v>
      </c>
    </row>
    <row r="402" ht="15.75" spans="1:17">
      <c r="A402" s="13">
        <v>558</v>
      </c>
      <c r="B402" s="135">
        <f>IFERROR(VLOOKUP(A402,'CR ACT'!$A$3:$J$9999,10,FALSE),"")</f>
        <v>0</v>
      </c>
      <c r="C402" s="10">
        <v>60</v>
      </c>
      <c r="D402" s="13">
        <v>7</v>
      </c>
      <c r="E402" s="11" t="str">
        <f t="shared" si="60"/>
        <v>60-7</v>
      </c>
      <c r="F402" s="15">
        <f>IFERROR(VLOOKUP($A402,'CR ACT'!$A$3:$G$9999,2,0),"")</f>
        <v>0.444444444444444</v>
      </c>
      <c r="G402" s="15" t="str">
        <f>IFERROR(VLOOKUP($A402,'CR ACT'!$A$3:$G$9999,3,0),"")</f>
        <v>VLRD</v>
      </c>
      <c r="H402" s="13" t="str">
        <f>IFERROR(VLOOKUP($A402,'CR ACT'!$A$3:$G$9999,4,0),"")</f>
        <v>KRKM</v>
      </c>
      <c r="I402" s="15" t="str">
        <f>IFERROR(VLOOKUP($A402,'CR ACT'!$A$3:$G$9999,5,0),"")</f>
        <v>KLKV</v>
      </c>
      <c r="J402" s="15">
        <f>IFERROR(VLOOKUP($A402,'CR ACT'!$A$3:$G$9999,6,0),"")</f>
        <v>0.472222222222222</v>
      </c>
      <c r="K402" s="21">
        <f>IFERROR(VLOOKUP($A402,'CR ACT'!$A$3:$G$9999,7,0),"")</f>
        <v>17</v>
      </c>
      <c r="L402" s="141"/>
      <c r="M402" s="141"/>
      <c r="N402" s="141"/>
      <c r="O402" s="141"/>
      <c r="P402" s="48">
        <f t="shared" si="63"/>
        <v>0.027777777777778</v>
      </c>
      <c r="Q402" s="146">
        <f t="shared" si="64"/>
        <v>0.00694444444444503</v>
      </c>
    </row>
    <row r="403" ht="15.75" spans="1:17">
      <c r="A403" s="13">
        <v>518</v>
      </c>
      <c r="B403" s="135">
        <f>IFERROR(VLOOKUP(A403,'CR ACT'!$A$3:$J$9999,10,FALSE),"")</f>
        <v>0</v>
      </c>
      <c r="C403" s="14">
        <v>60</v>
      </c>
      <c r="D403" s="13">
        <v>8</v>
      </c>
      <c r="E403" s="11" t="str">
        <f t="shared" si="60"/>
        <v>60-8</v>
      </c>
      <c r="F403" s="15">
        <f>IFERROR(VLOOKUP($A403,'CR ACT'!$A$3:$G$9999,2,0),"")</f>
        <v>0.479166666666667</v>
      </c>
      <c r="G403" s="15" t="str">
        <f>IFERROR(VLOOKUP($A403,'CR ACT'!$A$3:$G$9999,3,0),"")</f>
        <v>KLKV</v>
      </c>
      <c r="H403" s="13" t="str">
        <f>IFERROR(VLOOKUP($A403,'CR ACT'!$A$3:$G$9999,4,0),"")</f>
        <v>KRKM</v>
      </c>
      <c r="I403" s="15" t="str">
        <f>IFERROR(VLOOKUP($A403,'CR ACT'!$A$3:$G$9999,5,0),"")</f>
        <v>VLRD</v>
      </c>
      <c r="J403" s="15">
        <f>IFERROR(VLOOKUP($A403,'CR ACT'!$A$3:$G$9999,6,0),"")</f>
        <v>0.506944444444445</v>
      </c>
      <c r="K403" s="21">
        <f>IFERROR(VLOOKUP($A403,'CR ACT'!$A$3:$G$9999,7,0),"")</f>
        <v>17</v>
      </c>
      <c r="L403" s="141"/>
      <c r="M403" s="141"/>
      <c r="N403" s="141"/>
      <c r="O403" s="141"/>
      <c r="P403" s="48">
        <f t="shared" si="63"/>
        <v>0.027777777777778</v>
      </c>
      <c r="Q403" s="146">
        <f t="shared" si="64"/>
        <v>0.00694444444444398</v>
      </c>
    </row>
    <row r="404" ht="15.75" spans="1:17">
      <c r="A404" s="13">
        <v>549</v>
      </c>
      <c r="B404" s="135">
        <f>IFERROR(VLOOKUP(A404,'CR ACT'!$A$3:$J$9999,10,FALSE),"")</f>
        <v>0</v>
      </c>
      <c r="C404" s="10">
        <v>60</v>
      </c>
      <c r="D404" s="13">
        <v>9</v>
      </c>
      <c r="E404" s="11" t="str">
        <f t="shared" si="60"/>
        <v>60-9</v>
      </c>
      <c r="F404" s="15">
        <f>IFERROR(VLOOKUP($A404,'CR ACT'!$A$3:$G$9999,2,0),"")</f>
        <v>0.513888888888889</v>
      </c>
      <c r="G404" s="15" t="str">
        <f>IFERROR(VLOOKUP($A404,'CR ACT'!$A$3:$G$9999,3,0),"")</f>
        <v>VLRD</v>
      </c>
      <c r="H404" s="13" t="str">
        <f>IFERROR(VLOOKUP($A404,'CR ACT'!$A$3:$G$9999,4,0),"")</f>
        <v>KRKM</v>
      </c>
      <c r="I404" s="15" t="str">
        <f>IFERROR(VLOOKUP($A404,'CR ACT'!$A$3:$G$9999,5,0),"")</f>
        <v>KLKV</v>
      </c>
      <c r="J404" s="15">
        <f>IFERROR(VLOOKUP($A404,'CR ACT'!$A$3:$G$9999,6,0),"")</f>
        <v>0.541666666666667</v>
      </c>
      <c r="K404" s="21">
        <f>IFERROR(VLOOKUP($A404,'CR ACT'!$A$3:$G$9999,7,0),"")</f>
        <v>17</v>
      </c>
      <c r="L404" s="141"/>
      <c r="M404" s="141"/>
      <c r="N404" s="141"/>
      <c r="O404" s="141"/>
      <c r="P404" s="48">
        <f t="shared" si="63"/>
        <v>0.027777777777778</v>
      </c>
      <c r="Q404" s="146">
        <f t="shared" si="64"/>
        <v>0.00694444444444409</v>
      </c>
    </row>
    <row r="405" ht="16.5" spans="1:17">
      <c r="A405" s="13">
        <v>83</v>
      </c>
      <c r="B405" s="135">
        <f>IFERROR(VLOOKUP(A405,'CR ACT'!$A$3:$J$9999,10,FALSE),"")</f>
        <v>0</v>
      </c>
      <c r="C405" s="14">
        <v>60</v>
      </c>
      <c r="D405" s="16">
        <v>10</v>
      </c>
      <c r="E405" s="11" t="str">
        <f t="shared" si="60"/>
        <v>60-10</v>
      </c>
      <c r="F405" s="17">
        <f>IFERROR(VLOOKUP($A405,'CR ACT'!$A$3:$G$9999,2,0),"")</f>
        <v>0.548611111111111</v>
      </c>
      <c r="G405" s="17" t="str">
        <f>IFERROR(VLOOKUP($A405,'CR ACT'!$A$3:$G$9999,3,0),"")</f>
        <v>KLKV</v>
      </c>
      <c r="H405" s="16" t="str">
        <f>IFERROR(VLOOKUP($A405,'CR ACT'!$A$3:$G$9999,4,0),"")</f>
        <v>NH</v>
      </c>
      <c r="I405" s="17" t="str">
        <f>IFERROR(VLOOKUP($A405,'CR ACT'!$A$3:$G$9999,5,0),"")</f>
        <v>PSL</v>
      </c>
      <c r="J405" s="17">
        <f>IFERROR(VLOOKUP($A405,'CR ACT'!$A$3:$G$9999,6,0),"")</f>
        <v>0.555555555555555</v>
      </c>
      <c r="K405" s="22">
        <f>IFERROR(VLOOKUP($A405,'CR ACT'!$A$3:$G$9999,7,0),"")</f>
        <v>3.5</v>
      </c>
      <c r="L405" s="142"/>
      <c r="M405" s="142"/>
      <c r="N405" s="142"/>
      <c r="O405" s="142"/>
      <c r="P405" s="143">
        <f t="shared" si="63"/>
        <v>0.00694444444444398</v>
      </c>
      <c r="Q405" s="147"/>
    </row>
    <row r="406" ht="15.75" spans="1:17">
      <c r="A406" s="9">
        <v>527</v>
      </c>
      <c r="B406" s="135">
        <f>IFERROR(VLOOKUP(A406,'CR ACT'!$A$3:$J$9999,10,FALSE),"")</f>
        <v>0</v>
      </c>
      <c r="C406" s="10">
        <v>62</v>
      </c>
      <c r="D406" s="11">
        <v>1</v>
      </c>
      <c r="E406" s="11" t="str">
        <f t="shared" si="60"/>
        <v>62-1</v>
      </c>
      <c r="F406" s="12">
        <f>IFERROR(VLOOKUP($A406,'CR ACT'!$A$3:$G$9999,2,0),"")</f>
        <v>0.604166666666667</v>
      </c>
      <c r="G406" s="12" t="str">
        <f>IFERROR(VLOOKUP($A406,'CR ACT'!$A$3:$G$9999,3,0),"")</f>
        <v>PSL</v>
      </c>
      <c r="H406" s="11" t="str">
        <f>IFERROR(VLOOKUP($A406,'CR ACT'!$A$3:$G$9999,4,0),"")</f>
        <v>KRKM</v>
      </c>
      <c r="I406" s="12" t="str">
        <f>IFERROR(VLOOKUP($A406,'CR ACT'!$A$3:$G$9999,5,0),"")</f>
        <v>VLRD</v>
      </c>
      <c r="J406" s="12">
        <f>IFERROR(VLOOKUP($A406,'CR ACT'!$A$3:$G$9999,6,0),"")</f>
        <v>0.631944444444445</v>
      </c>
      <c r="K406" s="20">
        <f>IFERROR(VLOOKUP($A406,'CR ACT'!$A$3:$G$9999,7,0),"")</f>
        <v>17</v>
      </c>
      <c r="L406" s="136">
        <f>SUMIF(Q406:Q415,"&lt;0:14",Q406:Q415)+SUM(P406:P415)+TIME(0,60,0)</f>
        <v>0.354166666666667</v>
      </c>
      <c r="M406" s="137">
        <f>L406+SUMIF(Q406:Q415,"&gt;0:14",Q406:Q415)-TIME(0,30,0)</f>
        <v>0.354166666666666</v>
      </c>
      <c r="N406" s="137">
        <f>MAX(0,(L406-TIME(8,0,0)))</f>
        <v>0.0208333333333334</v>
      </c>
      <c r="O406" s="138">
        <f>SUM(K406:K415)</f>
        <v>168.9</v>
      </c>
      <c r="P406" s="139">
        <f t="shared" si="63"/>
        <v>0.027777777777778</v>
      </c>
      <c r="Q406" s="145">
        <f t="shared" ref="Q406:Q411" si="65">IFERROR(MAX(0,(F407-J406)),"")</f>
        <v>0.00694444444444398</v>
      </c>
    </row>
    <row r="407" ht="15.75" spans="1:17">
      <c r="A407" s="13">
        <v>571</v>
      </c>
      <c r="B407" s="135">
        <f>IFERROR(VLOOKUP(A407,'CR ACT'!$A$3:$J$9999,10,FALSE),"")</f>
        <v>0</v>
      </c>
      <c r="C407" s="14">
        <v>62</v>
      </c>
      <c r="D407" s="13">
        <v>2</v>
      </c>
      <c r="E407" s="11" t="str">
        <f t="shared" si="60"/>
        <v>62-2</v>
      </c>
      <c r="F407" s="15">
        <f>IFERROR(VLOOKUP($A407,'CR ACT'!$A$3:$G$9999,2,0),"")</f>
        <v>0.638888888888889</v>
      </c>
      <c r="G407" s="15" t="str">
        <f>IFERROR(VLOOKUP($A407,'CR ACT'!$A$3:$G$9999,3,0),"")</f>
        <v>VLRD</v>
      </c>
      <c r="H407" s="13" t="str">
        <f>IFERROR(VLOOKUP($A407,'CR ACT'!$A$3:$G$9999,4,0),"")</f>
        <v>KRKM</v>
      </c>
      <c r="I407" s="15" t="str">
        <f>IFERROR(VLOOKUP($A407,'CR ACT'!$A$3:$G$9999,5,0),"")</f>
        <v>KLKV</v>
      </c>
      <c r="J407" s="15">
        <f>IFERROR(VLOOKUP($A407,'CR ACT'!$A$3:$G$9999,6,0),"")</f>
        <v>0.666666666666667</v>
      </c>
      <c r="K407" s="21">
        <f>IFERROR(VLOOKUP($A407,'CR ACT'!$A$3:$G$9999,7,0),"")</f>
        <v>17</v>
      </c>
      <c r="L407" s="140"/>
      <c r="M407" s="140"/>
      <c r="N407" s="140"/>
      <c r="O407" s="140"/>
      <c r="P407" s="48">
        <f t="shared" si="63"/>
        <v>0.027777777777778</v>
      </c>
      <c r="Q407" s="146">
        <f t="shared" si="65"/>
        <v>0.020833333333333</v>
      </c>
    </row>
    <row r="408" ht="15.75" spans="1:17">
      <c r="A408" s="13">
        <v>628</v>
      </c>
      <c r="B408" s="135">
        <f>IFERROR(VLOOKUP(A408,'CR ACT'!$A$3:$J$9999,10,FALSE),"")</f>
        <v>0</v>
      </c>
      <c r="C408" s="10">
        <v>62</v>
      </c>
      <c r="D408" s="13">
        <v>3</v>
      </c>
      <c r="E408" s="11" t="str">
        <f t="shared" si="60"/>
        <v>62-3</v>
      </c>
      <c r="F408" s="15">
        <f>IFERROR(VLOOKUP($A408,'CR ACT'!$A$3:$G$9999,2,0),"")</f>
        <v>0.6875</v>
      </c>
      <c r="G408" s="15" t="str">
        <f>IFERROR(VLOOKUP($A408,'CR ACT'!$A$3:$G$9999,3,0),"")</f>
        <v>KLKV</v>
      </c>
      <c r="H408" s="13" t="str">
        <f>IFERROR(VLOOKUP($A408,'CR ACT'!$A$3:$G$9999,4,0),"")</f>
        <v>PDTM</v>
      </c>
      <c r="I408" s="15" t="str">
        <f>IFERROR(VLOOKUP($A408,'CR ACT'!$A$3:$G$9999,5,0),"")</f>
        <v>KTDA</v>
      </c>
      <c r="J408" s="15">
        <f>IFERROR(VLOOKUP($A408,'CR ACT'!$A$3:$G$9999,6,0),"")</f>
        <v>0.743055555555556</v>
      </c>
      <c r="K408" s="21">
        <f>IFERROR(VLOOKUP($A408,'CR ACT'!$A$3:$G$9999,7,0),"")</f>
        <v>32</v>
      </c>
      <c r="L408" s="140"/>
      <c r="M408" s="140"/>
      <c r="N408" s="140"/>
      <c r="O408" s="140"/>
      <c r="P408" s="48">
        <f t="shared" si="63"/>
        <v>0.055555555555556</v>
      </c>
      <c r="Q408" s="146">
        <f t="shared" si="65"/>
        <v>0.00694444444444398</v>
      </c>
    </row>
    <row r="409" ht="15.75" spans="1:18">
      <c r="A409" s="13">
        <v>632</v>
      </c>
      <c r="B409" s="135">
        <f>IFERROR(VLOOKUP(A409,'CR ACT'!$A$3:$J$9999,10,FALSE),"")</f>
        <v>0</v>
      </c>
      <c r="C409" s="14">
        <v>62</v>
      </c>
      <c r="D409" s="13">
        <v>4</v>
      </c>
      <c r="E409" s="11" t="str">
        <f t="shared" si="60"/>
        <v>62-4</v>
      </c>
      <c r="F409" s="15">
        <f>IFERROR(VLOOKUP($A409,'CR ACT'!$A$3:$G$9999,2,0),"")</f>
        <v>0.75</v>
      </c>
      <c r="G409" s="15" t="str">
        <f>IFERROR(VLOOKUP($A409,'CR ACT'!$A$3:$G$9999,3,0),"")</f>
        <v>KTDA</v>
      </c>
      <c r="H409" s="13" t="str">
        <f>IFERROR(VLOOKUP($A409,'CR ACT'!$A$3:$G$9999,4,0),"")</f>
        <v>PDTM-KRKM</v>
      </c>
      <c r="I409" s="15" t="str">
        <f>IFERROR(VLOOKUP($A409,'CR ACT'!$A$3:$G$9999,5,0),"")</f>
        <v>KLKV</v>
      </c>
      <c r="J409" s="15">
        <f>IFERROR(VLOOKUP($A409,'CR ACT'!$A$3:$G$9999,6,0),"")</f>
        <v>0.805555555555556</v>
      </c>
      <c r="K409" s="21">
        <f>IFERROR(VLOOKUP($A409,'CR ACT'!$A$3:$G$9999,7,0),"")</f>
        <v>32</v>
      </c>
      <c r="L409" s="140"/>
      <c r="M409" s="140"/>
      <c r="N409" s="140"/>
      <c r="O409" s="140"/>
      <c r="P409" s="48">
        <f t="shared" si="63"/>
        <v>0.055555555555556</v>
      </c>
      <c r="Q409" s="149">
        <f t="shared" si="65"/>
        <v>0.00694444444444398</v>
      </c>
      <c r="R409" s="1"/>
    </row>
    <row r="410" ht="15.75" spans="1:17">
      <c r="A410" s="13">
        <v>309</v>
      </c>
      <c r="B410" s="135">
        <f>IFERROR(VLOOKUP(A410,'CR ACT'!$A$3:$J$9999,10,FALSE),"")</f>
        <v>0</v>
      </c>
      <c r="C410" s="10">
        <v>62</v>
      </c>
      <c r="D410" s="13">
        <v>5</v>
      </c>
      <c r="E410" s="11" t="str">
        <f t="shared" si="60"/>
        <v>62-5</v>
      </c>
      <c r="F410" s="15">
        <f>IFERROR(VLOOKUP($A410,'CR ACT'!$A$3:$G$9999,2,0),"")</f>
        <v>0.8125</v>
      </c>
      <c r="G410" s="15" t="str">
        <f>IFERROR(VLOOKUP($A410,'CR ACT'!$A$3:$G$9999,3,0),"")</f>
        <v>KLKV</v>
      </c>
      <c r="H410" s="13" t="str">
        <f>IFERROR(VLOOKUP($A410,'CR ACT'!$A$3:$G$9999,4,0),"")</f>
        <v>NH</v>
      </c>
      <c r="I410" s="15" t="str">
        <f>IFERROR(VLOOKUP($A410,'CR ACT'!$A$3:$G$9999,5,0),"")</f>
        <v>TVM</v>
      </c>
      <c r="J410" s="15">
        <f>IFERROR(VLOOKUP($A410,'CR ACT'!$A$3:$G$9999,6,0),"")</f>
        <v>0.868055555555556</v>
      </c>
      <c r="K410" s="21">
        <f>IFERROR(VLOOKUP($A410,'CR ACT'!$A$3:$G$9999,7,0),"")</f>
        <v>33.7</v>
      </c>
      <c r="L410" s="140"/>
      <c r="M410" s="140"/>
      <c r="N410" s="140"/>
      <c r="O410" s="140"/>
      <c r="P410" s="48">
        <f t="shared" si="63"/>
        <v>0.055555555555556</v>
      </c>
      <c r="Q410" s="146">
        <f t="shared" si="65"/>
        <v>0.00694444444444398</v>
      </c>
    </row>
    <row r="411" ht="15.75" spans="1:17">
      <c r="A411" s="13">
        <v>498</v>
      </c>
      <c r="B411" s="135">
        <f>IFERROR(VLOOKUP(A411,'CR ACT'!$A$3:$J$9999,10,FALSE),"")</f>
        <v>0</v>
      </c>
      <c r="C411" s="14">
        <v>62</v>
      </c>
      <c r="D411" s="13">
        <v>6</v>
      </c>
      <c r="E411" s="11" t="str">
        <f t="shared" si="60"/>
        <v>62-6</v>
      </c>
      <c r="F411" s="15">
        <f>IFERROR(VLOOKUP($A411,'CR ACT'!$A$3:$G$9999,2,0),"")</f>
        <v>0.875</v>
      </c>
      <c r="G411" s="15" t="str">
        <f>IFERROR(VLOOKUP($A411,'CR ACT'!$A$3:$G$9999,3,0),"")</f>
        <v>TVM</v>
      </c>
      <c r="H411" s="13" t="str">
        <f>IFERROR(VLOOKUP($A411,'CR ACT'!$A$3:$G$9999,4,0),"")</f>
        <v>NH</v>
      </c>
      <c r="I411" s="15" t="str">
        <f>IFERROR(VLOOKUP($A411,'CR ACT'!$A$3:$G$9999,5,0),"")</f>
        <v>KLKV</v>
      </c>
      <c r="J411" s="15">
        <f>IFERROR(VLOOKUP($A411,'CR ACT'!$A$3:$G$9999,6,0),"")</f>
        <v>0.927083333333333</v>
      </c>
      <c r="K411" s="21">
        <f>IFERROR(VLOOKUP($A411,'CR ACT'!$A$3:$G$9999,7,0),"")</f>
        <v>33.7</v>
      </c>
      <c r="L411" s="140"/>
      <c r="M411" s="140"/>
      <c r="N411" s="140"/>
      <c r="O411" s="140"/>
      <c r="P411" s="48">
        <f t="shared" si="63"/>
        <v>0.052083333333333</v>
      </c>
      <c r="Q411" s="146">
        <f t="shared" si="65"/>
        <v>0.00347222222222299</v>
      </c>
    </row>
    <row r="412" ht="15.75" spans="1:17">
      <c r="A412" s="13">
        <v>112</v>
      </c>
      <c r="B412" s="135">
        <f>IFERROR(VLOOKUP(A412,'CR ACT'!$A$3:$J$9999,10,FALSE),"")</f>
        <v>0</v>
      </c>
      <c r="C412" s="10">
        <v>62</v>
      </c>
      <c r="D412" s="13">
        <v>7</v>
      </c>
      <c r="E412" s="11" t="str">
        <f t="shared" si="60"/>
        <v>62-7</v>
      </c>
      <c r="F412" s="15">
        <f>IFERROR(VLOOKUP($A412,'CR ACT'!$A$3:$G$9999,2,0),"")</f>
        <v>0.930555555555556</v>
      </c>
      <c r="G412" s="15" t="str">
        <f>IFERROR(VLOOKUP($A412,'CR ACT'!$A$3:$G$9999,3,0),"")</f>
        <v>KLKV</v>
      </c>
      <c r="H412" s="13" t="str">
        <f>IFERROR(VLOOKUP($A412,'CR ACT'!$A$3:$G$9999,4,0),"")</f>
        <v>NH</v>
      </c>
      <c r="I412" s="15" t="str">
        <f>IFERROR(VLOOKUP($A412,'CR ACT'!$A$3:$G$9999,5,0),"")</f>
        <v>PSL</v>
      </c>
      <c r="J412" s="15">
        <f>IFERROR(VLOOKUP($A412,'CR ACT'!$A$3:$G$9999,6,0),"")</f>
        <v>0.9375</v>
      </c>
      <c r="K412" s="21">
        <f>IFERROR(VLOOKUP($A412,'CR ACT'!$A$3:$G$9999,7,0),"")</f>
        <v>3.5</v>
      </c>
      <c r="L412" s="141"/>
      <c r="M412" s="141"/>
      <c r="N412" s="141"/>
      <c r="O412" s="141"/>
      <c r="P412" s="48">
        <f t="shared" si="63"/>
        <v>0.00694444444444398</v>
      </c>
      <c r="Q412" s="146" t="str">
        <f>IFERROR(MAX(0,(F415-J412)),"")</f>
        <v/>
      </c>
    </row>
    <row r="413" ht="15.75" spans="1:17">
      <c r="A413" s="13"/>
      <c r="B413" s="135" t="str">
        <f>IFERROR(VLOOKUP(A413,'CR ACT'!$A$3:$J$9999,10,FALSE),"")</f>
        <v/>
      </c>
      <c r="C413" s="18"/>
      <c r="D413" s="13"/>
      <c r="E413" s="11" t="str">
        <f t="shared" si="60"/>
        <v>0</v>
      </c>
      <c r="F413" s="15"/>
      <c r="G413" s="15"/>
      <c r="H413" s="13"/>
      <c r="I413" s="15"/>
      <c r="J413" s="15"/>
      <c r="K413" s="21"/>
      <c r="L413" s="141"/>
      <c r="M413" s="141"/>
      <c r="N413" s="141"/>
      <c r="O413" s="141"/>
      <c r="P413" s="48"/>
      <c r="Q413" s="146"/>
    </row>
    <row r="414" ht="15.75" spans="1:22">
      <c r="A414" s="13"/>
      <c r="B414" s="135" t="str">
        <f>IFERROR(VLOOKUP(A414,'CR ACT'!$A$3:$J$9999,10,FALSE),"")</f>
        <v/>
      </c>
      <c r="C414" s="18"/>
      <c r="D414" s="13"/>
      <c r="E414" s="11" t="str">
        <f t="shared" si="60"/>
        <v>0</v>
      </c>
      <c r="F414" s="15"/>
      <c r="G414" s="15"/>
      <c r="H414" s="13"/>
      <c r="I414" s="15"/>
      <c r="J414" s="15"/>
      <c r="K414" s="21"/>
      <c r="L414" s="141"/>
      <c r="M414" s="141"/>
      <c r="N414" s="141"/>
      <c r="O414" s="141"/>
      <c r="P414" s="48"/>
      <c r="Q414" s="146"/>
      <c r="V414" s="24"/>
    </row>
    <row r="415" ht="16.5" spans="1:22">
      <c r="A415" s="13"/>
      <c r="B415" s="135" t="str">
        <f>IFERROR(VLOOKUP(A415,'CR ACT'!$A$3:$J$9999,10,FALSE),"")</f>
        <v/>
      </c>
      <c r="C415" s="18"/>
      <c r="D415" s="16"/>
      <c r="E415" s="11" t="str">
        <f t="shared" si="60"/>
        <v>0</v>
      </c>
      <c r="F415" s="17" t="str">
        <f>IFERROR(VLOOKUP($A415,'CR ACT'!$A$3:$G$9999,2,0),"")</f>
        <v/>
      </c>
      <c r="G415" s="17" t="str">
        <f>IFERROR(VLOOKUP($A415,'CR ACT'!$A$3:$G$9999,3,0),"")</f>
        <v/>
      </c>
      <c r="H415" s="16" t="str">
        <f>IFERROR(VLOOKUP($A415,'CR ACT'!$A$3:$G$9999,4,0),"")</f>
        <v/>
      </c>
      <c r="I415" s="17" t="str">
        <f>IFERROR(VLOOKUP($A415,'CR ACT'!$A$3:$G$9999,5,0),"")</f>
        <v/>
      </c>
      <c r="J415" s="17" t="str">
        <f>IFERROR(VLOOKUP($A415,'CR ACT'!$A$3:$G$9999,6,0),"")</f>
        <v/>
      </c>
      <c r="K415" s="22" t="str">
        <f>IFERROR(VLOOKUP($A415,'CR ACT'!$A$3:$G$9999,7,0),"")</f>
        <v/>
      </c>
      <c r="L415" s="142"/>
      <c r="M415" s="142"/>
      <c r="N415" s="142"/>
      <c r="O415" s="142"/>
      <c r="P415" s="143" t="str">
        <f t="shared" ref="P415:P438" si="66">IFERROR(J415-F415,"")</f>
        <v/>
      </c>
      <c r="Q415" s="147"/>
      <c r="V415" s="24"/>
    </row>
    <row r="416" ht="15.75" spans="1:17">
      <c r="A416" s="9">
        <v>15</v>
      </c>
      <c r="B416" s="135">
        <f>IFERROR(VLOOKUP(A416,'CR ACT'!$A$3:$J$9999,10,FALSE),"")</f>
        <v>0</v>
      </c>
      <c r="C416" s="10">
        <v>64</v>
      </c>
      <c r="D416" s="11">
        <v>1</v>
      </c>
      <c r="E416" s="11" t="str">
        <f t="shared" si="60"/>
        <v>64-1</v>
      </c>
      <c r="F416" s="12">
        <f>IFERROR(VLOOKUP($A416,'CR ACT'!$A$3:$G$9999,2,0),"")</f>
        <v>0.180555555555556</v>
      </c>
      <c r="G416" s="12" t="str">
        <f>IFERROR(VLOOKUP($A416,'CR ACT'!$A$3:$G$9999,3,0),"")</f>
        <v>PSL</v>
      </c>
      <c r="H416" s="11" t="str">
        <f>IFERROR(VLOOKUP($A416,'CR ACT'!$A$3:$G$9999,4,0),"")</f>
        <v>NH</v>
      </c>
      <c r="I416" s="12" t="str">
        <f>IFERROR(VLOOKUP($A416,'CR ACT'!$A$3:$G$9999,5,0),"")</f>
        <v>KLKV</v>
      </c>
      <c r="J416" s="12">
        <f>IFERROR(VLOOKUP($A416,'CR ACT'!$A$3:$G$9999,6,0),"")</f>
        <v>0.184027777777778</v>
      </c>
      <c r="K416" s="20">
        <f>IFERROR(VLOOKUP($A416,'CR ACT'!$A$3:$G$9999,7,0),"")</f>
        <v>3.5</v>
      </c>
      <c r="L416" s="136">
        <f>SUMIF(Q416:Q423,"&lt;0:14",Q416:Q423)+SUM(P416:P423)+TIME(0,60,0)</f>
        <v>0.402777777777777</v>
      </c>
      <c r="M416" s="137">
        <f>L416+SUMIF(Q416:Q423,"&gt;0:14",Q416:Q423)-TIME(0,30,0)</f>
        <v>0.437499999999999</v>
      </c>
      <c r="N416" s="137">
        <f>MAX(0,(L416-TIME(8,0,0)))</f>
        <v>0.069444444444444</v>
      </c>
      <c r="O416" s="138">
        <f>SUM(K416:K423)</f>
        <v>192</v>
      </c>
      <c r="P416" s="139">
        <f t="shared" si="66"/>
        <v>0.00347222222222221</v>
      </c>
      <c r="Q416" s="145">
        <f t="shared" ref="Q416:Q422" si="67">IFERROR(MAX(0,(F417-J416)),"")</f>
        <v>0.00347222222222179</v>
      </c>
    </row>
    <row r="417" ht="15.75" spans="1:17">
      <c r="A417" s="13">
        <v>650</v>
      </c>
      <c r="B417" s="135">
        <f>IFERROR(VLOOKUP(A417,'CR ACT'!$A$3:$J$9999,10,FALSE),"")</f>
        <v>0</v>
      </c>
      <c r="C417" s="14">
        <v>64</v>
      </c>
      <c r="D417" s="13">
        <v>2</v>
      </c>
      <c r="E417" s="11" t="str">
        <f t="shared" si="60"/>
        <v>64-2</v>
      </c>
      <c r="F417" s="15">
        <f>IFERROR(VLOOKUP($A417,'CR ACT'!$A$3:$G$9999,2,0),"")</f>
        <v>0.1875</v>
      </c>
      <c r="G417" s="15" t="str">
        <f>IFERROR(VLOOKUP($A417,'CR ACT'!$A$3:$G$9999,3,0),"")</f>
        <v>KLKV</v>
      </c>
      <c r="H417" s="13" t="str">
        <f>IFERROR(VLOOKUP($A417,'CR ACT'!$A$3:$G$9999,4,0),"")</f>
        <v>PVR-VZM-BYPASS</v>
      </c>
      <c r="I417" s="15" t="str">
        <f>IFERROR(VLOOKUP($A417,'CR ACT'!$A$3:$G$9999,5,0),"")</f>
        <v>TVM</v>
      </c>
      <c r="J417" s="15">
        <f>IFERROR(VLOOKUP($A417,'CR ACT'!$A$3:$G$9999,6,0),"")</f>
        <v>0.270833333333333</v>
      </c>
      <c r="K417" s="21">
        <f>IFERROR(VLOOKUP($A417,'CR ACT'!$A$3:$G$9999,7,0),"")</f>
        <v>45</v>
      </c>
      <c r="L417" s="140"/>
      <c r="M417" s="140"/>
      <c r="N417" s="140"/>
      <c r="O417" s="140"/>
      <c r="P417" s="48">
        <f t="shared" si="66"/>
        <v>0.0833333333333333</v>
      </c>
      <c r="Q417" s="146">
        <f t="shared" si="67"/>
        <v>0.0208333333333337</v>
      </c>
    </row>
    <row r="418" ht="15.75" spans="1:17">
      <c r="A418" s="13">
        <v>663</v>
      </c>
      <c r="B418" s="135">
        <f>IFERROR(VLOOKUP(A418,'CR ACT'!$A$3:$J$9999,10,FALSE),"")</f>
        <v>0</v>
      </c>
      <c r="C418" s="10">
        <v>64</v>
      </c>
      <c r="D418" s="13">
        <v>3</v>
      </c>
      <c r="E418" s="11" t="str">
        <f t="shared" si="60"/>
        <v>64-3</v>
      </c>
      <c r="F418" s="15">
        <f>IFERROR(VLOOKUP($A418,'CR ACT'!$A$3:$G$9999,2,0),"")</f>
        <v>0.291666666666667</v>
      </c>
      <c r="G418" s="15" t="str">
        <f>IFERROR(VLOOKUP($A418,'CR ACT'!$A$3:$G$9999,3,0),"")</f>
        <v>TVM</v>
      </c>
      <c r="H418" s="13" t="str">
        <f>IFERROR(VLOOKUP($A418,'CR ACT'!$A$3:$G$9999,4,0),"")</f>
        <v>AVPM-PKDA</v>
      </c>
      <c r="I418" s="15" t="str">
        <f>IFERROR(VLOOKUP($A418,'CR ACT'!$A$3:$G$9999,5,0),"")</f>
        <v>KLKV</v>
      </c>
      <c r="J418" s="15">
        <f>IFERROR(VLOOKUP($A418,'CR ACT'!$A$3:$G$9999,6,0),"")</f>
        <v>0.381944444444445</v>
      </c>
      <c r="K418" s="21">
        <f>IFERROR(VLOOKUP($A418,'CR ACT'!$A$3:$G$9999,7,0),"")</f>
        <v>50</v>
      </c>
      <c r="L418" s="140"/>
      <c r="M418" s="140"/>
      <c r="N418" s="140"/>
      <c r="O418" s="140"/>
      <c r="P418" s="48">
        <f t="shared" si="66"/>
        <v>0.0902777777777778</v>
      </c>
      <c r="Q418" s="146">
        <f t="shared" si="67"/>
        <v>0.0069444444444442</v>
      </c>
    </row>
    <row r="419" ht="15.75" spans="1:17">
      <c r="A419" s="13">
        <v>652</v>
      </c>
      <c r="B419" s="135">
        <f>IFERROR(VLOOKUP(A419,'CR ACT'!$A$3:$J$9999,10,FALSE),"")</f>
        <v>0</v>
      </c>
      <c r="C419" s="14">
        <v>64</v>
      </c>
      <c r="D419" s="13">
        <v>4</v>
      </c>
      <c r="E419" s="11" t="str">
        <f t="shared" si="60"/>
        <v>64-4</v>
      </c>
      <c r="F419" s="15">
        <f>IFERROR(VLOOKUP($A419,'CR ACT'!$A$3:$G$9999,2,0),"")</f>
        <v>0.388888888888889</v>
      </c>
      <c r="G419" s="15" t="str">
        <f>IFERROR(VLOOKUP($A419,'CR ACT'!$A$3:$G$9999,3,0),"")</f>
        <v>KLKV</v>
      </c>
      <c r="H419" s="13" t="str">
        <f>IFERROR(VLOOKUP($A419,'CR ACT'!$A$3:$G$9999,4,0),"")</f>
        <v>PVR-VZM-BYPASS</v>
      </c>
      <c r="I419" s="15" t="str">
        <f>IFERROR(VLOOKUP($A419,'CR ACT'!$A$3:$G$9999,5,0),"")</f>
        <v>TVM</v>
      </c>
      <c r="J419" s="15">
        <f>IFERROR(VLOOKUP($A419,'CR ACT'!$A$3:$G$9999,6,0),"")</f>
        <v>0.472222222222222</v>
      </c>
      <c r="K419" s="21">
        <f>IFERROR(VLOOKUP($A419,'CR ACT'!$A$3:$G$9999,7,0),"")</f>
        <v>45</v>
      </c>
      <c r="L419" s="140"/>
      <c r="M419" s="140"/>
      <c r="N419" s="140"/>
      <c r="O419" s="140"/>
      <c r="P419" s="48">
        <f t="shared" si="66"/>
        <v>0.0833333333333333</v>
      </c>
      <c r="Q419" s="146">
        <f t="shared" si="67"/>
        <v>0.0347222222222217</v>
      </c>
    </row>
    <row r="420" ht="15.75" spans="1:17">
      <c r="A420" s="13">
        <v>660</v>
      </c>
      <c r="B420" s="135">
        <f>IFERROR(VLOOKUP(A420,'CR ACT'!$A$3:$J$9999,10,FALSE),"")</f>
        <v>0</v>
      </c>
      <c r="C420" s="10">
        <v>64</v>
      </c>
      <c r="D420" s="13">
        <v>5</v>
      </c>
      <c r="E420" s="11" t="str">
        <f t="shared" ref="E420:E471" si="68">C420&amp;-D420</f>
        <v>64-5</v>
      </c>
      <c r="F420" s="15">
        <f>IFERROR(VLOOKUP($A420,'CR ACT'!$A$3:$G$9999,2,0),"")</f>
        <v>0.506944444444444</v>
      </c>
      <c r="G420" s="15" t="str">
        <f>IFERROR(VLOOKUP($A420,'CR ACT'!$A$3:$G$9999,3,0),"")</f>
        <v>TVM</v>
      </c>
      <c r="H420" s="13" t="str">
        <f>IFERROR(VLOOKUP($A420,'CR ACT'!$A$3:$G$9999,4,0),"")</f>
        <v>VZM-PVR</v>
      </c>
      <c r="I420" s="15" t="str">
        <f>IFERROR(VLOOKUP($A420,'CR ACT'!$A$3:$G$9999,5,0),"")</f>
        <v>KLKV</v>
      </c>
      <c r="J420" s="15">
        <f>IFERROR(VLOOKUP($A420,'CR ACT'!$A$3:$G$9999,6,0),"")</f>
        <v>0.590277777777777</v>
      </c>
      <c r="K420" s="21">
        <f>IFERROR(VLOOKUP($A420,'CR ACT'!$A$3:$G$9999,7,0),"")</f>
        <v>45</v>
      </c>
      <c r="L420" s="140"/>
      <c r="M420" s="140"/>
      <c r="N420" s="140"/>
      <c r="O420" s="140"/>
      <c r="P420" s="48">
        <f t="shared" si="66"/>
        <v>0.0833333333333333</v>
      </c>
      <c r="Q420" s="146">
        <f t="shared" si="67"/>
        <v>0.00347222222222277</v>
      </c>
    </row>
    <row r="421" ht="15.75" spans="1:17">
      <c r="A421" s="13">
        <v>85</v>
      </c>
      <c r="B421" s="135">
        <f>IFERROR(VLOOKUP(A421,'CR ACT'!$A$3:$J$9999,10,FALSE),"")</f>
        <v>0</v>
      </c>
      <c r="C421" s="14">
        <v>64</v>
      </c>
      <c r="D421" s="13">
        <v>6</v>
      </c>
      <c r="E421" s="11" t="str">
        <f t="shared" si="68"/>
        <v>64-6</v>
      </c>
      <c r="F421" s="15">
        <f>IFERROR(VLOOKUP($A421,'CR ACT'!$A$3:$G$9999,2,0),"")</f>
        <v>0.59375</v>
      </c>
      <c r="G421" s="15" t="str">
        <f>IFERROR(VLOOKUP($A421,'CR ACT'!$A$3:$G$9999,3,0),"")</f>
        <v>KLKV</v>
      </c>
      <c r="H421" s="13" t="str">
        <f>IFERROR(VLOOKUP($A421,'CR ACT'!$A$3:$G$9999,4,0),"")</f>
        <v>NH</v>
      </c>
      <c r="I421" s="15" t="str">
        <f>IFERROR(VLOOKUP($A421,'CR ACT'!$A$3:$G$9999,5,0),"")</f>
        <v>PSL</v>
      </c>
      <c r="J421" s="15">
        <f>IFERROR(VLOOKUP($A421,'CR ACT'!$A$3:$G$9999,6,0),"")</f>
        <v>0.597222222222222</v>
      </c>
      <c r="K421" s="21">
        <f>IFERROR(VLOOKUP($A421,'CR ACT'!$A$3:$G$9999,7,0),"")</f>
        <v>3.5</v>
      </c>
      <c r="L421" s="140"/>
      <c r="M421" s="140"/>
      <c r="N421" s="140"/>
      <c r="O421" s="140"/>
      <c r="P421" s="48">
        <f t="shared" si="66"/>
        <v>0.00347222222222199</v>
      </c>
      <c r="Q421" s="146" t="str">
        <f t="shared" si="67"/>
        <v/>
      </c>
    </row>
    <row r="422" ht="15.75" spans="1:17">
      <c r="A422" s="13"/>
      <c r="B422" s="135" t="str">
        <f>IFERROR(VLOOKUP(A422,'CR ACT'!$A$3:$J$9999,10,FALSE),"")</f>
        <v/>
      </c>
      <c r="C422" s="18"/>
      <c r="D422" s="13"/>
      <c r="E422" s="11" t="str">
        <f t="shared" si="68"/>
        <v>0</v>
      </c>
      <c r="F422" s="15" t="str">
        <f>IFERROR(VLOOKUP($A422,'CR ACT'!$A$3:$G$9999,2,0),"")</f>
        <v/>
      </c>
      <c r="G422" s="15" t="str">
        <f>IFERROR(VLOOKUP($A422,'CR ACT'!$A$3:$G$9999,3,0),"")</f>
        <v/>
      </c>
      <c r="H422" s="13" t="str">
        <f>IFERROR(VLOOKUP($A422,'CR ACT'!$A$3:$G$9999,4,0),"")</f>
        <v/>
      </c>
      <c r="I422" s="15" t="str">
        <f>IFERROR(VLOOKUP($A422,'CR ACT'!$A$3:$G$9999,5,0),"")</f>
        <v/>
      </c>
      <c r="J422" s="15" t="str">
        <f>IFERROR(VLOOKUP($A422,'CR ACT'!$A$3:$G$9999,6,0),"")</f>
        <v/>
      </c>
      <c r="K422" s="21" t="str">
        <f>IFERROR(VLOOKUP($A422,'CR ACT'!$A$3:$G$9999,7,0),"")</f>
        <v/>
      </c>
      <c r="L422" s="141"/>
      <c r="M422" s="141"/>
      <c r="N422" s="141"/>
      <c r="O422" s="141"/>
      <c r="P422" s="48" t="str">
        <f t="shared" si="66"/>
        <v/>
      </c>
      <c r="Q422" s="146" t="str">
        <f t="shared" si="67"/>
        <v/>
      </c>
    </row>
    <row r="423" ht="16.5" spans="1:17">
      <c r="A423" s="13"/>
      <c r="B423" s="135" t="str">
        <f>IFERROR(VLOOKUP(A423,'CR ACT'!$A$3:$J$9999,10,FALSE),"")</f>
        <v/>
      </c>
      <c r="C423" s="18"/>
      <c r="D423" s="16"/>
      <c r="E423" s="11" t="str">
        <f t="shared" si="68"/>
        <v>0</v>
      </c>
      <c r="F423" s="17" t="str">
        <f>IFERROR(VLOOKUP($A423,'CR ACT'!$A$3:$G$9999,2,0),"")</f>
        <v/>
      </c>
      <c r="G423" s="17" t="str">
        <f>IFERROR(VLOOKUP($A423,'CR ACT'!$A$3:$G$9999,3,0),"")</f>
        <v/>
      </c>
      <c r="H423" s="16" t="str">
        <f>IFERROR(VLOOKUP($A423,'CR ACT'!$A$3:$G$9999,4,0),"")</f>
        <v/>
      </c>
      <c r="I423" s="17" t="str">
        <f>IFERROR(VLOOKUP($A423,'CR ACT'!$A$3:$G$9999,5,0),"")</f>
        <v/>
      </c>
      <c r="J423" s="17" t="str">
        <f>IFERROR(VLOOKUP($A423,'CR ACT'!$A$3:$G$9999,6,0),"")</f>
        <v/>
      </c>
      <c r="K423" s="22" t="str">
        <f>IFERROR(VLOOKUP($A423,'CR ACT'!$A$3:$G$9999,7,0),"")</f>
        <v/>
      </c>
      <c r="L423" s="142"/>
      <c r="M423" s="142"/>
      <c r="N423" s="142"/>
      <c r="O423" s="142"/>
      <c r="P423" s="143" t="str">
        <f t="shared" si="66"/>
        <v/>
      </c>
      <c r="Q423" s="147"/>
    </row>
    <row r="424" ht="15.75" spans="1:17">
      <c r="A424" s="9">
        <v>17</v>
      </c>
      <c r="B424" s="135">
        <f>IFERROR(VLOOKUP(A424,'CR ACT'!$A$3:$J$9999,10,FALSE),"")</f>
        <v>0</v>
      </c>
      <c r="C424" s="10">
        <v>65</v>
      </c>
      <c r="D424" s="11">
        <v>1</v>
      </c>
      <c r="E424" s="11" t="str">
        <f t="shared" si="68"/>
        <v>65-1</v>
      </c>
      <c r="F424" s="12">
        <f>IFERROR(VLOOKUP($A424,'CR ACT'!$A$3:$G$9999,2,0),"")</f>
        <v>0.215277777777778</v>
      </c>
      <c r="G424" s="12" t="str">
        <f>IFERROR(VLOOKUP($A424,'CR ACT'!$A$3:$G$9999,3,0),"")</f>
        <v>PSL</v>
      </c>
      <c r="H424" s="11" t="str">
        <f>IFERROR(VLOOKUP($A424,'CR ACT'!$A$3:$G$9999,4,0),"")</f>
        <v>NH</v>
      </c>
      <c r="I424" s="12" t="str">
        <f>IFERROR(VLOOKUP($A424,'CR ACT'!$A$3:$G$9999,5,0),"")</f>
        <v>KLKV</v>
      </c>
      <c r="J424" s="12">
        <f>IFERROR(VLOOKUP($A424,'CR ACT'!$A$3:$G$9999,6,0),"")</f>
        <v>0.21875</v>
      </c>
      <c r="K424" s="20">
        <f>IFERROR(VLOOKUP($A424,'CR ACT'!$A$3:$G$9999,7,0),"")</f>
        <v>3.5</v>
      </c>
      <c r="L424" s="136">
        <f>SUMIF(Q424:Q431,"&lt;0:14",Q424:Q431)+SUM(P424:P431)+TIME(0,60,0)</f>
        <v>0.416666666666667</v>
      </c>
      <c r="M424" s="137">
        <f>L424+SUMIF(Q424:Q431,"&gt;0:14",Q424:Q431)-TIME(0,30,0)</f>
        <v>0.416666666666666</v>
      </c>
      <c r="N424" s="137">
        <f>MAX(0,(L424-TIME(8,0,0)))</f>
        <v>0.0833333333333336</v>
      </c>
      <c r="O424" s="138">
        <f>SUM(K424:K431)</f>
        <v>207</v>
      </c>
      <c r="P424" s="139">
        <f t="shared" si="66"/>
        <v>0.00347222222222221</v>
      </c>
      <c r="Q424" s="145">
        <f t="shared" ref="Q424:Q430" si="69">IFERROR(MAX(0,(F425-J424)),"")</f>
        <v>0.00347222222222177</v>
      </c>
    </row>
    <row r="425" ht="31.5" spans="1:18">
      <c r="A425" s="13">
        <v>651</v>
      </c>
      <c r="B425" s="135">
        <f>IFERROR(VLOOKUP(A425,'CR ACT'!$A$3:$J$9999,10,FALSE),"")</f>
        <v>0</v>
      </c>
      <c r="C425" s="14">
        <v>65</v>
      </c>
      <c r="D425" s="13">
        <v>2</v>
      </c>
      <c r="E425" s="11" t="str">
        <f t="shared" si="68"/>
        <v>65-2</v>
      </c>
      <c r="F425" s="15">
        <f>IFERROR(VLOOKUP($A425,'CR ACT'!$A$3:$G$9999,2,0),"")</f>
        <v>0.222222222222222</v>
      </c>
      <c r="G425" s="15" t="str">
        <f>IFERROR(VLOOKUP($A425,'CR ACT'!$A$3:$G$9999,3,0),"")</f>
        <v>KLKV</v>
      </c>
      <c r="H425" s="13" t="str">
        <f>IFERROR(VLOOKUP($A425,'CR ACT'!$A$3:$G$9999,4,0),"")</f>
        <v>PVR-VZM-BYPASS-TVM-KANMLA</v>
      </c>
      <c r="I425" s="15" t="str">
        <f>IFERROR(VLOOKUP($A425,'CR ACT'!$A$3:$G$9999,5,0),"")</f>
        <v>MC</v>
      </c>
      <c r="J425" s="15">
        <f>IFERROR(VLOOKUP($A425,'CR ACT'!$A$3:$G$9999,6,0),"")</f>
        <v>0.319444444444444</v>
      </c>
      <c r="K425" s="21">
        <f>IFERROR(VLOOKUP($A425,'CR ACT'!$A$3:$G$9999,7,0),"")</f>
        <v>55</v>
      </c>
      <c r="L425" s="140"/>
      <c r="M425" s="140"/>
      <c r="N425" s="140"/>
      <c r="O425" s="140"/>
      <c r="P425" s="48">
        <f t="shared" si="66"/>
        <v>0.0972222222222222</v>
      </c>
      <c r="Q425" s="149">
        <f t="shared" si="69"/>
        <v>0.00694444444444481</v>
      </c>
      <c r="R425" s="1"/>
    </row>
    <row r="426" ht="15.75" spans="1:18">
      <c r="A426" s="13">
        <v>657</v>
      </c>
      <c r="B426" s="135">
        <f>IFERROR(VLOOKUP(A426,'CR ACT'!$A$3:$J$9999,10,FALSE),"")</f>
        <v>0</v>
      </c>
      <c r="C426" s="10">
        <v>65</v>
      </c>
      <c r="D426" s="13">
        <v>3</v>
      </c>
      <c r="E426" s="11" t="str">
        <f t="shared" si="68"/>
        <v>65-3</v>
      </c>
      <c r="F426" s="15">
        <f>IFERROR(VLOOKUP($A426,'CR ACT'!$A$3:$G$9999,2,0),"")</f>
        <v>0.326388888888889</v>
      </c>
      <c r="G426" s="15" t="str">
        <f>IFERROR(VLOOKUP($A426,'CR ACT'!$A$3:$G$9999,3,0),"")</f>
        <v>MC</v>
      </c>
      <c r="H426" s="13" t="str">
        <f>IFERROR(VLOOKUP($A426,'CR ACT'!$A$3:$G$9999,4,0),"")</f>
        <v>KNMLA-VZM-PVR</v>
      </c>
      <c r="I426" s="15" t="str">
        <f>IFERROR(VLOOKUP($A426,'CR ACT'!$A$3:$G$9999,5,0),"")</f>
        <v>KLKV</v>
      </c>
      <c r="J426" s="15">
        <f>IFERROR(VLOOKUP($A426,'CR ACT'!$A$3:$G$9999,6,0),"")</f>
        <v>0.423611111111111</v>
      </c>
      <c r="K426" s="21">
        <f>IFERROR(VLOOKUP($A426,'CR ACT'!$A$3:$G$9999,7,0),"")</f>
        <v>55</v>
      </c>
      <c r="L426" s="140"/>
      <c r="M426" s="140"/>
      <c r="N426" s="140"/>
      <c r="O426" s="140"/>
      <c r="P426" s="48">
        <f t="shared" si="66"/>
        <v>0.0972222222222222</v>
      </c>
      <c r="Q426" s="149">
        <f t="shared" si="69"/>
        <v>0.0208333333333328</v>
      </c>
      <c r="R426" s="1"/>
    </row>
    <row r="427" ht="15.75" spans="1:17">
      <c r="A427" s="13">
        <v>653</v>
      </c>
      <c r="B427" s="135">
        <f>IFERROR(VLOOKUP(A427,'CR ACT'!$A$3:$J$9999,10,FALSE),"")</f>
        <v>0</v>
      </c>
      <c r="C427" s="14">
        <v>65</v>
      </c>
      <c r="D427" s="13">
        <v>4</v>
      </c>
      <c r="E427" s="11" t="str">
        <f t="shared" si="68"/>
        <v>65-4</v>
      </c>
      <c r="F427" s="15">
        <f>IFERROR(VLOOKUP($A427,'CR ACT'!$A$3:$G$9999,2,0),"")</f>
        <v>0.444444444444444</v>
      </c>
      <c r="G427" s="15" t="str">
        <f>IFERROR(VLOOKUP($A427,'CR ACT'!$A$3:$G$9999,3,0),"")</f>
        <v>KLKV</v>
      </c>
      <c r="H427" s="13" t="str">
        <f>IFERROR(VLOOKUP($A427,'CR ACT'!$A$3:$G$9999,4,0),"")</f>
        <v>PVR-VZM-BYPASS</v>
      </c>
      <c r="I427" s="15" t="str">
        <f>IFERROR(VLOOKUP($A427,'CR ACT'!$A$3:$G$9999,5,0),"")</f>
        <v>TVM</v>
      </c>
      <c r="J427" s="15">
        <f>IFERROR(VLOOKUP($A427,'CR ACT'!$A$3:$G$9999,6,0),"")</f>
        <v>0.520833333333333</v>
      </c>
      <c r="K427" s="21">
        <f>IFERROR(VLOOKUP($A427,'CR ACT'!$A$3:$G$9999,7,0),"")</f>
        <v>45</v>
      </c>
      <c r="L427" s="140"/>
      <c r="M427" s="140"/>
      <c r="N427" s="140"/>
      <c r="O427" s="140"/>
      <c r="P427" s="48">
        <f t="shared" si="66"/>
        <v>0.0763888888888888</v>
      </c>
      <c r="Q427" s="146">
        <f t="shared" si="69"/>
        <v>0.0069444444444452</v>
      </c>
    </row>
    <row r="428" ht="15.75" spans="1:17">
      <c r="A428" s="13">
        <v>659</v>
      </c>
      <c r="B428" s="135">
        <f>IFERROR(VLOOKUP(A428,'CR ACT'!$A$3:$J$9999,10,FALSE),"")</f>
        <v>0</v>
      </c>
      <c r="C428" s="10">
        <v>65</v>
      </c>
      <c r="D428" s="13">
        <v>5</v>
      </c>
      <c r="E428" s="11" t="str">
        <f t="shared" si="68"/>
        <v>65-5</v>
      </c>
      <c r="F428" s="15">
        <f>IFERROR(VLOOKUP($A428,'CR ACT'!$A$3:$G$9999,2,0),"")</f>
        <v>0.527777777777778</v>
      </c>
      <c r="G428" s="15" t="str">
        <f>IFERROR(VLOOKUP($A428,'CR ACT'!$A$3:$G$9999,3,0),"")</f>
        <v>TVM</v>
      </c>
      <c r="H428" s="13" t="str">
        <f>IFERROR(VLOOKUP($A428,'CR ACT'!$A$3:$G$9999,4,0),"")</f>
        <v>VZM-PVR</v>
      </c>
      <c r="I428" s="15" t="str">
        <f>IFERROR(VLOOKUP($A428,'CR ACT'!$A$3:$G$9999,5,0),"")</f>
        <v>KLKV</v>
      </c>
      <c r="J428" s="15">
        <f>IFERROR(VLOOKUP($A428,'CR ACT'!$A$3:$G$9999,6,0),"")</f>
        <v>0.604166666666667</v>
      </c>
      <c r="K428" s="21">
        <f>IFERROR(VLOOKUP($A428,'CR ACT'!$A$3:$G$9999,7,0),"")</f>
        <v>45</v>
      </c>
      <c r="L428" s="140"/>
      <c r="M428" s="140"/>
      <c r="N428" s="140"/>
      <c r="O428" s="140"/>
      <c r="P428" s="48">
        <f t="shared" si="66"/>
        <v>0.076388888888889</v>
      </c>
      <c r="Q428" s="146">
        <f t="shared" si="69"/>
        <v>0.00347222222222199</v>
      </c>
    </row>
    <row r="429" ht="15.75" spans="1:17">
      <c r="A429" s="13">
        <v>89</v>
      </c>
      <c r="B429" s="135">
        <f>IFERROR(VLOOKUP(A429,'CR ACT'!$A$3:$J$9999,10,FALSE),"")</f>
        <v>0</v>
      </c>
      <c r="C429" s="14">
        <v>65</v>
      </c>
      <c r="D429" s="13">
        <v>6</v>
      </c>
      <c r="E429" s="11" t="str">
        <f t="shared" si="68"/>
        <v>65-6</v>
      </c>
      <c r="F429" s="15">
        <f>IFERROR(VLOOKUP($A429,'CR ACT'!$A$3:$G$9999,2,0),"")</f>
        <v>0.607638888888889</v>
      </c>
      <c r="G429" s="15" t="str">
        <f>IFERROR(VLOOKUP($A429,'CR ACT'!$A$3:$G$9999,3,0),"")</f>
        <v>KLKV</v>
      </c>
      <c r="H429" s="13" t="str">
        <f>IFERROR(VLOOKUP($A429,'CR ACT'!$A$3:$G$9999,4,0),"")</f>
        <v>NH</v>
      </c>
      <c r="I429" s="15" t="str">
        <f>IFERROR(VLOOKUP($A429,'CR ACT'!$A$3:$G$9999,5,0),"")</f>
        <v>PSL</v>
      </c>
      <c r="J429" s="15">
        <f>IFERROR(VLOOKUP($A429,'CR ACT'!$A$3:$G$9999,6,0),"")</f>
        <v>0.611111111111111</v>
      </c>
      <c r="K429" s="21">
        <f>IFERROR(VLOOKUP($A429,'CR ACT'!$A$3:$G$9999,7,0),"")</f>
        <v>3.5</v>
      </c>
      <c r="L429" s="140"/>
      <c r="M429" s="140"/>
      <c r="N429" s="140"/>
      <c r="O429" s="140"/>
      <c r="P429" s="48">
        <f t="shared" si="66"/>
        <v>0.0034722222222221</v>
      </c>
      <c r="Q429" s="146" t="str">
        <f t="shared" si="69"/>
        <v/>
      </c>
    </row>
    <row r="430" ht="15.75" spans="1:17">
      <c r="A430" s="13"/>
      <c r="B430" s="135" t="str">
        <f>IFERROR(VLOOKUP(A430,'CR ACT'!$A$3:$J$9999,10,FALSE),"")</f>
        <v/>
      </c>
      <c r="C430" s="18"/>
      <c r="D430" s="13"/>
      <c r="E430" s="11" t="str">
        <f t="shared" si="68"/>
        <v>0</v>
      </c>
      <c r="F430" s="15" t="str">
        <f>IFERROR(VLOOKUP($A430,'CR ACT'!$A$3:$G$9999,2,0),"")</f>
        <v/>
      </c>
      <c r="G430" s="15" t="str">
        <f>IFERROR(VLOOKUP($A430,'CR ACT'!$A$3:$G$9999,3,0),"")</f>
        <v/>
      </c>
      <c r="H430" s="13" t="str">
        <f>IFERROR(VLOOKUP($A430,'CR ACT'!$A$3:$G$9999,4,0),"")</f>
        <v/>
      </c>
      <c r="I430" s="15" t="str">
        <f>IFERROR(VLOOKUP($A430,'CR ACT'!$A$3:$G$9999,5,0),"")</f>
        <v/>
      </c>
      <c r="J430" s="15" t="str">
        <f>IFERROR(VLOOKUP($A430,'CR ACT'!$A$3:$G$9999,6,0),"")</f>
        <v/>
      </c>
      <c r="K430" s="21" t="str">
        <f>IFERROR(VLOOKUP($A430,'CR ACT'!$A$3:$G$9999,7,0),"")</f>
        <v/>
      </c>
      <c r="L430" s="141"/>
      <c r="M430" s="141"/>
      <c r="N430" s="141"/>
      <c r="O430" s="141"/>
      <c r="P430" s="48" t="str">
        <f t="shared" si="66"/>
        <v/>
      </c>
      <c r="Q430" s="146" t="str">
        <f t="shared" si="69"/>
        <v/>
      </c>
    </row>
    <row r="431" ht="16.5" spans="1:17">
      <c r="A431" s="13"/>
      <c r="B431" s="135" t="str">
        <f>IFERROR(VLOOKUP(A431,'CR ACT'!$A$3:$J$9999,10,FALSE),"")</f>
        <v/>
      </c>
      <c r="C431" s="18"/>
      <c r="D431" s="16"/>
      <c r="E431" s="11" t="str">
        <f t="shared" si="68"/>
        <v>0</v>
      </c>
      <c r="F431" s="17" t="str">
        <f>IFERROR(VLOOKUP($A431,'CR ACT'!$A$3:$G$9999,2,0),"")</f>
        <v/>
      </c>
      <c r="G431" s="17" t="str">
        <f>IFERROR(VLOOKUP($A431,'CR ACT'!$A$3:$G$9999,3,0),"")</f>
        <v/>
      </c>
      <c r="H431" s="16" t="str">
        <f>IFERROR(VLOOKUP($A431,'CR ACT'!$A$3:$G$9999,4,0),"")</f>
        <v/>
      </c>
      <c r="I431" s="17" t="str">
        <f>IFERROR(VLOOKUP($A431,'CR ACT'!$A$3:$G$9999,5,0),"")</f>
        <v/>
      </c>
      <c r="J431" s="17" t="str">
        <f>IFERROR(VLOOKUP($A431,'CR ACT'!$A$3:$G$9999,6,0),"")</f>
        <v/>
      </c>
      <c r="K431" s="22" t="str">
        <f>IFERROR(VLOOKUP($A431,'CR ACT'!$A$3:$G$9999,7,0),"")</f>
        <v/>
      </c>
      <c r="L431" s="142"/>
      <c r="M431" s="142"/>
      <c r="N431" s="142"/>
      <c r="O431" s="142"/>
      <c r="P431" s="143" t="str">
        <f t="shared" si="66"/>
        <v/>
      </c>
      <c r="Q431" s="147"/>
    </row>
    <row r="432" ht="15.75" spans="1:17">
      <c r="A432" s="9">
        <v>55</v>
      </c>
      <c r="B432" s="135">
        <f>IFERROR(VLOOKUP(A432,'CR ACT'!$A$3:$J$9999,10,FALSE),"")</f>
        <v>0</v>
      </c>
      <c r="C432" s="10">
        <v>66</v>
      </c>
      <c r="D432" s="11">
        <v>1</v>
      </c>
      <c r="E432" s="11" t="str">
        <f t="shared" si="68"/>
        <v>66-1</v>
      </c>
      <c r="F432" s="12">
        <f>IFERROR(VLOOKUP($A432,'CR ACT'!$A$3:$G$9999,2,0),"")</f>
        <v>0.628472222222222</v>
      </c>
      <c r="G432" s="12" t="str">
        <f>IFERROR(VLOOKUP($A432,'CR ACT'!$A$3:$G$9999,3,0),"")</f>
        <v>PSL</v>
      </c>
      <c r="H432" s="11" t="str">
        <f>IFERROR(VLOOKUP($A432,'CR ACT'!$A$3:$G$9999,4,0),"")</f>
        <v>NH</v>
      </c>
      <c r="I432" s="12" t="str">
        <f>IFERROR(VLOOKUP($A432,'CR ACT'!$A$3:$G$9999,5,0),"")</f>
        <v>KLKV</v>
      </c>
      <c r="J432" s="12">
        <f>IFERROR(VLOOKUP($A432,'CR ACT'!$A$3:$G$9999,6,0),"")</f>
        <v>0.635416666666666</v>
      </c>
      <c r="K432" s="20">
        <f>IFERROR(VLOOKUP($A432,'CR ACT'!$A$3:$G$9999,7,0),"")</f>
        <v>3.5</v>
      </c>
      <c r="L432" s="136">
        <f>SUMIF(Q432:Q439,"&lt;0:14",Q432:Q439)+SUM(P432:P439)+TIME(0,60,0)</f>
        <v>0.333333333333334</v>
      </c>
      <c r="M432" s="137">
        <f>L432+SUMIF(Q432:Q439,"&gt;0:14",Q432:Q439)-TIME(0,30,0)</f>
        <v>0.333333333333333</v>
      </c>
      <c r="N432" s="137">
        <f>MAX(0,(L432-TIME(8,0,0)))</f>
        <v>3.33066907387547e-16</v>
      </c>
      <c r="O432" s="138">
        <f>SUM(K432:K439)</f>
        <v>154.4</v>
      </c>
      <c r="P432" s="139">
        <f t="shared" si="66"/>
        <v>0.00694444444444442</v>
      </c>
      <c r="Q432" s="145">
        <f t="shared" ref="Q432:Q438" si="70">IFERROR(MAX(0,(F433-J432)),"")</f>
        <v>0.00694444444444464</v>
      </c>
    </row>
    <row r="433" ht="15.75" spans="1:17">
      <c r="A433" s="13">
        <v>265</v>
      </c>
      <c r="B433" s="135">
        <f>IFERROR(VLOOKUP(A433,'CR ACT'!$A$3:$J$9999,10,FALSE),"")</f>
        <v>0</v>
      </c>
      <c r="C433" s="14">
        <v>66</v>
      </c>
      <c r="D433" s="13">
        <v>2</v>
      </c>
      <c r="E433" s="11" t="str">
        <f t="shared" si="68"/>
        <v>66-2</v>
      </c>
      <c r="F433" s="15">
        <f>IFERROR(VLOOKUP($A433,'CR ACT'!$A$3:$G$9999,2,0),"")</f>
        <v>0.642361111111111</v>
      </c>
      <c r="G433" s="15" t="str">
        <f>IFERROR(VLOOKUP($A433,'CR ACT'!$A$3:$G$9999,3,0),"")</f>
        <v>KLKV</v>
      </c>
      <c r="H433" s="13" t="str">
        <f>IFERROR(VLOOKUP($A433,'CR ACT'!$A$3:$G$9999,4,0),"")</f>
        <v>NH</v>
      </c>
      <c r="I433" s="15" t="str">
        <f>IFERROR(VLOOKUP($A433,'CR ACT'!$A$3:$G$9999,5,0),"")</f>
        <v>TVM</v>
      </c>
      <c r="J433" s="15">
        <f>IFERROR(VLOOKUP($A433,'CR ACT'!$A$3:$G$9999,6,0),"")</f>
        <v>0.701388888888889</v>
      </c>
      <c r="K433" s="21">
        <f>IFERROR(VLOOKUP($A433,'CR ACT'!$A$3:$G$9999,7,0),"")</f>
        <v>33.7</v>
      </c>
      <c r="L433" s="140"/>
      <c r="M433" s="140"/>
      <c r="N433" s="140"/>
      <c r="O433" s="140"/>
      <c r="P433" s="48">
        <f t="shared" si="66"/>
        <v>0.0590277777777779</v>
      </c>
      <c r="Q433" s="146">
        <f t="shared" si="70"/>
        <v>0.00694444444444409</v>
      </c>
    </row>
    <row r="434" ht="15.75" spans="1:17">
      <c r="A434" s="13">
        <v>454</v>
      </c>
      <c r="B434" s="135">
        <f>IFERROR(VLOOKUP(A434,'CR ACT'!$A$3:$J$9999,10,FALSE),"")</f>
        <v>0</v>
      </c>
      <c r="C434" s="10">
        <v>66</v>
      </c>
      <c r="D434" s="13">
        <v>3</v>
      </c>
      <c r="E434" s="11" t="str">
        <f t="shared" si="68"/>
        <v>66-3</v>
      </c>
      <c r="F434" s="15">
        <f>IFERROR(VLOOKUP($A434,'CR ACT'!$A$3:$G$9999,2,0),"")</f>
        <v>0.708333333333333</v>
      </c>
      <c r="G434" s="15" t="str">
        <f>IFERROR(VLOOKUP($A434,'CR ACT'!$A$3:$G$9999,3,0),"")</f>
        <v>TVM</v>
      </c>
      <c r="H434" s="13" t="str">
        <f>IFERROR(VLOOKUP($A434,'CR ACT'!$A$3:$G$9999,4,0),"")</f>
        <v>NH</v>
      </c>
      <c r="I434" s="15" t="str">
        <f>IFERROR(VLOOKUP($A434,'CR ACT'!$A$3:$G$9999,5,0),"")</f>
        <v>KLKV</v>
      </c>
      <c r="J434" s="15">
        <f>IFERROR(VLOOKUP($A434,'CR ACT'!$A$3:$G$9999,6,0),"")</f>
        <v>0.763888888888889</v>
      </c>
      <c r="K434" s="21">
        <f>IFERROR(VLOOKUP($A434,'CR ACT'!$A$3:$G$9999,7,0),"")</f>
        <v>33.7</v>
      </c>
      <c r="L434" s="140"/>
      <c r="M434" s="140"/>
      <c r="N434" s="140"/>
      <c r="O434" s="140"/>
      <c r="P434" s="48">
        <f t="shared" si="66"/>
        <v>0.0555555555555559</v>
      </c>
      <c r="Q434" s="146">
        <f t="shared" si="70"/>
        <v>0.020833333333333</v>
      </c>
    </row>
    <row r="435" ht="15.75" spans="1:17">
      <c r="A435" s="13">
        <v>280</v>
      </c>
      <c r="B435" s="135">
        <f>IFERROR(VLOOKUP(A435,'CR ACT'!$A$3:$J$9999,10,FALSE),"")</f>
        <v>0</v>
      </c>
      <c r="C435" s="14">
        <v>66</v>
      </c>
      <c r="D435" s="13">
        <v>4</v>
      </c>
      <c r="E435" s="11" t="str">
        <f t="shared" si="68"/>
        <v>66-4</v>
      </c>
      <c r="F435" s="15">
        <f>IFERROR(VLOOKUP($A435,'CR ACT'!$A$3:$G$9999,2,0),"")</f>
        <v>0.784722222222222</v>
      </c>
      <c r="G435" s="15" t="str">
        <f>IFERROR(VLOOKUP($A435,'CR ACT'!$A$3:$G$9999,3,0),"")</f>
        <v>KLKV</v>
      </c>
      <c r="H435" s="13" t="str">
        <f>IFERROR(VLOOKUP($A435,'CR ACT'!$A$3:$G$9999,4,0),"")</f>
        <v>NH</v>
      </c>
      <c r="I435" s="15" t="str">
        <f>IFERROR(VLOOKUP($A435,'CR ACT'!$A$3:$G$9999,5,0),"")</f>
        <v>MC</v>
      </c>
      <c r="J435" s="15">
        <f>IFERROR(VLOOKUP($A435,'CR ACT'!$A$3:$G$9999,6,0),"")</f>
        <v>0.854166666666667</v>
      </c>
      <c r="K435" s="21">
        <f>IFERROR(VLOOKUP($A435,'CR ACT'!$A$3:$G$9999,7,0),"")</f>
        <v>40</v>
      </c>
      <c r="L435" s="140"/>
      <c r="M435" s="140"/>
      <c r="N435" s="140"/>
      <c r="O435" s="140"/>
      <c r="P435" s="48">
        <f t="shared" si="66"/>
        <v>0.069444444444445</v>
      </c>
      <c r="Q435" s="146">
        <f t="shared" si="70"/>
        <v>0.00694444444444409</v>
      </c>
    </row>
    <row r="436" ht="15.75" spans="1:17">
      <c r="A436" s="13">
        <v>489</v>
      </c>
      <c r="B436" s="135">
        <f>IFERROR(VLOOKUP(A436,'CR ACT'!$A$3:$J$9999,10,FALSE),"")</f>
        <v>0</v>
      </c>
      <c r="C436" s="10">
        <v>66</v>
      </c>
      <c r="D436" s="13">
        <v>5</v>
      </c>
      <c r="E436" s="11" t="str">
        <f t="shared" si="68"/>
        <v>66-5</v>
      </c>
      <c r="F436" s="15">
        <f>IFERROR(VLOOKUP($A436,'CR ACT'!$A$3:$G$9999,2,0),"")</f>
        <v>0.861111111111111</v>
      </c>
      <c r="G436" s="15" t="str">
        <f>IFERROR(VLOOKUP($A436,'CR ACT'!$A$3:$G$9999,3,0),"")</f>
        <v>MC</v>
      </c>
      <c r="H436" s="13" t="str">
        <f>IFERROR(VLOOKUP($A436,'CR ACT'!$A$3:$G$9999,4,0),"")</f>
        <v>NH</v>
      </c>
      <c r="I436" s="15" t="str">
        <f>IFERROR(VLOOKUP($A436,'CR ACT'!$A$3:$G$9999,5,0),"")</f>
        <v>KLKV</v>
      </c>
      <c r="J436" s="15">
        <f>IFERROR(VLOOKUP($A436,'CR ACT'!$A$3:$G$9999,6,0),"")</f>
        <v>0.930555555555556</v>
      </c>
      <c r="K436" s="21">
        <f>IFERROR(VLOOKUP($A436,'CR ACT'!$A$3:$G$9999,7,0),"")</f>
        <v>40</v>
      </c>
      <c r="L436" s="140"/>
      <c r="M436" s="140"/>
      <c r="N436" s="140"/>
      <c r="O436" s="140"/>
      <c r="P436" s="48">
        <f t="shared" si="66"/>
        <v>0.069444444444445</v>
      </c>
      <c r="Q436" s="146">
        <f t="shared" si="70"/>
        <v>0.00694444444444398</v>
      </c>
    </row>
    <row r="437" ht="15.75" spans="1:17">
      <c r="A437" s="13">
        <v>108</v>
      </c>
      <c r="B437" s="135">
        <f>IFERROR(VLOOKUP(A437,'CR ACT'!$A$3:$J$9999,10,FALSE),"")</f>
        <v>0</v>
      </c>
      <c r="C437" s="14">
        <v>66</v>
      </c>
      <c r="D437" s="13">
        <v>6</v>
      </c>
      <c r="E437" s="11" t="str">
        <f t="shared" si="68"/>
        <v>66-6</v>
      </c>
      <c r="F437" s="15">
        <f>IFERROR(VLOOKUP($A437,'CR ACT'!$A$3:$G$9999,2,0),"")</f>
        <v>0.9375</v>
      </c>
      <c r="G437" s="15" t="str">
        <f>IFERROR(VLOOKUP($A437,'CR ACT'!$A$3:$G$9999,3,0),"")</f>
        <v>KLKV</v>
      </c>
      <c r="H437" s="13" t="str">
        <f>IFERROR(VLOOKUP($A437,'CR ACT'!$A$3:$G$9999,4,0),"")</f>
        <v>NH</v>
      </c>
      <c r="I437" s="15" t="str">
        <f>IFERROR(VLOOKUP($A437,'CR ACT'!$A$3:$G$9999,5,0),"")</f>
        <v>PSL</v>
      </c>
      <c r="J437" s="15">
        <f>IFERROR(VLOOKUP($A437,'CR ACT'!$A$3:$G$9999,6,0),"")</f>
        <v>0.940972222222222</v>
      </c>
      <c r="K437" s="21">
        <f>IFERROR(VLOOKUP($A437,'CR ACT'!$A$3:$G$9999,7,0),"")</f>
        <v>3.5</v>
      </c>
      <c r="L437" s="140"/>
      <c r="M437" s="140"/>
      <c r="N437" s="140"/>
      <c r="O437" s="140"/>
      <c r="P437" s="48">
        <f t="shared" si="66"/>
        <v>0.00347222222222199</v>
      </c>
      <c r="Q437" s="146" t="str">
        <f t="shared" si="70"/>
        <v/>
      </c>
    </row>
    <row r="438" ht="15.75" spans="1:17">
      <c r="A438" s="13"/>
      <c r="B438" s="135" t="str">
        <f>IFERROR(VLOOKUP(A438,'CR ACT'!$A$3:$J$9999,10,FALSE),"")</f>
        <v/>
      </c>
      <c r="C438" s="18"/>
      <c r="D438" s="13"/>
      <c r="E438" s="11" t="str">
        <f t="shared" si="68"/>
        <v>0</v>
      </c>
      <c r="F438" s="15" t="str">
        <f>IFERROR(VLOOKUP($A438,'CR ACT'!$A$3:$G$9999,2,0),"")</f>
        <v/>
      </c>
      <c r="G438" s="15" t="str">
        <f>IFERROR(VLOOKUP($A438,'CR ACT'!$A$3:$G$9999,3,0),"")</f>
        <v/>
      </c>
      <c r="H438" s="13" t="str">
        <f>IFERROR(VLOOKUP($A438,'CR ACT'!$A$3:$G$9999,4,0),"")</f>
        <v/>
      </c>
      <c r="I438" s="15" t="str">
        <f>IFERROR(VLOOKUP($A438,'CR ACT'!$A$3:$G$9999,5,0),"")</f>
        <v/>
      </c>
      <c r="J438" s="15" t="str">
        <f>IFERROR(VLOOKUP($A438,'CR ACT'!$A$3:$G$9999,6,0),"")</f>
        <v/>
      </c>
      <c r="K438" s="21" t="str">
        <f>IFERROR(VLOOKUP($A438,'CR ACT'!$A$3:$G$9999,7,0),"")</f>
        <v/>
      </c>
      <c r="L438" s="141"/>
      <c r="M438" s="141"/>
      <c r="N438" s="141"/>
      <c r="O438" s="141"/>
      <c r="P438" s="48" t="str">
        <f t="shared" si="66"/>
        <v/>
      </c>
      <c r="Q438" s="146" t="str">
        <f t="shared" si="70"/>
        <v/>
      </c>
    </row>
    <row r="439" ht="16.5" spans="1:17">
      <c r="A439" s="13"/>
      <c r="B439" s="135" t="str">
        <f>IFERROR(VLOOKUP(A439,'CR ACT'!$A$3:$J$9999,10,FALSE),"")</f>
        <v/>
      </c>
      <c r="C439" s="18"/>
      <c r="D439" s="16"/>
      <c r="E439" s="11" t="str">
        <f t="shared" si="68"/>
        <v>0</v>
      </c>
      <c r="F439" s="17" t="str">
        <f>IFERROR(VLOOKUP($A439,'CR ACT'!$A$3:$G$9999,2,0),"")</f>
        <v/>
      </c>
      <c r="G439" s="17" t="str">
        <f>IFERROR(VLOOKUP($A439,'CR ACT'!$A$3:$G$9999,3,0),"")</f>
        <v/>
      </c>
      <c r="H439" s="16" t="str">
        <f>IFERROR(VLOOKUP($A439,'CR ACT'!$A$3:$G$9999,4,0),"")</f>
        <v/>
      </c>
      <c r="I439" s="17" t="str">
        <f>IFERROR(VLOOKUP($A439,'CR ACT'!$A$3:$G$9999,5,0),"")</f>
        <v/>
      </c>
      <c r="J439" s="17" t="str">
        <f>IFERROR(VLOOKUP($A439,'CR ACT'!$A$3:$G$9999,6,0),"")</f>
        <v/>
      </c>
      <c r="K439" s="22" t="str">
        <f>IFERROR(VLOOKUP($A439,'CR ACT'!$A$3:$G$9999,7,0),"")</f>
        <v/>
      </c>
      <c r="L439" s="142"/>
      <c r="M439" s="142"/>
      <c r="N439" s="142"/>
      <c r="O439" s="142"/>
      <c r="P439" s="143" t="str">
        <f t="shared" ref="P439:P462" si="71">IFERROR(J439-F439,"")</f>
        <v/>
      </c>
      <c r="Q439" s="147"/>
    </row>
    <row r="440" ht="15.75" spans="1:18">
      <c r="A440" s="9">
        <v>16</v>
      </c>
      <c r="B440" s="135">
        <f>IFERROR(VLOOKUP(A440,'CR ACT'!$A$3:$J$9999,10,FALSE),"")</f>
        <v>0</v>
      </c>
      <c r="C440" s="10">
        <v>68</v>
      </c>
      <c r="D440" s="11">
        <v>1</v>
      </c>
      <c r="E440" s="11" t="str">
        <f t="shared" si="68"/>
        <v>68-1</v>
      </c>
      <c r="F440" s="12">
        <f>IFERROR(VLOOKUP($A440,'CR ACT'!$A$3:$G$9999,2,0),"")</f>
        <v>0.256944444444444</v>
      </c>
      <c r="G440" s="12" t="str">
        <f>IFERROR(VLOOKUP($A440,'CR ACT'!$A$3:$G$9999,3,0),"")</f>
        <v>PSL</v>
      </c>
      <c r="H440" s="11" t="str">
        <f>IFERROR(VLOOKUP($A440,'CR ACT'!$A$3:$G$9999,4,0),"")</f>
        <v>NH</v>
      </c>
      <c r="I440" s="12" t="str">
        <f>IFERROR(VLOOKUP($A440,'CR ACT'!$A$3:$G$9999,5,0),"")</f>
        <v>KLKV</v>
      </c>
      <c r="J440" s="12">
        <f>IFERROR(VLOOKUP($A440,'CR ACT'!$A$3:$G$9999,6,0),"")</f>
        <v>0.263888888888888</v>
      </c>
      <c r="K440" s="20">
        <f>IFERROR(VLOOKUP($A440,'CR ACT'!$A$3:$G$9999,7,0),"")</f>
        <v>3.5</v>
      </c>
      <c r="L440" s="136">
        <f>SUMIF(Q440:Q447,"&lt;0:14",Q440:Q447)+SUM(P440:P447)+TIME(0,60,0)</f>
        <v>0.361111111111111</v>
      </c>
      <c r="M440" s="137">
        <f>L440+SUMIF(Q440:Q447,"&gt;0:14",Q440:Q447)-TIME(0,30,0)</f>
        <v>0.361111111111111</v>
      </c>
      <c r="N440" s="137">
        <f>MAX(0,(L440-TIME(8,0,0)))</f>
        <v>0.0277777777777773</v>
      </c>
      <c r="O440" s="138">
        <f>SUM(K440:K447)</f>
        <v>165.7</v>
      </c>
      <c r="P440" s="139">
        <f t="shared" si="71"/>
        <v>0.00694444444444442</v>
      </c>
      <c r="Q440" s="150">
        <f t="shared" ref="Q440:Q446" si="72">IFERROR(MAX(0,(F441-J440)),"")</f>
        <v>0.0034722222222226</v>
      </c>
      <c r="R440" s="1"/>
    </row>
    <row r="441" ht="15.75" spans="1:17">
      <c r="A441" s="13">
        <v>147</v>
      </c>
      <c r="B441" s="135">
        <f>IFERROR(VLOOKUP(A441,'CR ACT'!$A$3:$J$9999,10,FALSE),"")</f>
        <v>0</v>
      </c>
      <c r="C441" s="14">
        <v>68</v>
      </c>
      <c r="D441" s="13">
        <v>2</v>
      </c>
      <c r="E441" s="11" t="str">
        <f t="shared" si="68"/>
        <v>68-2</v>
      </c>
      <c r="F441" s="15">
        <f>IFERROR(VLOOKUP($A441,'CR ACT'!$A$3:$G$9999,2,0),"")</f>
        <v>0.267361111111111</v>
      </c>
      <c r="G441" s="15" t="str">
        <f>IFERROR(VLOOKUP($A441,'CR ACT'!$A$3:$G$9999,3,0),"")</f>
        <v>KLKV</v>
      </c>
      <c r="H441" s="13" t="str">
        <f>IFERROR(VLOOKUP($A441,'CR ACT'!$A$3:$G$9999,4,0),"")</f>
        <v>NH</v>
      </c>
      <c r="I441" s="15" t="str">
        <f>IFERROR(VLOOKUP($A441,'CR ACT'!$A$3:$G$9999,5,0),"")</f>
        <v>MC</v>
      </c>
      <c r="J441" s="15">
        <f>IFERROR(VLOOKUP($A441,'CR ACT'!$A$3:$G$9999,6,0),"")</f>
        <v>0.333333333333333</v>
      </c>
      <c r="K441" s="21">
        <f>IFERROR(VLOOKUP($A441,'CR ACT'!$A$3:$G$9999,7,0),"")</f>
        <v>40</v>
      </c>
      <c r="L441" s="140"/>
      <c r="M441" s="140"/>
      <c r="N441" s="140"/>
      <c r="O441" s="140"/>
      <c r="P441" s="48">
        <f t="shared" si="71"/>
        <v>0.065972222222222</v>
      </c>
      <c r="Q441" s="146">
        <f t="shared" si="72"/>
        <v>0.020833333333334</v>
      </c>
    </row>
    <row r="442" ht="15.75" spans="1:17">
      <c r="A442" s="13">
        <v>348</v>
      </c>
      <c r="B442" s="135">
        <f>IFERROR(VLOOKUP(A442,'CR ACT'!$A$3:$J$9999,10,FALSE),"")</f>
        <v>0</v>
      </c>
      <c r="C442" s="10">
        <v>68</v>
      </c>
      <c r="D442" s="13">
        <v>3</v>
      </c>
      <c r="E442" s="11" t="str">
        <f t="shared" si="68"/>
        <v>68-3</v>
      </c>
      <c r="F442" s="15">
        <f>IFERROR(VLOOKUP($A442,'CR ACT'!$A$3:$G$9999,2,0),"")</f>
        <v>0.354166666666667</v>
      </c>
      <c r="G442" s="15" t="str">
        <f>IFERROR(VLOOKUP($A442,'CR ACT'!$A$3:$G$9999,3,0),"")</f>
        <v>MC</v>
      </c>
      <c r="H442" s="13" t="str">
        <f>IFERROR(VLOOKUP($A442,'CR ACT'!$A$3:$G$9999,4,0),"")</f>
        <v>NH</v>
      </c>
      <c r="I442" s="15" t="str">
        <f>IFERROR(VLOOKUP($A442,'CR ACT'!$A$3:$G$9999,5,0),"")</f>
        <v>KLKV</v>
      </c>
      <c r="J442" s="15">
        <f>IFERROR(VLOOKUP($A442,'CR ACT'!$A$3:$G$9999,6,0),"")</f>
        <v>0.430555555555556</v>
      </c>
      <c r="K442" s="21">
        <f>IFERROR(VLOOKUP($A442,'CR ACT'!$A$3:$G$9999,7,0),"")</f>
        <v>40</v>
      </c>
      <c r="L442" s="140"/>
      <c r="M442" s="140"/>
      <c r="N442" s="140"/>
      <c r="O442" s="140"/>
      <c r="P442" s="48">
        <f t="shared" si="71"/>
        <v>0.076388888888889</v>
      </c>
      <c r="Q442" s="146">
        <f t="shared" si="72"/>
        <v>0.00694444444444398</v>
      </c>
    </row>
    <row r="443" ht="15.75" spans="1:17">
      <c r="A443" s="13">
        <v>654</v>
      </c>
      <c r="B443" s="135">
        <f>IFERROR(VLOOKUP(A443,'CR ACT'!$A$3:$J$9999,10,FALSE),"")</f>
        <v>0</v>
      </c>
      <c r="C443" s="14">
        <v>68</v>
      </c>
      <c r="D443" s="13">
        <v>4</v>
      </c>
      <c r="E443" s="11" t="str">
        <f t="shared" si="68"/>
        <v>68-4</v>
      </c>
      <c r="F443" s="15">
        <f>IFERROR(VLOOKUP($A443,'CR ACT'!$A$3:$G$9999,2,0),"")</f>
        <v>0.4375</v>
      </c>
      <c r="G443" s="15" t="str">
        <f>IFERROR(VLOOKUP($A443,'CR ACT'!$A$3:$G$9999,3,0),"")</f>
        <v>KLKV</v>
      </c>
      <c r="H443" s="13" t="str">
        <f>IFERROR(VLOOKUP($A443,'CR ACT'!$A$3:$G$9999,4,0),"")</f>
        <v>PVR-VZM-BYPASS</v>
      </c>
      <c r="I443" s="15" t="str">
        <f>IFERROR(VLOOKUP($A443,'CR ACT'!$A$3:$G$9999,5,0),"")</f>
        <v>TVM</v>
      </c>
      <c r="J443" s="15">
        <f>IFERROR(VLOOKUP($A443,'CR ACT'!$A$3:$G$9999,6,0),"")</f>
        <v>0.520833333333333</v>
      </c>
      <c r="K443" s="21">
        <f>IFERROR(VLOOKUP($A443,'CR ACT'!$A$3:$G$9999,7,0),"")</f>
        <v>45</v>
      </c>
      <c r="L443" s="140"/>
      <c r="M443" s="140"/>
      <c r="N443" s="140"/>
      <c r="O443" s="140"/>
      <c r="P443" s="48">
        <f t="shared" si="71"/>
        <v>0.0833333333333333</v>
      </c>
      <c r="Q443" s="146">
        <f t="shared" si="72"/>
        <v>0.00694444444444475</v>
      </c>
    </row>
    <row r="444" ht="15.75" spans="1:17">
      <c r="A444" s="13">
        <v>470</v>
      </c>
      <c r="B444" s="135">
        <f>IFERROR(VLOOKUP(A444,'CR ACT'!$A$3:$J$9999,10,FALSE),"")</f>
        <v>0</v>
      </c>
      <c r="C444" s="10">
        <v>68</v>
      </c>
      <c r="D444" s="13">
        <v>5</v>
      </c>
      <c r="E444" s="11" t="str">
        <f t="shared" si="68"/>
        <v>68-5</v>
      </c>
      <c r="F444" s="15">
        <f>IFERROR(VLOOKUP($A444,'CR ACT'!$A$3:$G$9999,2,0),"")</f>
        <v>0.527777777777778</v>
      </c>
      <c r="G444" s="15" t="str">
        <f>IFERROR(VLOOKUP($A444,'CR ACT'!$A$3:$G$9999,3,0),"")</f>
        <v>TVM</v>
      </c>
      <c r="H444" s="13" t="str">
        <f>IFERROR(VLOOKUP($A444,'CR ACT'!$A$3:$G$9999,4,0),"")</f>
        <v>NH</v>
      </c>
      <c r="I444" s="15" t="str">
        <f>IFERROR(VLOOKUP($A444,'CR ACT'!$A$3:$G$9999,5,0),"")</f>
        <v>KLKV</v>
      </c>
      <c r="J444" s="15">
        <f>IFERROR(VLOOKUP($A444,'CR ACT'!$A$3:$G$9999,6,0),"")</f>
        <v>0.583333333333333</v>
      </c>
      <c r="K444" s="21">
        <f>IFERROR(VLOOKUP($A444,'CR ACT'!$A$3:$G$9999,7,0),"")</f>
        <v>33.7</v>
      </c>
      <c r="L444" s="140"/>
      <c r="M444" s="140"/>
      <c r="N444" s="140"/>
      <c r="O444" s="140"/>
      <c r="P444" s="48">
        <f t="shared" si="71"/>
        <v>0.055555555555555</v>
      </c>
      <c r="Q444" s="146">
        <f t="shared" si="72"/>
        <v>0.00694444444444497</v>
      </c>
    </row>
    <row r="445" ht="15.75" spans="1:17">
      <c r="A445" s="13">
        <v>81</v>
      </c>
      <c r="B445" s="135">
        <f>IFERROR(VLOOKUP(A445,'CR ACT'!$A$3:$J$9999,10,FALSE),"")</f>
        <v>0</v>
      </c>
      <c r="C445" s="14">
        <v>68</v>
      </c>
      <c r="D445" s="13">
        <v>6</v>
      </c>
      <c r="E445" s="11" t="str">
        <f t="shared" si="68"/>
        <v>68-6</v>
      </c>
      <c r="F445" s="15">
        <f>IFERROR(VLOOKUP($A445,'CR ACT'!$A$3:$G$9999,2,0),"")</f>
        <v>0.590277777777778</v>
      </c>
      <c r="G445" s="15" t="str">
        <f>IFERROR(VLOOKUP($A445,'CR ACT'!$A$3:$G$9999,3,0),"")</f>
        <v>KLKV</v>
      </c>
      <c r="H445" s="13" t="str">
        <f>IFERROR(VLOOKUP($A445,'CR ACT'!$A$3:$G$9999,4,0),"")</f>
        <v>NH</v>
      </c>
      <c r="I445" s="15" t="str">
        <f>IFERROR(VLOOKUP($A445,'CR ACT'!$A$3:$G$9999,5,0),"")</f>
        <v>PSL</v>
      </c>
      <c r="J445" s="15">
        <f>IFERROR(VLOOKUP($A445,'CR ACT'!$A$3:$G$9999,6,0),"")</f>
        <v>0.597222222222222</v>
      </c>
      <c r="K445" s="21">
        <f>IFERROR(VLOOKUP($A445,'CR ACT'!$A$3:$G$9999,7,0),"")</f>
        <v>3.5</v>
      </c>
      <c r="L445" s="140"/>
      <c r="M445" s="140"/>
      <c r="N445" s="140"/>
      <c r="O445" s="140"/>
      <c r="P445" s="48">
        <f t="shared" si="71"/>
        <v>0.00694444444444398</v>
      </c>
      <c r="Q445" s="146" t="str">
        <f t="shared" si="72"/>
        <v/>
      </c>
    </row>
    <row r="446" ht="15.75" spans="1:17">
      <c r="A446" s="13"/>
      <c r="B446" s="135" t="str">
        <f>IFERROR(VLOOKUP(A446,'CR ACT'!$A$3:$J$9999,10,FALSE),"")</f>
        <v/>
      </c>
      <c r="C446" s="10"/>
      <c r="D446" s="13"/>
      <c r="E446" s="11" t="str">
        <f t="shared" si="68"/>
        <v>0</v>
      </c>
      <c r="F446" s="15" t="str">
        <f>IFERROR(VLOOKUP($A446,'CR ACT'!$A$3:$G$9999,2,0),"")</f>
        <v/>
      </c>
      <c r="G446" s="15" t="str">
        <f>IFERROR(VLOOKUP($A446,'CR ACT'!$A$3:$G$9999,3,0),"")</f>
        <v/>
      </c>
      <c r="H446" s="13" t="str">
        <f>IFERROR(VLOOKUP($A446,'CR ACT'!$A$3:$G$9999,4,0),"")</f>
        <v/>
      </c>
      <c r="I446" s="15" t="str">
        <f>IFERROR(VLOOKUP($A446,'CR ACT'!$A$3:$G$9999,5,0),"")</f>
        <v/>
      </c>
      <c r="J446" s="15" t="str">
        <f>IFERROR(VLOOKUP($A446,'CR ACT'!$A$3:$G$9999,6,0),"")</f>
        <v/>
      </c>
      <c r="K446" s="21" t="str">
        <f>IFERROR(VLOOKUP($A446,'CR ACT'!$A$3:$G$9999,7,0),"")</f>
        <v/>
      </c>
      <c r="L446" s="141"/>
      <c r="M446" s="141"/>
      <c r="N446" s="141"/>
      <c r="O446" s="141"/>
      <c r="P446" s="48" t="str">
        <f t="shared" si="71"/>
        <v/>
      </c>
      <c r="Q446" s="146" t="str">
        <f t="shared" si="72"/>
        <v/>
      </c>
    </row>
    <row r="447" ht="16.5" spans="1:17">
      <c r="A447" s="13"/>
      <c r="B447" s="135" t="str">
        <f>IFERROR(VLOOKUP(A447,'CR ACT'!$A$3:$J$9999,10,FALSE),"")</f>
        <v/>
      </c>
      <c r="C447" s="18"/>
      <c r="D447" s="16"/>
      <c r="E447" s="11" t="str">
        <f t="shared" si="68"/>
        <v>0</v>
      </c>
      <c r="F447" s="17" t="str">
        <f>IFERROR(VLOOKUP($A447,'CR ACT'!$A$3:$G$9999,2,0),"")</f>
        <v/>
      </c>
      <c r="G447" s="17" t="str">
        <f>IFERROR(VLOOKUP($A447,'CR ACT'!$A$3:$G$9999,3,0),"")</f>
        <v/>
      </c>
      <c r="H447" s="16" t="str">
        <f>IFERROR(VLOOKUP($A447,'CR ACT'!$A$3:$G$9999,4,0),"")</f>
        <v/>
      </c>
      <c r="I447" s="17" t="str">
        <f>IFERROR(VLOOKUP($A447,'CR ACT'!$A$3:$G$9999,5,0),"")</f>
        <v/>
      </c>
      <c r="J447" s="17" t="str">
        <f>IFERROR(VLOOKUP($A447,'CR ACT'!$A$3:$G$9999,6,0),"")</f>
        <v/>
      </c>
      <c r="K447" s="22" t="str">
        <f>IFERROR(VLOOKUP($A447,'CR ACT'!$A$3:$G$9999,7,0),"")</f>
        <v/>
      </c>
      <c r="L447" s="142"/>
      <c r="M447" s="142"/>
      <c r="N447" s="142"/>
      <c r="O447" s="142"/>
      <c r="P447" s="143" t="str">
        <f t="shared" si="71"/>
        <v/>
      </c>
      <c r="Q447" s="147"/>
    </row>
    <row r="448" ht="15.75" spans="1:17">
      <c r="A448" s="9">
        <v>34</v>
      </c>
      <c r="B448" s="135">
        <f>IFERROR(VLOOKUP(A448,'CR ACT'!$A$3:$J$9999,10,FALSE),"")</f>
        <v>0</v>
      </c>
      <c r="C448" s="10">
        <v>69</v>
      </c>
      <c r="D448" s="11">
        <v>1</v>
      </c>
      <c r="E448" s="11" t="str">
        <f t="shared" si="68"/>
        <v>69-1</v>
      </c>
      <c r="F448" s="12">
        <f>IFERROR(VLOOKUP($A448,'CR ACT'!$A$3:$G$9999,2,0),"")</f>
        <v>0.333333333333333</v>
      </c>
      <c r="G448" s="12" t="str">
        <f>IFERROR(VLOOKUP($A448,'CR ACT'!$A$3:$G$9999,3,0),"")</f>
        <v>PSL</v>
      </c>
      <c r="H448" s="11" t="str">
        <f>IFERROR(VLOOKUP($A448,'CR ACT'!$A$3:$G$9999,4,0),"")</f>
        <v>NH</v>
      </c>
      <c r="I448" s="12" t="str">
        <f>IFERROR(VLOOKUP($A448,'CR ACT'!$A$3:$G$9999,5,0),"")</f>
        <v>KLKV</v>
      </c>
      <c r="J448" s="12">
        <f>IFERROR(VLOOKUP($A448,'CR ACT'!$A$3:$G$9999,6,0),"")</f>
        <v>0.336805555555555</v>
      </c>
      <c r="K448" s="20">
        <f>IFERROR(VLOOKUP($A448,'CR ACT'!$A$3:$G$9999,7,0),"")</f>
        <v>3.5</v>
      </c>
      <c r="L448" s="136">
        <f>SUMIF(Q448:Q455,"&lt;0:14",Q448:Q455)+SUM(P448:P455)+TIME(0,60,0)</f>
        <v>0.409722222222222</v>
      </c>
      <c r="M448" s="137">
        <f>L448+SUMIF(Q448:Q455,"&gt;0:14",Q448:Q455)-TIME(0,30,0)</f>
        <v>0.479166666666666</v>
      </c>
      <c r="N448" s="137">
        <f>MAX(0,(L448-TIME(8,0,0)))</f>
        <v>0.0763888888888884</v>
      </c>
      <c r="O448" s="138">
        <f>SUM(K448:K455)</f>
        <v>205</v>
      </c>
      <c r="P448" s="139">
        <f t="shared" si="71"/>
        <v>0.00347222222222221</v>
      </c>
      <c r="Q448" s="145">
        <f t="shared" ref="Q448:Q454" si="73">IFERROR(MAX(0,(F449-J448)),"")</f>
        <v>0.00347222222222282</v>
      </c>
    </row>
    <row r="449" ht="15.75" spans="1:18">
      <c r="A449" s="13">
        <v>178</v>
      </c>
      <c r="B449" s="135">
        <f>IFERROR(VLOOKUP(A449,'CR ACT'!$A$3:$J$9999,10,FALSE),"")</f>
        <v>0</v>
      </c>
      <c r="C449" s="14">
        <v>69</v>
      </c>
      <c r="D449" s="13">
        <v>2</v>
      </c>
      <c r="E449" s="11" t="str">
        <f t="shared" si="68"/>
        <v>69-2</v>
      </c>
      <c r="F449" s="15">
        <f>IFERROR(VLOOKUP($A449,'CR ACT'!$A$3:$G$9999,2,0),"")</f>
        <v>0.340277777777778</v>
      </c>
      <c r="G449" s="15" t="str">
        <f>IFERROR(VLOOKUP($A449,'CR ACT'!$A$3:$G$9999,3,0),"")</f>
        <v>KLKV</v>
      </c>
      <c r="H449" s="13" t="str">
        <f>IFERROR(VLOOKUP($A449,'CR ACT'!$A$3:$G$9999,4,0),"")</f>
        <v>NH</v>
      </c>
      <c r="I449" s="15" t="str">
        <f>IFERROR(VLOOKUP($A449,'CR ACT'!$A$3:$G$9999,5,0),"")</f>
        <v>PCD</v>
      </c>
      <c r="J449" s="15">
        <f>IFERROR(VLOOKUP($A449,'CR ACT'!$A$3:$G$9999,6,0),"")</f>
        <v>0.4375</v>
      </c>
      <c r="K449" s="21">
        <f>IFERROR(VLOOKUP($A449,'CR ACT'!$A$3:$G$9999,7,0),"")</f>
        <v>56</v>
      </c>
      <c r="L449" s="140"/>
      <c r="M449" s="140"/>
      <c r="N449" s="140"/>
      <c r="O449" s="140"/>
      <c r="P449" s="48">
        <f t="shared" si="71"/>
        <v>0.097222222222222</v>
      </c>
      <c r="Q449" s="149">
        <f t="shared" si="73"/>
        <v>0.020833333333333</v>
      </c>
      <c r="R449" s="1"/>
    </row>
    <row r="450" ht="15.75" spans="1:18">
      <c r="A450" s="13">
        <v>383</v>
      </c>
      <c r="B450" s="135">
        <f>IFERROR(VLOOKUP(A450,'CR ACT'!$A$3:$J$9999,10,FALSE),"")</f>
        <v>0</v>
      </c>
      <c r="C450" s="10">
        <v>69</v>
      </c>
      <c r="D450" s="13">
        <v>3</v>
      </c>
      <c r="E450" s="11" t="str">
        <f t="shared" si="68"/>
        <v>69-3</v>
      </c>
      <c r="F450" s="15">
        <f>IFERROR(VLOOKUP($A450,'CR ACT'!$A$3:$G$9999,2,0),"")</f>
        <v>0.458333333333333</v>
      </c>
      <c r="G450" s="15" t="str">
        <f>IFERROR(VLOOKUP($A450,'CR ACT'!$A$3:$G$9999,3,0),"")</f>
        <v>PCD</v>
      </c>
      <c r="H450" s="13" t="str">
        <f>IFERROR(VLOOKUP($A450,'CR ACT'!$A$3:$G$9999,4,0),"")</f>
        <v>NH</v>
      </c>
      <c r="I450" s="15" t="str">
        <f>IFERROR(VLOOKUP($A450,'CR ACT'!$A$3:$G$9999,5,0),"")</f>
        <v>NTA</v>
      </c>
      <c r="J450" s="15">
        <f>IFERROR(VLOOKUP($A450,'CR ACT'!$A$3:$G$9999,6,0),"")</f>
        <v>0.534722222222222</v>
      </c>
      <c r="K450" s="21">
        <f>IFERROR(VLOOKUP($A450,'CR ACT'!$A$3:$G$9999,7,0),"")</f>
        <v>43</v>
      </c>
      <c r="L450" s="140"/>
      <c r="M450" s="140"/>
      <c r="N450" s="140"/>
      <c r="O450" s="140"/>
      <c r="P450" s="48">
        <f t="shared" si="71"/>
        <v>0.076388888888889</v>
      </c>
      <c r="Q450" s="149">
        <f t="shared" si="73"/>
        <v>0.069444444444445</v>
      </c>
      <c r="R450" s="1"/>
    </row>
    <row r="451" ht="15.75" spans="1:18">
      <c r="A451" s="13">
        <v>252</v>
      </c>
      <c r="B451" s="135">
        <f>IFERROR(VLOOKUP(A451,'CR ACT'!$A$3:$J$9999,10,FALSE),"")</f>
        <v>0</v>
      </c>
      <c r="C451" s="14">
        <v>69</v>
      </c>
      <c r="D451" s="13">
        <v>4</v>
      </c>
      <c r="E451" s="11" t="str">
        <f t="shared" si="68"/>
        <v>69-4</v>
      </c>
      <c r="F451" s="15">
        <f>IFERROR(VLOOKUP($A451,'CR ACT'!$A$3:$G$9999,2,0),"")</f>
        <v>0.604166666666667</v>
      </c>
      <c r="G451" s="15" t="str">
        <f>IFERROR(VLOOKUP($A451,'CR ACT'!$A$3:$G$9999,3,0),"")</f>
        <v>NTA</v>
      </c>
      <c r="H451" s="13" t="str">
        <f>IFERROR(VLOOKUP($A451,'CR ACT'!$A$3:$G$9999,4,0),"")</f>
        <v>TVM-MC-CHPY</v>
      </c>
      <c r="I451" s="15" t="str">
        <f>IFERROR(VLOOKUP($A451,'CR ACT'!$A$3:$G$9999,5,0),"")</f>
        <v>PCD</v>
      </c>
      <c r="J451" s="15">
        <f>IFERROR(VLOOKUP($A451,'CR ACT'!$A$3:$G$9999,6,0),"")</f>
        <v>0.680555555555556</v>
      </c>
      <c r="K451" s="21">
        <f>IFERROR(VLOOKUP($A451,'CR ACT'!$A$3:$G$9999,7,0),"")</f>
        <v>43</v>
      </c>
      <c r="L451" s="140"/>
      <c r="M451" s="140"/>
      <c r="N451" s="140"/>
      <c r="O451" s="140"/>
      <c r="P451" s="48">
        <f t="shared" si="71"/>
        <v>0.0763888888888891</v>
      </c>
      <c r="Q451" s="149">
        <f t="shared" si="73"/>
        <v>0.00694444444444398</v>
      </c>
      <c r="R451" s="1"/>
    </row>
    <row r="452" ht="15.75" spans="1:17">
      <c r="A452" s="13">
        <v>452</v>
      </c>
      <c r="B452" s="135">
        <f>IFERROR(VLOOKUP(A452,'CR ACT'!$A$3:$J$9999,10,FALSE),"")</f>
        <v>0</v>
      </c>
      <c r="C452" s="10">
        <v>69</v>
      </c>
      <c r="D452" s="13">
        <v>5</v>
      </c>
      <c r="E452" s="11" t="str">
        <f t="shared" si="68"/>
        <v>69-5</v>
      </c>
      <c r="F452" s="15">
        <f>IFERROR(VLOOKUP($A452,'CR ACT'!$A$3:$G$9999,2,0),"")</f>
        <v>0.6875</v>
      </c>
      <c r="G452" s="15" t="str">
        <f>IFERROR(VLOOKUP($A452,'CR ACT'!$A$3:$G$9999,3,0),"")</f>
        <v>PCD</v>
      </c>
      <c r="H452" s="13" t="str">
        <f>IFERROR(VLOOKUP($A452,'CR ACT'!$A$3:$G$9999,4,0),"")</f>
        <v>MC-PTM-NH</v>
      </c>
      <c r="I452" s="15" t="str">
        <f>IFERROR(VLOOKUP($A452,'CR ACT'!$A$3:$G$9999,5,0),"")</f>
        <v>KLKV</v>
      </c>
      <c r="J452" s="15">
        <f>IFERROR(VLOOKUP($A452,'CR ACT'!$A$3:$G$9999,6,0),"")</f>
        <v>0.784722222222222</v>
      </c>
      <c r="K452" s="21">
        <f>IFERROR(VLOOKUP($A452,'CR ACT'!$A$3:$G$9999,7,0),"")</f>
        <v>56</v>
      </c>
      <c r="L452" s="140"/>
      <c r="M452" s="140"/>
      <c r="N452" s="140"/>
      <c r="O452" s="140"/>
      <c r="P452" s="48">
        <f t="shared" si="71"/>
        <v>0.097222222222222</v>
      </c>
      <c r="Q452" s="146">
        <f t="shared" si="73"/>
        <v>0.00347222222222199</v>
      </c>
    </row>
    <row r="453" ht="15.75" spans="1:17">
      <c r="A453" s="13">
        <v>103</v>
      </c>
      <c r="B453" s="135">
        <f>IFERROR(VLOOKUP(A453,'CR ACT'!$A$3:$J$9999,10,FALSE),"")</f>
        <v>0</v>
      </c>
      <c r="C453" s="14">
        <v>69</v>
      </c>
      <c r="D453" s="13">
        <v>6</v>
      </c>
      <c r="E453" s="11" t="str">
        <f t="shared" si="68"/>
        <v>69-6</v>
      </c>
      <c r="F453" s="15">
        <f>IFERROR(VLOOKUP($A453,'CR ACT'!$A$3:$G$9999,2,0),"")</f>
        <v>0.788194444444444</v>
      </c>
      <c r="G453" s="15" t="str">
        <f>IFERROR(VLOOKUP($A453,'CR ACT'!$A$3:$G$9999,3,0),"")</f>
        <v>KLKV</v>
      </c>
      <c r="H453" s="13" t="str">
        <f>IFERROR(VLOOKUP($A453,'CR ACT'!$A$3:$G$9999,4,0),"")</f>
        <v>NH</v>
      </c>
      <c r="I453" s="15" t="str">
        <f>IFERROR(VLOOKUP($A453,'CR ACT'!$A$3:$G$9999,5,0),"")</f>
        <v>PSL</v>
      </c>
      <c r="J453" s="15">
        <f>IFERROR(VLOOKUP($A453,'CR ACT'!$A$3:$G$9999,6,0),"")</f>
        <v>0.791666666666666</v>
      </c>
      <c r="K453" s="21">
        <f>IFERROR(VLOOKUP($A453,'CR ACT'!$A$3:$G$9999,7,0),"")</f>
        <v>3.5</v>
      </c>
      <c r="L453" s="140"/>
      <c r="M453" s="140"/>
      <c r="N453" s="140"/>
      <c r="O453" s="140"/>
      <c r="P453" s="48">
        <f t="shared" si="71"/>
        <v>0.00347222222222199</v>
      </c>
      <c r="Q453" s="146" t="str">
        <f t="shared" si="73"/>
        <v/>
      </c>
    </row>
    <row r="454" ht="15.75" spans="1:17">
      <c r="A454" s="13"/>
      <c r="B454" s="135" t="str">
        <f>IFERROR(VLOOKUP(A454,'CR ACT'!$A$3:$J$9999,10,FALSE),"")</f>
        <v/>
      </c>
      <c r="C454" s="18"/>
      <c r="D454" s="13"/>
      <c r="E454" s="11" t="str">
        <f t="shared" si="68"/>
        <v>0</v>
      </c>
      <c r="F454" s="15" t="str">
        <f>IFERROR(VLOOKUP($A454,'CR ACT'!$A$3:$G$9999,2,0),"")</f>
        <v/>
      </c>
      <c r="G454" s="15" t="str">
        <f>IFERROR(VLOOKUP($A454,'CR ACT'!$A$3:$G$9999,3,0),"")</f>
        <v/>
      </c>
      <c r="H454" s="13" t="str">
        <f>IFERROR(VLOOKUP($A454,'CR ACT'!$A$3:$G$9999,4,0),"")</f>
        <v/>
      </c>
      <c r="I454" s="15" t="str">
        <f>IFERROR(VLOOKUP($A454,'CR ACT'!$A$3:$G$9999,5,0),"")</f>
        <v/>
      </c>
      <c r="J454" s="15" t="str">
        <f>IFERROR(VLOOKUP($A454,'CR ACT'!$A$3:$G$9999,6,0),"")</f>
        <v/>
      </c>
      <c r="K454" s="21" t="str">
        <f>IFERROR(VLOOKUP($A454,'CR ACT'!$A$3:$G$9999,7,0),"")</f>
        <v/>
      </c>
      <c r="L454" s="141"/>
      <c r="M454" s="141"/>
      <c r="N454" s="141"/>
      <c r="O454" s="141"/>
      <c r="P454" s="48" t="str">
        <f t="shared" si="71"/>
        <v/>
      </c>
      <c r="Q454" s="146" t="str">
        <f t="shared" si="73"/>
        <v/>
      </c>
    </row>
    <row r="455" ht="16.5" spans="1:17">
      <c r="A455" s="13"/>
      <c r="B455" s="135" t="str">
        <f>IFERROR(VLOOKUP(A455,'CR ACT'!$A$3:$J$9999,10,FALSE),"")</f>
        <v/>
      </c>
      <c r="C455" s="18"/>
      <c r="D455" s="16"/>
      <c r="E455" s="11" t="str">
        <f t="shared" si="68"/>
        <v>0</v>
      </c>
      <c r="F455" s="17" t="str">
        <f>IFERROR(VLOOKUP($A455,'CR ACT'!$A$3:$G$9999,2,0),"")</f>
        <v/>
      </c>
      <c r="G455" s="17" t="str">
        <f>IFERROR(VLOOKUP($A455,'CR ACT'!$A$3:$G$9999,3,0),"")</f>
        <v/>
      </c>
      <c r="H455" s="16" t="str">
        <f>IFERROR(VLOOKUP($A455,'CR ACT'!$A$3:$G$9999,4,0),"")</f>
        <v/>
      </c>
      <c r="I455" s="17" t="str">
        <f>IFERROR(VLOOKUP($A455,'CR ACT'!$A$3:$G$9999,5,0),"")</f>
        <v/>
      </c>
      <c r="J455" s="17" t="str">
        <f>IFERROR(VLOOKUP($A455,'CR ACT'!$A$3:$G$9999,6,0),"")</f>
        <v/>
      </c>
      <c r="K455" s="22" t="str">
        <f>IFERROR(VLOOKUP($A455,'CR ACT'!$A$3:$G$9999,7,0),"")</f>
        <v/>
      </c>
      <c r="L455" s="142"/>
      <c r="M455" s="142"/>
      <c r="N455" s="142"/>
      <c r="O455" s="142"/>
      <c r="P455" s="143" t="str">
        <f t="shared" si="71"/>
        <v/>
      </c>
      <c r="Q455" s="147"/>
    </row>
    <row r="456" ht="15.75" spans="1:17">
      <c r="A456" s="9">
        <v>23</v>
      </c>
      <c r="B456" s="135">
        <f>IFERROR(VLOOKUP(A456,'CR ACT'!$A$3:$J$9999,10,FALSE),"")</f>
        <v>0</v>
      </c>
      <c r="C456" s="10">
        <v>70</v>
      </c>
      <c r="D456" s="11">
        <v>1</v>
      </c>
      <c r="E456" s="11" t="str">
        <f t="shared" si="68"/>
        <v>70-1</v>
      </c>
      <c r="F456" s="12">
        <f>IFERROR(VLOOKUP($A456,'CR ACT'!$A$3:$G$9999,2,0),"")</f>
        <v>0.423611111111111</v>
      </c>
      <c r="G456" s="12" t="str">
        <f>IFERROR(VLOOKUP($A456,'CR ACT'!$A$3:$G$9999,3,0),"")</f>
        <v>PSL</v>
      </c>
      <c r="H456" s="11" t="str">
        <f>IFERROR(VLOOKUP($A456,'CR ACT'!$A$3:$G$9999,4,0),"")</f>
        <v>NH</v>
      </c>
      <c r="I456" s="12" t="str">
        <f>IFERROR(VLOOKUP($A456,'CR ACT'!$A$3:$G$9999,5,0),"")</f>
        <v>KLKV</v>
      </c>
      <c r="J456" s="12">
        <f>IFERROR(VLOOKUP($A456,'CR ACT'!$A$3:$G$9999,6,0),"")</f>
        <v>0.427083333333333</v>
      </c>
      <c r="K456" s="20">
        <f>IFERROR(VLOOKUP($A456,'CR ACT'!$A$3:$G$9999,7,0),"")</f>
        <v>3.5</v>
      </c>
      <c r="L456" s="136">
        <f>SUMIF(Q456:Q463,"&lt;0:14",Q456:Q463)+SUM(P456:P463)+TIME(0,60,0)</f>
        <v>0.364583333333334</v>
      </c>
      <c r="M456" s="137">
        <f>L456+SUMIF(Q456:Q463,"&gt;0:14",Q456:Q463)-TIME(0,30,0)</f>
        <v>0.409722222222223</v>
      </c>
      <c r="N456" s="137">
        <f>MAX(0,(L456-TIME(8,0,0)))</f>
        <v>0.0312500000000005</v>
      </c>
      <c r="O456" s="138">
        <f>SUM(K456:K463)</f>
        <v>187.6</v>
      </c>
      <c r="P456" s="139">
        <f t="shared" si="71"/>
        <v>0.00347222222222221</v>
      </c>
      <c r="Q456" s="145">
        <f t="shared" ref="Q456:Q462" si="74">IFERROR(MAX(0,(F457-J456)),"")</f>
        <v>0</v>
      </c>
    </row>
    <row r="457" ht="15.75" spans="1:17">
      <c r="A457" s="13">
        <v>201</v>
      </c>
      <c r="B457" s="135">
        <f>IFERROR(VLOOKUP(A457,'CR ACT'!$A$3:$J$9999,10,FALSE),"")</f>
        <v>0</v>
      </c>
      <c r="C457" s="14">
        <v>70</v>
      </c>
      <c r="D457" s="13">
        <v>2</v>
      </c>
      <c r="E457" s="11" t="str">
        <f t="shared" si="68"/>
        <v>70-2</v>
      </c>
      <c r="F457" s="15">
        <f>IFERROR(VLOOKUP($A457,'CR ACT'!$A$3:$G$9999,2,0),"")</f>
        <v>0.427083333333333</v>
      </c>
      <c r="G457" s="15" t="str">
        <f>IFERROR(VLOOKUP($A457,'CR ACT'!$A$3:$G$9999,3,0),"")</f>
        <v>KLKV</v>
      </c>
      <c r="H457" s="13" t="str">
        <f>IFERROR(VLOOKUP($A457,'CR ACT'!$A$3:$G$9999,4,0),"")</f>
        <v>NH</v>
      </c>
      <c r="I457" s="15" t="str">
        <f>IFERROR(VLOOKUP($A457,'CR ACT'!$A$3:$G$9999,5,0),"")</f>
        <v>TVM</v>
      </c>
      <c r="J457" s="15">
        <f>IFERROR(VLOOKUP($A457,'CR ACT'!$A$3:$G$9999,6,0),"")</f>
        <v>0.482638888888889</v>
      </c>
      <c r="K457" s="21">
        <f>IFERROR(VLOOKUP($A457,'CR ACT'!$A$3:$G$9999,7,0),"")</f>
        <v>33.7</v>
      </c>
      <c r="L457" s="140"/>
      <c r="M457" s="140"/>
      <c r="N457" s="140"/>
      <c r="O457" s="140"/>
      <c r="P457" s="48">
        <f t="shared" si="71"/>
        <v>0.055555555555556</v>
      </c>
      <c r="Q457" s="146">
        <f t="shared" si="74"/>
        <v>0.00694444444444398</v>
      </c>
    </row>
    <row r="458" ht="15.75" spans="1:18">
      <c r="A458" s="13">
        <v>381</v>
      </c>
      <c r="B458" s="135">
        <f>IFERROR(VLOOKUP(A458,'CR ACT'!$A$3:$J$9999,10,FALSE),"")</f>
        <v>0</v>
      </c>
      <c r="C458" s="10">
        <v>70</v>
      </c>
      <c r="D458" s="13">
        <v>3</v>
      </c>
      <c r="E458" s="11" t="str">
        <f t="shared" si="68"/>
        <v>70-3</v>
      </c>
      <c r="F458" s="15">
        <f>IFERROR(VLOOKUP($A458,'CR ACT'!$A$3:$G$9999,2,0),"")</f>
        <v>0.489583333333333</v>
      </c>
      <c r="G458" s="15" t="str">
        <f>IFERROR(VLOOKUP($A458,'CR ACT'!$A$3:$G$9999,3,0),"")</f>
        <v>TVM</v>
      </c>
      <c r="H458" s="13" t="str">
        <f>IFERROR(VLOOKUP($A458,'CR ACT'!$A$3:$G$9999,4,0),"")</f>
        <v>NH</v>
      </c>
      <c r="I458" s="15" t="str">
        <f>IFERROR(VLOOKUP($A458,'CR ACT'!$A$3:$G$9999,5,0),"")</f>
        <v>KLKV</v>
      </c>
      <c r="J458" s="15">
        <f>IFERROR(VLOOKUP($A458,'CR ACT'!$A$3:$G$9999,6,0),"")</f>
        <v>0.538194444444444</v>
      </c>
      <c r="K458" s="21">
        <f>IFERROR(VLOOKUP($A458,'CR ACT'!$A$3:$G$9999,7,0),"")</f>
        <v>33.7</v>
      </c>
      <c r="L458" s="140"/>
      <c r="M458" s="140"/>
      <c r="N458" s="140"/>
      <c r="O458" s="140"/>
      <c r="P458" s="48">
        <f t="shared" si="71"/>
        <v>0.048611111111111</v>
      </c>
      <c r="Q458" s="146">
        <f t="shared" si="74"/>
        <v>0.00694444444444497</v>
      </c>
      <c r="R458" s="1"/>
    </row>
    <row r="459" ht="15.75" spans="1:17">
      <c r="A459" s="13">
        <v>635</v>
      </c>
      <c r="B459" s="135">
        <f>IFERROR(VLOOKUP(A459,'CR ACT'!$A$3:$J$9999,10,FALSE),"")</f>
        <v>0</v>
      </c>
      <c r="C459" s="14">
        <v>70</v>
      </c>
      <c r="D459" s="13">
        <v>4</v>
      </c>
      <c r="E459" s="11" t="str">
        <f t="shared" si="68"/>
        <v>70-4</v>
      </c>
      <c r="F459" s="15">
        <f>IFERROR(VLOOKUP($A459,'CR ACT'!$A$3:$G$9999,2,0),"")</f>
        <v>0.545138888888889</v>
      </c>
      <c r="G459" s="15" t="str">
        <f>IFERROR(VLOOKUP($A459,'CR ACT'!$A$3:$G$9999,3,0),"")</f>
        <v>KLKV</v>
      </c>
      <c r="H459" s="13" t="str">
        <f>IFERROR(VLOOKUP($A459,'CR ACT'!$A$3:$G$9999,4,0),"")</f>
        <v>PLKDA-PZKNU</v>
      </c>
      <c r="I459" s="15" t="str">
        <f>IFERROR(VLOOKUP($A459,'CR ACT'!$A$3:$G$9999,5,0),"")</f>
        <v>VLKA</v>
      </c>
      <c r="J459" s="15">
        <f>IFERROR(VLOOKUP($A459,'CR ACT'!$A$3:$G$9999,6,0),"")</f>
        <v>0.565972222222222</v>
      </c>
      <c r="K459" s="21">
        <f>IFERROR(VLOOKUP($A459,'CR ACT'!$A$3:$G$9999,7,0),"")</f>
        <v>13</v>
      </c>
      <c r="L459" s="140"/>
      <c r="M459" s="140"/>
      <c r="N459" s="140"/>
      <c r="O459" s="140"/>
      <c r="P459" s="48">
        <f t="shared" si="71"/>
        <v>0.020833333333333</v>
      </c>
      <c r="Q459" s="146">
        <f t="shared" si="74"/>
        <v>0.00694444444444497</v>
      </c>
    </row>
    <row r="460" ht="15.75" spans="1:17">
      <c r="A460" s="13">
        <v>639</v>
      </c>
      <c r="B460" s="135">
        <f>IFERROR(VLOOKUP(A460,'CR ACT'!$A$3:$J$9999,10,FALSE),"")</f>
        <v>0</v>
      </c>
      <c r="C460" s="10">
        <v>70</v>
      </c>
      <c r="D460" s="13">
        <v>5</v>
      </c>
      <c r="E460" s="11" t="str">
        <f t="shared" si="68"/>
        <v>70-5</v>
      </c>
      <c r="F460" s="15">
        <f>IFERROR(VLOOKUP($A460,'CR ACT'!$A$3:$G$9999,2,0),"")</f>
        <v>0.572916666666667</v>
      </c>
      <c r="G460" s="15" t="str">
        <f>IFERROR(VLOOKUP($A460,'CR ACT'!$A$3:$G$9999,3,0),"")</f>
        <v>VLKA</v>
      </c>
      <c r="H460" s="13" t="str">
        <f>IFERROR(VLOOKUP($A460,'CR ACT'!$A$3:$G$9999,4,0),"")</f>
        <v>PLKDA</v>
      </c>
      <c r="I460" s="15" t="str">
        <f>IFERROR(VLOOKUP($A460,'CR ACT'!$A$3:$G$9999,5,0),"")</f>
        <v>KLKV</v>
      </c>
      <c r="J460" s="15">
        <f>IFERROR(VLOOKUP($A460,'CR ACT'!$A$3:$G$9999,6,0),"")</f>
        <v>0.59375</v>
      </c>
      <c r="K460" s="21">
        <f>IFERROR(VLOOKUP($A460,'CR ACT'!$A$3:$G$9999,7,0),"")</f>
        <v>13</v>
      </c>
      <c r="L460" s="140"/>
      <c r="M460" s="140"/>
      <c r="N460" s="140"/>
      <c r="O460" s="140"/>
      <c r="P460" s="48">
        <f t="shared" si="71"/>
        <v>0.020833333333333</v>
      </c>
      <c r="Q460" s="146">
        <f t="shared" si="74"/>
        <v>0.020833333333333</v>
      </c>
    </row>
    <row r="461" ht="15.75" spans="1:17">
      <c r="A461" s="13">
        <v>263</v>
      </c>
      <c r="B461" s="135">
        <f>IFERROR(VLOOKUP(A461,'CR ACT'!$A$3:$J$9999,10,FALSE),"")</f>
        <v>0</v>
      </c>
      <c r="C461" s="14">
        <v>70</v>
      </c>
      <c r="D461" s="13">
        <v>6</v>
      </c>
      <c r="E461" s="11" t="str">
        <f t="shared" si="68"/>
        <v>70-6</v>
      </c>
      <c r="F461" s="15">
        <f>IFERROR(VLOOKUP($A461,'CR ACT'!$A$3:$G$9999,2,0),"")</f>
        <v>0.614583333333333</v>
      </c>
      <c r="G461" s="15" t="str">
        <f>IFERROR(VLOOKUP($A461,'CR ACT'!$A$3:$G$9999,3,0),"")</f>
        <v>KLKV</v>
      </c>
      <c r="H461" s="13" t="str">
        <f>IFERROR(VLOOKUP($A461,'CR ACT'!$A$3:$G$9999,4,0),"")</f>
        <v>NH</v>
      </c>
      <c r="I461" s="15" t="str">
        <f>IFERROR(VLOOKUP($A461,'CR ACT'!$A$3:$G$9999,5,0),"")</f>
        <v>TVM</v>
      </c>
      <c r="J461" s="15">
        <f>IFERROR(VLOOKUP($A461,'CR ACT'!$A$3:$G$9999,6,0),"")</f>
        <v>0.670138888888889</v>
      </c>
      <c r="K461" s="21">
        <f>IFERROR(VLOOKUP($A461,'CR ACT'!$A$3:$G$9999,7,0),"")</f>
        <v>33.7</v>
      </c>
      <c r="L461" s="140"/>
      <c r="M461" s="140"/>
      <c r="N461" s="140"/>
      <c r="O461" s="140"/>
      <c r="P461" s="48">
        <f t="shared" si="71"/>
        <v>0.0555555555555559</v>
      </c>
      <c r="Q461" s="146">
        <f t="shared" si="74"/>
        <v>0.0451388888888891</v>
      </c>
    </row>
    <row r="462" ht="15.75" spans="1:17">
      <c r="A462" s="13">
        <v>624</v>
      </c>
      <c r="B462" s="135">
        <f>IFERROR(VLOOKUP(A462,'CR ACT'!$A$3:$J$9999,10,FALSE),"")</f>
        <v>0</v>
      </c>
      <c r="C462" s="10">
        <v>70</v>
      </c>
      <c r="D462" s="13">
        <v>7</v>
      </c>
      <c r="E462" s="11" t="str">
        <f t="shared" si="68"/>
        <v>70-7</v>
      </c>
      <c r="F462" s="15">
        <f>IFERROR(VLOOKUP($A462,'CR ACT'!$A$3:$G$9999,2,0),"")</f>
        <v>0.715277777777778</v>
      </c>
      <c r="G462" s="15" t="str">
        <f>IFERROR(VLOOKUP($A462,'CR ACT'!$A$3:$G$9999,3,0),"")</f>
        <v>TVM</v>
      </c>
      <c r="H462" s="13" t="str">
        <f>IFERROR(VLOOKUP($A462,'CR ACT'!$A$3:$G$9999,4,0),"")</f>
        <v>KTDA-MYL-KRKM</v>
      </c>
      <c r="I462" s="15" t="str">
        <f>IFERROR(VLOOKUP($A462,'CR ACT'!$A$3:$G$9999,5,0),"")</f>
        <v>PSL</v>
      </c>
      <c r="J462" s="15">
        <f>IFERROR(VLOOKUP($A462,'CR ACT'!$A$3:$G$9999,6,0),"")</f>
        <v>0.8125</v>
      </c>
      <c r="K462" s="21">
        <f>IFERROR(VLOOKUP($A462,'CR ACT'!$A$3:$G$9999,7,0),"")</f>
        <v>57</v>
      </c>
      <c r="L462" s="141"/>
      <c r="M462" s="141"/>
      <c r="N462" s="141"/>
      <c r="O462" s="141"/>
      <c r="P462" s="48">
        <f t="shared" si="71"/>
        <v>0.097222222222222</v>
      </c>
      <c r="Q462" s="146" t="str">
        <f t="shared" si="74"/>
        <v/>
      </c>
    </row>
    <row r="463" ht="16.5" spans="1:17">
      <c r="A463" s="13"/>
      <c r="B463" s="135" t="str">
        <f>IFERROR(VLOOKUP(A463,'CR ACT'!$A$3:$J$9999,10,FALSE),"")</f>
        <v/>
      </c>
      <c r="C463" s="14"/>
      <c r="D463" s="16"/>
      <c r="E463" s="11" t="str">
        <f t="shared" si="68"/>
        <v>0</v>
      </c>
      <c r="F463" s="17" t="str">
        <f>IFERROR(VLOOKUP($A463,'CR ACT'!$A$3:$G$9999,2,0),"")</f>
        <v/>
      </c>
      <c r="G463" s="17" t="str">
        <f>IFERROR(VLOOKUP($A463,'CR ACT'!$A$3:$G$9999,3,0),"")</f>
        <v/>
      </c>
      <c r="H463" s="16" t="str">
        <f>IFERROR(VLOOKUP($A463,'CR ACT'!$A$3:$G$9999,4,0),"")</f>
        <v/>
      </c>
      <c r="I463" s="17" t="str">
        <f>IFERROR(VLOOKUP($A463,'CR ACT'!$A$3:$G$9999,5,0),"")</f>
        <v/>
      </c>
      <c r="J463" s="17" t="str">
        <f>IFERROR(VLOOKUP($A463,'CR ACT'!$A$3:$G$9999,6,0),"")</f>
        <v/>
      </c>
      <c r="K463" s="22" t="str">
        <f>IFERROR(VLOOKUP($A463,'CR ACT'!$A$3:$G$9999,7,0),"")</f>
        <v/>
      </c>
      <c r="L463" s="142"/>
      <c r="M463" s="142"/>
      <c r="N463" s="142"/>
      <c r="O463" s="142"/>
      <c r="P463" s="143" t="str">
        <f t="shared" ref="P463:P471" si="75">IFERROR(J463-F463,"")</f>
        <v/>
      </c>
      <c r="Q463" s="147"/>
    </row>
    <row r="464" ht="15.75" spans="1:17">
      <c r="A464" s="9">
        <v>20</v>
      </c>
      <c r="B464" s="135">
        <f>IFERROR(VLOOKUP(A464,'CR ACT'!$A$3:$J$9999,10,FALSE),"")</f>
        <v>0</v>
      </c>
      <c r="C464" s="10">
        <v>71</v>
      </c>
      <c r="D464" s="11">
        <v>1</v>
      </c>
      <c r="E464" s="11" t="str">
        <f t="shared" si="68"/>
        <v>71-1</v>
      </c>
      <c r="F464" s="12">
        <f>IFERROR(VLOOKUP($A464,'CR ACT'!$A$3:$G$9999,2,0),"")</f>
        <v>0.263888888888889</v>
      </c>
      <c r="G464" s="12" t="str">
        <f>IFERROR(VLOOKUP($A464,'CR ACT'!$A$3:$G$9999,3,0),"")</f>
        <v>PSL</v>
      </c>
      <c r="H464" s="11" t="str">
        <f>IFERROR(VLOOKUP($A464,'CR ACT'!$A$3:$G$9999,4,0),"")</f>
        <v>NH</v>
      </c>
      <c r="I464" s="12" t="str">
        <f>IFERROR(VLOOKUP($A464,'CR ACT'!$A$3:$G$9999,5,0),"")</f>
        <v>KLKV</v>
      </c>
      <c r="J464" s="12">
        <f>IFERROR(VLOOKUP($A464,'CR ACT'!$A$3:$G$9999,6,0),"")</f>
        <v>0.267361111111111</v>
      </c>
      <c r="K464" s="20">
        <f>IFERROR(VLOOKUP($A464,'CR ACT'!$A$3:$G$9999,7,0),"")</f>
        <v>3.5</v>
      </c>
      <c r="L464" s="136">
        <f>SUMIF(Q464:Q471,"&lt;0:14",Q464:Q471)+SUM(P464:P471)+TIME(0,60,0)</f>
        <v>0.378472222222223</v>
      </c>
      <c r="M464" s="137">
        <f>L464+SUMIF(Q464:Q471,"&gt;0:14",Q464:Q471)-TIME(0,30,0)</f>
        <v>0.378472222222222</v>
      </c>
      <c r="N464" s="137">
        <f>MAX(0,(L464-TIME(8,0,0)))</f>
        <v>0.0451388888888893</v>
      </c>
      <c r="O464" s="138">
        <f>SUM(K464:K471)</f>
        <v>182.4</v>
      </c>
      <c r="P464" s="139">
        <f t="shared" si="75"/>
        <v>0.00347222222222221</v>
      </c>
      <c r="Q464" s="145">
        <f t="shared" ref="Q464:Q470" si="76">IFERROR(MAX(0,(F465-J464)),"")</f>
        <v>0.00347222222222177</v>
      </c>
    </row>
    <row r="465" ht="15.75" spans="1:18">
      <c r="A465" s="13">
        <v>633</v>
      </c>
      <c r="B465" s="135">
        <f>IFERROR(VLOOKUP(A465,'CR ACT'!$A$3:$J$9999,10,FALSE),"")</f>
        <v>0</v>
      </c>
      <c r="C465" s="14">
        <v>71</v>
      </c>
      <c r="D465" s="13">
        <v>2</v>
      </c>
      <c r="E465" s="11" t="str">
        <f t="shared" si="68"/>
        <v>71-2</v>
      </c>
      <c r="F465" s="15">
        <f>IFERROR(VLOOKUP($A465,'CR ACT'!$A$3:$G$9999,2,0),"")</f>
        <v>0.270833333333333</v>
      </c>
      <c r="G465" s="15" t="str">
        <f>IFERROR(VLOOKUP($A465,'CR ACT'!$A$3:$G$9999,3,0),"")</f>
        <v>KLKV</v>
      </c>
      <c r="H465" s="13" t="str">
        <f>IFERROR(VLOOKUP($A465,'CR ACT'!$A$3:$G$9999,4,0),"")</f>
        <v>PLKDA-PZKNU</v>
      </c>
      <c r="I465" s="15" t="str">
        <f>IFERROR(VLOOKUP($A465,'CR ACT'!$A$3:$G$9999,5,0),"")</f>
        <v>VLKA</v>
      </c>
      <c r="J465" s="15">
        <f>IFERROR(VLOOKUP($A465,'CR ACT'!$A$3:$G$9999,6,0),"")</f>
        <v>0.291666666666667</v>
      </c>
      <c r="K465" s="21">
        <f>IFERROR(VLOOKUP($A465,'CR ACT'!$A$3:$G$9999,7,0),"")</f>
        <v>13</v>
      </c>
      <c r="L465" s="140"/>
      <c r="M465" s="140"/>
      <c r="N465" s="140"/>
      <c r="O465" s="140"/>
      <c r="P465" s="48">
        <f t="shared" si="75"/>
        <v>0.020833333333334</v>
      </c>
      <c r="Q465" s="146">
        <f t="shared" si="76"/>
        <v>0.00694444444444398</v>
      </c>
      <c r="R465" s="1"/>
    </row>
    <row r="466" ht="15.75" spans="1:17">
      <c r="A466" s="13">
        <v>637</v>
      </c>
      <c r="B466" s="135">
        <f>IFERROR(VLOOKUP(A466,'CR ACT'!$A$3:$J$9999,10,FALSE),"")</f>
        <v>0</v>
      </c>
      <c r="C466" s="10">
        <v>71</v>
      </c>
      <c r="D466" s="13">
        <v>3</v>
      </c>
      <c r="E466" s="11" t="str">
        <f t="shared" si="68"/>
        <v>71-3</v>
      </c>
      <c r="F466" s="15">
        <f>IFERROR(VLOOKUP($A466,'CR ACT'!$A$3:$G$9999,2,0),"")</f>
        <v>0.298611111111111</v>
      </c>
      <c r="G466" s="15" t="str">
        <f>IFERROR(VLOOKUP($A466,'CR ACT'!$A$3:$G$9999,3,0),"")</f>
        <v>VLKA</v>
      </c>
      <c r="H466" s="13" t="str">
        <f>IFERROR(VLOOKUP($A466,'CR ACT'!$A$3:$G$9999,4,0),"")</f>
        <v>PLKDA</v>
      </c>
      <c r="I466" s="15" t="str">
        <f>IFERROR(VLOOKUP($A466,'CR ACT'!$A$3:$G$9999,5,0),"")</f>
        <v>KLKV</v>
      </c>
      <c r="J466" s="15">
        <f>IFERROR(VLOOKUP($A466,'CR ACT'!$A$3:$G$9999,6,0),"")</f>
        <v>0.319444444444444</v>
      </c>
      <c r="K466" s="21">
        <f>IFERROR(VLOOKUP($A466,'CR ACT'!$A$3:$G$9999,7,0),"")</f>
        <v>13</v>
      </c>
      <c r="L466" s="140"/>
      <c r="M466" s="140"/>
      <c r="N466" s="140"/>
      <c r="O466" s="140"/>
      <c r="P466" s="48">
        <f t="shared" si="75"/>
        <v>0.020833333333333</v>
      </c>
      <c r="Q466" s="146">
        <f t="shared" si="76"/>
        <v>0.00694444444444503</v>
      </c>
    </row>
    <row r="467" ht="15.75" spans="1:17">
      <c r="A467" s="13">
        <v>666</v>
      </c>
      <c r="B467" s="135">
        <f>IFERROR(VLOOKUP(A467,'CR ACT'!$A$3:$J$9999,10,FALSE),"")</f>
        <v>0</v>
      </c>
      <c r="C467" s="14">
        <v>71</v>
      </c>
      <c r="D467" s="13">
        <v>4</v>
      </c>
      <c r="E467" s="11" t="str">
        <f t="shared" si="68"/>
        <v>71-4</v>
      </c>
      <c r="F467" s="15">
        <f>IFERROR(VLOOKUP($A467,'CR ACT'!$A$3:$G$9999,2,0),"")</f>
        <v>0.326388888888889</v>
      </c>
      <c r="G467" s="15" t="str">
        <f>IFERROR(VLOOKUP($A467,'CR ACT'!$A$3:$G$9999,3,0),"")</f>
        <v>KLKV</v>
      </c>
      <c r="H467" s="13" t="str">
        <f>IFERROR(VLOOKUP($A467,'CR ACT'!$A$3:$G$9999,4,0),"")</f>
        <v>PKM-NTA-TVM-PTM</v>
      </c>
      <c r="I467" s="15" t="str">
        <f>IFERROR(VLOOKUP($A467,'CR ACT'!$A$3:$G$9999,5,0),"")</f>
        <v>MC</v>
      </c>
      <c r="J467" s="15">
        <f>IFERROR(VLOOKUP($A467,'CR ACT'!$A$3:$G$9999,6,0),"")</f>
        <v>0.402777777777778</v>
      </c>
      <c r="K467" s="21">
        <f>IFERROR(VLOOKUP($A467,'CR ACT'!$A$3:$G$9999,7,0),"")</f>
        <v>42</v>
      </c>
      <c r="L467" s="140"/>
      <c r="M467" s="140"/>
      <c r="N467" s="140"/>
      <c r="O467" s="140"/>
      <c r="P467" s="48">
        <f t="shared" si="75"/>
        <v>0.0763888888888889</v>
      </c>
      <c r="Q467" s="146">
        <f t="shared" si="76"/>
        <v>0.0208333333333331</v>
      </c>
    </row>
    <row r="468" ht="15.75" spans="1:17">
      <c r="A468" s="13">
        <v>374</v>
      </c>
      <c r="B468" s="135">
        <f>IFERROR(VLOOKUP(A468,'CR ACT'!$A$3:$J$9999,10,FALSE),"")</f>
        <v>0</v>
      </c>
      <c r="C468" s="10">
        <v>71</v>
      </c>
      <c r="D468" s="13">
        <v>5</v>
      </c>
      <c r="E468" s="11" t="str">
        <f t="shared" si="68"/>
        <v>71-5</v>
      </c>
      <c r="F468" s="15">
        <f>IFERROR(VLOOKUP($A468,'CR ACT'!$A$3:$G$9999,2,0),"")</f>
        <v>0.423611111111111</v>
      </c>
      <c r="G468" s="15" t="str">
        <f>IFERROR(VLOOKUP($A468,'CR ACT'!$A$3:$G$9999,3,0),"")</f>
        <v>MC</v>
      </c>
      <c r="H468" s="13" t="str">
        <f>IFERROR(VLOOKUP($A468,'CR ACT'!$A$3:$G$9999,4,0),"")</f>
        <v>NH</v>
      </c>
      <c r="I468" s="15" t="str">
        <f>IFERROR(VLOOKUP($A468,'CR ACT'!$A$3:$G$9999,5,0),"")</f>
        <v>KLKV</v>
      </c>
      <c r="J468" s="15">
        <f>IFERROR(VLOOKUP($A468,'CR ACT'!$A$3:$G$9999,6,0),"")</f>
        <v>0.486111111111111</v>
      </c>
      <c r="K468" s="21">
        <f>IFERROR(VLOOKUP($A468,'CR ACT'!$A$3:$G$9999,7,0),"")</f>
        <v>40</v>
      </c>
      <c r="L468" s="140"/>
      <c r="M468" s="140"/>
      <c r="N468" s="140"/>
      <c r="O468" s="140"/>
      <c r="P468" s="48">
        <f t="shared" si="75"/>
        <v>0.0625</v>
      </c>
      <c r="Q468" s="146">
        <f t="shared" si="76"/>
        <v>0.00694444444444503</v>
      </c>
    </row>
    <row r="469" ht="15.75" spans="1:17">
      <c r="A469" s="13">
        <v>229</v>
      </c>
      <c r="B469" s="135">
        <f>IFERROR(VLOOKUP(A469,'CR ACT'!$A$3:$J$9999,10,FALSE),"")</f>
        <v>0</v>
      </c>
      <c r="C469" s="14">
        <v>71</v>
      </c>
      <c r="D469" s="13">
        <v>6</v>
      </c>
      <c r="E469" s="11" t="str">
        <f t="shared" si="68"/>
        <v>71-6</v>
      </c>
      <c r="F469" s="15">
        <f>IFERROR(VLOOKUP($A469,'CR ACT'!$A$3:$G$9999,2,0),"")</f>
        <v>0.493055555555556</v>
      </c>
      <c r="G469" s="15" t="str">
        <f>IFERROR(VLOOKUP($A469,'CR ACT'!$A$3:$G$9999,3,0),"")</f>
        <v>KLKV</v>
      </c>
      <c r="H469" s="13" t="str">
        <f>IFERROR(VLOOKUP($A469,'CR ACT'!$A$3:$G$9999,4,0),"")</f>
        <v>NH</v>
      </c>
      <c r="I469" s="15" t="str">
        <f>IFERROR(VLOOKUP($A469,'CR ACT'!$A$3:$G$9999,5,0),"")</f>
        <v>TVM</v>
      </c>
      <c r="J469" s="15">
        <f>IFERROR(VLOOKUP($A469,'CR ACT'!$A$3:$G$9999,6,0),"")</f>
        <v>0.548611111111111</v>
      </c>
      <c r="K469" s="21">
        <f>IFERROR(VLOOKUP($A469,'CR ACT'!$A$3:$G$9999,7,0),"")</f>
        <v>33.7</v>
      </c>
      <c r="L469" s="140"/>
      <c r="M469" s="140"/>
      <c r="N469" s="140"/>
      <c r="O469" s="140"/>
      <c r="P469" s="48">
        <f t="shared" si="75"/>
        <v>0.055555555555555</v>
      </c>
      <c r="Q469" s="146">
        <f t="shared" si="76"/>
        <v>0.00694444444444497</v>
      </c>
    </row>
    <row r="470" ht="15.75" spans="1:17">
      <c r="A470" s="13">
        <v>460</v>
      </c>
      <c r="B470" s="135">
        <f>IFERROR(VLOOKUP(A470,'CR ACT'!$A$3:$J$9999,10,FALSE),"")</f>
        <v>0</v>
      </c>
      <c r="C470" s="10">
        <v>71</v>
      </c>
      <c r="D470" s="13">
        <v>7</v>
      </c>
      <c r="E470" s="11" t="str">
        <f t="shared" si="68"/>
        <v>71-7</v>
      </c>
      <c r="F470" s="15">
        <f>IFERROR(VLOOKUP($A470,'CR ACT'!$A$3:$G$9999,2,0),"")</f>
        <v>0.555555555555556</v>
      </c>
      <c r="G470" s="15" t="str">
        <f>IFERROR(VLOOKUP($A470,'CR ACT'!$A$3:$G$9999,3,0),"")</f>
        <v>TVM</v>
      </c>
      <c r="H470" s="13" t="str">
        <f>IFERROR(VLOOKUP($A470,'CR ACT'!$A$3:$G$9999,4,0),"")</f>
        <v>NH</v>
      </c>
      <c r="I470" s="15" t="str">
        <f>IFERROR(VLOOKUP($A470,'CR ACT'!$A$3:$G$9999,5,0),"")</f>
        <v>KLKV</v>
      </c>
      <c r="J470" s="15">
        <f>IFERROR(VLOOKUP($A470,'CR ACT'!$A$3:$G$9999,6,0),"")</f>
        <v>0.611111111111111</v>
      </c>
      <c r="K470" s="21">
        <f>IFERROR(VLOOKUP($A470,'CR ACT'!$A$3:$G$9999,7,0),"")</f>
        <v>33.7</v>
      </c>
      <c r="L470" s="141"/>
      <c r="M470" s="141"/>
      <c r="N470" s="141"/>
      <c r="O470" s="141"/>
      <c r="P470" s="48">
        <f t="shared" si="75"/>
        <v>0.055555555555555</v>
      </c>
      <c r="Q470" s="146">
        <f t="shared" si="76"/>
        <v>0.00347222222222199</v>
      </c>
    </row>
    <row r="471" ht="16.5" spans="1:17">
      <c r="A471" s="13">
        <v>92</v>
      </c>
      <c r="B471" s="135">
        <f>IFERROR(VLOOKUP(A471,'CR ACT'!$A$3:$J$9999,10,FALSE),"")</f>
        <v>0</v>
      </c>
      <c r="C471" s="14">
        <v>71</v>
      </c>
      <c r="D471" s="16">
        <v>8</v>
      </c>
      <c r="E471" s="11" t="str">
        <f t="shared" si="68"/>
        <v>71-8</v>
      </c>
      <c r="F471" s="17">
        <f>IFERROR(VLOOKUP($A471,'CR ACT'!$A$3:$G$9999,2,0),"")</f>
        <v>0.614583333333333</v>
      </c>
      <c r="G471" s="17" t="str">
        <f>IFERROR(VLOOKUP($A471,'CR ACT'!$A$3:$G$9999,3,0),"")</f>
        <v>KLKV</v>
      </c>
      <c r="H471" s="16" t="str">
        <f>IFERROR(VLOOKUP($A471,'CR ACT'!$A$3:$G$9999,4,0),"")</f>
        <v>NH</v>
      </c>
      <c r="I471" s="17" t="str">
        <f>IFERROR(VLOOKUP($A471,'CR ACT'!$A$3:$G$9999,5,0),"")</f>
        <v>PSL</v>
      </c>
      <c r="J471" s="17">
        <f>IFERROR(VLOOKUP($A471,'CR ACT'!$A$3:$G$9999,6,0),"")</f>
        <v>0.621527777777778</v>
      </c>
      <c r="K471" s="22">
        <f>IFERROR(VLOOKUP($A471,'CR ACT'!$A$3:$G$9999,7,0),"")</f>
        <v>3.5</v>
      </c>
      <c r="L471" s="142"/>
      <c r="M471" s="142"/>
      <c r="N471" s="142"/>
      <c r="O471" s="142"/>
      <c r="P471" s="143">
        <f t="shared" si="75"/>
        <v>0.00694444444444497</v>
      </c>
      <c r="Q471" s="147"/>
    </row>
    <row r="472" ht="15.75" spans="1:17">
      <c r="A472" s="9">
        <v>706</v>
      </c>
      <c r="B472" s="135">
        <f>IFERROR(VLOOKUP(A472,'CR ACT'!$A$3:$J$9999,10,FALSE),"")</f>
        <v>0</v>
      </c>
      <c r="C472" s="10">
        <v>24</v>
      </c>
      <c r="D472" s="11">
        <v>1</v>
      </c>
      <c r="E472" s="11" t="str">
        <f t="shared" ref="E472:E479" si="77">C472&amp;-D472</f>
        <v>24-1</v>
      </c>
      <c r="F472" s="12">
        <f>IFERROR(VLOOKUP($A472,'CR ACT'!$A$3:$G$9999,2,0),"")</f>
        <v>0.347222222222222</v>
      </c>
      <c r="G472" s="12" t="str">
        <f>IFERROR(VLOOKUP($A472,'CR ACT'!$A$3:$G$9999,3,0),"")</f>
        <v>PSL</v>
      </c>
      <c r="H472" s="11" t="str">
        <f>IFERROR(VLOOKUP($A472,'CR ACT'!$A$3:$G$9999,4,0),"")</f>
        <v>KLKV-NH</v>
      </c>
      <c r="I472" s="12" t="str">
        <f>IFERROR(VLOOKUP($A472,'CR ACT'!$A$3:$G$9999,5,0),"")</f>
        <v>TVM</v>
      </c>
      <c r="J472" s="12">
        <f>IFERROR(VLOOKUP($A472,'CR ACT'!$A$3:$G$9999,6,0),"")</f>
        <v>0.413194444444444</v>
      </c>
      <c r="K472" s="20">
        <f>IFERROR(VLOOKUP($A472,'CR ACT'!$A$3:$G$9999,7,0),"")</f>
        <v>37.2</v>
      </c>
      <c r="L472" s="136">
        <f>SUMIF(Q472:Q479,"&lt;0:14",Q472:Q479)+SUM(P472:P479)+TIME(0,60,0)</f>
        <v>0.416666666666666</v>
      </c>
      <c r="M472" s="137">
        <f>L472+SUMIF(Q472:Q479,"&gt;0:14",Q472:Q479)-TIME(0,30,0)</f>
        <v>0.416666666666666</v>
      </c>
      <c r="N472" s="137">
        <f>MAX(0,(L472-TIME(8,0,0)))</f>
        <v>0.0833333333333324</v>
      </c>
      <c r="O472" s="138">
        <f>SUM(K472:K479)</f>
        <v>209.2</v>
      </c>
      <c r="P472" s="139">
        <f t="shared" ref="P472:P479" si="78">IFERROR(J472-F472,"")</f>
        <v>0.0659722222222222</v>
      </c>
      <c r="Q472" s="145">
        <f t="shared" ref="Q472:Q478" si="79">IFERROR(MAX(0,(F473-J472)),"")</f>
        <v>0.00694444444444481</v>
      </c>
    </row>
    <row r="473" ht="15.75" spans="1:18">
      <c r="A473" s="13">
        <v>339</v>
      </c>
      <c r="B473" s="135">
        <f>IFERROR(VLOOKUP(A473,'CR ACT'!$A$3:$J$9999,10,FALSE),"")</f>
        <v>0</v>
      </c>
      <c r="C473" s="14">
        <v>24</v>
      </c>
      <c r="D473" s="13">
        <v>2</v>
      </c>
      <c r="E473" s="11" t="str">
        <f t="shared" si="77"/>
        <v>24-2</v>
      </c>
      <c r="F473" s="15">
        <f>IFERROR(VLOOKUP($A473,'CR ACT'!$A$3:$G$9999,2,0),"")</f>
        <v>0.420138888888889</v>
      </c>
      <c r="G473" s="15" t="str">
        <f>IFERROR(VLOOKUP($A473,'CR ACT'!$A$3:$G$9999,3,0),"")</f>
        <v>TVM</v>
      </c>
      <c r="H473" s="13" t="str">
        <f>IFERROR(VLOOKUP($A473,'CR ACT'!$A$3:$G$9999,4,0),"")</f>
        <v>NH</v>
      </c>
      <c r="I473" s="15" t="str">
        <f>IFERROR(VLOOKUP($A473,'CR ACT'!$A$3:$G$9999,5,0),"")</f>
        <v>KLKV</v>
      </c>
      <c r="J473" s="15">
        <f>IFERROR(VLOOKUP($A473,'CR ACT'!$A$3:$G$9999,6,0),"")</f>
        <v>0.475694444444444</v>
      </c>
      <c r="K473" s="21">
        <f>IFERROR(VLOOKUP($A473,'CR ACT'!$A$3:$G$9999,7,0),"")</f>
        <v>33.7</v>
      </c>
      <c r="L473" s="140"/>
      <c r="M473" s="140"/>
      <c r="N473" s="140"/>
      <c r="O473" s="140"/>
      <c r="P473" s="48">
        <f t="shared" si="78"/>
        <v>0.055555555555555</v>
      </c>
      <c r="Q473" s="146">
        <f t="shared" si="79"/>
        <v>0.00694444444444503</v>
      </c>
      <c r="R473" s="1"/>
    </row>
    <row r="474" ht="15.75" spans="1:17">
      <c r="A474" s="13">
        <v>153</v>
      </c>
      <c r="B474" s="135">
        <f>IFERROR(VLOOKUP(A474,'CR ACT'!$A$3:$J$9999,10,FALSE),"")</f>
        <v>0</v>
      </c>
      <c r="C474" s="10">
        <v>24</v>
      </c>
      <c r="D474" s="13">
        <v>3</v>
      </c>
      <c r="E474" s="11" t="str">
        <f t="shared" si="77"/>
        <v>24-3</v>
      </c>
      <c r="F474" s="15">
        <f>IFERROR(VLOOKUP($A474,'CR ACT'!$A$3:$G$9999,2,0),"")</f>
        <v>0.482638888888889</v>
      </c>
      <c r="G474" s="15" t="str">
        <f>IFERROR(VLOOKUP($A474,'CR ACT'!$A$3:$G$9999,3,0),"")</f>
        <v>KLKV</v>
      </c>
      <c r="H474" s="13" t="str">
        <f>IFERROR(VLOOKUP($A474,'CR ACT'!$A$3:$G$9999,4,0),"")</f>
        <v>NH</v>
      </c>
      <c r="I474" s="15" t="str">
        <f>IFERROR(VLOOKUP($A474,'CR ACT'!$A$3:$G$9999,5,0),"")</f>
        <v>TVM</v>
      </c>
      <c r="J474" s="15">
        <f>IFERROR(VLOOKUP($A474,'CR ACT'!$A$3:$G$9999,6,0),"")</f>
        <v>0.538194444444444</v>
      </c>
      <c r="K474" s="21">
        <f>IFERROR(VLOOKUP($A474,'CR ACT'!$A$3:$G$9999,7,0),"")</f>
        <v>33.7</v>
      </c>
      <c r="L474" s="140"/>
      <c r="M474" s="140"/>
      <c r="N474" s="140"/>
      <c r="O474" s="140"/>
      <c r="P474" s="48">
        <f t="shared" si="78"/>
        <v>0.055555555555555</v>
      </c>
      <c r="Q474" s="146">
        <f t="shared" si="79"/>
        <v>0.020833333333334</v>
      </c>
    </row>
    <row r="475" ht="15.75" spans="1:17">
      <c r="A475" s="13">
        <v>337</v>
      </c>
      <c r="B475" s="135">
        <f>IFERROR(VLOOKUP(A475,'CR ACT'!$A$3:$J$9999,10,FALSE),"")</f>
        <v>0</v>
      </c>
      <c r="C475" s="14">
        <v>24</v>
      </c>
      <c r="D475" s="13">
        <v>4</v>
      </c>
      <c r="E475" s="11" t="str">
        <f t="shared" si="77"/>
        <v>24-4</v>
      </c>
      <c r="F475" s="15">
        <f>IFERROR(VLOOKUP($A475,'CR ACT'!$A$3:$G$9999,2,0),"")</f>
        <v>0.559027777777778</v>
      </c>
      <c r="G475" s="15" t="str">
        <f>IFERROR(VLOOKUP($A475,'CR ACT'!$A$3:$G$9999,3,0),"")</f>
        <v>TVM</v>
      </c>
      <c r="H475" s="13" t="str">
        <f>IFERROR(VLOOKUP($A475,'CR ACT'!$A$3:$G$9999,4,0),"")</f>
        <v>NH</v>
      </c>
      <c r="I475" s="15" t="str">
        <f>IFERROR(VLOOKUP($A475,'CR ACT'!$A$3:$G$9999,5,0),"")</f>
        <v>KLKV</v>
      </c>
      <c r="J475" s="15">
        <f>IFERROR(VLOOKUP($A475,'CR ACT'!$A$3:$G$9999,6,0),"")</f>
        <v>0.611111111111111</v>
      </c>
      <c r="K475" s="21">
        <f>IFERROR(VLOOKUP($A475,'CR ACT'!$A$3:$G$9999,7,0),"")</f>
        <v>33.7</v>
      </c>
      <c r="L475" s="140"/>
      <c r="M475" s="140"/>
      <c r="N475" s="140"/>
      <c r="O475" s="140"/>
      <c r="P475" s="48">
        <f t="shared" si="78"/>
        <v>0.052083333333333</v>
      </c>
      <c r="Q475" s="149">
        <f t="shared" si="79"/>
        <v>0.00694444444444497</v>
      </c>
    </row>
    <row r="476" ht="15.75" spans="1:17">
      <c r="A476" s="13">
        <v>150</v>
      </c>
      <c r="B476" s="135">
        <f>IFERROR(VLOOKUP(A476,'CR ACT'!$A$3:$J$9999,10,FALSE),"")</f>
        <v>0</v>
      </c>
      <c r="C476" s="10">
        <v>24</v>
      </c>
      <c r="D476" s="13">
        <v>5</v>
      </c>
      <c r="E476" s="11" t="str">
        <f t="shared" si="77"/>
        <v>24-5</v>
      </c>
      <c r="F476" s="15">
        <f>IFERROR(VLOOKUP($A476,'CR ACT'!$A$3:$G$9999,2,0),"")</f>
        <v>0.618055555555556</v>
      </c>
      <c r="G476" s="15" t="str">
        <f>IFERROR(VLOOKUP($A476,'CR ACT'!$A$3:$G$9999,3,0),"")</f>
        <v>KLKV</v>
      </c>
      <c r="H476" s="13" t="str">
        <f>IFERROR(VLOOKUP($A476,'CR ACT'!$A$3:$G$9999,4,0),"")</f>
        <v>NH</v>
      </c>
      <c r="I476" s="15" t="str">
        <f>IFERROR(VLOOKUP($A476,'CR ACT'!$A$3:$G$9999,5,0),"")</f>
        <v>TVM</v>
      </c>
      <c r="J476" s="15">
        <f>IFERROR(VLOOKUP($A476,'CR ACT'!$A$3:$G$9999,6,0),"")</f>
        <v>0.673611111111111</v>
      </c>
      <c r="K476" s="21">
        <f>IFERROR(VLOOKUP($A476,'CR ACT'!$A$3:$G$9999,7,0),"")</f>
        <v>33.7</v>
      </c>
      <c r="L476" s="140"/>
      <c r="M476" s="140"/>
      <c r="N476" s="140"/>
      <c r="O476" s="140"/>
      <c r="P476" s="48">
        <f t="shared" si="78"/>
        <v>0.055555555555555</v>
      </c>
      <c r="Q476" s="146">
        <f t="shared" si="79"/>
        <v>0.00694444444444398</v>
      </c>
    </row>
    <row r="477" ht="15.75" spans="1:17">
      <c r="A477" s="13">
        <v>707</v>
      </c>
      <c r="B477" s="135">
        <f>IFERROR(VLOOKUP(A477,'CR ACT'!$A$3:$J$9999,10,FALSE),"")</f>
        <v>0</v>
      </c>
      <c r="C477" s="14">
        <v>24</v>
      </c>
      <c r="D477" s="13">
        <v>6</v>
      </c>
      <c r="E477" s="11" t="str">
        <f t="shared" si="77"/>
        <v>24-6</v>
      </c>
      <c r="F477" s="15">
        <f>IFERROR(VLOOKUP($A477,'CR ACT'!$A$3:$G$9999,2,0),"")</f>
        <v>0.680555555555555</v>
      </c>
      <c r="G477" s="15" t="str">
        <f>IFERROR(VLOOKUP($A477,'CR ACT'!$A$3:$G$9999,3,0),"")</f>
        <v>TVM</v>
      </c>
      <c r="H477" s="13" t="str">
        <f>IFERROR(VLOOKUP($A477,'CR ACT'!$A$3:$G$9999,4,0),"")</f>
        <v>NH-KLKV</v>
      </c>
      <c r="I477" s="15" t="str">
        <f>IFERROR(VLOOKUP($A477,'CR ACT'!$A$3:$G$9999,5,0),"")</f>
        <v>PSL</v>
      </c>
      <c r="J477" s="15">
        <f>IFERROR(VLOOKUP($A477,'CR ACT'!$A$3:$G$9999,6,0),"")</f>
        <v>0.743055555555555</v>
      </c>
      <c r="K477" s="21">
        <f>IFERROR(VLOOKUP($A477,'CR ACT'!$A$3:$G$9999,7,0),"")</f>
        <v>37.2</v>
      </c>
      <c r="L477" s="140"/>
      <c r="M477" s="140"/>
      <c r="N477" s="140"/>
      <c r="O477" s="140"/>
      <c r="P477" s="48">
        <f t="shared" si="78"/>
        <v>0.0625</v>
      </c>
      <c r="Q477" s="146" t="str">
        <f t="shared" si="79"/>
        <v/>
      </c>
    </row>
    <row r="478" ht="15.75" spans="1:17">
      <c r="A478" s="13"/>
      <c r="B478" s="135" t="str">
        <f>IFERROR(VLOOKUP(A478,'CR ACT'!$A$3:$J$9999,10,FALSE),"")</f>
        <v/>
      </c>
      <c r="C478" s="10"/>
      <c r="D478" s="13"/>
      <c r="E478" s="11" t="str">
        <f t="shared" si="77"/>
        <v>0</v>
      </c>
      <c r="F478" s="15" t="str">
        <f>IFERROR(VLOOKUP($A478,'CR ACT'!$A$3:$G$9999,2,0),"")</f>
        <v/>
      </c>
      <c r="G478" s="15" t="str">
        <f>IFERROR(VLOOKUP($A478,'CR ACT'!$A$3:$G$9999,3,0),"")</f>
        <v/>
      </c>
      <c r="H478" s="13" t="str">
        <f>IFERROR(VLOOKUP($A478,'CR ACT'!$A$3:$G$9999,4,0),"")</f>
        <v/>
      </c>
      <c r="I478" s="15" t="str">
        <f>IFERROR(VLOOKUP($A478,'CR ACT'!$A$3:$G$9999,5,0),"")</f>
        <v/>
      </c>
      <c r="J478" s="15" t="str">
        <f>IFERROR(VLOOKUP($A478,'CR ACT'!$A$3:$G$9999,6,0),"")</f>
        <v/>
      </c>
      <c r="K478" s="21" t="str">
        <f>IFERROR(VLOOKUP($A478,'CR ACT'!$A$3:$G$9999,7,0),"")</f>
        <v/>
      </c>
      <c r="L478" s="141"/>
      <c r="M478" s="141"/>
      <c r="N478" s="141"/>
      <c r="O478" s="141"/>
      <c r="P478" s="48" t="str">
        <f t="shared" si="78"/>
        <v/>
      </c>
      <c r="Q478" s="146" t="str">
        <f t="shared" si="79"/>
        <v/>
      </c>
    </row>
    <row r="479" ht="16.5" spans="1:17">
      <c r="A479" s="13"/>
      <c r="B479" s="135" t="str">
        <f>IFERROR(VLOOKUP(A479,'CR ACT'!$A$3:$J$9999,10,FALSE),"")</f>
        <v/>
      </c>
      <c r="C479" s="14"/>
      <c r="D479" s="16"/>
      <c r="E479" s="11" t="str">
        <f t="shared" si="77"/>
        <v>0</v>
      </c>
      <c r="F479" s="17" t="str">
        <f>IFERROR(VLOOKUP($A479,'CR ACT'!$A$3:$G$9999,2,0),"")</f>
        <v/>
      </c>
      <c r="G479" s="17" t="str">
        <f>IFERROR(VLOOKUP($A479,'CR ACT'!$A$3:$G$9999,3,0),"")</f>
        <v/>
      </c>
      <c r="H479" s="16" t="str">
        <f>IFERROR(VLOOKUP($A479,'CR ACT'!$A$3:$G$9999,4,0),"")</f>
        <v/>
      </c>
      <c r="I479" s="17" t="str">
        <f>IFERROR(VLOOKUP($A479,'CR ACT'!$A$3:$G$9999,5,0),"")</f>
        <v/>
      </c>
      <c r="J479" s="17" t="str">
        <f>IFERROR(VLOOKUP($A479,'CR ACT'!$A$3:$G$9999,6,0),"")</f>
        <v/>
      </c>
      <c r="K479" s="22" t="str">
        <f>IFERROR(VLOOKUP($A479,'CR ACT'!$A$3:$G$9999,7,0),"")</f>
        <v/>
      </c>
      <c r="L479" s="142"/>
      <c r="M479" s="142"/>
      <c r="N479" s="142"/>
      <c r="O479" s="142"/>
      <c r="P479" s="143" t="str">
        <f t="shared" si="78"/>
        <v/>
      </c>
      <c r="Q479" s="147"/>
    </row>
    <row r="480" ht="15.75" spans="1:17">
      <c r="A480" s="13">
        <v>146</v>
      </c>
      <c r="B480" s="135">
        <f>IFERROR(VLOOKUP(A480,'CR ACT'!$A$3:$J$9999,10,FALSE),"")</f>
        <v>0</v>
      </c>
      <c r="C480" s="10">
        <v>39</v>
      </c>
      <c r="D480" s="11">
        <v>1</v>
      </c>
      <c r="E480" s="11" t="str">
        <f t="shared" ref="E480:E487" si="80">C480&amp;-D480</f>
        <v>39-1</v>
      </c>
      <c r="F480" s="12">
        <f>IFERROR(VLOOKUP($A480,'CR ACT'!$A$3:$G$9999,2,0),"")</f>
        <v>0.555555555555556</v>
      </c>
      <c r="G480" s="12" t="str">
        <f>IFERROR(VLOOKUP($A480,'CR ACT'!$A$3:$G$9999,3,0),"")</f>
        <v>PSL</v>
      </c>
      <c r="H480" s="11" t="str">
        <f>IFERROR(VLOOKUP($A480,'CR ACT'!$A$3:$G$9999,4,0),"")</f>
        <v>KLKV-NH</v>
      </c>
      <c r="I480" s="12" t="str">
        <f>IFERROR(VLOOKUP($A480,'CR ACT'!$A$3:$G$9999,5,0),"")</f>
        <v>TVM</v>
      </c>
      <c r="J480" s="12">
        <f>IFERROR(VLOOKUP($A480,'CR ACT'!$A$3:$G$9999,6,0),"")</f>
        <v>0.625</v>
      </c>
      <c r="K480" s="20">
        <f>IFERROR(VLOOKUP($A480,'CR ACT'!$A$3:$G$9999,7,0),"")</f>
        <v>37.2</v>
      </c>
      <c r="L480" s="136">
        <f>SUMIF(Q480:Q487,"&lt;0:14",Q480:Q487)+SUM(P480:P487)+TIME(0,60,0)</f>
        <v>0.333333333333334</v>
      </c>
      <c r="M480" s="137">
        <f>L480+SUMIF(Q480:Q487,"&gt;0:14",Q480:Q487)-TIME(0,30,0)</f>
        <v>0.333333333333333</v>
      </c>
      <c r="N480" s="137">
        <f>MAX(0,(L480-TIME(8,0,0)))</f>
        <v>3.33066907387547e-16</v>
      </c>
      <c r="O480" s="138">
        <f>SUM(K480:K487)</f>
        <v>154.4</v>
      </c>
      <c r="P480" s="139">
        <f t="shared" ref="P480:P487" si="81">IFERROR(J480-F480,"")</f>
        <v>0.069444444444444</v>
      </c>
      <c r="Q480" s="145">
        <f t="shared" ref="Q480:Q486" si="82">IFERROR(MAX(0,(F481-J480)),"")</f>
        <v>0.00694444444444398</v>
      </c>
    </row>
    <row r="481" ht="15.75" spans="1:18">
      <c r="A481" s="13">
        <v>332</v>
      </c>
      <c r="B481" s="135">
        <f>IFERROR(VLOOKUP(A481,'CR ACT'!$A$3:$J$9999,10,FALSE),"")</f>
        <v>0</v>
      </c>
      <c r="C481" s="14">
        <v>39</v>
      </c>
      <c r="D481" s="13">
        <v>2</v>
      </c>
      <c r="E481" s="11" t="str">
        <f t="shared" si="80"/>
        <v>39-2</v>
      </c>
      <c r="F481" s="15">
        <f>IFERROR(VLOOKUP($A481,'CR ACT'!$A$3:$G$9999,2,0),"")</f>
        <v>0.631944444444444</v>
      </c>
      <c r="G481" s="15" t="str">
        <f>IFERROR(VLOOKUP($A481,'CR ACT'!$A$3:$G$9999,3,0),"")</f>
        <v>TVM</v>
      </c>
      <c r="H481" s="13" t="str">
        <f>IFERROR(VLOOKUP($A481,'CR ACT'!$A$3:$G$9999,4,0),"")</f>
        <v>NH</v>
      </c>
      <c r="I481" s="15" t="str">
        <f>IFERROR(VLOOKUP($A481,'CR ACT'!$A$3:$G$9999,5,0),"")</f>
        <v>KLKV</v>
      </c>
      <c r="J481" s="15">
        <f>IFERROR(VLOOKUP($A481,'CR ACT'!$A$3:$G$9999,6,0),"")</f>
        <v>0.6875</v>
      </c>
      <c r="K481" s="21">
        <f>IFERROR(VLOOKUP($A481,'CR ACT'!$A$3:$G$9999,7,0),"")</f>
        <v>33.7</v>
      </c>
      <c r="L481" s="140"/>
      <c r="M481" s="140"/>
      <c r="N481" s="140"/>
      <c r="O481" s="140"/>
      <c r="P481" s="48">
        <f t="shared" si="81"/>
        <v>0.055555555555556</v>
      </c>
      <c r="Q481" s="146">
        <f t="shared" si="82"/>
        <v>0.00694444444444497</v>
      </c>
      <c r="R481" s="1"/>
    </row>
    <row r="482" ht="15.75" spans="1:17">
      <c r="A482" s="13">
        <v>131</v>
      </c>
      <c r="B482" s="135">
        <f>IFERROR(VLOOKUP(A482,'CR ACT'!$A$3:$J$9999,10,FALSE),"")</f>
        <v>0</v>
      </c>
      <c r="C482" s="10">
        <v>39</v>
      </c>
      <c r="D482" s="13">
        <v>3</v>
      </c>
      <c r="E482" s="11" t="str">
        <f t="shared" si="80"/>
        <v>39-3</v>
      </c>
      <c r="F482" s="15">
        <f>IFERROR(VLOOKUP($A482,'CR ACT'!$A$3:$G$9999,2,0),"")</f>
        <v>0.694444444444445</v>
      </c>
      <c r="G482" s="15" t="str">
        <f>IFERROR(VLOOKUP($A482,'CR ACT'!$A$3:$G$9999,3,0),"")</f>
        <v>KLKV</v>
      </c>
      <c r="H482" s="13" t="str">
        <f>IFERROR(VLOOKUP($A482,'CR ACT'!$A$3:$G$9999,4,0),"")</f>
        <v>NH</v>
      </c>
      <c r="I482" s="15" t="str">
        <f>IFERROR(VLOOKUP($A482,'CR ACT'!$A$3:$G$9999,5,0),"")</f>
        <v>MC</v>
      </c>
      <c r="J482" s="15">
        <f>IFERROR(VLOOKUP($A482,'CR ACT'!$A$3:$G$9999,6,0),"")</f>
        <v>0.763888888888889</v>
      </c>
      <c r="K482" s="21">
        <f>IFERROR(VLOOKUP($A482,'CR ACT'!$A$3:$G$9999,7,0),"")</f>
        <v>40</v>
      </c>
      <c r="L482" s="140"/>
      <c r="M482" s="140"/>
      <c r="N482" s="140"/>
      <c r="O482" s="140"/>
      <c r="P482" s="48">
        <f t="shared" si="81"/>
        <v>0.069444444444444</v>
      </c>
      <c r="Q482" s="146">
        <f t="shared" si="82"/>
        <v>0.020833333333333</v>
      </c>
    </row>
    <row r="483" ht="15.75" spans="1:17">
      <c r="A483" s="13">
        <v>496</v>
      </c>
      <c r="B483" s="135">
        <f>IFERROR(VLOOKUP(A483,'CR ACT'!$A$3:$J$9999,10,FALSE),"")</f>
        <v>0</v>
      </c>
      <c r="C483" s="14">
        <v>39</v>
      </c>
      <c r="D483" s="13">
        <v>4</v>
      </c>
      <c r="E483" s="11" t="str">
        <f t="shared" si="80"/>
        <v>39-4</v>
      </c>
      <c r="F483" s="15">
        <f>IFERROR(VLOOKUP($A483,'CR ACT'!$A$3:$G$9999,2,0),"")</f>
        <v>0.784722222222222</v>
      </c>
      <c r="G483" s="15" t="str">
        <f>IFERROR(VLOOKUP($A483,'CR ACT'!$A$3:$G$9999,3,0),"")</f>
        <v>MC</v>
      </c>
      <c r="H483" s="13" t="str">
        <f>IFERROR(VLOOKUP($A483,'CR ACT'!$A$3:$G$9999,4,0),"")</f>
        <v>NH-KLKV</v>
      </c>
      <c r="I483" s="15" t="str">
        <f>IFERROR(VLOOKUP($A483,'CR ACT'!$A$3:$G$9999,5,0),"")</f>
        <v>PSL</v>
      </c>
      <c r="J483" s="15">
        <f>IFERROR(VLOOKUP($A483,'CR ACT'!$A$3:$G$9999,6,0),"")</f>
        <v>0.868055555555556</v>
      </c>
      <c r="K483" s="21">
        <f>IFERROR(VLOOKUP($A483,'CR ACT'!$A$3:$G$9999,7,0),"")</f>
        <v>43.5</v>
      </c>
      <c r="L483" s="140"/>
      <c r="M483" s="140"/>
      <c r="N483" s="140"/>
      <c r="O483" s="140"/>
      <c r="P483" s="48">
        <f t="shared" si="81"/>
        <v>0.083333333333334</v>
      </c>
      <c r="Q483" s="146" t="str">
        <f t="shared" si="82"/>
        <v/>
      </c>
    </row>
    <row r="484" ht="15.75" spans="1:17">
      <c r="A484" s="13"/>
      <c r="B484" s="135" t="str">
        <f>IFERROR(VLOOKUP(A484,'CR ACT'!$A$3:$J$9999,10,FALSE),"")</f>
        <v/>
      </c>
      <c r="C484" s="10"/>
      <c r="D484" s="13"/>
      <c r="E484" s="11" t="str">
        <f t="shared" si="80"/>
        <v>0</v>
      </c>
      <c r="F484" s="15" t="str">
        <f>IFERROR(VLOOKUP($A484,'CR ACT'!$A$3:$G$9999,2,0),"")</f>
        <v/>
      </c>
      <c r="G484" s="15" t="str">
        <f>IFERROR(VLOOKUP($A484,'CR ACT'!$A$3:$G$9999,3,0),"")</f>
        <v/>
      </c>
      <c r="H484" s="13" t="str">
        <f>IFERROR(VLOOKUP($A484,'CR ACT'!$A$3:$G$9999,4,0),"")</f>
        <v/>
      </c>
      <c r="I484" s="15" t="str">
        <f>IFERROR(VLOOKUP($A484,'CR ACT'!$A$3:$G$9999,5,0),"")</f>
        <v/>
      </c>
      <c r="J484" s="15" t="str">
        <f>IFERROR(VLOOKUP($A484,'CR ACT'!$A$3:$G$9999,6,0),"")</f>
        <v/>
      </c>
      <c r="K484" s="21" t="str">
        <f>IFERROR(VLOOKUP($A484,'CR ACT'!$A$3:$G$9999,7,0),"")</f>
        <v/>
      </c>
      <c r="L484" s="140"/>
      <c r="M484" s="140"/>
      <c r="N484" s="140"/>
      <c r="O484" s="140"/>
      <c r="P484" s="48" t="str">
        <f t="shared" si="81"/>
        <v/>
      </c>
      <c r="Q484" s="146" t="str">
        <f t="shared" si="82"/>
        <v/>
      </c>
    </row>
    <row r="485" ht="15.75" spans="1:17">
      <c r="A485" s="13"/>
      <c r="B485" s="135" t="str">
        <f>IFERROR(VLOOKUP(A485,'CR ACT'!$A$3:$J$9999,10,FALSE),"")</f>
        <v/>
      </c>
      <c r="C485" s="14"/>
      <c r="D485" s="13"/>
      <c r="E485" s="11" t="str">
        <f t="shared" si="80"/>
        <v>0</v>
      </c>
      <c r="F485" s="15" t="str">
        <f>IFERROR(VLOOKUP($A485,'CR ACT'!$A$3:$G$9999,2,0),"")</f>
        <v/>
      </c>
      <c r="G485" s="15" t="str">
        <f>IFERROR(VLOOKUP($A485,'CR ACT'!$A$3:$G$9999,3,0),"")</f>
        <v/>
      </c>
      <c r="H485" s="13" t="str">
        <f>IFERROR(VLOOKUP($A485,'CR ACT'!$A$3:$G$9999,4,0),"")</f>
        <v/>
      </c>
      <c r="I485" s="15" t="str">
        <f>IFERROR(VLOOKUP($A485,'CR ACT'!$A$3:$G$9999,5,0),"")</f>
        <v/>
      </c>
      <c r="J485" s="15" t="str">
        <f>IFERROR(VLOOKUP($A485,'CR ACT'!$A$3:$G$9999,6,0),"")</f>
        <v/>
      </c>
      <c r="K485" s="21" t="str">
        <f>IFERROR(VLOOKUP($A485,'CR ACT'!$A$3:$G$9999,7,0),"")</f>
        <v/>
      </c>
      <c r="L485" s="140"/>
      <c r="M485" s="140"/>
      <c r="N485" s="140"/>
      <c r="O485" s="140"/>
      <c r="P485" s="48" t="str">
        <f t="shared" si="81"/>
        <v/>
      </c>
      <c r="Q485" s="146" t="str">
        <f t="shared" si="82"/>
        <v/>
      </c>
    </row>
    <row r="486" ht="15.75" spans="1:17">
      <c r="A486" s="13"/>
      <c r="B486" s="135" t="str">
        <f>IFERROR(VLOOKUP(A486,'CR ACT'!$A$3:$J$9999,10,FALSE),"")</f>
        <v/>
      </c>
      <c r="C486" s="10"/>
      <c r="D486" s="13"/>
      <c r="E486" s="11" t="str">
        <f t="shared" si="80"/>
        <v>0</v>
      </c>
      <c r="F486" s="15" t="str">
        <f>IFERROR(VLOOKUP($A486,'CR ACT'!$A$3:$G$9999,2,0),"")</f>
        <v/>
      </c>
      <c r="G486" s="15" t="str">
        <f>IFERROR(VLOOKUP($A486,'CR ACT'!$A$3:$G$9999,3,0),"")</f>
        <v/>
      </c>
      <c r="H486" s="13" t="str">
        <f>IFERROR(VLOOKUP($A486,'CR ACT'!$A$3:$G$9999,4,0),"")</f>
        <v/>
      </c>
      <c r="I486" s="15" t="str">
        <f>IFERROR(VLOOKUP($A486,'CR ACT'!$A$3:$G$9999,5,0),"")</f>
        <v/>
      </c>
      <c r="J486" s="15" t="str">
        <f>IFERROR(VLOOKUP($A486,'CR ACT'!$A$3:$G$9999,6,0),"")</f>
        <v/>
      </c>
      <c r="K486" s="21" t="str">
        <f>IFERROR(VLOOKUP($A486,'CR ACT'!$A$3:$G$9999,7,0),"")</f>
        <v/>
      </c>
      <c r="L486" s="141"/>
      <c r="M486" s="141"/>
      <c r="N486" s="141"/>
      <c r="O486" s="141"/>
      <c r="P486" s="48" t="str">
        <f t="shared" si="81"/>
        <v/>
      </c>
      <c r="Q486" s="146" t="str">
        <f t="shared" si="82"/>
        <v/>
      </c>
    </row>
    <row r="487" ht="16.5" spans="1:17">
      <c r="A487" s="13"/>
      <c r="B487" s="135" t="str">
        <f>IFERROR(VLOOKUP(A487,'CR ACT'!$A$3:$J$9999,10,FALSE),"")</f>
        <v/>
      </c>
      <c r="C487" s="14"/>
      <c r="D487" s="16"/>
      <c r="E487" s="11" t="str">
        <f t="shared" si="80"/>
        <v>0</v>
      </c>
      <c r="F487" s="17" t="str">
        <f>IFERROR(VLOOKUP($A487,'CR ACT'!$A$3:$G$9999,2,0),"")</f>
        <v/>
      </c>
      <c r="G487" s="17" t="str">
        <f>IFERROR(VLOOKUP($A487,'CR ACT'!$A$3:$G$9999,3,0),"")</f>
        <v/>
      </c>
      <c r="H487" s="16" t="str">
        <f>IFERROR(VLOOKUP($A487,'CR ACT'!$A$3:$G$9999,4,0),"")</f>
        <v/>
      </c>
      <c r="I487" s="17" t="str">
        <f>IFERROR(VLOOKUP($A487,'CR ACT'!$A$3:$G$9999,5,0),"")</f>
        <v/>
      </c>
      <c r="J487" s="17" t="str">
        <f>IFERROR(VLOOKUP($A487,'CR ACT'!$A$3:$G$9999,6,0),"")</f>
        <v/>
      </c>
      <c r="K487" s="22" t="str">
        <f>IFERROR(VLOOKUP($A487,'CR ACT'!$A$3:$G$9999,7,0),"")</f>
        <v/>
      </c>
      <c r="L487" s="142"/>
      <c r="M487" s="142"/>
      <c r="N487" s="142"/>
      <c r="O487" s="142"/>
      <c r="P487" s="143" t="str">
        <f t="shared" si="81"/>
        <v/>
      </c>
      <c r="Q487" s="147"/>
    </row>
    <row r="488" ht="15.75" spans="1:17">
      <c r="A488" s="9">
        <v>44</v>
      </c>
      <c r="B488" s="135">
        <f>IFERROR(VLOOKUP(A488,'CR ACT'!$A$3:$J$9999,10,FALSE),"")</f>
        <v>0</v>
      </c>
      <c r="C488" s="10">
        <v>61</v>
      </c>
      <c r="D488" s="11">
        <v>1</v>
      </c>
      <c r="E488" s="11" t="str">
        <f t="shared" ref="E488:E495" si="83">C488&amp;-D488</f>
        <v>61-1</v>
      </c>
      <c r="F488" s="12">
        <f>IFERROR(VLOOKUP($A488,'CR ACT'!$A$3:$G$9999,2,0),"")</f>
        <v>0.541666666666667</v>
      </c>
      <c r="G488" s="12" t="str">
        <f>IFERROR(VLOOKUP($A488,'CR ACT'!$A$3:$G$9999,3,0),"")</f>
        <v>PSL</v>
      </c>
      <c r="H488" s="11" t="str">
        <f>IFERROR(VLOOKUP($A488,'CR ACT'!$A$3:$G$9999,4,0),"")</f>
        <v>NH</v>
      </c>
      <c r="I488" s="12" t="str">
        <f>IFERROR(VLOOKUP($A488,'CR ACT'!$A$3:$G$9999,5,0),"")</f>
        <v>KLKV</v>
      </c>
      <c r="J488" s="12">
        <f>IFERROR(VLOOKUP($A488,'CR ACT'!$A$3:$G$9999,6,0),"")</f>
        <v>0.548611111111111</v>
      </c>
      <c r="K488" s="20">
        <f>IFERROR(VLOOKUP($A488,'CR ACT'!$A$3:$G$9999,7,0),"")</f>
        <v>3.5</v>
      </c>
      <c r="L488" s="136">
        <f>SUMIF(Q488:Q495,"&lt;0:14",Q488:Q495)+SUM(P488:P495)+TIME(0,60,0)</f>
        <v>0.340277777777778</v>
      </c>
      <c r="M488" s="137">
        <f>L488+SUMIF(Q488:Q495,"&gt;0:14",Q488:Q495)-TIME(0,30,0)</f>
        <v>0.340277777777777</v>
      </c>
      <c r="N488" s="137">
        <f>MAX(0,(L488-TIME(8,0,0)))</f>
        <v>0.00694444444444442</v>
      </c>
      <c r="O488" s="138">
        <f>SUM(K488:K495)</f>
        <v>154.4</v>
      </c>
      <c r="P488" s="139">
        <f t="shared" ref="P488:P495" si="84">IFERROR(J488-F488,"")</f>
        <v>0.00694444444444442</v>
      </c>
      <c r="Q488" s="145">
        <f t="shared" ref="Q488:Q494" si="85">IFERROR(MAX(0,(F489-J488)),"")</f>
        <v>0.00694444444444464</v>
      </c>
    </row>
    <row r="489" ht="15.75" spans="1:18">
      <c r="A489" s="13">
        <v>271</v>
      </c>
      <c r="B489" s="135">
        <f>IFERROR(VLOOKUP(A489,'CR ACT'!$A$3:$J$9999,10,FALSE),"")</f>
        <v>0</v>
      </c>
      <c r="C489" s="14">
        <v>61</v>
      </c>
      <c r="D489" s="13">
        <v>2</v>
      </c>
      <c r="E489" s="11" t="str">
        <f t="shared" si="83"/>
        <v>61-2</v>
      </c>
      <c r="F489" s="15">
        <f>IFERROR(VLOOKUP($A489,'CR ACT'!$A$3:$G$9999,2,0),"")</f>
        <v>0.555555555555556</v>
      </c>
      <c r="G489" s="15" t="str">
        <f>IFERROR(VLOOKUP($A489,'CR ACT'!$A$3:$G$9999,3,0),"")</f>
        <v>KLKV</v>
      </c>
      <c r="H489" s="13" t="str">
        <f>IFERROR(VLOOKUP($A489,'CR ACT'!$A$3:$G$9999,4,0),"")</f>
        <v>NH</v>
      </c>
      <c r="I489" s="15" t="str">
        <f>IFERROR(VLOOKUP($A489,'CR ACT'!$A$3:$G$9999,5,0),"")</f>
        <v>MC</v>
      </c>
      <c r="J489" s="15">
        <f>IFERROR(VLOOKUP($A489,'CR ACT'!$A$3:$G$9999,6,0),"")</f>
        <v>0.625</v>
      </c>
      <c r="K489" s="21">
        <f>IFERROR(VLOOKUP($A489,'CR ACT'!$A$3:$G$9999,7,0),"")</f>
        <v>40</v>
      </c>
      <c r="L489" s="140"/>
      <c r="M489" s="140"/>
      <c r="N489" s="140"/>
      <c r="O489" s="140"/>
      <c r="P489" s="48">
        <f t="shared" si="84"/>
        <v>0.069444444444444</v>
      </c>
      <c r="Q489" s="146">
        <f t="shared" si="85"/>
        <v>0.00694444444444398</v>
      </c>
      <c r="R489" s="1"/>
    </row>
    <row r="490" ht="15.75" spans="1:17">
      <c r="A490" s="13">
        <v>390</v>
      </c>
      <c r="B490" s="135">
        <f>IFERROR(VLOOKUP(A490,'CR ACT'!$A$3:$J$9999,10,FALSE),"")</f>
        <v>0</v>
      </c>
      <c r="C490" s="10">
        <v>61</v>
      </c>
      <c r="D490" s="13">
        <v>3</v>
      </c>
      <c r="E490" s="11" t="str">
        <f t="shared" si="83"/>
        <v>61-3</v>
      </c>
      <c r="F490" s="15">
        <f>IFERROR(VLOOKUP($A490,'CR ACT'!$A$3:$G$9999,2,0),"")</f>
        <v>0.631944444444444</v>
      </c>
      <c r="G490" s="15" t="str">
        <f>IFERROR(VLOOKUP($A490,'CR ACT'!$A$3:$G$9999,3,0),"")</f>
        <v>MC</v>
      </c>
      <c r="H490" s="13" t="str">
        <f>IFERROR(VLOOKUP($A490,'CR ACT'!$A$3:$G$9999,4,0),"")</f>
        <v>NH</v>
      </c>
      <c r="I490" s="15" t="str">
        <f>IFERROR(VLOOKUP($A490,'CR ACT'!$A$3:$G$9999,5,0),"")</f>
        <v>KLKV</v>
      </c>
      <c r="J490" s="15">
        <f>IFERROR(VLOOKUP($A490,'CR ACT'!$A$3:$G$9999,6,0),"")</f>
        <v>0.701388888888889</v>
      </c>
      <c r="K490" s="21">
        <f>IFERROR(VLOOKUP($A490,'CR ACT'!$A$3:$G$9999,7,0),"")</f>
        <v>40</v>
      </c>
      <c r="L490" s="140"/>
      <c r="M490" s="140"/>
      <c r="N490" s="140"/>
      <c r="O490" s="140"/>
      <c r="P490" s="48">
        <f t="shared" si="84"/>
        <v>0.069444444444445</v>
      </c>
      <c r="Q490" s="146">
        <f t="shared" si="85"/>
        <v>0.00694444444444409</v>
      </c>
    </row>
    <row r="491" ht="15.75" spans="1:17">
      <c r="A491" s="13">
        <v>284</v>
      </c>
      <c r="B491" s="135">
        <f>IFERROR(VLOOKUP(A491,'CR ACT'!$A$3:$J$9999,10,FALSE),"")</f>
        <v>0</v>
      </c>
      <c r="C491" s="14">
        <v>61</v>
      </c>
      <c r="D491" s="13">
        <v>4</v>
      </c>
      <c r="E491" s="11" t="str">
        <f t="shared" si="83"/>
        <v>61-4</v>
      </c>
      <c r="F491" s="15">
        <f>IFERROR(VLOOKUP($A491,'CR ACT'!$A$3:$G$9999,2,0),"")</f>
        <v>0.708333333333333</v>
      </c>
      <c r="G491" s="15" t="str">
        <f>IFERROR(VLOOKUP($A491,'CR ACT'!$A$3:$G$9999,3,0),"")</f>
        <v>KLKV</v>
      </c>
      <c r="H491" s="13" t="str">
        <f>IFERROR(VLOOKUP($A491,'CR ACT'!$A$3:$G$9999,4,0),"")</f>
        <v>NH</v>
      </c>
      <c r="I491" s="15" t="str">
        <f>IFERROR(VLOOKUP($A491,'CR ACT'!$A$3:$G$9999,5,0),"")</f>
        <v>TVM</v>
      </c>
      <c r="J491" s="15">
        <f>IFERROR(VLOOKUP($A491,'CR ACT'!$A$3:$G$9999,6,0),"")</f>
        <v>0.763888888888889</v>
      </c>
      <c r="K491" s="21">
        <f>IFERROR(VLOOKUP($A491,'CR ACT'!$A$3:$G$9999,7,0),"")</f>
        <v>33.7</v>
      </c>
      <c r="L491" s="140"/>
      <c r="M491" s="140"/>
      <c r="N491" s="140"/>
      <c r="O491" s="140"/>
      <c r="P491" s="48">
        <f t="shared" si="84"/>
        <v>0.0555555555555559</v>
      </c>
      <c r="Q491" s="146">
        <f t="shared" si="85"/>
        <v>0.020833333333333</v>
      </c>
    </row>
    <row r="492" ht="15.75" spans="1:17">
      <c r="A492" s="13">
        <v>473</v>
      </c>
      <c r="B492" s="135">
        <f>IFERROR(VLOOKUP(A492,'CR ACT'!$A$3:$J$9999,10,FALSE),"")</f>
        <v>0</v>
      </c>
      <c r="C492" s="10">
        <v>61</v>
      </c>
      <c r="D492" s="13">
        <v>5</v>
      </c>
      <c r="E492" s="11" t="str">
        <f t="shared" si="83"/>
        <v>61-5</v>
      </c>
      <c r="F492" s="15">
        <f>IFERROR(VLOOKUP($A492,'CR ACT'!$A$3:$G$9999,2,0),"")</f>
        <v>0.784722222222222</v>
      </c>
      <c r="G492" s="15" t="str">
        <f>IFERROR(VLOOKUP($A492,'CR ACT'!$A$3:$G$9999,3,0),"")</f>
        <v>TVM</v>
      </c>
      <c r="H492" s="13" t="str">
        <f>IFERROR(VLOOKUP($A492,'CR ACT'!$A$3:$G$9999,4,0),"")</f>
        <v>NH</v>
      </c>
      <c r="I492" s="15" t="str">
        <f>IFERROR(VLOOKUP($A492,'CR ACT'!$A$3:$G$9999,5,0),"")</f>
        <v>KLKV</v>
      </c>
      <c r="J492" s="15">
        <f>IFERROR(VLOOKUP($A492,'CR ACT'!$A$3:$G$9999,6,0),"")</f>
        <v>0.847222222222222</v>
      </c>
      <c r="K492" s="21">
        <f>IFERROR(VLOOKUP($A492,'CR ACT'!$A$3:$G$9999,7,0),"")</f>
        <v>33.7</v>
      </c>
      <c r="L492" s="140"/>
      <c r="M492" s="140"/>
      <c r="N492" s="140"/>
      <c r="O492" s="140"/>
      <c r="P492" s="48">
        <f t="shared" si="84"/>
        <v>0.0625</v>
      </c>
      <c r="Q492" s="146">
        <f t="shared" si="85"/>
        <v>0.00694444444444497</v>
      </c>
    </row>
    <row r="493" ht="15.75" spans="1:17">
      <c r="A493" s="13">
        <v>107</v>
      </c>
      <c r="B493" s="135">
        <f>IFERROR(VLOOKUP(A493,'CR ACT'!$A$3:$J$9999,10,FALSE),"")</f>
        <v>0</v>
      </c>
      <c r="C493" s="14">
        <v>61</v>
      </c>
      <c r="D493" s="13">
        <v>6</v>
      </c>
      <c r="E493" s="11" t="str">
        <f t="shared" si="83"/>
        <v>61-6</v>
      </c>
      <c r="F493" s="15">
        <f>IFERROR(VLOOKUP($A493,'CR ACT'!$A$3:$G$9999,2,0),"")</f>
        <v>0.854166666666667</v>
      </c>
      <c r="G493" s="15" t="str">
        <f>IFERROR(VLOOKUP($A493,'CR ACT'!$A$3:$G$9999,3,0),"")</f>
        <v>KLKV</v>
      </c>
      <c r="H493" s="13" t="str">
        <f>IFERROR(VLOOKUP($A493,'CR ACT'!$A$3:$G$9999,4,0),"")</f>
        <v>NH</v>
      </c>
      <c r="I493" s="15" t="str">
        <f>IFERROR(VLOOKUP($A493,'CR ACT'!$A$3:$G$9999,5,0),"")</f>
        <v>PSL</v>
      </c>
      <c r="J493" s="15">
        <f>IFERROR(VLOOKUP($A493,'CR ACT'!$A$3:$G$9999,6,0),"")</f>
        <v>0.861111111111111</v>
      </c>
      <c r="K493" s="21">
        <f>IFERROR(VLOOKUP($A493,'CR ACT'!$A$3:$G$9999,7,0),"")</f>
        <v>3.5</v>
      </c>
      <c r="L493" s="140"/>
      <c r="M493" s="140"/>
      <c r="N493" s="140"/>
      <c r="O493" s="140"/>
      <c r="P493" s="48">
        <f t="shared" si="84"/>
        <v>0.00694444444444409</v>
      </c>
      <c r="Q493" s="146" t="str">
        <f t="shared" si="85"/>
        <v/>
      </c>
    </row>
    <row r="494" ht="15.75" spans="1:17">
      <c r="A494" s="13"/>
      <c r="B494" s="135" t="str">
        <f>IFERROR(VLOOKUP(A494,'CR ACT'!$A$3:$J$9999,10,FALSE),"")</f>
        <v/>
      </c>
      <c r="C494" s="10"/>
      <c r="D494" s="13"/>
      <c r="E494" s="11" t="str">
        <f t="shared" si="83"/>
        <v>0</v>
      </c>
      <c r="F494" s="15" t="str">
        <f>IFERROR(VLOOKUP($A494,'CR ACT'!$A$3:$G$9999,2,0),"")</f>
        <v/>
      </c>
      <c r="G494" s="15" t="str">
        <f>IFERROR(VLOOKUP($A494,'CR ACT'!$A$3:$G$9999,3,0),"")</f>
        <v/>
      </c>
      <c r="H494" s="13" t="str">
        <f>IFERROR(VLOOKUP($A494,'CR ACT'!$A$3:$G$9999,4,0),"")</f>
        <v/>
      </c>
      <c r="I494" s="15" t="str">
        <f>IFERROR(VLOOKUP($A494,'CR ACT'!$A$3:$G$9999,5,0),"")</f>
        <v/>
      </c>
      <c r="J494" s="15" t="str">
        <f>IFERROR(VLOOKUP($A494,'CR ACT'!$A$3:$G$9999,6,0),"")</f>
        <v/>
      </c>
      <c r="K494" s="21" t="str">
        <f>IFERROR(VLOOKUP($A494,'CR ACT'!$A$3:$G$9999,7,0),"")</f>
        <v/>
      </c>
      <c r="L494" s="141"/>
      <c r="M494" s="141"/>
      <c r="N494" s="141"/>
      <c r="O494" s="141"/>
      <c r="P494" s="48" t="str">
        <f t="shared" si="84"/>
        <v/>
      </c>
      <c r="Q494" s="146" t="str">
        <f t="shared" si="85"/>
        <v/>
      </c>
    </row>
    <row r="495" ht="16.5" spans="1:17">
      <c r="A495" s="13"/>
      <c r="B495" s="135" t="str">
        <f>IFERROR(VLOOKUP(A495,'CR ACT'!$A$3:$J$9999,10,FALSE),"")</f>
        <v/>
      </c>
      <c r="C495" s="14"/>
      <c r="D495" s="16"/>
      <c r="E495" s="11" t="str">
        <f t="shared" si="83"/>
        <v>0</v>
      </c>
      <c r="F495" s="17" t="str">
        <f>IFERROR(VLOOKUP($A495,'CR ACT'!$A$3:$G$9999,2,0),"")</f>
        <v/>
      </c>
      <c r="G495" s="17" t="str">
        <f>IFERROR(VLOOKUP($A495,'CR ACT'!$A$3:$G$9999,3,0),"")</f>
        <v/>
      </c>
      <c r="H495" s="16" t="str">
        <f>IFERROR(VLOOKUP($A495,'CR ACT'!$A$3:$G$9999,4,0),"")</f>
        <v/>
      </c>
      <c r="I495" s="17" t="str">
        <f>IFERROR(VLOOKUP($A495,'CR ACT'!$A$3:$G$9999,5,0),"")</f>
        <v/>
      </c>
      <c r="J495" s="17" t="str">
        <f>IFERROR(VLOOKUP($A495,'CR ACT'!$A$3:$G$9999,6,0),"")</f>
        <v/>
      </c>
      <c r="K495" s="22" t="str">
        <f>IFERROR(VLOOKUP($A495,'CR ACT'!$A$3:$G$9999,7,0),"")</f>
        <v/>
      </c>
      <c r="L495" s="142"/>
      <c r="M495" s="142"/>
      <c r="N495" s="142"/>
      <c r="O495" s="142"/>
      <c r="P495" s="143" t="str">
        <f t="shared" si="84"/>
        <v/>
      </c>
      <c r="Q495" s="147"/>
    </row>
    <row r="496" ht="15.75" spans="1:17">
      <c r="A496" s="9">
        <v>10</v>
      </c>
      <c r="B496" s="135">
        <f>IFERROR(VLOOKUP(A496,'CR ACT'!$A$3:$J$9999,10,FALSE),"")</f>
        <v>0</v>
      </c>
      <c r="C496" s="10">
        <v>63</v>
      </c>
      <c r="D496" s="11">
        <v>1</v>
      </c>
      <c r="E496" s="11" t="str">
        <f t="shared" ref="E496:E503" si="86">C496&amp;-D496</f>
        <v>63-1</v>
      </c>
      <c r="F496" s="12">
        <f>IFERROR(VLOOKUP($A496,'CR ACT'!$A$3:$G$9999,2,0),"")</f>
        <v>0.270833333333333</v>
      </c>
      <c r="G496" s="12" t="str">
        <f>IFERROR(VLOOKUP($A496,'CR ACT'!$A$3:$G$9999,3,0),"")</f>
        <v>PSL</v>
      </c>
      <c r="H496" s="11" t="str">
        <f>IFERROR(VLOOKUP($A496,'CR ACT'!$A$3:$G$9999,4,0),"")</f>
        <v>NH</v>
      </c>
      <c r="I496" s="12" t="str">
        <f>IFERROR(VLOOKUP($A496,'CR ACT'!$A$3:$G$9999,5,0),"")</f>
        <v>KLKV</v>
      </c>
      <c r="J496" s="12">
        <f>IFERROR(VLOOKUP($A496,'CR ACT'!$A$3:$G$9999,6,0),"")</f>
        <v>0.277777777777777</v>
      </c>
      <c r="K496" s="20">
        <f>IFERROR(VLOOKUP($A496,'CR ACT'!$A$3:$G$9999,7,0),"")</f>
        <v>3.5</v>
      </c>
      <c r="L496" s="136">
        <f>SUMIF(Q496:Q503,"&lt;0:14",Q496:Q503)+SUM(P496:P503)+TIME(0,60,0)</f>
        <v>0.378472222222222</v>
      </c>
      <c r="M496" s="137">
        <f>L496+SUMIF(Q496:Q503,"&gt;0:14",Q496:Q503)-TIME(0,30,0)</f>
        <v>0.486111111111111</v>
      </c>
      <c r="N496" s="137">
        <f>MAX(0,(L496-TIME(8,0,0)))</f>
        <v>0.0451388888888884</v>
      </c>
      <c r="O496" s="138">
        <f>SUM(K496:K503)</f>
        <v>183.2</v>
      </c>
      <c r="P496" s="139">
        <f t="shared" ref="P496:P503" si="87">IFERROR(J496-F496,"")</f>
        <v>0.00694444444444442</v>
      </c>
      <c r="Q496" s="145">
        <f t="shared" ref="Q496:Q502" si="88">IFERROR(MAX(0,(F497-J496)),"")</f>
        <v>0.00694444444444459</v>
      </c>
    </row>
    <row r="497" ht="15.75" spans="1:18">
      <c r="A497" s="13">
        <v>127</v>
      </c>
      <c r="B497" s="135">
        <f>IFERROR(VLOOKUP(A497,'CR ACT'!$A$3:$J$9999,10,FALSE),"")</f>
        <v>0</v>
      </c>
      <c r="C497" s="14">
        <v>63</v>
      </c>
      <c r="D497" s="13">
        <v>2</v>
      </c>
      <c r="E497" s="11" t="str">
        <f t="shared" si="86"/>
        <v>63-2</v>
      </c>
      <c r="F497" s="15">
        <f>IFERROR(VLOOKUP($A497,'CR ACT'!$A$3:$G$9999,2,0),"")</f>
        <v>0.284722222222222</v>
      </c>
      <c r="G497" s="15" t="str">
        <f>IFERROR(VLOOKUP($A497,'CR ACT'!$A$3:$G$9999,3,0),"")</f>
        <v>KLKV</v>
      </c>
      <c r="H497" s="13" t="str">
        <f>IFERROR(VLOOKUP($A497,'CR ACT'!$A$3:$G$9999,4,0),"")</f>
        <v>NH</v>
      </c>
      <c r="I497" s="15" t="str">
        <f>IFERROR(VLOOKUP($A497,'CR ACT'!$A$3:$G$9999,5,0),"")</f>
        <v>TVM</v>
      </c>
      <c r="J497" s="15">
        <f>IFERROR(VLOOKUP($A497,'CR ACT'!$A$3:$G$9999,6,0),"")</f>
        <v>0.340277777777778</v>
      </c>
      <c r="K497" s="21">
        <f>IFERROR(VLOOKUP($A497,'CR ACT'!$A$3:$G$9999,7,0),"")</f>
        <v>33.7</v>
      </c>
      <c r="L497" s="140"/>
      <c r="M497" s="140"/>
      <c r="N497" s="140"/>
      <c r="O497" s="140"/>
      <c r="P497" s="48">
        <f t="shared" si="87"/>
        <v>0.055555555555556</v>
      </c>
      <c r="Q497" s="146">
        <f t="shared" si="88"/>
        <v>0.00694444444444398</v>
      </c>
      <c r="R497" s="1"/>
    </row>
    <row r="498" ht="15.75" spans="1:17">
      <c r="A498" s="13">
        <v>320</v>
      </c>
      <c r="B498" s="135">
        <f>IFERROR(VLOOKUP(A498,'CR ACT'!$A$3:$J$9999,10,FALSE),"")</f>
        <v>0</v>
      </c>
      <c r="C498" s="10">
        <v>63</v>
      </c>
      <c r="D498" s="13">
        <v>3</v>
      </c>
      <c r="E498" s="11" t="str">
        <f t="shared" si="86"/>
        <v>63-3</v>
      </c>
      <c r="F498" s="15">
        <f>IFERROR(VLOOKUP($A498,'CR ACT'!$A$3:$G$9999,2,0),"")</f>
        <v>0.347222222222222</v>
      </c>
      <c r="G498" s="15" t="str">
        <f>IFERROR(VLOOKUP($A498,'CR ACT'!$A$3:$G$9999,3,0),"")</f>
        <v>TVM</v>
      </c>
      <c r="H498" s="13" t="str">
        <f>IFERROR(VLOOKUP($A498,'CR ACT'!$A$3:$G$9999,4,0),"")</f>
        <v>NH</v>
      </c>
      <c r="I498" s="15" t="str">
        <f>IFERROR(VLOOKUP($A498,'CR ACT'!$A$3:$G$9999,5,0),"")</f>
        <v>NTA</v>
      </c>
      <c r="J498" s="15">
        <f>IFERROR(VLOOKUP($A498,'CR ACT'!$A$3:$G$9999,6,0),"")</f>
        <v>0.378472222222222</v>
      </c>
      <c r="K498" s="21">
        <f>IFERROR(VLOOKUP($A498,'CR ACT'!$A$3:$G$9999,7,0),"")</f>
        <v>20.7</v>
      </c>
      <c r="L498" s="140"/>
      <c r="M498" s="140"/>
      <c r="N498" s="140"/>
      <c r="O498" s="140"/>
      <c r="P498" s="48">
        <f t="shared" si="87"/>
        <v>0.03125</v>
      </c>
      <c r="Q498" s="146">
        <f t="shared" si="88"/>
        <v>0.020833333333334</v>
      </c>
    </row>
    <row r="499" ht="15.75" spans="1:17">
      <c r="A499" s="13">
        <v>125</v>
      </c>
      <c r="B499" s="135">
        <f>IFERROR(VLOOKUP(A499,'CR ACT'!$A$3:$J$9999,10,FALSE),"")</f>
        <v>0</v>
      </c>
      <c r="C499" s="14">
        <v>63</v>
      </c>
      <c r="D499" s="13">
        <v>4</v>
      </c>
      <c r="E499" s="11" t="str">
        <f t="shared" si="86"/>
        <v>63-4</v>
      </c>
      <c r="F499" s="15">
        <f>IFERROR(VLOOKUP($A499,'CR ACT'!$A$3:$G$9999,2,0),"")</f>
        <v>0.399305555555556</v>
      </c>
      <c r="G499" s="15" t="str">
        <f>IFERROR(VLOOKUP($A499,'CR ACT'!$A$3:$G$9999,3,0),"")</f>
        <v>NTA</v>
      </c>
      <c r="H499" s="13" t="str">
        <f>IFERROR(VLOOKUP($A499,'CR ACT'!$A$3:$G$9999,4,0),"")</f>
        <v>NH</v>
      </c>
      <c r="I499" s="15" t="str">
        <f>IFERROR(VLOOKUP($A499,'CR ACT'!$A$3:$G$9999,5,0),"")</f>
        <v>TVM</v>
      </c>
      <c r="J499" s="15">
        <f>IFERROR(VLOOKUP($A499,'CR ACT'!$A$3:$G$9999,6,0),"")</f>
        <v>0.430555555555556</v>
      </c>
      <c r="K499" s="21">
        <f>IFERROR(VLOOKUP($A499,'CR ACT'!$A$3:$G$9999,7,0),"")</f>
        <v>20.7</v>
      </c>
      <c r="L499" s="140"/>
      <c r="M499" s="140"/>
      <c r="N499" s="140"/>
      <c r="O499" s="140"/>
      <c r="P499" s="48">
        <f t="shared" si="87"/>
        <v>0.03125</v>
      </c>
      <c r="Q499" s="146">
        <f t="shared" si="88"/>
        <v>0.00694444444444398</v>
      </c>
    </row>
    <row r="500" ht="15.75" spans="1:17">
      <c r="A500" s="13">
        <v>316</v>
      </c>
      <c r="B500" s="135">
        <f>IFERROR(VLOOKUP(A500,'CR ACT'!$A$3:$J$9999,10,FALSE),"")</f>
        <v>0</v>
      </c>
      <c r="C500" s="10">
        <v>63</v>
      </c>
      <c r="D500" s="13">
        <v>5</v>
      </c>
      <c r="E500" s="11" t="str">
        <f t="shared" si="86"/>
        <v>63-5</v>
      </c>
      <c r="F500" s="15">
        <f>IFERROR(VLOOKUP($A500,'CR ACT'!$A$3:$G$9999,2,0),"")</f>
        <v>0.4375</v>
      </c>
      <c r="G500" s="15" t="str">
        <f>IFERROR(VLOOKUP($A500,'CR ACT'!$A$3:$G$9999,3,0),"")</f>
        <v>TVM</v>
      </c>
      <c r="H500" s="13" t="str">
        <f>IFERROR(VLOOKUP($A500,'CR ACT'!$A$3:$G$9999,4,0),"")</f>
        <v>NH</v>
      </c>
      <c r="I500" s="15" t="str">
        <f>IFERROR(VLOOKUP($A500,'CR ACT'!$A$3:$G$9999,5,0),"")</f>
        <v>KLKV</v>
      </c>
      <c r="J500" s="15">
        <f>IFERROR(VLOOKUP($A500,'CR ACT'!$A$3:$G$9999,6,0),"")</f>
        <v>0.489583333333333</v>
      </c>
      <c r="K500" s="21">
        <f>IFERROR(VLOOKUP($A500,'CR ACT'!$A$3:$G$9999,7,0),"")</f>
        <v>33.7</v>
      </c>
      <c r="L500" s="140"/>
      <c r="M500" s="140"/>
      <c r="N500" s="140"/>
      <c r="O500" s="140"/>
      <c r="P500" s="48">
        <f t="shared" si="87"/>
        <v>0.052083333333333</v>
      </c>
      <c r="Q500" s="146">
        <f t="shared" si="88"/>
        <v>0.107638888888889</v>
      </c>
    </row>
    <row r="501" ht="15.75" spans="1:17">
      <c r="A501" s="13">
        <v>275</v>
      </c>
      <c r="B501" s="135">
        <f>IFERROR(VLOOKUP(A501,'CR ACT'!$A$3:$J$9999,10,FALSE),"")</f>
        <v>0</v>
      </c>
      <c r="C501" s="14">
        <v>63</v>
      </c>
      <c r="D501" s="13">
        <v>6</v>
      </c>
      <c r="E501" s="11" t="str">
        <f t="shared" si="86"/>
        <v>63-6</v>
      </c>
      <c r="F501" s="15">
        <f>IFERROR(VLOOKUP($A501,'CR ACT'!$A$3:$G$9999,2,0),"")</f>
        <v>0.597222222222222</v>
      </c>
      <c r="G501" s="15" t="str">
        <f>IFERROR(VLOOKUP($A501,'CR ACT'!$A$3:$G$9999,3,0),"")</f>
        <v>KLKV</v>
      </c>
      <c r="H501" s="13" t="str">
        <f>IFERROR(VLOOKUP($A501,'CR ACT'!$A$3:$G$9999,4,0),"")</f>
        <v>NH</v>
      </c>
      <c r="I501" s="15" t="str">
        <f>IFERROR(VLOOKUP($A501,'CR ACT'!$A$3:$G$9999,5,0),"")</f>
        <v>TVM</v>
      </c>
      <c r="J501" s="15">
        <f>IFERROR(VLOOKUP($A501,'CR ACT'!$A$3:$G$9999,6,0),"")</f>
        <v>0.65625</v>
      </c>
      <c r="K501" s="21">
        <f>IFERROR(VLOOKUP($A501,'CR ACT'!$A$3:$G$9999,7,0),"")</f>
        <v>33.7</v>
      </c>
      <c r="L501" s="140"/>
      <c r="M501" s="140"/>
      <c r="N501" s="140"/>
      <c r="O501" s="140"/>
      <c r="P501" s="48">
        <f t="shared" si="87"/>
        <v>0.059027777777778</v>
      </c>
      <c r="Q501" s="146">
        <f t="shared" si="88"/>
        <v>0.00694444444444398</v>
      </c>
    </row>
    <row r="502" ht="15.75" spans="1:17">
      <c r="A502" s="13">
        <v>476</v>
      </c>
      <c r="B502" s="135">
        <f>IFERROR(VLOOKUP(A502,'CR ACT'!$A$3:$J$9999,10,FALSE),"")</f>
        <v>0</v>
      </c>
      <c r="C502" s="10">
        <v>63</v>
      </c>
      <c r="D502" s="13">
        <v>7</v>
      </c>
      <c r="E502" s="11" t="str">
        <f t="shared" si="86"/>
        <v>63-7</v>
      </c>
      <c r="F502" s="15">
        <f>IFERROR(VLOOKUP($A502,'CR ACT'!$A$3:$G$9999,2,0),"")</f>
        <v>0.663194444444444</v>
      </c>
      <c r="G502" s="15" t="str">
        <f>IFERROR(VLOOKUP($A502,'CR ACT'!$A$3:$G$9999,3,0),"")</f>
        <v>TVM</v>
      </c>
      <c r="H502" s="13" t="str">
        <f>IFERROR(VLOOKUP($A502,'CR ACT'!$A$3:$G$9999,4,0),"")</f>
        <v>NH</v>
      </c>
      <c r="I502" s="15" t="str">
        <f>IFERROR(VLOOKUP($A502,'CR ACT'!$A$3:$G$9999,5,0),"")</f>
        <v>KLKV</v>
      </c>
      <c r="J502" s="15">
        <f>IFERROR(VLOOKUP($A502,'CR ACT'!$A$3:$G$9999,6,0),"")</f>
        <v>0.722222222222222</v>
      </c>
      <c r="K502" s="21">
        <f>IFERROR(VLOOKUP($A502,'CR ACT'!$A$3:$G$9999,7,0),"")</f>
        <v>33.7</v>
      </c>
      <c r="L502" s="141"/>
      <c r="M502" s="141"/>
      <c r="N502" s="141"/>
      <c r="O502" s="141"/>
      <c r="P502" s="48">
        <f t="shared" si="87"/>
        <v>0.059027777777778</v>
      </c>
      <c r="Q502" s="146">
        <f t="shared" si="88"/>
        <v>0.00694444444444497</v>
      </c>
    </row>
    <row r="503" ht="16.5" spans="1:17">
      <c r="A503" s="13">
        <v>94</v>
      </c>
      <c r="B503" s="135">
        <f>IFERROR(VLOOKUP(A503,'CR ACT'!$A$3:$J$9999,10,FALSE),"")</f>
        <v>0</v>
      </c>
      <c r="C503" s="14">
        <v>63</v>
      </c>
      <c r="D503" s="16">
        <v>8</v>
      </c>
      <c r="E503" s="11" t="str">
        <f t="shared" si="86"/>
        <v>63-8</v>
      </c>
      <c r="F503" s="17">
        <f>IFERROR(VLOOKUP($A503,'CR ACT'!$A$3:$G$9999,2,0),"")</f>
        <v>0.729166666666667</v>
      </c>
      <c r="G503" s="17" t="str">
        <f>IFERROR(VLOOKUP($A503,'CR ACT'!$A$3:$G$9999,3,0),"")</f>
        <v>KLKV</v>
      </c>
      <c r="H503" s="16" t="str">
        <f>IFERROR(VLOOKUP($A503,'CR ACT'!$A$3:$G$9999,4,0),"")</f>
        <v>NH</v>
      </c>
      <c r="I503" s="17" t="str">
        <f>IFERROR(VLOOKUP($A503,'CR ACT'!$A$3:$G$9999,5,0),"")</f>
        <v>PSL</v>
      </c>
      <c r="J503" s="17">
        <f>IFERROR(VLOOKUP($A503,'CR ACT'!$A$3:$G$9999,6,0),"")</f>
        <v>0.736111111111111</v>
      </c>
      <c r="K503" s="22">
        <f>IFERROR(VLOOKUP($A503,'CR ACT'!$A$3:$G$9999,7,0),"")</f>
        <v>3.5</v>
      </c>
      <c r="L503" s="142"/>
      <c r="M503" s="142"/>
      <c r="N503" s="142"/>
      <c r="O503" s="142"/>
      <c r="P503" s="143">
        <f t="shared" si="87"/>
        <v>0.00694444444444409</v>
      </c>
      <c r="Q503" s="147"/>
    </row>
    <row r="504" ht="15.75" spans="1:17">
      <c r="A504" s="9">
        <v>52</v>
      </c>
      <c r="B504" s="135">
        <f>IFERROR(VLOOKUP(A504,'CR ACT'!$A$3:$J$9999,10,FALSE),"")</f>
        <v>0</v>
      </c>
      <c r="C504" s="10">
        <v>67</v>
      </c>
      <c r="D504" s="11">
        <v>1</v>
      </c>
      <c r="E504" s="11" t="str">
        <f t="shared" ref="E504:E511" si="89">C504&amp;-D504</f>
        <v>67-1</v>
      </c>
      <c r="F504" s="12">
        <f>IFERROR(VLOOKUP($A504,'CR ACT'!$A$3:$G$9999,2,0),"")</f>
        <v>0.444444444444444</v>
      </c>
      <c r="G504" s="12" t="str">
        <f>IFERROR(VLOOKUP($A504,'CR ACT'!$A$3:$G$9999,3,0),"")</f>
        <v>PSL</v>
      </c>
      <c r="H504" s="11" t="str">
        <f>IFERROR(VLOOKUP($A504,'CR ACT'!$A$3:$G$9999,4,0),"")</f>
        <v>NH</v>
      </c>
      <c r="I504" s="12" t="str">
        <f>IFERROR(VLOOKUP($A504,'CR ACT'!$A$3:$G$9999,5,0),"")</f>
        <v>KLKV</v>
      </c>
      <c r="J504" s="12">
        <f>IFERROR(VLOOKUP($A504,'CR ACT'!$A$3:$G$9999,6,0),"")</f>
        <v>0.451388888888888</v>
      </c>
      <c r="K504" s="20">
        <f>IFERROR(VLOOKUP($A504,'CR ACT'!$A$3:$G$9999,7,0),"")</f>
        <v>3.5</v>
      </c>
      <c r="L504" s="136">
        <f>SUMIF(Q504:Q511,"&lt;0:14",Q504:Q511)+SUM(P504:P511)+TIME(0,60,0)</f>
        <v>0.361111111111112</v>
      </c>
      <c r="M504" s="137">
        <f>L504+SUMIF(Q504:Q511,"&gt;0:14",Q504:Q511)-TIME(0,30,0)</f>
        <v>0.385416666666667</v>
      </c>
      <c r="N504" s="137">
        <f>MAX(0,(L504-TIME(8,0,0)))</f>
        <v>0.0277777777777787</v>
      </c>
      <c r="O504" s="138">
        <f>SUM(K504:K511)</f>
        <v>164.4</v>
      </c>
      <c r="P504" s="139">
        <f t="shared" ref="P504:P511" si="90">IFERROR(J504-F504,"")</f>
        <v>0.00694444444444442</v>
      </c>
      <c r="Q504" s="145">
        <f t="shared" ref="Q504:Q510" si="91">IFERROR(MAX(0,(F505-J504)),"")</f>
        <v>0.00694444444444459</v>
      </c>
    </row>
    <row r="505" ht="15.75" spans="1:18">
      <c r="A505" s="13">
        <v>656</v>
      </c>
      <c r="B505" s="135">
        <f>IFERROR(VLOOKUP(A505,'CR ACT'!$A$3:$J$9999,10,FALSE),"")</f>
        <v>0</v>
      </c>
      <c r="C505" s="14">
        <v>67</v>
      </c>
      <c r="D505" s="13">
        <v>2</v>
      </c>
      <c r="E505" s="11" t="str">
        <f t="shared" si="89"/>
        <v>67-2</v>
      </c>
      <c r="F505" s="15">
        <f>IFERROR(VLOOKUP($A505,'CR ACT'!$A$3:$G$9999,2,0),"")</f>
        <v>0.458333333333333</v>
      </c>
      <c r="G505" s="15" t="str">
        <f>IFERROR(VLOOKUP($A505,'CR ACT'!$A$3:$G$9999,3,0),"")</f>
        <v>KLKV</v>
      </c>
      <c r="H505" s="13" t="str">
        <f>IFERROR(VLOOKUP($A505,'CR ACT'!$A$3:$G$9999,4,0),"")</f>
        <v>PVR-VZM-BYPASS</v>
      </c>
      <c r="I505" s="15" t="str">
        <f>IFERROR(VLOOKUP($A505,'CR ACT'!$A$3:$G$9999,5,0),"")</f>
        <v>TVM</v>
      </c>
      <c r="J505" s="15">
        <f>IFERROR(VLOOKUP($A505,'CR ACT'!$A$3:$G$9999,6,0),"")</f>
        <v>0.541666666666666</v>
      </c>
      <c r="K505" s="21">
        <f>IFERROR(VLOOKUP($A505,'CR ACT'!$A$3:$G$9999,7,0),"")</f>
        <v>45</v>
      </c>
      <c r="L505" s="140"/>
      <c r="M505" s="140"/>
      <c r="N505" s="140"/>
      <c r="O505" s="140"/>
      <c r="P505" s="48">
        <f t="shared" si="90"/>
        <v>0.0833333333333333</v>
      </c>
      <c r="Q505" s="146">
        <f t="shared" si="91"/>
        <v>0.00694444444444475</v>
      </c>
      <c r="R505" s="1"/>
    </row>
    <row r="506" ht="15.75" spans="1:17">
      <c r="A506" s="13">
        <v>667</v>
      </c>
      <c r="B506" s="135">
        <f>IFERROR(VLOOKUP(A506,'CR ACT'!$A$3:$J$9999,10,FALSE),"")</f>
        <v>0</v>
      </c>
      <c r="C506" s="10">
        <v>67</v>
      </c>
      <c r="D506" s="13">
        <v>3</v>
      </c>
      <c r="E506" s="11" t="str">
        <f t="shared" si="89"/>
        <v>67-3</v>
      </c>
      <c r="F506" s="15">
        <f>IFERROR(VLOOKUP($A506,'CR ACT'!$A$3:$G$9999,2,0),"")</f>
        <v>0.548611111111111</v>
      </c>
      <c r="G506" s="15" t="str">
        <f>IFERROR(VLOOKUP($A506,'CR ACT'!$A$3:$G$9999,3,0),"")</f>
        <v>TVM</v>
      </c>
      <c r="H506" s="13" t="str">
        <f>IFERROR(VLOOKUP($A506,'CR ACT'!$A$3:$G$9999,4,0),"")</f>
        <v>VZM-PVR</v>
      </c>
      <c r="I506" s="15" t="str">
        <f>IFERROR(VLOOKUP($A506,'CR ACT'!$A$3:$G$9999,5,0),"")</f>
        <v>KLKV</v>
      </c>
      <c r="J506" s="15">
        <f>IFERROR(VLOOKUP($A506,'CR ACT'!$A$3:$G$9999,6,0),"")</f>
        <v>0.631944444444444</v>
      </c>
      <c r="K506" s="21">
        <f>IFERROR(VLOOKUP($A506,'CR ACT'!$A$3:$G$9999,7,0),"")</f>
        <v>45</v>
      </c>
      <c r="L506" s="140"/>
      <c r="M506" s="140"/>
      <c r="N506" s="140"/>
      <c r="O506" s="140"/>
      <c r="P506" s="48">
        <f t="shared" si="90"/>
        <v>0.0833333333333333</v>
      </c>
      <c r="Q506" s="146">
        <f t="shared" si="91"/>
        <v>0.0451388888888887</v>
      </c>
    </row>
    <row r="507" ht="15.75" spans="1:17">
      <c r="A507" s="13">
        <v>290</v>
      </c>
      <c r="B507" s="135">
        <f>IFERROR(VLOOKUP(A507,'CR ACT'!$A$3:$J$9999,10,FALSE),"")</f>
        <v>0</v>
      </c>
      <c r="C507" s="14">
        <v>67</v>
      </c>
      <c r="D507" s="13">
        <v>4</v>
      </c>
      <c r="E507" s="11" t="str">
        <f t="shared" si="89"/>
        <v>67-4</v>
      </c>
      <c r="F507" s="15">
        <f>IFERROR(VLOOKUP($A507,'CR ACT'!$A$3:$G$9999,2,0),"")</f>
        <v>0.677083333333333</v>
      </c>
      <c r="G507" s="15" t="str">
        <f>IFERROR(VLOOKUP($A507,'CR ACT'!$A$3:$G$9999,3,0),"")</f>
        <v>KLKV</v>
      </c>
      <c r="H507" s="13" t="str">
        <f>IFERROR(VLOOKUP($A507,'CR ACT'!$A$3:$G$9999,4,0),"")</f>
        <v>NH</v>
      </c>
      <c r="I507" s="15" t="str">
        <f>IFERROR(VLOOKUP($A507,'CR ACT'!$A$3:$G$9999,5,0),"")</f>
        <v>TVM</v>
      </c>
      <c r="J507" s="15">
        <f>IFERROR(VLOOKUP($A507,'CR ACT'!$A$3:$G$9999,6,0),"")</f>
        <v>0.732638888888889</v>
      </c>
      <c r="K507" s="21">
        <f>IFERROR(VLOOKUP($A507,'CR ACT'!$A$3:$G$9999,7,0),"")</f>
        <v>33.7</v>
      </c>
      <c r="L507" s="140"/>
      <c r="M507" s="140"/>
      <c r="N507" s="140"/>
      <c r="O507" s="140"/>
      <c r="P507" s="48">
        <f t="shared" si="90"/>
        <v>0.0555555555555559</v>
      </c>
      <c r="Q507" s="146">
        <f t="shared" si="91"/>
        <v>0.00694444444444409</v>
      </c>
    </row>
    <row r="508" ht="15.75" spans="1:17">
      <c r="A508" s="13">
        <v>315</v>
      </c>
      <c r="B508" s="135">
        <f>IFERROR(VLOOKUP(A508,'CR ACT'!$A$3:$J$9999,10,FALSE),"")</f>
        <v>0</v>
      </c>
      <c r="C508" s="10">
        <v>67</v>
      </c>
      <c r="D508" s="13">
        <v>5</v>
      </c>
      <c r="E508" s="11" t="str">
        <f t="shared" si="89"/>
        <v>67-5</v>
      </c>
      <c r="F508" s="15">
        <f>IFERROR(VLOOKUP($A508,'CR ACT'!$A$3:$G$9999,2,0),"")</f>
        <v>0.739583333333333</v>
      </c>
      <c r="G508" s="15" t="str">
        <f>IFERROR(VLOOKUP($A508,'CR ACT'!$A$3:$G$9999,3,0),"")</f>
        <v>TVM</v>
      </c>
      <c r="H508" s="13" t="str">
        <f>IFERROR(VLOOKUP($A508,'CR ACT'!$A$3:$G$9999,4,0),"")</f>
        <v>NH</v>
      </c>
      <c r="I508" s="15" t="str">
        <f>IFERROR(VLOOKUP($A508,'CR ACT'!$A$3:$G$9999,5,0),"")</f>
        <v>KLKV</v>
      </c>
      <c r="J508" s="15">
        <f>IFERROR(VLOOKUP($A508,'CR ACT'!$A$3:$G$9999,6,0),"")</f>
        <v>0.795138888888889</v>
      </c>
      <c r="K508" s="21">
        <f>IFERROR(VLOOKUP($A508,'CR ACT'!$A$3:$G$9999,7,0),"")</f>
        <v>33.7</v>
      </c>
      <c r="L508" s="140"/>
      <c r="M508" s="140"/>
      <c r="N508" s="140"/>
      <c r="O508" s="140"/>
      <c r="P508" s="48">
        <f t="shared" si="90"/>
        <v>0.0555555555555559</v>
      </c>
      <c r="Q508" s="146">
        <f t="shared" si="91"/>
        <v>0.00694444444444409</v>
      </c>
    </row>
    <row r="509" ht="15.75" spans="1:17">
      <c r="A509" s="13">
        <v>105</v>
      </c>
      <c r="B509" s="135">
        <f>IFERROR(VLOOKUP(A509,'CR ACT'!$A$3:$J$9999,10,FALSE),"")</f>
        <v>0</v>
      </c>
      <c r="C509" s="14">
        <v>67</v>
      </c>
      <c r="D509" s="13">
        <v>6</v>
      </c>
      <c r="E509" s="11" t="str">
        <f t="shared" si="89"/>
        <v>67-6</v>
      </c>
      <c r="F509" s="15">
        <f>IFERROR(VLOOKUP($A509,'CR ACT'!$A$3:$G$9999,2,0),"")</f>
        <v>0.802083333333333</v>
      </c>
      <c r="G509" s="15" t="str">
        <f>IFERROR(VLOOKUP($A509,'CR ACT'!$A$3:$G$9999,3,0),"")</f>
        <v>KLKV</v>
      </c>
      <c r="H509" s="13" t="str">
        <f>IFERROR(VLOOKUP($A509,'CR ACT'!$A$3:$G$9999,4,0),"")</f>
        <v>NH</v>
      </c>
      <c r="I509" s="15" t="str">
        <f>IFERROR(VLOOKUP($A509,'CR ACT'!$A$3:$G$9999,5,0),"")</f>
        <v>PSL</v>
      </c>
      <c r="J509" s="15">
        <f>IFERROR(VLOOKUP($A509,'CR ACT'!$A$3:$G$9999,6,0),"")</f>
        <v>0.809027777777778</v>
      </c>
      <c r="K509" s="21">
        <f>IFERROR(VLOOKUP($A509,'CR ACT'!$A$3:$G$9999,7,0),"")</f>
        <v>3.5</v>
      </c>
      <c r="L509" s="140"/>
      <c r="M509" s="140"/>
      <c r="N509" s="140"/>
      <c r="O509" s="140"/>
      <c r="P509" s="48">
        <f t="shared" si="90"/>
        <v>0.00694444444444497</v>
      </c>
      <c r="Q509" s="146" t="str">
        <f t="shared" si="91"/>
        <v/>
      </c>
    </row>
    <row r="510" ht="15.75" spans="1:17">
      <c r="A510" s="13"/>
      <c r="B510" s="135" t="str">
        <f>IFERROR(VLOOKUP(A510,'CR ACT'!$A$3:$J$9999,10,FALSE),"")</f>
        <v/>
      </c>
      <c r="C510" s="10"/>
      <c r="D510" s="13"/>
      <c r="E510" s="11" t="str">
        <f t="shared" si="89"/>
        <v>0</v>
      </c>
      <c r="F510" s="15" t="str">
        <f>IFERROR(VLOOKUP($A510,'CR ACT'!$A$3:$G$9999,2,0),"")</f>
        <v/>
      </c>
      <c r="G510" s="15" t="str">
        <f>IFERROR(VLOOKUP($A510,'CR ACT'!$A$3:$G$9999,3,0),"")</f>
        <v/>
      </c>
      <c r="H510" s="13" t="str">
        <f>IFERROR(VLOOKUP($A510,'CR ACT'!$A$3:$G$9999,4,0),"")</f>
        <v/>
      </c>
      <c r="I510" s="15" t="str">
        <f>IFERROR(VLOOKUP($A510,'CR ACT'!$A$3:$G$9999,5,0),"")</f>
        <v/>
      </c>
      <c r="J510" s="15" t="str">
        <f>IFERROR(VLOOKUP($A510,'CR ACT'!$A$3:$G$9999,6,0),"")</f>
        <v/>
      </c>
      <c r="K510" s="21" t="str">
        <f>IFERROR(VLOOKUP($A510,'CR ACT'!$A$3:$G$9999,7,0),"")</f>
        <v/>
      </c>
      <c r="L510" s="141"/>
      <c r="M510" s="141"/>
      <c r="N510" s="141"/>
      <c r="O510" s="141"/>
      <c r="P510" s="48" t="str">
        <f t="shared" si="90"/>
        <v/>
      </c>
      <c r="Q510" s="146" t="str">
        <f t="shared" si="91"/>
        <v/>
      </c>
    </row>
    <row r="511" ht="16.5" spans="1:17">
      <c r="A511" s="13"/>
      <c r="B511" s="135" t="str">
        <f>IFERROR(VLOOKUP(A511,'CR ACT'!$A$3:$J$9999,10,FALSE),"")</f>
        <v/>
      </c>
      <c r="C511" s="14"/>
      <c r="D511" s="16"/>
      <c r="E511" s="11" t="str">
        <f t="shared" si="89"/>
        <v>0</v>
      </c>
      <c r="F511" s="17" t="str">
        <f>IFERROR(VLOOKUP($A511,'CR ACT'!$A$3:$G$9999,2,0),"")</f>
        <v/>
      </c>
      <c r="G511" s="17" t="str">
        <f>IFERROR(VLOOKUP($A511,'CR ACT'!$A$3:$G$9999,3,0),"")</f>
        <v/>
      </c>
      <c r="H511" s="16" t="str">
        <f>IFERROR(VLOOKUP($A511,'CR ACT'!$A$3:$G$9999,4,0),"")</f>
        <v/>
      </c>
      <c r="I511" s="17" t="str">
        <f>IFERROR(VLOOKUP($A511,'CR ACT'!$A$3:$G$9999,5,0),"")</f>
        <v/>
      </c>
      <c r="J511" s="17" t="str">
        <f>IFERROR(VLOOKUP($A511,'CR ACT'!$A$3:$G$9999,6,0),"")</f>
        <v/>
      </c>
      <c r="K511" s="22" t="str">
        <f>IFERROR(VLOOKUP($A511,'CR ACT'!$A$3:$G$9999,7,0),"")</f>
        <v/>
      </c>
      <c r="L511" s="142"/>
      <c r="M511" s="142"/>
      <c r="N511" s="142"/>
      <c r="O511" s="142"/>
      <c r="P511" s="143" t="str">
        <f t="shared" si="90"/>
        <v/>
      </c>
      <c r="Q511" s="147"/>
    </row>
    <row r="512" ht="15.75" spans="1:17">
      <c r="A512" s="13">
        <v>672</v>
      </c>
      <c r="B512" s="135">
        <f>IFERROR(VLOOKUP(A512,'CR ACT'!$A$3:$J$9999,10,FALSE),"")</f>
        <v>0</v>
      </c>
      <c r="C512" s="10">
        <v>72</v>
      </c>
      <c r="D512" s="11">
        <v>1</v>
      </c>
      <c r="E512" s="11" t="str">
        <f t="shared" ref="E512:E519" si="92">C512&amp;-D512</f>
        <v>72-1</v>
      </c>
      <c r="F512" s="12">
        <f>IFERROR(VLOOKUP($A512,'CR ACT'!$A$3:$G$9999,2,0),"")</f>
        <v>0.451388888888889</v>
      </c>
      <c r="G512" s="12" t="str">
        <f>IFERROR(VLOOKUP($A512,'CR ACT'!$A$3:$G$9999,3,0),"")</f>
        <v>PSL</v>
      </c>
      <c r="H512" s="11" t="str">
        <f>IFERROR(VLOOKUP($A512,'CR ACT'!$A$3:$G$9999,4,0),"")</f>
        <v>KLKV-NTA</v>
      </c>
      <c r="I512" s="12" t="str">
        <f>IFERROR(VLOOKUP($A512,'CR ACT'!$A$3:$G$9999,5,0),"")</f>
        <v>MC</v>
      </c>
      <c r="J512" s="12">
        <f>IFERROR(VLOOKUP($A512,'CR ACT'!$A$3:$G$9999,6,0),"")</f>
        <v>0.534722222222222</v>
      </c>
      <c r="K512" s="20">
        <f>IFERROR(VLOOKUP($A512,'CR ACT'!$A$3:$G$9999,7,0),"")</f>
        <v>43.5</v>
      </c>
      <c r="L512" s="136">
        <f>SUMIF(Q512:Q519,"&lt;0:14",Q512:Q519)+SUM(P512:P519)+TIME(0,60,0)</f>
        <v>0.354166666666666</v>
      </c>
      <c r="M512" s="137">
        <f>L512+SUMIF(Q512:Q519,"&gt;0:14",Q512:Q519)-TIME(0,30,0)</f>
        <v>0.385416666666666</v>
      </c>
      <c r="N512" s="137">
        <f>MAX(0,(L512-TIME(8,0,0)))</f>
        <v>0.0208333333333331</v>
      </c>
      <c r="O512" s="138">
        <f>SUM(K512:K519)</f>
        <v>166.4</v>
      </c>
      <c r="P512" s="139">
        <f t="shared" ref="P512:P519" si="93">IFERROR(J512-F512,"")</f>
        <v>0.0833333333333333</v>
      </c>
      <c r="Q512" s="145">
        <f t="shared" ref="Q512:Q518" si="94">IFERROR(MAX(0,(F513-J512)),"")</f>
        <v>0.00694444444444464</v>
      </c>
    </row>
    <row r="513" ht="15.75" spans="1:18">
      <c r="A513" s="13">
        <v>658</v>
      </c>
      <c r="B513" s="135">
        <f>IFERROR(VLOOKUP(A513,'CR ACT'!$A$3:$J$9999,10,FALSE),"")</f>
        <v>0</v>
      </c>
      <c r="C513" s="14">
        <v>72</v>
      </c>
      <c r="D513" s="13">
        <v>2</v>
      </c>
      <c r="E513" s="11" t="str">
        <f t="shared" si="92"/>
        <v>72-2</v>
      </c>
      <c r="F513" s="15">
        <f>IFERROR(VLOOKUP($A513,'CR ACT'!$A$3:$G$9999,2,0),"")</f>
        <v>0.541666666666667</v>
      </c>
      <c r="G513" s="15" t="str">
        <f>IFERROR(VLOOKUP($A513,'CR ACT'!$A$3:$G$9999,3,0),"")</f>
        <v>MC</v>
      </c>
      <c r="H513" s="13" t="str">
        <f>IFERROR(VLOOKUP($A513,'CR ACT'!$A$3:$G$9999,4,0),"")</f>
        <v>VZM-PVR</v>
      </c>
      <c r="I513" s="15" t="str">
        <f>IFERROR(VLOOKUP($A513,'CR ACT'!$A$3:$G$9999,5,0),"")</f>
        <v>KLKV</v>
      </c>
      <c r="J513" s="15">
        <f>IFERROR(VLOOKUP($A513,'CR ACT'!$A$3:$G$9999,6,0),"")</f>
        <v>0.631944444444445</v>
      </c>
      <c r="K513" s="21">
        <f>IFERROR(VLOOKUP($A513,'CR ACT'!$A$3:$G$9999,7,0),"")</f>
        <v>52</v>
      </c>
      <c r="L513" s="140"/>
      <c r="M513" s="140"/>
      <c r="N513" s="140"/>
      <c r="O513" s="140"/>
      <c r="P513" s="48">
        <f t="shared" si="93"/>
        <v>0.0902777777777778</v>
      </c>
      <c r="Q513" s="146">
        <f t="shared" si="94"/>
        <v>0.0520833333333333</v>
      </c>
      <c r="R513" s="1"/>
    </row>
    <row r="514" ht="15.75" spans="1:17">
      <c r="A514" s="13">
        <v>310</v>
      </c>
      <c r="B514" s="135">
        <f>IFERROR(VLOOKUP(A514,'CR ACT'!$A$3:$J$9999,10,FALSE),"")</f>
        <v>0</v>
      </c>
      <c r="C514" s="10">
        <v>72</v>
      </c>
      <c r="D514" s="13">
        <v>3</v>
      </c>
      <c r="E514" s="11" t="str">
        <f t="shared" si="92"/>
        <v>72-3</v>
      </c>
      <c r="F514" s="15">
        <f>IFERROR(VLOOKUP($A514,'CR ACT'!$A$3:$G$9999,2,0),"")</f>
        <v>0.684027777777778</v>
      </c>
      <c r="G514" s="15" t="str">
        <f>IFERROR(VLOOKUP($A514,'CR ACT'!$A$3:$G$9999,3,0),"")</f>
        <v>KLKV</v>
      </c>
      <c r="H514" s="13" t="str">
        <f>IFERROR(VLOOKUP($A514,'CR ACT'!$A$3:$G$9999,4,0),"")</f>
        <v>NH</v>
      </c>
      <c r="I514" s="15" t="str">
        <f>IFERROR(VLOOKUP($A514,'CR ACT'!$A$3:$G$9999,5,0),"")</f>
        <v>TVM</v>
      </c>
      <c r="J514" s="15">
        <f>IFERROR(VLOOKUP($A514,'CR ACT'!$A$3:$G$9999,6,0),"")</f>
        <v>0.746527777777778</v>
      </c>
      <c r="K514" s="21">
        <f>IFERROR(VLOOKUP($A514,'CR ACT'!$A$3:$G$9999,7,0),"")</f>
        <v>33.7</v>
      </c>
      <c r="L514" s="140"/>
      <c r="M514" s="140"/>
      <c r="N514" s="140"/>
      <c r="O514" s="140"/>
      <c r="P514" s="48">
        <f t="shared" si="93"/>
        <v>0.0625</v>
      </c>
      <c r="Q514" s="146">
        <f t="shared" si="94"/>
        <v>0.00694444444444398</v>
      </c>
    </row>
    <row r="515" ht="15.75" spans="1:17">
      <c r="A515" s="13">
        <v>499</v>
      </c>
      <c r="B515" s="135">
        <f>IFERROR(VLOOKUP(A515,'CR ACT'!$A$3:$J$9999,10,FALSE),"")</f>
        <v>0</v>
      </c>
      <c r="C515" s="14">
        <v>72</v>
      </c>
      <c r="D515" s="13">
        <v>4</v>
      </c>
      <c r="E515" s="11" t="str">
        <f t="shared" si="92"/>
        <v>72-4</v>
      </c>
      <c r="F515" s="15">
        <f>IFERROR(VLOOKUP($A515,'CR ACT'!$A$3:$G$9999,2,0),"")</f>
        <v>0.753472222222222</v>
      </c>
      <c r="G515" s="15" t="str">
        <f>IFERROR(VLOOKUP($A515,'CR ACT'!$A$3:$G$9999,3,0),"")</f>
        <v>TVM</v>
      </c>
      <c r="H515" s="13" t="str">
        <f>IFERROR(VLOOKUP($A515,'CR ACT'!$A$3:$G$9999,4,0),"")</f>
        <v>NH-KLKV</v>
      </c>
      <c r="I515" s="15" t="str">
        <f>IFERROR(VLOOKUP($A515,'CR ACT'!$A$3:$G$9999,5,0),"")</f>
        <v>PSL</v>
      </c>
      <c r="J515" s="15">
        <f>IFERROR(VLOOKUP($A515,'CR ACT'!$A$3:$G$9999,6,0),"")</f>
        <v>0.815972222222222</v>
      </c>
      <c r="K515" s="21">
        <f>IFERROR(VLOOKUP($A515,'CR ACT'!$A$3:$G$9999,7,0),"")</f>
        <v>37.2</v>
      </c>
      <c r="L515" s="140"/>
      <c r="M515" s="140"/>
      <c r="N515" s="140"/>
      <c r="O515" s="140"/>
      <c r="P515" s="48">
        <f t="shared" si="93"/>
        <v>0.0625</v>
      </c>
      <c r="Q515" s="146" t="str">
        <f t="shared" si="94"/>
        <v/>
      </c>
    </row>
    <row r="516" ht="15.75" spans="1:17">
      <c r="A516" s="13"/>
      <c r="B516" s="135" t="str">
        <f>IFERROR(VLOOKUP(A516,'CR ACT'!$A$3:$J$9999,10,FALSE),"")</f>
        <v/>
      </c>
      <c r="C516" s="10"/>
      <c r="D516" s="13"/>
      <c r="E516" s="11" t="str">
        <f t="shared" si="92"/>
        <v>0</v>
      </c>
      <c r="F516" s="15" t="str">
        <f>IFERROR(VLOOKUP($A516,'CR ACT'!$A$3:$G$9999,2,0),"")</f>
        <v/>
      </c>
      <c r="G516" s="15" t="str">
        <f>IFERROR(VLOOKUP($A516,'CR ACT'!$A$3:$G$9999,3,0),"")</f>
        <v/>
      </c>
      <c r="H516" s="13" t="str">
        <f>IFERROR(VLOOKUP($A516,'CR ACT'!$A$3:$G$9999,4,0),"")</f>
        <v/>
      </c>
      <c r="I516" s="15" t="str">
        <f>IFERROR(VLOOKUP($A516,'CR ACT'!$A$3:$G$9999,5,0),"")</f>
        <v/>
      </c>
      <c r="J516" s="15" t="str">
        <f>IFERROR(VLOOKUP($A516,'CR ACT'!$A$3:$G$9999,6,0),"")</f>
        <v/>
      </c>
      <c r="K516" s="21" t="str">
        <f>IFERROR(VLOOKUP($A516,'CR ACT'!$A$3:$G$9999,7,0),"")</f>
        <v/>
      </c>
      <c r="L516" s="140"/>
      <c r="M516" s="140"/>
      <c r="N516" s="140"/>
      <c r="O516" s="140"/>
      <c r="P516" s="48" t="str">
        <f t="shared" si="93"/>
        <v/>
      </c>
      <c r="Q516" s="146" t="str">
        <f t="shared" si="94"/>
        <v/>
      </c>
    </row>
    <row r="517" ht="15.75" spans="1:17">
      <c r="A517" s="13"/>
      <c r="B517" s="135" t="str">
        <f>IFERROR(VLOOKUP(A517,'CR ACT'!$A$3:$J$9999,10,FALSE),"")</f>
        <v/>
      </c>
      <c r="C517" s="14"/>
      <c r="D517" s="13"/>
      <c r="E517" s="11" t="str">
        <f t="shared" si="92"/>
        <v>0</v>
      </c>
      <c r="F517" s="15" t="str">
        <f>IFERROR(VLOOKUP($A517,'CR ACT'!$A$3:$G$9999,2,0),"")</f>
        <v/>
      </c>
      <c r="G517" s="15" t="str">
        <f>IFERROR(VLOOKUP($A517,'CR ACT'!$A$3:$G$9999,3,0),"")</f>
        <v/>
      </c>
      <c r="H517" s="13" t="str">
        <f>IFERROR(VLOOKUP($A517,'CR ACT'!$A$3:$G$9999,4,0),"")</f>
        <v/>
      </c>
      <c r="I517" s="15" t="str">
        <f>IFERROR(VLOOKUP($A517,'CR ACT'!$A$3:$G$9999,5,0),"")</f>
        <v/>
      </c>
      <c r="J517" s="15" t="str">
        <f>IFERROR(VLOOKUP($A517,'CR ACT'!$A$3:$G$9999,6,0),"")</f>
        <v/>
      </c>
      <c r="K517" s="21" t="str">
        <f>IFERROR(VLOOKUP($A517,'CR ACT'!$A$3:$G$9999,7,0),"")</f>
        <v/>
      </c>
      <c r="L517" s="140"/>
      <c r="M517" s="140"/>
      <c r="N517" s="140"/>
      <c r="O517" s="140"/>
      <c r="P517" s="48" t="str">
        <f t="shared" si="93"/>
        <v/>
      </c>
      <c r="Q517" s="146" t="str">
        <f t="shared" si="94"/>
        <v/>
      </c>
    </row>
    <row r="518" ht="15.75" spans="1:17">
      <c r="A518" s="13"/>
      <c r="B518" s="135" t="str">
        <f>IFERROR(VLOOKUP(A518,'CR ACT'!$A$3:$J$9999,10,FALSE),"")</f>
        <v/>
      </c>
      <c r="C518" s="10"/>
      <c r="D518" s="13"/>
      <c r="E518" s="11" t="str">
        <f t="shared" si="92"/>
        <v>0</v>
      </c>
      <c r="F518" s="15" t="str">
        <f>IFERROR(VLOOKUP($A518,'CR ACT'!$A$3:$G$9999,2,0),"")</f>
        <v/>
      </c>
      <c r="G518" s="15" t="str">
        <f>IFERROR(VLOOKUP($A518,'CR ACT'!$A$3:$G$9999,3,0),"")</f>
        <v/>
      </c>
      <c r="H518" s="13" t="str">
        <f>IFERROR(VLOOKUP($A518,'CR ACT'!$A$3:$G$9999,4,0),"")</f>
        <v/>
      </c>
      <c r="I518" s="15" t="str">
        <f>IFERROR(VLOOKUP($A518,'CR ACT'!$A$3:$G$9999,5,0),"")</f>
        <v/>
      </c>
      <c r="J518" s="15" t="str">
        <f>IFERROR(VLOOKUP($A518,'CR ACT'!$A$3:$G$9999,6,0),"")</f>
        <v/>
      </c>
      <c r="K518" s="21" t="str">
        <f>IFERROR(VLOOKUP($A518,'CR ACT'!$A$3:$G$9999,7,0),"")</f>
        <v/>
      </c>
      <c r="L518" s="141"/>
      <c r="M518" s="141"/>
      <c r="N518" s="141"/>
      <c r="O518" s="141"/>
      <c r="P518" s="48" t="str">
        <f t="shared" si="93"/>
        <v/>
      </c>
      <c r="Q518" s="146" t="str">
        <f t="shared" si="94"/>
        <v/>
      </c>
    </row>
    <row r="519" ht="16.5" spans="1:17">
      <c r="A519" s="13"/>
      <c r="B519" s="135" t="str">
        <f>IFERROR(VLOOKUP(A519,'CR ACT'!$A$3:$J$9999,10,FALSE),"")</f>
        <v/>
      </c>
      <c r="C519" s="14"/>
      <c r="D519" s="16"/>
      <c r="E519" s="11" t="str">
        <f t="shared" si="92"/>
        <v>0</v>
      </c>
      <c r="F519" s="17" t="str">
        <f>IFERROR(VLOOKUP($A519,'CR ACT'!$A$3:$G$9999,2,0),"")</f>
        <v/>
      </c>
      <c r="G519" s="17" t="str">
        <f>IFERROR(VLOOKUP($A519,'CR ACT'!$A$3:$G$9999,3,0),"")</f>
        <v/>
      </c>
      <c r="H519" s="16" t="str">
        <f>IFERROR(VLOOKUP($A519,'CR ACT'!$A$3:$G$9999,4,0),"")</f>
        <v/>
      </c>
      <c r="I519" s="17" t="str">
        <f>IFERROR(VLOOKUP($A519,'CR ACT'!$A$3:$G$9999,5,0),"")</f>
        <v/>
      </c>
      <c r="J519" s="17" t="str">
        <f>IFERROR(VLOOKUP($A519,'CR ACT'!$A$3:$G$9999,6,0),"")</f>
        <v/>
      </c>
      <c r="K519" s="22" t="str">
        <f>IFERROR(VLOOKUP($A519,'CR ACT'!$A$3:$G$9999,7,0),"")</f>
        <v/>
      </c>
      <c r="L519" s="142"/>
      <c r="M519" s="142"/>
      <c r="N519" s="142"/>
      <c r="O519" s="142"/>
      <c r="P519" s="143" t="str">
        <f t="shared" si="93"/>
        <v/>
      </c>
      <c r="Q519" s="147"/>
    </row>
    <row r="520" ht="47.25" spans="1:17">
      <c r="A520" s="9">
        <v>693</v>
      </c>
      <c r="B520" s="135">
        <f>IFERROR(VLOOKUP(A520,'CR ACT'!$A$3:$J$9999,10,FALSE),"")</f>
        <v>0</v>
      </c>
      <c r="C520" s="10">
        <v>73</v>
      </c>
      <c r="D520" s="11">
        <v>1</v>
      </c>
      <c r="E520" s="11" t="str">
        <f t="shared" ref="E520:E527" si="95">C520&amp;-D520</f>
        <v>73-1</v>
      </c>
      <c r="F520" s="12">
        <f>IFERROR(VLOOKUP($A520,'CR ACT'!$A$3:$G$9999,2,0),"")</f>
        <v>0.208333333333333</v>
      </c>
      <c r="G520" s="12" t="str">
        <f>IFERROR(VLOOKUP($A520,'CR ACT'!$A$3:$G$9999,3,0),"")</f>
        <v>PSL</v>
      </c>
      <c r="H520" s="11" t="str">
        <f>IFERROR(VLOOKUP($A520,'CR ACT'!$A$3:$G$9999,4,0),"")</f>
        <v>MKD-KLD-PLKDA-NTA-TVM-MC-SKRM-CHPY</v>
      </c>
      <c r="I520" s="12" t="str">
        <f>IFERROR(VLOOKUP($A520,'CR ACT'!$A$3:$G$9999,5,0),"")</f>
        <v>PCD</v>
      </c>
      <c r="J520" s="12">
        <f>IFERROR(VLOOKUP($A520,'CR ACT'!$A$3:$G$9999,6,0),"")</f>
        <v>0.322916666666666</v>
      </c>
      <c r="K520" s="20">
        <f>IFERROR(VLOOKUP($A520,'CR ACT'!$A$3:$G$9999,7,0),"")</f>
        <v>66.5</v>
      </c>
      <c r="L520" s="136">
        <f>SUMIF(Q520:Q527,"&lt;0:14",Q520:Q527)+SUM(P520:P527)+TIME(0,60,0)</f>
        <v>0.333333333333333</v>
      </c>
      <c r="M520" s="137">
        <f>L520+SUMIF(Q520:Q527,"&gt;0:14",Q520:Q527)-TIME(0,30,0)</f>
        <v>0.333333333333333</v>
      </c>
      <c r="N520" s="137">
        <f>MAX(0,(L520-TIME(8,0,0)))</f>
        <v>0</v>
      </c>
      <c r="O520" s="138">
        <f>SUM(K520:K527)</f>
        <v>157</v>
      </c>
      <c r="P520" s="139">
        <f t="shared" ref="P520:P527" si="96">IFERROR(J520-F520,"")</f>
        <v>0.114583333333333</v>
      </c>
      <c r="Q520" s="145">
        <f t="shared" ref="Q520:Q526" si="97">IFERROR(MAX(0,(F521-J520)),"")</f>
        <v>0.020833333333334</v>
      </c>
    </row>
    <row r="521" ht="31.5" spans="1:18">
      <c r="A521" s="13">
        <v>724</v>
      </c>
      <c r="B521" s="135">
        <f>IFERROR(VLOOKUP(A521,'CR ACT'!$A$3:$J$9999,10,FALSE),"")</f>
        <v>0</v>
      </c>
      <c r="C521" s="10">
        <v>73</v>
      </c>
      <c r="D521" s="13">
        <v>2</v>
      </c>
      <c r="E521" s="11" t="str">
        <f t="shared" si="95"/>
        <v>73-2</v>
      </c>
      <c r="F521" s="15">
        <f>IFERROR(VLOOKUP($A521,'CR ACT'!$A$3:$G$9999,2,0),"")</f>
        <v>0.34375</v>
      </c>
      <c r="G521" s="15" t="str">
        <f>IFERROR(VLOOKUP($A521,'CR ACT'!$A$3:$G$9999,3,0),"")</f>
        <v>PCD</v>
      </c>
      <c r="H521" s="13" t="str">
        <f>IFERROR(VLOOKUP($A521,'CR ACT'!$A$3:$G$9999,4,0),"")</f>
        <v>KTNI-KDPM-TVM-NTA</v>
      </c>
      <c r="I521" s="15" t="str">
        <f>IFERROR(VLOOKUP($A521,'CR ACT'!$A$3:$G$9999,5,0),"")</f>
        <v>KLKV</v>
      </c>
      <c r="J521" s="15">
        <f>IFERROR(VLOOKUP($A521,'CR ACT'!$A$3:$G$9999,6,0),"")</f>
        <v>0.440972222222222</v>
      </c>
      <c r="K521" s="21">
        <f>IFERROR(VLOOKUP($A521,'CR ACT'!$A$3:$G$9999,7,0),"")</f>
        <v>53</v>
      </c>
      <c r="L521" s="140"/>
      <c r="M521" s="140"/>
      <c r="N521" s="140"/>
      <c r="O521" s="140"/>
      <c r="P521" s="48">
        <f t="shared" si="96"/>
        <v>0.0972222222222222</v>
      </c>
      <c r="Q521" s="146">
        <f t="shared" si="97"/>
        <v>0.00694444444444481</v>
      </c>
      <c r="R521" s="1"/>
    </row>
    <row r="522" ht="15.75" spans="1:17">
      <c r="A522" s="13">
        <v>725</v>
      </c>
      <c r="B522" s="135">
        <f>IFERROR(VLOOKUP(A522,'CR ACT'!$A$3:$J$9999,10,FALSE),"")</f>
        <v>0</v>
      </c>
      <c r="C522" s="10">
        <v>73</v>
      </c>
      <c r="D522" s="13">
        <v>3</v>
      </c>
      <c r="E522" s="11" t="str">
        <f t="shared" si="95"/>
        <v>73-3</v>
      </c>
      <c r="F522" s="15">
        <f>IFERROR(VLOOKUP($A522,'CR ACT'!$A$3:$G$9999,2,0),"")</f>
        <v>0.447916666666667</v>
      </c>
      <c r="G522" s="15" t="str">
        <f>IFERROR(VLOOKUP($A522,'CR ACT'!$A$3:$G$9999,3,0),"")</f>
        <v>KLKV</v>
      </c>
      <c r="H522" s="13" t="str">
        <f>IFERROR(VLOOKUP($A522,'CR ACT'!$A$3:$G$9999,4,0),"")</f>
        <v>KRKM</v>
      </c>
      <c r="I522" s="15" t="str">
        <f>IFERROR(VLOOKUP($A522,'CR ACT'!$A$3:$G$9999,5,0),"")</f>
        <v>VLRD</v>
      </c>
      <c r="J522" s="15">
        <f>IFERROR(VLOOKUP($A522,'CR ACT'!$A$3:$G$9999,6,0),"")</f>
        <v>0.479166666666667</v>
      </c>
      <c r="K522" s="21">
        <f>IFERROR(VLOOKUP($A522,'CR ACT'!$A$3:$G$9999,7,0),"")</f>
        <v>17</v>
      </c>
      <c r="L522" s="140"/>
      <c r="M522" s="140"/>
      <c r="N522" s="140"/>
      <c r="O522" s="140"/>
      <c r="P522" s="48">
        <f t="shared" si="96"/>
        <v>0.03125</v>
      </c>
      <c r="Q522" s="146">
        <f t="shared" si="97"/>
        <v>0.00694444444444398</v>
      </c>
    </row>
    <row r="523" ht="15.75" spans="1:17">
      <c r="A523" s="13">
        <v>726</v>
      </c>
      <c r="B523" s="135">
        <f>IFERROR(VLOOKUP(A523,'CR ACT'!$A$3:$J$9999,10,FALSE),"")</f>
        <v>0</v>
      </c>
      <c r="C523" s="10">
        <v>73</v>
      </c>
      <c r="D523" s="13">
        <v>4</v>
      </c>
      <c r="E523" s="11" t="str">
        <f t="shared" si="95"/>
        <v>73-4</v>
      </c>
      <c r="F523" s="15">
        <f>IFERROR(VLOOKUP($A523,'CR ACT'!$A$3:$G$9999,2,0),"")</f>
        <v>0.486111111111111</v>
      </c>
      <c r="G523" s="15" t="str">
        <f>IFERROR(VLOOKUP($A523,'CR ACT'!$A$3:$G$9999,3,0),"")</f>
        <v>VLRD</v>
      </c>
      <c r="H523" s="13" t="str">
        <f>IFERROR(VLOOKUP($A523,'CR ACT'!$A$3:$G$9999,4,0),"")</f>
        <v>KRKM-KLKV</v>
      </c>
      <c r="I523" s="15" t="str">
        <f>IFERROR(VLOOKUP($A523,'CR ACT'!$A$3:$G$9999,5,0),"")</f>
        <v>PSL</v>
      </c>
      <c r="J523" s="15">
        <f>IFERROR(VLOOKUP($A523,'CR ACT'!$A$3:$G$9999,6,0),"")</f>
        <v>0.520833333333333</v>
      </c>
      <c r="K523" s="21">
        <f>IFERROR(VLOOKUP($A523,'CR ACT'!$A$3:$G$9999,7,0),"")</f>
        <v>20.5</v>
      </c>
      <c r="L523" s="140"/>
      <c r="M523" s="140"/>
      <c r="N523" s="140"/>
      <c r="O523" s="140"/>
      <c r="P523" s="48">
        <f t="shared" si="96"/>
        <v>0.0347222222222222</v>
      </c>
      <c r="Q523" s="146" t="str">
        <f t="shared" si="97"/>
        <v/>
      </c>
    </row>
    <row r="524" ht="15.75" spans="1:22">
      <c r="A524" s="13"/>
      <c r="B524" s="135" t="str">
        <f>IFERROR(VLOOKUP(A524,'CR ACT'!$A$3:$J$9999,10,FALSE),"")</f>
        <v/>
      </c>
      <c r="C524" s="10"/>
      <c r="D524" s="13"/>
      <c r="E524" s="11" t="str">
        <f t="shared" si="95"/>
        <v>0</v>
      </c>
      <c r="F524" s="15" t="str">
        <f>IFERROR(VLOOKUP($A524,'CR ACT'!$A$3:$G$9999,2,0),"")</f>
        <v/>
      </c>
      <c r="G524" s="15" t="str">
        <f>IFERROR(VLOOKUP($A524,'CR ACT'!$A$3:$G$9999,3,0),"")</f>
        <v/>
      </c>
      <c r="H524" s="13" t="str">
        <f>IFERROR(VLOOKUP($A524,'CR ACT'!$A$3:$G$9999,4,0),"")</f>
        <v/>
      </c>
      <c r="I524" s="15" t="str">
        <f>IFERROR(VLOOKUP($A524,'CR ACT'!$A$3:$G$9999,5,0),"")</f>
        <v/>
      </c>
      <c r="J524" s="15" t="str">
        <f>IFERROR(VLOOKUP($A524,'CR ACT'!$A$3:$G$9999,6,0),"")</f>
        <v/>
      </c>
      <c r="K524" s="21" t="str">
        <f>IFERROR(VLOOKUP($A524,'CR ACT'!$A$3:$G$9999,7,0),"")</f>
        <v/>
      </c>
      <c r="L524" s="140"/>
      <c r="M524" s="140"/>
      <c r="N524" s="140"/>
      <c r="O524" s="140"/>
      <c r="P524" s="48" t="str">
        <f t="shared" si="96"/>
        <v/>
      </c>
      <c r="Q524" s="146" t="str">
        <f t="shared" si="97"/>
        <v/>
      </c>
      <c r="V524">
        <f>55.5*2.5</f>
        <v>138.75</v>
      </c>
    </row>
    <row r="525" ht="15.75" spans="1:17">
      <c r="A525" s="13"/>
      <c r="B525" s="135" t="str">
        <f>IFERROR(VLOOKUP(A525,'CR ACT'!$A$3:$J$9999,10,FALSE),"")</f>
        <v/>
      </c>
      <c r="C525" s="14"/>
      <c r="D525" s="13"/>
      <c r="E525" s="11" t="str">
        <f t="shared" si="95"/>
        <v>0</v>
      </c>
      <c r="F525" s="15" t="str">
        <f>IFERROR(VLOOKUP($A525,'CR ACT'!$A$3:$G$9999,2,0),"")</f>
        <v/>
      </c>
      <c r="G525" s="15" t="str">
        <f>IFERROR(VLOOKUP($A525,'CR ACT'!$A$3:$G$9999,3,0),"")</f>
        <v/>
      </c>
      <c r="H525" s="13" t="str">
        <f>IFERROR(VLOOKUP($A525,'CR ACT'!$A$3:$G$9999,4,0),"")</f>
        <v/>
      </c>
      <c r="I525" s="15" t="str">
        <f>IFERROR(VLOOKUP($A525,'CR ACT'!$A$3:$G$9999,5,0),"")</f>
        <v/>
      </c>
      <c r="J525" s="15" t="str">
        <f>IFERROR(VLOOKUP($A525,'CR ACT'!$A$3:$G$9999,6,0),"")</f>
        <v/>
      </c>
      <c r="K525" s="21" t="str">
        <f>IFERROR(VLOOKUP($A525,'CR ACT'!$A$3:$G$9999,7,0),"")</f>
        <v/>
      </c>
      <c r="L525" s="140"/>
      <c r="M525" s="140"/>
      <c r="N525" s="140"/>
      <c r="O525" s="140"/>
      <c r="P525" s="48" t="str">
        <f t="shared" si="96"/>
        <v/>
      </c>
      <c r="Q525" s="146" t="str">
        <f t="shared" si="97"/>
        <v/>
      </c>
    </row>
    <row r="526" ht="15.75" spans="1:17">
      <c r="A526" s="13"/>
      <c r="B526" s="135" t="str">
        <f>IFERROR(VLOOKUP(A526,'CR ACT'!$A$3:$J$9999,10,FALSE),"")</f>
        <v/>
      </c>
      <c r="C526" s="10"/>
      <c r="D526" s="13"/>
      <c r="E526" s="11" t="str">
        <f t="shared" si="95"/>
        <v>0</v>
      </c>
      <c r="F526" s="15" t="str">
        <f>IFERROR(VLOOKUP($A526,'CR ACT'!$A$3:$G$9999,2,0),"")</f>
        <v/>
      </c>
      <c r="G526" s="15" t="str">
        <f>IFERROR(VLOOKUP($A526,'CR ACT'!$A$3:$G$9999,3,0),"")</f>
        <v/>
      </c>
      <c r="H526" s="13" t="str">
        <f>IFERROR(VLOOKUP($A526,'CR ACT'!$A$3:$G$9999,4,0),"")</f>
        <v/>
      </c>
      <c r="I526" s="15" t="str">
        <f>IFERROR(VLOOKUP($A526,'CR ACT'!$A$3:$G$9999,5,0),"")</f>
        <v/>
      </c>
      <c r="J526" s="15" t="str">
        <f>IFERROR(VLOOKUP($A526,'CR ACT'!$A$3:$G$9999,6,0),"")</f>
        <v/>
      </c>
      <c r="K526" s="21" t="str">
        <f>IFERROR(VLOOKUP($A526,'CR ACT'!$A$3:$G$9999,7,0),"")</f>
        <v/>
      </c>
      <c r="L526" s="141"/>
      <c r="M526" s="141"/>
      <c r="N526" s="141"/>
      <c r="O526" s="141"/>
      <c r="P526" s="48" t="str">
        <f t="shared" si="96"/>
        <v/>
      </c>
      <c r="Q526" s="146" t="str">
        <f t="shared" si="97"/>
        <v/>
      </c>
    </row>
    <row r="527" ht="16.5" spans="1:17">
      <c r="A527" s="13"/>
      <c r="B527" s="135" t="str">
        <f>IFERROR(VLOOKUP(A527,'CR ACT'!$A$3:$J$9999,10,FALSE),"")</f>
        <v/>
      </c>
      <c r="C527" s="14"/>
      <c r="D527" s="16"/>
      <c r="E527" s="11" t="str">
        <f t="shared" si="95"/>
        <v>0</v>
      </c>
      <c r="F527" s="17" t="str">
        <f>IFERROR(VLOOKUP($A527,'CR ACT'!$A$3:$G$9999,2,0),"")</f>
        <v/>
      </c>
      <c r="G527" s="17" t="str">
        <f>IFERROR(VLOOKUP($A527,'CR ACT'!$A$3:$G$9999,3,0),"")</f>
        <v/>
      </c>
      <c r="H527" s="16" t="str">
        <f>IFERROR(VLOOKUP($A527,'CR ACT'!$A$3:$G$9999,4,0),"")</f>
        <v/>
      </c>
      <c r="I527" s="17" t="str">
        <f>IFERROR(VLOOKUP($A527,'CR ACT'!$A$3:$G$9999,5,0),"")</f>
        <v/>
      </c>
      <c r="J527" s="17" t="str">
        <f>IFERROR(VLOOKUP($A527,'CR ACT'!$A$3:$G$9999,6,0),"")</f>
        <v/>
      </c>
      <c r="K527" s="22" t="str">
        <f>IFERROR(VLOOKUP($A527,'CR ACT'!$A$3:$G$9999,7,0),"")</f>
        <v/>
      </c>
      <c r="L527" s="142"/>
      <c r="M527" s="142"/>
      <c r="N527" s="142"/>
      <c r="O527" s="142"/>
      <c r="P527" s="143" t="str">
        <f t="shared" si="96"/>
        <v/>
      </c>
      <c r="Q527" s="147"/>
    </row>
    <row r="528" ht="31.5" spans="1:17">
      <c r="A528" s="9">
        <v>687</v>
      </c>
      <c r="B528" s="135">
        <f>IFERROR(VLOOKUP(A528,'CR ACT'!$A$3:$J$9999,10,FALSE),"")</f>
        <v>0</v>
      </c>
      <c r="C528" s="10">
        <v>74</v>
      </c>
      <c r="D528" s="11">
        <v>1</v>
      </c>
      <c r="E528" s="11" t="str">
        <f t="shared" ref="E528:E567" si="98">C528&amp;-D528</f>
        <v>74-1</v>
      </c>
      <c r="F528" s="12">
        <f>IFERROR(VLOOKUP($A528,'CR ACT'!$A$3:$G$9999,2,0),"")</f>
        <v>0.513888888888889</v>
      </c>
      <c r="G528" s="12" t="str">
        <f>IFERROR(VLOOKUP($A528,'CR ACT'!$A$3:$G$9999,3,0),"")</f>
        <v>PSL</v>
      </c>
      <c r="H528" s="11" t="str">
        <f>IFERROR(VLOOKUP($A528,'CR ACT'!$A$3:$G$9999,4,0),"")</f>
        <v>KLKV-NTA-TVM-KDPM-MNTL-KTNI</v>
      </c>
      <c r="I528" s="12" t="str">
        <f>IFERROR(VLOOKUP($A528,'CR ACT'!$A$3:$G$9999,5,0),"")</f>
        <v>PCD</v>
      </c>
      <c r="J528" s="12">
        <f>IFERROR(VLOOKUP($A528,'CR ACT'!$A$3:$G$9999,6,0),"")</f>
        <v>0.604166666666667</v>
      </c>
      <c r="K528" s="20">
        <f>IFERROR(VLOOKUP($A528,'CR ACT'!$A$3:$G$9999,7,0),"")</f>
        <v>53</v>
      </c>
      <c r="L528" s="136">
        <f>SUMIF(Q528:Q535,"&lt;0:14",Q528:Q535)+SUM(P528:P535)+TIME(0,60,0)</f>
        <v>0.319444444444445</v>
      </c>
      <c r="M528" s="137">
        <f>L528+SUMIF(Q528:Q535,"&gt;0:14",Q528:Q535)-TIME(0,30,0)</f>
        <v>0.319444444444445</v>
      </c>
      <c r="N528" s="137">
        <f>MAX(0,(L528-TIME(8,0,0)))</f>
        <v>0</v>
      </c>
      <c r="O528" s="138">
        <f>SUM(K528:K535)</f>
        <v>150.3</v>
      </c>
      <c r="P528" s="139">
        <f t="shared" ref="P528:P567" si="99">IFERROR(J528-F528,"")</f>
        <v>0.0902777777777778</v>
      </c>
      <c r="Q528" s="145">
        <f t="shared" ref="Q528:Q534" si="100">IFERROR(MAX(0,(F529-J528)),"")</f>
        <v>0.0208333333333333</v>
      </c>
    </row>
    <row r="529" ht="47.25" spans="1:18">
      <c r="A529" s="13">
        <v>713</v>
      </c>
      <c r="B529" s="135">
        <f>IFERROR(VLOOKUP(A529,'CR ACT'!$A$3:$J$9999,10,FALSE),"")</f>
        <v>0</v>
      </c>
      <c r="C529" s="10">
        <v>74</v>
      </c>
      <c r="D529" s="13">
        <v>2</v>
      </c>
      <c r="E529" s="11" t="str">
        <f t="shared" si="98"/>
        <v>74-2</v>
      </c>
      <c r="F529" s="15">
        <f>IFERROR(VLOOKUP($A529,'CR ACT'!$A$3:$G$9999,2,0),"")</f>
        <v>0.625</v>
      </c>
      <c r="G529" s="15" t="str">
        <f>IFERROR(VLOOKUP($A529,'CR ACT'!$A$3:$G$9999,3,0),"")</f>
        <v>PCD</v>
      </c>
      <c r="H529" s="13" t="str">
        <f>IFERROR(VLOOKUP($A529,'CR ACT'!$A$3:$G$9999,4,0),"")</f>
        <v>KTNI-KDPM-MC-TVM-NTA-UDA-PLKDA-URB</v>
      </c>
      <c r="I529" s="15" t="str">
        <f>IFERROR(VLOOKUP($A529,'CR ACT'!$A$3:$G$9999,5,0),"")</f>
        <v>KLKV</v>
      </c>
      <c r="J529" s="15">
        <f>IFERROR(VLOOKUP($A529,'CR ACT'!$A$3:$G$9999,6,0),"")</f>
        <v>0.736111111111111</v>
      </c>
      <c r="K529" s="21">
        <f>IFERROR(VLOOKUP($A529,'CR ACT'!$A$3:$G$9999,7,0),"")</f>
        <v>59.8</v>
      </c>
      <c r="L529" s="140"/>
      <c r="M529" s="140"/>
      <c r="N529" s="140"/>
      <c r="O529" s="140"/>
      <c r="P529" s="48">
        <f t="shared" si="99"/>
        <v>0.111111111111111</v>
      </c>
      <c r="Q529" s="146">
        <f t="shared" si="100"/>
        <v>0.00694444444444409</v>
      </c>
      <c r="R529" s="1"/>
    </row>
    <row r="530" ht="15.75" spans="1:17">
      <c r="A530" s="13">
        <v>704</v>
      </c>
      <c r="B530" s="135">
        <f>IFERROR(VLOOKUP(A530,'CR ACT'!$A$3:$J$9999,10,FALSE),"")</f>
        <v>0</v>
      </c>
      <c r="C530" s="10">
        <v>74</v>
      </c>
      <c r="D530" s="11">
        <v>3</v>
      </c>
      <c r="E530" s="11" t="str">
        <f t="shared" si="98"/>
        <v>74-3</v>
      </c>
      <c r="F530" s="15">
        <f>IFERROR(VLOOKUP($A530,'CR ACT'!$A$3:$G$9999,2,0),"")</f>
        <v>0.743055555555555</v>
      </c>
      <c r="G530" s="15" t="str">
        <f>IFERROR(VLOOKUP($A530,'CR ACT'!$A$3:$G$9999,3,0),"")</f>
        <v>KLKV</v>
      </c>
      <c r="H530" s="13" t="str">
        <f>IFERROR(VLOOKUP($A530,'CR ACT'!$A$3:$G$9999,4,0),"")</f>
        <v>KRKM</v>
      </c>
      <c r="I530" s="15" t="str">
        <f>IFERROR(VLOOKUP($A530,'CR ACT'!$A$3:$G$9999,5,0),"")</f>
        <v>VLRD</v>
      </c>
      <c r="J530" s="15">
        <f>IFERROR(VLOOKUP($A530,'CR ACT'!$A$3:$G$9999,6,0),"")</f>
        <v>0.770833333333333</v>
      </c>
      <c r="K530" s="21">
        <f>IFERROR(VLOOKUP($A530,'CR ACT'!$A$3:$G$9999,7,0),"")</f>
        <v>17</v>
      </c>
      <c r="L530" s="140"/>
      <c r="M530" s="140"/>
      <c r="N530" s="140"/>
      <c r="O530" s="140"/>
      <c r="P530" s="48">
        <f t="shared" si="99"/>
        <v>0.0277777777777778</v>
      </c>
      <c r="Q530" s="146">
        <f t="shared" si="100"/>
        <v>0.0069444444444452</v>
      </c>
    </row>
    <row r="531" ht="15.75" spans="1:17">
      <c r="A531" s="13">
        <v>705</v>
      </c>
      <c r="B531" s="135">
        <f>IFERROR(VLOOKUP(A531,'CR ACT'!$A$3:$J$9999,10,FALSE),"")</f>
        <v>0</v>
      </c>
      <c r="C531" s="10">
        <v>74</v>
      </c>
      <c r="D531" s="13">
        <v>4</v>
      </c>
      <c r="E531" s="11" t="str">
        <f t="shared" si="98"/>
        <v>74-4</v>
      </c>
      <c r="F531" s="15">
        <f>IFERROR(VLOOKUP($A531,'CR ACT'!$A$3:$G$9999,2,0),"")</f>
        <v>0.777777777777778</v>
      </c>
      <c r="G531" s="15" t="str">
        <f>IFERROR(VLOOKUP($A531,'CR ACT'!$A$3:$G$9999,3,0),"")</f>
        <v>VLRD</v>
      </c>
      <c r="H531" s="13" t="str">
        <f>IFERROR(VLOOKUP($A531,'CR ACT'!$A$3:$G$9999,4,0),"")</f>
        <v>KRKM-KLKV</v>
      </c>
      <c r="I531" s="15" t="str">
        <f>IFERROR(VLOOKUP($A531,'CR ACT'!$A$3:$G$9999,5,0),"")</f>
        <v>PSL</v>
      </c>
      <c r="J531" s="15">
        <f>IFERROR(VLOOKUP($A531,'CR ACT'!$A$3:$G$9999,6,0),"")</f>
        <v>0.8125</v>
      </c>
      <c r="K531" s="21">
        <f>IFERROR(VLOOKUP($A531,'CR ACT'!$A$3:$G$9999,7,0),"")</f>
        <v>20.5</v>
      </c>
      <c r="L531" s="140"/>
      <c r="M531" s="140"/>
      <c r="N531" s="140"/>
      <c r="O531" s="140"/>
      <c r="P531" s="48">
        <f t="shared" si="99"/>
        <v>0.0347222222222222</v>
      </c>
      <c r="Q531" s="146" t="str">
        <f t="shared" si="100"/>
        <v/>
      </c>
    </row>
    <row r="532" ht="15.75" spans="1:17">
      <c r="A532" s="13"/>
      <c r="B532" s="135" t="str">
        <f>IFERROR(VLOOKUP(A532,'CR ACT'!$A$3:$J$9999,10,FALSE),"")</f>
        <v/>
      </c>
      <c r="C532" s="10"/>
      <c r="D532" s="13"/>
      <c r="E532" s="11" t="str">
        <f t="shared" si="98"/>
        <v>0</v>
      </c>
      <c r="F532" s="15" t="str">
        <f>IFERROR(VLOOKUP($A532,'CR ACT'!$A$3:$G$9999,2,0),"")</f>
        <v/>
      </c>
      <c r="G532" s="15" t="str">
        <f>IFERROR(VLOOKUP($A532,'CR ACT'!$A$3:$G$9999,3,0),"")</f>
        <v/>
      </c>
      <c r="H532" s="13" t="str">
        <f>IFERROR(VLOOKUP($A532,'CR ACT'!$A$3:$G$9999,4,0),"")</f>
        <v/>
      </c>
      <c r="I532" s="15" t="str">
        <f>IFERROR(VLOOKUP($A532,'CR ACT'!$A$3:$G$9999,5,0),"")</f>
        <v/>
      </c>
      <c r="J532" s="15" t="str">
        <f>IFERROR(VLOOKUP($A532,'CR ACT'!$A$3:$G$9999,6,0),"")</f>
        <v/>
      </c>
      <c r="K532" s="21" t="str">
        <f>IFERROR(VLOOKUP($A532,'CR ACT'!$A$3:$G$9999,7,0),"")</f>
        <v/>
      </c>
      <c r="L532" s="140"/>
      <c r="M532" s="140"/>
      <c r="N532" s="140"/>
      <c r="O532" s="140"/>
      <c r="P532" s="48" t="str">
        <f t="shared" si="99"/>
        <v/>
      </c>
      <c r="Q532" s="146" t="str">
        <f t="shared" si="100"/>
        <v/>
      </c>
    </row>
    <row r="533" ht="15.75" spans="1:17">
      <c r="A533" s="13"/>
      <c r="B533" s="135" t="str">
        <f>IFERROR(VLOOKUP(A533,'CR ACT'!$A$3:$J$9999,10,FALSE),"")</f>
        <v/>
      </c>
      <c r="C533" s="14"/>
      <c r="D533" s="13"/>
      <c r="E533" s="11" t="str">
        <f t="shared" si="98"/>
        <v>0</v>
      </c>
      <c r="F533" s="15" t="str">
        <f>IFERROR(VLOOKUP($A533,'CR ACT'!$A$3:$G$9999,2,0),"")</f>
        <v/>
      </c>
      <c r="G533" s="15" t="str">
        <f>IFERROR(VLOOKUP($A533,'CR ACT'!$A$3:$G$9999,3,0),"")</f>
        <v/>
      </c>
      <c r="H533" s="13" t="str">
        <f>IFERROR(VLOOKUP($A533,'CR ACT'!$A$3:$G$9999,4,0),"")</f>
        <v/>
      </c>
      <c r="I533" s="15" t="str">
        <f>IFERROR(VLOOKUP($A533,'CR ACT'!$A$3:$G$9999,5,0),"")</f>
        <v/>
      </c>
      <c r="J533" s="15" t="str">
        <f>IFERROR(VLOOKUP($A533,'CR ACT'!$A$3:$G$9999,6,0),"")</f>
        <v/>
      </c>
      <c r="K533" s="21" t="str">
        <f>IFERROR(VLOOKUP($A533,'CR ACT'!$A$3:$G$9999,7,0),"")</f>
        <v/>
      </c>
      <c r="L533" s="140"/>
      <c r="M533" s="140"/>
      <c r="N533" s="140"/>
      <c r="O533" s="140"/>
      <c r="P533" s="48" t="str">
        <f t="shared" si="99"/>
        <v/>
      </c>
      <c r="Q533" s="146" t="str">
        <f t="shared" si="100"/>
        <v/>
      </c>
    </row>
    <row r="534" ht="15.75" spans="1:17">
      <c r="A534" s="13"/>
      <c r="B534" s="135" t="str">
        <f>IFERROR(VLOOKUP(A534,'CR ACT'!$A$3:$J$9999,10,FALSE),"")</f>
        <v/>
      </c>
      <c r="C534" s="10"/>
      <c r="D534" s="13"/>
      <c r="E534" s="11" t="str">
        <f t="shared" si="98"/>
        <v>0</v>
      </c>
      <c r="F534" s="15" t="str">
        <f>IFERROR(VLOOKUP($A534,'CR ACT'!$A$3:$G$9999,2,0),"")</f>
        <v/>
      </c>
      <c r="G534" s="15" t="str">
        <f>IFERROR(VLOOKUP($A534,'CR ACT'!$A$3:$G$9999,3,0),"")</f>
        <v/>
      </c>
      <c r="H534" s="13" t="str">
        <f>IFERROR(VLOOKUP($A534,'CR ACT'!$A$3:$G$9999,4,0),"")</f>
        <v/>
      </c>
      <c r="I534" s="15" t="str">
        <f>IFERROR(VLOOKUP($A534,'CR ACT'!$A$3:$G$9999,5,0),"")</f>
        <v/>
      </c>
      <c r="J534" s="15" t="str">
        <f>IFERROR(VLOOKUP($A534,'CR ACT'!$A$3:$G$9999,6,0),"")</f>
        <v/>
      </c>
      <c r="K534" s="21" t="str">
        <f>IFERROR(VLOOKUP($A534,'CR ACT'!$A$3:$G$9999,7,0),"")</f>
        <v/>
      </c>
      <c r="L534" s="141"/>
      <c r="M534" s="141"/>
      <c r="N534" s="141"/>
      <c r="O534" s="141"/>
      <c r="P534" s="48" t="str">
        <f t="shared" si="99"/>
        <v/>
      </c>
      <c r="Q534" s="146" t="str">
        <f t="shared" si="100"/>
        <v/>
      </c>
    </row>
    <row r="535" ht="16.5" spans="1:17">
      <c r="A535" s="13"/>
      <c r="B535" s="135" t="str">
        <f>IFERROR(VLOOKUP(A535,'CR ACT'!$A$3:$J$9999,10,FALSE),"")</f>
        <v/>
      </c>
      <c r="C535" s="14"/>
      <c r="D535" s="16"/>
      <c r="E535" s="11" t="str">
        <f t="shared" si="98"/>
        <v>0</v>
      </c>
      <c r="F535" s="17" t="str">
        <f>IFERROR(VLOOKUP($A535,'CR ACT'!$A$3:$G$9999,2,0),"")</f>
        <v/>
      </c>
      <c r="G535" s="17" t="str">
        <f>IFERROR(VLOOKUP($A535,'CR ACT'!$A$3:$G$9999,3,0),"")</f>
        <v/>
      </c>
      <c r="H535" s="16" t="str">
        <f>IFERROR(VLOOKUP($A535,'CR ACT'!$A$3:$G$9999,4,0),"")</f>
        <v/>
      </c>
      <c r="I535" s="17" t="str">
        <f>IFERROR(VLOOKUP($A535,'CR ACT'!$A$3:$G$9999,5,0),"")</f>
        <v/>
      </c>
      <c r="J535" s="17" t="str">
        <f>IFERROR(VLOOKUP($A535,'CR ACT'!$A$3:$G$9999,6,0),"")</f>
        <v/>
      </c>
      <c r="K535" s="22" t="str">
        <f>IFERROR(VLOOKUP($A535,'CR ACT'!$A$3:$G$9999,7,0),"")</f>
        <v/>
      </c>
      <c r="L535" s="142"/>
      <c r="M535" s="142"/>
      <c r="N535" s="142"/>
      <c r="O535" s="142"/>
      <c r="P535" s="143" t="str">
        <f t="shared" si="99"/>
        <v/>
      </c>
      <c r="Q535" s="147"/>
    </row>
    <row r="536" ht="15.75" spans="1:17">
      <c r="A536" s="9"/>
      <c r="B536" s="135" t="str">
        <f>IFERROR(VLOOKUP(A536,'CR ACT'!$A$3:$J$9999,10,FALSE),"")</f>
        <v/>
      </c>
      <c r="C536" s="10"/>
      <c r="D536" s="11"/>
      <c r="E536" s="11" t="str">
        <f t="shared" si="98"/>
        <v>0</v>
      </c>
      <c r="F536" s="12" t="str">
        <f>IFERROR(VLOOKUP($A536,'CR ACT'!$A$3:$G$9999,2,0),"")</f>
        <v/>
      </c>
      <c r="G536" s="12" t="str">
        <f>IFERROR(VLOOKUP($A536,'CR ACT'!$A$3:$G$9999,3,0),"")</f>
        <v/>
      </c>
      <c r="H536" s="11" t="str">
        <f>IFERROR(VLOOKUP($A536,'CR ACT'!$A$3:$G$9999,4,0),"")</f>
        <v/>
      </c>
      <c r="I536" s="12" t="str">
        <f>IFERROR(VLOOKUP($A536,'CR ACT'!$A$3:$G$9999,5,0),"")</f>
        <v/>
      </c>
      <c r="J536" s="12" t="str">
        <f>IFERROR(VLOOKUP($A536,'CR ACT'!$A$3:$G$9999,6,0),"")</f>
        <v/>
      </c>
      <c r="K536" s="20" t="str">
        <f>IFERROR(VLOOKUP($A536,'CR ACT'!$A$3:$G$9999,7,0),"")</f>
        <v/>
      </c>
      <c r="L536" s="136">
        <f>SUMIF(Q536:Q543,"&lt;0:14",Q536:Q543)+SUM(P536:P543)+TIME(0,60,0)</f>
        <v>0.0416666666666667</v>
      </c>
      <c r="M536" s="137">
        <f>L536+SUMIF(Q536:Q543,"&gt;0:14",Q536:Q543)-TIME(0,30,0)</f>
        <v>0.0208333333333333</v>
      </c>
      <c r="N536" s="137">
        <f>MAX(0,(L536-TIME(8,0,0)))</f>
        <v>0</v>
      </c>
      <c r="O536" s="138">
        <f>SUM(K536:K543)</f>
        <v>0</v>
      </c>
      <c r="P536" s="139" t="str">
        <f t="shared" si="99"/>
        <v/>
      </c>
      <c r="Q536" s="145" t="str">
        <f t="shared" ref="Q536:Q542" si="101">IFERROR(MAX(0,(F537-J536)),"")</f>
        <v/>
      </c>
    </row>
    <row r="537" ht="15.75" spans="1:18">
      <c r="A537" s="13"/>
      <c r="B537" s="135" t="str">
        <f>IFERROR(VLOOKUP(A537,'CR ACT'!$A$3:$J$9999,10,FALSE),"")</f>
        <v/>
      </c>
      <c r="C537" s="10"/>
      <c r="D537" s="13"/>
      <c r="E537" s="11" t="str">
        <f t="shared" si="98"/>
        <v>0</v>
      </c>
      <c r="F537" s="15" t="str">
        <f>IFERROR(VLOOKUP($A537,'CR ACT'!$A$3:$G$9999,2,0),"")</f>
        <v/>
      </c>
      <c r="G537" s="15" t="str">
        <f>IFERROR(VLOOKUP($A537,'CR ACT'!$A$3:$G$9999,3,0),"")</f>
        <v/>
      </c>
      <c r="H537" s="13" t="str">
        <f>IFERROR(VLOOKUP($A537,'CR ACT'!$A$3:$G$9999,4,0),"")</f>
        <v/>
      </c>
      <c r="I537" s="15" t="str">
        <f>IFERROR(VLOOKUP($A537,'CR ACT'!$A$3:$G$9999,5,0),"")</f>
        <v/>
      </c>
      <c r="J537" s="15" t="str">
        <f>IFERROR(VLOOKUP($A537,'CR ACT'!$A$3:$G$9999,6,0),"")</f>
        <v/>
      </c>
      <c r="K537" s="21" t="str">
        <f>IFERROR(VLOOKUP($A537,'CR ACT'!$A$3:$G$9999,7,0),"")</f>
        <v/>
      </c>
      <c r="L537" s="140"/>
      <c r="M537" s="140"/>
      <c r="N537" s="140"/>
      <c r="O537" s="140"/>
      <c r="P537" s="48" t="str">
        <f t="shared" si="99"/>
        <v/>
      </c>
      <c r="Q537" s="146" t="str">
        <f t="shared" si="101"/>
        <v/>
      </c>
      <c r="R537" s="1"/>
    </row>
    <row r="538" ht="15.75" spans="1:17">
      <c r="A538" s="13"/>
      <c r="B538" s="135" t="str">
        <f>IFERROR(VLOOKUP(A538,'CR ACT'!$A$3:$J$9999,10,FALSE),"")</f>
        <v/>
      </c>
      <c r="C538" s="10"/>
      <c r="D538" s="13"/>
      <c r="E538" s="11" t="str">
        <f t="shared" si="98"/>
        <v>0</v>
      </c>
      <c r="F538" s="15" t="str">
        <f>IFERROR(VLOOKUP($A538,'CR ACT'!$A$3:$G$9999,2,0),"")</f>
        <v/>
      </c>
      <c r="G538" s="15" t="str">
        <f>IFERROR(VLOOKUP($A538,'CR ACT'!$A$3:$G$9999,3,0),"")</f>
        <v/>
      </c>
      <c r="H538" s="13" t="str">
        <f>IFERROR(VLOOKUP($A538,'CR ACT'!$A$3:$G$9999,4,0),"")</f>
        <v/>
      </c>
      <c r="I538" s="15" t="str">
        <f>IFERROR(VLOOKUP($A538,'CR ACT'!$A$3:$G$9999,5,0),"")</f>
        <v/>
      </c>
      <c r="J538" s="15" t="str">
        <f>IFERROR(VLOOKUP($A538,'CR ACT'!$A$3:$G$9999,6,0),"")</f>
        <v/>
      </c>
      <c r="K538" s="21" t="str">
        <f>IFERROR(VLOOKUP($A538,'CR ACT'!$A$3:$G$9999,7,0),"")</f>
        <v/>
      </c>
      <c r="L538" s="140"/>
      <c r="M538" s="140"/>
      <c r="N538" s="140"/>
      <c r="O538" s="140"/>
      <c r="P538" s="48" t="str">
        <f t="shared" si="99"/>
        <v/>
      </c>
      <c r="Q538" s="146" t="str">
        <f t="shared" si="101"/>
        <v/>
      </c>
    </row>
    <row r="539" ht="15.75" spans="1:17">
      <c r="A539" s="13"/>
      <c r="B539" s="135" t="str">
        <f>IFERROR(VLOOKUP(A539,'CR ACT'!$A$3:$J$9999,10,FALSE),"")</f>
        <v/>
      </c>
      <c r="C539" s="14"/>
      <c r="D539" s="13"/>
      <c r="E539" s="11" t="str">
        <f t="shared" si="98"/>
        <v>0</v>
      </c>
      <c r="F539" s="15" t="str">
        <f>IFERROR(VLOOKUP($A539,'CR ACT'!$A$3:$G$9999,2,0),"")</f>
        <v/>
      </c>
      <c r="G539" s="15" t="str">
        <f>IFERROR(VLOOKUP($A539,'CR ACT'!$A$3:$G$9999,3,0),"")</f>
        <v/>
      </c>
      <c r="H539" s="13" t="str">
        <f>IFERROR(VLOOKUP($A539,'CR ACT'!$A$3:$G$9999,4,0),"")</f>
        <v/>
      </c>
      <c r="I539" s="15" t="str">
        <f>IFERROR(VLOOKUP($A539,'CR ACT'!$A$3:$G$9999,5,0),"")</f>
        <v/>
      </c>
      <c r="J539" s="15" t="str">
        <f>IFERROR(VLOOKUP($A539,'CR ACT'!$A$3:$G$9999,6,0),"")</f>
        <v/>
      </c>
      <c r="K539" s="21" t="str">
        <f>IFERROR(VLOOKUP($A539,'CR ACT'!$A$3:$G$9999,7,0),"")</f>
        <v/>
      </c>
      <c r="L539" s="140"/>
      <c r="M539" s="140"/>
      <c r="N539" s="140"/>
      <c r="O539" s="140"/>
      <c r="P539" s="48" t="str">
        <f t="shared" si="99"/>
        <v/>
      </c>
      <c r="Q539" s="146" t="str">
        <f t="shared" si="101"/>
        <v/>
      </c>
    </row>
    <row r="540" ht="15.75" spans="1:17">
      <c r="A540" s="13"/>
      <c r="B540" s="135" t="str">
        <f>IFERROR(VLOOKUP(A540,'CR ACT'!$A$3:$J$9999,10,FALSE),"")</f>
        <v/>
      </c>
      <c r="C540" s="10"/>
      <c r="D540" s="13"/>
      <c r="E540" s="11" t="str">
        <f t="shared" si="98"/>
        <v>0</v>
      </c>
      <c r="F540" s="15" t="str">
        <f>IFERROR(VLOOKUP($A540,'CR ACT'!$A$3:$G$9999,2,0),"")</f>
        <v/>
      </c>
      <c r="G540" s="15" t="str">
        <f>IFERROR(VLOOKUP($A540,'CR ACT'!$A$3:$G$9999,3,0),"")</f>
        <v/>
      </c>
      <c r="H540" s="13" t="str">
        <f>IFERROR(VLOOKUP($A540,'CR ACT'!$A$3:$G$9999,4,0),"")</f>
        <v/>
      </c>
      <c r="I540" s="15" t="str">
        <f>IFERROR(VLOOKUP($A540,'CR ACT'!$A$3:$G$9999,5,0),"")</f>
        <v/>
      </c>
      <c r="J540" s="15" t="str">
        <f>IFERROR(VLOOKUP($A540,'CR ACT'!$A$3:$G$9999,6,0),"")</f>
        <v/>
      </c>
      <c r="K540" s="21" t="str">
        <f>IFERROR(VLOOKUP($A540,'CR ACT'!$A$3:$G$9999,7,0),"")</f>
        <v/>
      </c>
      <c r="L540" s="140"/>
      <c r="M540" s="140"/>
      <c r="N540" s="140"/>
      <c r="O540" s="140"/>
      <c r="P540" s="48" t="str">
        <f t="shared" si="99"/>
        <v/>
      </c>
      <c r="Q540" s="146" t="str">
        <f t="shared" si="101"/>
        <v/>
      </c>
    </row>
    <row r="541" ht="15.75" spans="1:17">
      <c r="A541" s="13"/>
      <c r="B541" s="135" t="str">
        <f>IFERROR(VLOOKUP(A541,'CR ACT'!$A$3:$J$9999,10,FALSE),"")</f>
        <v/>
      </c>
      <c r="C541" s="14"/>
      <c r="D541" s="13"/>
      <c r="E541" s="11" t="str">
        <f t="shared" si="98"/>
        <v>0</v>
      </c>
      <c r="F541" s="15" t="str">
        <f>IFERROR(VLOOKUP($A541,'CR ACT'!$A$3:$G$9999,2,0),"")</f>
        <v/>
      </c>
      <c r="G541" s="15" t="str">
        <f>IFERROR(VLOOKUP($A541,'CR ACT'!$A$3:$G$9999,3,0),"")</f>
        <v/>
      </c>
      <c r="H541" s="13" t="str">
        <f>IFERROR(VLOOKUP($A541,'CR ACT'!$A$3:$G$9999,4,0),"")</f>
        <v/>
      </c>
      <c r="I541" s="15" t="str">
        <f>IFERROR(VLOOKUP($A541,'CR ACT'!$A$3:$G$9999,5,0),"")</f>
        <v/>
      </c>
      <c r="J541" s="15" t="str">
        <f>IFERROR(VLOOKUP($A541,'CR ACT'!$A$3:$G$9999,6,0),"")</f>
        <v/>
      </c>
      <c r="K541" s="21" t="str">
        <f>IFERROR(VLOOKUP($A541,'CR ACT'!$A$3:$G$9999,7,0),"")</f>
        <v/>
      </c>
      <c r="L541" s="140"/>
      <c r="M541" s="140"/>
      <c r="N541" s="140"/>
      <c r="O541" s="140"/>
      <c r="P541" s="48" t="str">
        <f t="shared" si="99"/>
        <v/>
      </c>
      <c r="Q541" s="146" t="str">
        <f t="shared" si="101"/>
        <v/>
      </c>
    </row>
    <row r="542" ht="15.75" spans="1:17">
      <c r="A542" s="13"/>
      <c r="B542" s="135" t="str">
        <f>IFERROR(VLOOKUP(A542,'CR ACT'!$A$3:$J$9999,10,FALSE),"")</f>
        <v/>
      </c>
      <c r="C542" s="10"/>
      <c r="D542" s="13"/>
      <c r="E542" s="11" t="str">
        <f t="shared" si="98"/>
        <v>0</v>
      </c>
      <c r="F542" s="15" t="str">
        <f>IFERROR(VLOOKUP($A542,'CR ACT'!$A$3:$G$9999,2,0),"")</f>
        <v/>
      </c>
      <c r="G542" s="15" t="str">
        <f>IFERROR(VLOOKUP($A542,'CR ACT'!$A$3:$G$9999,3,0),"")</f>
        <v/>
      </c>
      <c r="H542" s="13" t="str">
        <f>IFERROR(VLOOKUP($A542,'CR ACT'!$A$3:$G$9999,4,0),"")</f>
        <v/>
      </c>
      <c r="I542" s="15" t="str">
        <f>IFERROR(VLOOKUP($A542,'CR ACT'!$A$3:$G$9999,5,0),"")</f>
        <v/>
      </c>
      <c r="J542" s="15" t="str">
        <f>IFERROR(VLOOKUP($A542,'CR ACT'!$A$3:$G$9999,6,0),"")</f>
        <v/>
      </c>
      <c r="K542" s="21" t="str">
        <f>IFERROR(VLOOKUP($A542,'CR ACT'!$A$3:$G$9999,7,0),"")</f>
        <v/>
      </c>
      <c r="L542" s="141"/>
      <c r="M542" s="141"/>
      <c r="N542" s="141"/>
      <c r="O542" s="141"/>
      <c r="P542" s="48" t="str">
        <f t="shared" si="99"/>
        <v/>
      </c>
      <c r="Q542" s="146" t="str">
        <f t="shared" si="101"/>
        <v/>
      </c>
    </row>
    <row r="543" ht="16.5" spans="1:17">
      <c r="A543" s="13"/>
      <c r="B543" s="135" t="str">
        <f>IFERROR(VLOOKUP(A543,'CR ACT'!$A$3:$J$9999,10,FALSE),"")</f>
        <v/>
      </c>
      <c r="C543" s="14"/>
      <c r="D543" s="16"/>
      <c r="E543" s="11" t="str">
        <f t="shared" si="98"/>
        <v>0</v>
      </c>
      <c r="F543" s="17" t="str">
        <f>IFERROR(VLOOKUP($A543,'CR ACT'!$A$3:$G$9999,2,0),"")</f>
        <v/>
      </c>
      <c r="G543" s="17" t="str">
        <f>IFERROR(VLOOKUP($A543,'CR ACT'!$A$3:$G$9999,3,0),"")</f>
        <v/>
      </c>
      <c r="H543" s="16" t="str">
        <f>IFERROR(VLOOKUP($A543,'CR ACT'!$A$3:$G$9999,4,0),"")</f>
        <v/>
      </c>
      <c r="I543" s="17" t="str">
        <f>IFERROR(VLOOKUP($A543,'CR ACT'!$A$3:$G$9999,5,0),"")</f>
        <v/>
      </c>
      <c r="J543" s="17" t="str">
        <f>IFERROR(VLOOKUP($A543,'CR ACT'!$A$3:$G$9999,6,0),"")</f>
        <v/>
      </c>
      <c r="K543" s="22" t="str">
        <f>IFERROR(VLOOKUP($A543,'CR ACT'!$A$3:$G$9999,7,0),"")</f>
        <v/>
      </c>
      <c r="L543" s="142"/>
      <c r="M543" s="142"/>
      <c r="N543" s="142"/>
      <c r="O543" s="142"/>
      <c r="P543" s="143" t="str">
        <f t="shared" si="99"/>
        <v/>
      </c>
      <c r="Q543" s="147"/>
    </row>
    <row r="544" ht="15.75" spans="1:17">
      <c r="A544" s="9"/>
      <c r="B544" s="135" t="str">
        <f>IFERROR(VLOOKUP(A544,'CR ACT'!$A$3:$J$9999,10,FALSE),"")</f>
        <v/>
      </c>
      <c r="C544" s="10"/>
      <c r="D544" s="11"/>
      <c r="E544" s="11" t="str">
        <f t="shared" si="98"/>
        <v>0</v>
      </c>
      <c r="F544" s="12" t="str">
        <f>IFERROR(VLOOKUP($A544,'CR ACT'!$A$3:$G$9999,2,0),"")</f>
        <v/>
      </c>
      <c r="G544" s="12" t="str">
        <f>IFERROR(VLOOKUP($A544,'CR ACT'!$A$3:$G$9999,3,0),"")</f>
        <v/>
      </c>
      <c r="H544" s="11" t="str">
        <f>IFERROR(VLOOKUP($A544,'CR ACT'!$A$3:$G$9999,4,0),"")</f>
        <v/>
      </c>
      <c r="I544" s="12" t="str">
        <f>IFERROR(VLOOKUP($A544,'CR ACT'!$A$3:$G$9999,5,0),"")</f>
        <v/>
      </c>
      <c r="J544" s="12" t="str">
        <f>IFERROR(VLOOKUP($A544,'CR ACT'!$A$3:$G$9999,6,0),"")</f>
        <v/>
      </c>
      <c r="K544" s="20" t="str">
        <f>IFERROR(VLOOKUP($A544,'CR ACT'!$A$3:$G$9999,7,0),"")</f>
        <v/>
      </c>
      <c r="L544" s="136">
        <f>SUMIF(Q544:Q551,"&lt;0:14",Q544:Q551)+SUM(P544:P551)+TIME(0,60,0)</f>
        <v>0.0416666666666667</v>
      </c>
      <c r="M544" s="137">
        <f>L544+SUMIF(Q544:Q551,"&gt;0:14",Q544:Q551)-TIME(0,30,0)</f>
        <v>0.0208333333333333</v>
      </c>
      <c r="N544" s="137">
        <f>MAX(0,(L544-TIME(8,0,0)))</f>
        <v>0</v>
      </c>
      <c r="O544" s="138">
        <f>SUM(K544:K551)</f>
        <v>0</v>
      </c>
      <c r="P544" s="139" t="str">
        <f t="shared" si="99"/>
        <v/>
      </c>
      <c r="Q544" s="145" t="str">
        <f t="shared" ref="Q544:Q550" si="102">IFERROR(MAX(0,(F545-J544)),"")</f>
        <v/>
      </c>
    </row>
    <row r="545" ht="15.75" spans="1:18">
      <c r="A545" s="13"/>
      <c r="B545" s="135" t="str">
        <f>IFERROR(VLOOKUP(A545,'CR ACT'!$A$3:$J$9999,10,FALSE),"")</f>
        <v/>
      </c>
      <c r="C545" s="10"/>
      <c r="D545" s="13"/>
      <c r="E545" s="11" t="str">
        <f t="shared" si="98"/>
        <v>0</v>
      </c>
      <c r="F545" s="15" t="str">
        <f>IFERROR(VLOOKUP($A545,'CR ACT'!$A$3:$G$9999,2,0),"")</f>
        <v/>
      </c>
      <c r="G545" s="15" t="str">
        <f>IFERROR(VLOOKUP($A545,'CR ACT'!$A$3:$G$9999,3,0),"")</f>
        <v/>
      </c>
      <c r="H545" s="13" t="str">
        <f>IFERROR(VLOOKUP($A545,'CR ACT'!$A$3:$G$9999,4,0),"")</f>
        <v/>
      </c>
      <c r="I545" s="15" t="str">
        <f>IFERROR(VLOOKUP($A545,'CR ACT'!$A$3:$G$9999,5,0),"")</f>
        <v/>
      </c>
      <c r="J545" s="15" t="str">
        <f>IFERROR(VLOOKUP($A545,'CR ACT'!$A$3:$G$9999,6,0),"")</f>
        <v/>
      </c>
      <c r="K545" s="21" t="str">
        <f>IFERROR(VLOOKUP($A545,'CR ACT'!$A$3:$G$9999,7,0),"")</f>
        <v/>
      </c>
      <c r="L545" s="140"/>
      <c r="M545" s="140"/>
      <c r="N545" s="140"/>
      <c r="O545" s="140"/>
      <c r="P545" s="48" t="str">
        <f t="shared" si="99"/>
        <v/>
      </c>
      <c r="Q545" s="146" t="str">
        <f t="shared" si="102"/>
        <v/>
      </c>
      <c r="R545" s="1"/>
    </row>
    <row r="546" ht="15.75" spans="1:17">
      <c r="A546" s="13"/>
      <c r="B546" s="135" t="str">
        <f>IFERROR(VLOOKUP(A546,'CR ACT'!$A$3:$J$9999,10,FALSE),"")</f>
        <v/>
      </c>
      <c r="C546" s="10"/>
      <c r="D546" s="13"/>
      <c r="E546" s="11" t="str">
        <f t="shared" si="98"/>
        <v>0</v>
      </c>
      <c r="F546" s="15" t="str">
        <f>IFERROR(VLOOKUP($A546,'CR ACT'!$A$3:$G$9999,2,0),"")</f>
        <v/>
      </c>
      <c r="G546" s="15" t="str">
        <f>IFERROR(VLOOKUP($A546,'CR ACT'!$A$3:$G$9999,3,0),"")</f>
        <v/>
      </c>
      <c r="H546" s="13" t="str">
        <f>IFERROR(VLOOKUP($A546,'CR ACT'!$A$3:$G$9999,4,0),"")</f>
        <v/>
      </c>
      <c r="I546" s="15" t="str">
        <f>IFERROR(VLOOKUP($A546,'CR ACT'!$A$3:$G$9999,5,0),"")</f>
        <v/>
      </c>
      <c r="J546" s="15" t="str">
        <f>IFERROR(VLOOKUP($A546,'CR ACT'!$A$3:$G$9999,6,0),"")</f>
        <v/>
      </c>
      <c r="K546" s="21" t="str">
        <f>IFERROR(VLOOKUP($A546,'CR ACT'!$A$3:$G$9999,7,0),"")</f>
        <v/>
      </c>
      <c r="L546" s="140"/>
      <c r="M546" s="140"/>
      <c r="N546" s="140"/>
      <c r="O546" s="140"/>
      <c r="P546" s="48" t="str">
        <f t="shared" si="99"/>
        <v/>
      </c>
      <c r="Q546" s="146" t="str">
        <f t="shared" si="102"/>
        <v/>
      </c>
    </row>
    <row r="547" ht="15.75" spans="1:17">
      <c r="A547" s="13"/>
      <c r="B547" s="135" t="str">
        <f>IFERROR(VLOOKUP(A547,'CR ACT'!$A$3:$J$9999,10,FALSE),"")</f>
        <v/>
      </c>
      <c r="C547" s="14"/>
      <c r="D547" s="13"/>
      <c r="E547" s="11" t="str">
        <f t="shared" si="98"/>
        <v>0</v>
      </c>
      <c r="F547" s="15" t="str">
        <f>IFERROR(VLOOKUP($A547,'CR ACT'!$A$3:$G$9999,2,0),"")</f>
        <v/>
      </c>
      <c r="G547" s="15" t="str">
        <f>IFERROR(VLOOKUP($A547,'CR ACT'!$A$3:$G$9999,3,0),"")</f>
        <v/>
      </c>
      <c r="H547" s="13" t="str">
        <f>IFERROR(VLOOKUP($A547,'CR ACT'!$A$3:$G$9999,4,0),"")</f>
        <v/>
      </c>
      <c r="I547" s="15" t="str">
        <f>IFERROR(VLOOKUP($A547,'CR ACT'!$A$3:$G$9999,5,0),"")</f>
        <v/>
      </c>
      <c r="J547" s="15" t="str">
        <f>IFERROR(VLOOKUP($A547,'CR ACT'!$A$3:$G$9999,6,0),"")</f>
        <v/>
      </c>
      <c r="K547" s="21" t="str">
        <f>IFERROR(VLOOKUP($A547,'CR ACT'!$A$3:$G$9999,7,0),"")</f>
        <v/>
      </c>
      <c r="L547" s="140"/>
      <c r="M547" s="140"/>
      <c r="N547" s="140"/>
      <c r="O547" s="140"/>
      <c r="P547" s="48" t="str">
        <f t="shared" si="99"/>
        <v/>
      </c>
      <c r="Q547" s="146" t="str">
        <f t="shared" si="102"/>
        <v/>
      </c>
    </row>
    <row r="548" ht="15.75" spans="1:17">
      <c r="A548" s="13"/>
      <c r="B548" s="135" t="str">
        <f>IFERROR(VLOOKUP(A548,'CR ACT'!$A$3:$J$9999,10,FALSE),"")</f>
        <v/>
      </c>
      <c r="C548" s="10"/>
      <c r="D548" s="13"/>
      <c r="E548" s="11" t="str">
        <f t="shared" si="98"/>
        <v>0</v>
      </c>
      <c r="F548" s="15" t="str">
        <f>IFERROR(VLOOKUP($A548,'CR ACT'!$A$3:$G$9999,2,0),"")</f>
        <v/>
      </c>
      <c r="G548" s="15" t="str">
        <f>IFERROR(VLOOKUP($A548,'CR ACT'!$A$3:$G$9999,3,0),"")</f>
        <v/>
      </c>
      <c r="H548" s="13" t="str">
        <f>IFERROR(VLOOKUP($A548,'CR ACT'!$A$3:$G$9999,4,0),"")</f>
        <v/>
      </c>
      <c r="I548" s="15" t="str">
        <f>IFERROR(VLOOKUP($A548,'CR ACT'!$A$3:$G$9999,5,0),"")</f>
        <v/>
      </c>
      <c r="J548" s="15" t="str">
        <f>IFERROR(VLOOKUP($A548,'CR ACT'!$A$3:$G$9999,6,0),"")</f>
        <v/>
      </c>
      <c r="K548" s="21" t="str">
        <f>IFERROR(VLOOKUP($A548,'CR ACT'!$A$3:$G$9999,7,0),"")</f>
        <v/>
      </c>
      <c r="L548" s="140"/>
      <c r="M548" s="140"/>
      <c r="N548" s="140"/>
      <c r="O548" s="140"/>
      <c r="P548" s="48" t="str">
        <f t="shared" si="99"/>
        <v/>
      </c>
      <c r="Q548" s="146" t="str">
        <f t="shared" si="102"/>
        <v/>
      </c>
    </row>
    <row r="549" ht="15.75" spans="1:17">
      <c r="A549" s="13"/>
      <c r="B549" s="135" t="str">
        <f>IFERROR(VLOOKUP(A549,'CR ACT'!$A$3:$J$9999,10,FALSE),"")</f>
        <v/>
      </c>
      <c r="C549" s="14"/>
      <c r="D549" s="13"/>
      <c r="E549" s="11" t="str">
        <f t="shared" si="98"/>
        <v>0</v>
      </c>
      <c r="F549" s="15" t="str">
        <f>IFERROR(VLOOKUP($A549,'CR ACT'!$A$3:$G$9999,2,0),"")</f>
        <v/>
      </c>
      <c r="G549" s="15" t="str">
        <f>IFERROR(VLOOKUP($A549,'CR ACT'!$A$3:$G$9999,3,0),"")</f>
        <v/>
      </c>
      <c r="H549" s="13" t="str">
        <f>IFERROR(VLOOKUP($A549,'CR ACT'!$A$3:$G$9999,4,0),"")</f>
        <v/>
      </c>
      <c r="I549" s="15" t="str">
        <f>IFERROR(VLOOKUP($A549,'CR ACT'!$A$3:$G$9999,5,0),"")</f>
        <v/>
      </c>
      <c r="J549" s="15" t="str">
        <f>IFERROR(VLOOKUP($A549,'CR ACT'!$A$3:$G$9999,6,0),"")</f>
        <v/>
      </c>
      <c r="K549" s="21" t="str">
        <f>IFERROR(VLOOKUP($A549,'CR ACT'!$A$3:$G$9999,7,0),"")</f>
        <v/>
      </c>
      <c r="L549" s="140"/>
      <c r="M549" s="140"/>
      <c r="N549" s="140"/>
      <c r="O549" s="140"/>
      <c r="P549" s="48" t="str">
        <f t="shared" si="99"/>
        <v/>
      </c>
      <c r="Q549" s="146" t="str">
        <f t="shared" si="102"/>
        <v/>
      </c>
    </row>
    <row r="550" ht="15.75" spans="1:17">
      <c r="A550" s="13"/>
      <c r="B550" s="135" t="str">
        <f>IFERROR(VLOOKUP(A550,'CR ACT'!$A$3:$J$9999,10,FALSE),"")</f>
        <v/>
      </c>
      <c r="C550" s="10"/>
      <c r="D550" s="13"/>
      <c r="E550" s="11" t="str">
        <f t="shared" si="98"/>
        <v>0</v>
      </c>
      <c r="F550" s="15" t="str">
        <f>IFERROR(VLOOKUP($A550,'CR ACT'!$A$3:$G$9999,2,0),"")</f>
        <v/>
      </c>
      <c r="G550" s="15" t="str">
        <f>IFERROR(VLOOKUP($A550,'CR ACT'!$A$3:$G$9999,3,0),"")</f>
        <v/>
      </c>
      <c r="H550" s="13" t="str">
        <f>IFERROR(VLOOKUP($A550,'CR ACT'!$A$3:$G$9999,4,0),"")</f>
        <v/>
      </c>
      <c r="I550" s="15" t="str">
        <f>IFERROR(VLOOKUP($A550,'CR ACT'!$A$3:$G$9999,5,0),"")</f>
        <v/>
      </c>
      <c r="J550" s="15" t="str">
        <f>IFERROR(VLOOKUP($A550,'CR ACT'!$A$3:$G$9999,6,0),"")</f>
        <v/>
      </c>
      <c r="K550" s="21" t="str">
        <f>IFERROR(VLOOKUP($A550,'CR ACT'!$A$3:$G$9999,7,0),"")</f>
        <v/>
      </c>
      <c r="L550" s="141"/>
      <c r="M550" s="141"/>
      <c r="N550" s="141"/>
      <c r="O550" s="141"/>
      <c r="P550" s="48" t="str">
        <f t="shared" si="99"/>
        <v/>
      </c>
      <c r="Q550" s="146" t="str">
        <f t="shared" si="102"/>
        <v/>
      </c>
    </row>
    <row r="551" ht="16.5" spans="1:17">
      <c r="A551" s="13"/>
      <c r="B551" s="135" t="str">
        <f>IFERROR(VLOOKUP(A551,'CR ACT'!$A$3:$J$9999,10,FALSE),"")</f>
        <v/>
      </c>
      <c r="C551" s="14"/>
      <c r="D551" s="16"/>
      <c r="E551" s="11" t="str">
        <f t="shared" si="98"/>
        <v>0</v>
      </c>
      <c r="F551" s="17" t="str">
        <f>IFERROR(VLOOKUP($A551,'CR ACT'!$A$3:$G$9999,2,0),"")</f>
        <v/>
      </c>
      <c r="G551" s="17" t="str">
        <f>IFERROR(VLOOKUP($A551,'CR ACT'!$A$3:$G$9999,3,0),"")</f>
        <v/>
      </c>
      <c r="H551" s="16" t="str">
        <f>IFERROR(VLOOKUP($A551,'CR ACT'!$A$3:$G$9999,4,0),"")</f>
        <v/>
      </c>
      <c r="I551" s="17" t="str">
        <f>IFERROR(VLOOKUP($A551,'CR ACT'!$A$3:$G$9999,5,0),"")</f>
        <v/>
      </c>
      <c r="J551" s="17" t="str">
        <f>IFERROR(VLOOKUP($A551,'CR ACT'!$A$3:$G$9999,6,0),"")</f>
        <v/>
      </c>
      <c r="K551" s="22" t="str">
        <f>IFERROR(VLOOKUP($A551,'CR ACT'!$A$3:$G$9999,7,0),"")</f>
        <v/>
      </c>
      <c r="L551" s="142"/>
      <c r="M551" s="142"/>
      <c r="N551" s="142"/>
      <c r="O551" s="142"/>
      <c r="P551" s="143" t="str">
        <f t="shared" si="99"/>
        <v/>
      </c>
      <c r="Q551" s="147"/>
    </row>
    <row r="552" ht="15.75" spans="1:17">
      <c r="A552" s="9"/>
      <c r="B552" s="135" t="str">
        <f>IFERROR(VLOOKUP(A552,'CR ACT'!$A$3:$J$9999,10,FALSE),"")</f>
        <v/>
      </c>
      <c r="C552" s="10"/>
      <c r="D552" s="11"/>
      <c r="E552" s="11" t="str">
        <f t="shared" si="98"/>
        <v>0</v>
      </c>
      <c r="F552" s="12" t="str">
        <f>IFERROR(VLOOKUP($A552,'CR ACT'!$A$3:$G$9999,2,0),"")</f>
        <v/>
      </c>
      <c r="G552" s="12" t="str">
        <f>IFERROR(VLOOKUP($A552,'CR ACT'!$A$3:$G$9999,3,0),"")</f>
        <v/>
      </c>
      <c r="H552" s="11" t="str">
        <f>IFERROR(VLOOKUP($A552,'CR ACT'!$A$3:$G$9999,4,0),"")</f>
        <v/>
      </c>
      <c r="I552" s="12" t="str">
        <f>IFERROR(VLOOKUP($A552,'CR ACT'!$A$3:$G$9999,5,0),"")</f>
        <v/>
      </c>
      <c r="J552" s="12" t="str">
        <f>IFERROR(VLOOKUP($A552,'CR ACT'!$A$3:$G$9999,6,0),"")</f>
        <v/>
      </c>
      <c r="K552" s="20" t="str">
        <f>IFERROR(VLOOKUP($A552,'CR ACT'!$A$3:$G$9999,7,0),"")</f>
        <v/>
      </c>
      <c r="L552" s="136">
        <f>SUMIF(Q552:Q559,"&lt;0:14",Q552:Q559)+SUM(P552:P559)+TIME(0,60,0)</f>
        <v>0.0416666666666667</v>
      </c>
      <c r="M552" s="137">
        <f>L552+SUMIF(Q552:Q559,"&gt;0:14",Q552:Q559)-TIME(0,30,0)</f>
        <v>0.0208333333333333</v>
      </c>
      <c r="N552" s="137">
        <f>MAX(0,(L552-TIME(8,0,0)))</f>
        <v>0</v>
      </c>
      <c r="O552" s="138">
        <f>SUM(K552:K559)</f>
        <v>0</v>
      </c>
      <c r="P552" s="139" t="str">
        <f t="shared" si="99"/>
        <v/>
      </c>
      <c r="Q552" s="145" t="str">
        <f t="shared" ref="Q552:Q558" si="103">IFERROR(MAX(0,(F553-J552)),"")</f>
        <v/>
      </c>
    </row>
    <row r="553" ht="15.75" spans="1:18">
      <c r="A553" s="13"/>
      <c r="B553" s="135" t="str">
        <f>IFERROR(VLOOKUP(A553,'CR ACT'!$A$3:$J$9999,10,FALSE),"")</f>
        <v/>
      </c>
      <c r="C553" s="10"/>
      <c r="D553" s="13"/>
      <c r="E553" s="11" t="str">
        <f t="shared" si="98"/>
        <v>0</v>
      </c>
      <c r="F553" s="15" t="str">
        <f>IFERROR(VLOOKUP($A553,'CR ACT'!$A$3:$G$9999,2,0),"")</f>
        <v/>
      </c>
      <c r="G553" s="15" t="str">
        <f>IFERROR(VLOOKUP($A553,'CR ACT'!$A$3:$G$9999,3,0),"")</f>
        <v/>
      </c>
      <c r="H553" s="13" t="str">
        <f>IFERROR(VLOOKUP($A553,'CR ACT'!$A$3:$G$9999,4,0),"")</f>
        <v/>
      </c>
      <c r="I553" s="15" t="str">
        <f>IFERROR(VLOOKUP($A553,'CR ACT'!$A$3:$G$9999,5,0),"")</f>
        <v/>
      </c>
      <c r="J553" s="15" t="str">
        <f>IFERROR(VLOOKUP($A553,'CR ACT'!$A$3:$G$9999,6,0),"")</f>
        <v/>
      </c>
      <c r="K553" s="21" t="str">
        <f>IFERROR(VLOOKUP($A553,'CR ACT'!$A$3:$G$9999,7,0),"")</f>
        <v/>
      </c>
      <c r="L553" s="140"/>
      <c r="M553" s="140"/>
      <c r="N553" s="140"/>
      <c r="O553" s="140"/>
      <c r="P553" s="48" t="str">
        <f t="shared" si="99"/>
        <v/>
      </c>
      <c r="Q553" s="146" t="str">
        <f t="shared" si="103"/>
        <v/>
      </c>
      <c r="R553" s="1"/>
    </row>
    <row r="554" ht="15.75" spans="1:17">
      <c r="A554" s="13"/>
      <c r="B554" s="135" t="str">
        <f>IFERROR(VLOOKUP(A554,'CR ACT'!$A$3:$J$9999,10,FALSE),"")</f>
        <v/>
      </c>
      <c r="C554" s="10"/>
      <c r="D554" s="13"/>
      <c r="E554" s="11" t="str">
        <f t="shared" si="98"/>
        <v>0</v>
      </c>
      <c r="F554" s="15" t="str">
        <f>IFERROR(VLOOKUP($A554,'CR ACT'!$A$3:$G$9999,2,0),"")</f>
        <v/>
      </c>
      <c r="G554" s="15" t="str">
        <f>IFERROR(VLOOKUP($A554,'CR ACT'!$A$3:$G$9999,3,0),"")</f>
        <v/>
      </c>
      <c r="H554" s="13" t="str">
        <f>IFERROR(VLOOKUP($A554,'CR ACT'!$A$3:$G$9999,4,0),"")</f>
        <v/>
      </c>
      <c r="I554" s="15" t="str">
        <f>IFERROR(VLOOKUP($A554,'CR ACT'!$A$3:$G$9999,5,0),"")</f>
        <v/>
      </c>
      <c r="J554" s="15" t="str">
        <f>IFERROR(VLOOKUP($A554,'CR ACT'!$A$3:$G$9999,6,0),"")</f>
        <v/>
      </c>
      <c r="K554" s="21" t="str">
        <f>IFERROR(VLOOKUP($A554,'CR ACT'!$A$3:$G$9999,7,0),"")</f>
        <v/>
      </c>
      <c r="L554" s="140"/>
      <c r="M554" s="140"/>
      <c r="N554" s="140"/>
      <c r="O554" s="140"/>
      <c r="P554" s="48" t="str">
        <f t="shared" si="99"/>
        <v/>
      </c>
      <c r="Q554" s="146" t="str">
        <f t="shared" si="103"/>
        <v/>
      </c>
    </row>
    <row r="555" ht="15.75" spans="1:17">
      <c r="A555" s="13"/>
      <c r="B555" s="135" t="str">
        <f>IFERROR(VLOOKUP(A555,'CR ACT'!$A$3:$J$9999,10,FALSE),"")</f>
        <v/>
      </c>
      <c r="C555" s="14"/>
      <c r="D555" s="13"/>
      <c r="E555" s="11" t="str">
        <f t="shared" si="98"/>
        <v>0</v>
      </c>
      <c r="F555" s="15" t="str">
        <f>IFERROR(VLOOKUP($A555,'CR ACT'!$A$3:$G$9999,2,0),"")</f>
        <v/>
      </c>
      <c r="G555" s="15" t="str">
        <f>IFERROR(VLOOKUP($A555,'CR ACT'!$A$3:$G$9999,3,0),"")</f>
        <v/>
      </c>
      <c r="H555" s="13" t="str">
        <f>IFERROR(VLOOKUP($A555,'CR ACT'!$A$3:$G$9999,4,0),"")</f>
        <v/>
      </c>
      <c r="I555" s="15" t="str">
        <f>IFERROR(VLOOKUP($A555,'CR ACT'!$A$3:$G$9999,5,0),"")</f>
        <v/>
      </c>
      <c r="J555" s="15" t="str">
        <f>IFERROR(VLOOKUP($A555,'CR ACT'!$A$3:$G$9999,6,0),"")</f>
        <v/>
      </c>
      <c r="K555" s="21" t="str">
        <f>IFERROR(VLOOKUP($A555,'CR ACT'!$A$3:$G$9999,7,0),"")</f>
        <v/>
      </c>
      <c r="L555" s="140"/>
      <c r="M555" s="140"/>
      <c r="N555" s="140"/>
      <c r="O555" s="140"/>
      <c r="P555" s="48" t="str">
        <f t="shared" si="99"/>
        <v/>
      </c>
      <c r="Q555" s="146" t="str">
        <f t="shared" si="103"/>
        <v/>
      </c>
    </row>
    <row r="556" ht="15.75" spans="1:17">
      <c r="A556" s="13"/>
      <c r="B556" s="135" t="str">
        <f>IFERROR(VLOOKUP(A556,'CR ACT'!$A$3:$J$9999,10,FALSE),"")</f>
        <v/>
      </c>
      <c r="C556" s="10"/>
      <c r="D556" s="13"/>
      <c r="E556" s="11" t="str">
        <f t="shared" si="98"/>
        <v>0</v>
      </c>
      <c r="F556" s="15" t="str">
        <f>IFERROR(VLOOKUP($A556,'CR ACT'!$A$3:$G$9999,2,0),"")</f>
        <v/>
      </c>
      <c r="G556" s="15" t="str">
        <f>IFERROR(VLOOKUP($A556,'CR ACT'!$A$3:$G$9999,3,0),"")</f>
        <v/>
      </c>
      <c r="H556" s="13" t="str">
        <f>IFERROR(VLOOKUP($A556,'CR ACT'!$A$3:$G$9999,4,0),"")</f>
        <v/>
      </c>
      <c r="I556" s="15" t="str">
        <f>IFERROR(VLOOKUP($A556,'CR ACT'!$A$3:$G$9999,5,0),"")</f>
        <v/>
      </c>
      <c r="J556" s="15" t="str">
        <f>IFERROR(VLOOKUP($A556,'CR ACT'!$A$3:$G$9999,6,0),"")</f>
        <v/>
      </c>
      <c r="K556" s="21" t="str">
        <f>IFERROR(VLOOKUP($A556,'CR ACT'!$A$3:$G$9999,7,0),"")</f>
        <v/>
      </c>
      <c r="L556" s="140"/>
      <c r="M556" s="140"/>
      <c r="N556" s="140"/>
      <c r="O556" s="140"/>
      <c r="P556" s="48" t="str">
        <f t="shared" si="99"/>
        <v/>
      </c>
      <c r="Q556" s="146" t="str">
        <f t="shared" si="103"/>
        <v/>
      </c>
    </row>
    <row r="557" ht="15.75" spans="1:17">
      <c r="A557" s="13"/>
      <c r="B557" s="135" t="str">
        <f>IFERROR(VLOOKUP(A557,'CR ACT'!$A$3:$J$9999,10,FALSE),"")</f>
        <v/>
      </c>
      <c r="C557" s="14"/>
      <c r="D557" s="13"/>
      <c r="E557" s="11" t="str">
        <f t="shared" si="98"/>
        <v>0</v>
      </c>
      <c r="F557" s="15" t="str">
        <f>IFERROR(VLOOKUP($A557,'CR ACT'!$A$3:$G$9999,2,0),"")</f>
        <v/>
      </c>
      <c r="G557" s="15" t="str">
        <f>IFERROR(VLOOKUP($A557,'CR ACT'!$A$3:$G$9999,3,0),"")</f>
        <v/>
      </c>
      <c r="H557" s="13" t="str">
        <f>IFERROR(VLOOKUP($A557,'CR ACT'!$A$3:$G$9999,4,0),"")</f>
        <v/>
      </c>
      <c r="I557" s="15" t="str">
        <f>IFERROR(VLOOKUP($A557,'CR ACT'!$A$3:$G$9999,5,0),"")</f>
        <v/>
      </c>
      <c r="J557" s="15" t="str">
        <f>IFERROR(VLOOKUP($A557,'CR ACT'!$A$3:$G$9999,6,0),"")</f>
        <v/>
      </c>
      <c r="K557" s="21" t="str">
        <f>IFERROR(VLOOKUP($A557,'CR ACT'!$A$3:$G$9999,7,0),"")</f>
        <v/>
      </c>
      <c r="L557" s="140"/>
      <c r="M557" s="140"/>
      <c r="N557" s="140"/>
      <c r="O557" s="140"/>
      <c r="P557" s="48" t="str">
        <f t="shared" si="99"/>
        <v/>
      </c>
      <c r="Q557" s="146" t="str">
        <f t="shared" si="103"/>
        <v/>
      </c>
    </row>
    <row r="558" ht="15.75" spans="1:17">
      <c r="A558" s="13"/>
      <c r="B558" s="135" t="str">
        <f>IFERROR(VLOOKUP(A558,'CR ACT'!$A$3:$J$9999,10,FALSE),"")</f>
        <v/>
      </c>
      <c r="C558" s="10"/>
      <c r="D558" s="13"/>
      <c r="E558" s="11" t="str">
        <f t="shared" si="98"/>
        <v>0</v>
      </c>
      <c r="F558" s="15" t="str">
        <f>IFERROR(VLOOKUP($A558,'CR ACT'!$A$3:$G$9999,2,0),"")</f>
        <v/>
      </c>
      <c r="G558" s="15" t="str">
        <f>IFERROR(VLOOKUP($A558,'CR ACT'!$A$3:$G$9999,3,0),"")</f>
        <v/>
      </c>
      <c r="H558" s="13" t="str">
        <f>IFERROR(VLOOKUP($A558,'CR ACT'!$A$3:$G$9999,4,0),"")</f>
        <v/>
      </c>
      <c r="I558" s="15" t="str">
        <f>IFERROR(VLOOKUP($A558,'CR ACT'!$A$3:$G$9999,5,0),"")</f>
        <v/>
      </c>
      <c r="J558" s="15" t="str">
        <f>IFERROR(VLOOKUP($A558,'CR ACT'!$A$3:$G$9999,6,0),"")</f>
        <v/>
      </c>
      <c r="K558" s="21" t="str">
        <f>IFERROR(VLOOKUP($A558,'CR ACT'!$A$3:$G$9999,7,0),"")</f>
        <v/>
      </c>
      <c r="L558" s="141"/>
      <c r="M558" s="141"/>
      <c r="N558" s="141"/>
      <c r="O558" s="141"/>
      <c r="P558" s="48" t="str">
        <f t="shared" si="99"/>
        <v/>
      </c>
      <c r="Q558" s="146" t="str">
        <f t="shared" si="103"/>
        <v/>
      </c>
    </row>
    <row r="559" ht="16.5" spans="1:17">
      <c r="A559" s="13"/>
      <c r="B559" s="135" t="str">
        <f>IFERROR(VLOOKUP(A559,'CR ACT'!$A$3:$J$9999,10,FALSE),"")</f>
        <v/>
      </c>
      <c r="C559" s="14"/>
      <c r="D559" s="16"/>
      <c r="E559" s="11" t="str">
        <f t="shared" si="98"/>
        <v>0</v>
      </c>
      <c r="F559" s="17" t="str">
        <f>IFERROR(VLOOKUP($A559,'CR ACT'!$A$3:$G$9999,2,0),"")</f>
        <v/>
      </c>
      <c r="G559" s="17" t="str">
        <f>IFERROR(VLOOKUP($A559,'CR ACT'!$A$3:$G$9999,3,0),"")</f>
        <v/>
      </c>
      <c r="H559" s="16" t="str">
        <f>IFERROR(VLOOKUP($A559,'CR ACT'!$A$3:$G$9999,4,0),"")</f>
        <v/>
      </c>
      <c r="I559" s="17" t="str">
        <f>IFERROR(VLOOKUP($A559,'CR ACT'!$A$3:$G$9999,5,0),"")</f>
        <v/>
      </c>
      <c r="J559" s="17" t="str">
        <f>IFERROR(VLOOKUP($A559,'CR ACT'!$A$3:$G$9999,6,0),"")</f>
        <v/>
      </c>
      <c r="K559" s="22" t="str">
        <f>IFERROR(VLOOKUP($A559,'CR ACT'!$A$3:$G$9999,7,0),"")</f>
        <v/>
      </c>
      <c r="L559" s="142"/>
      <c r="M559" s="142"/>
      <c r="N559" s="142"/>
      <c r="O559" s="142"/>
      <c r="P559" s="143" t="str">
        <f t="shared" si="99"/>
        <v/>
      </c>
      <c r="Q559" s="147"/>
    </row>
    <row r="560" ht="15.75" spans="1:17">
      <c r="A560" s="9"/>
      <c r="B560" s="135" t="str">
        <f>IFERROR(VLOOKUP(A560,'CR ACT'!$A$3:$J$9999,10,FALSE),"")</f>
        <v/>
      </c>
      <c r="C560" s="10"/>
      <c r="D560" s="11"/>
      <c r="E560" s="11" t="str">
        <f t="shared" si="98"/>
        <v>0</v>
      </c>
      <c r="F560" s="12" t="str">
        <f>IFERROR(VLOOKUP($A560,'CR ACT'!$A$3:$G$9999,2,0),"")</f>
        <v/>
      </c>
      <c r="G560" s="12" t="str">
        <f>IFERROR(VLOOKUP($A560,'CR ACT'!$A$3:$G$9999,3,0),"")</f>
        <v/>
      </c>
      <c r="H560" s="11" t="str">
        <f>IFERROR(VLOOKUP($A560,'CR ACT'!$A$3:$G$9999,4,0),"")</f>
        <v/>
      </c>
      <c r="I560" s="12" t="str">
        <f>IFERROR(VLOOKUP($A560,'CR ACT'!$A$3:$G$9999,5,0),"")</f>
        <v/>
      </c>
      <c r="J560" s="12" t="str">
        <f>IFERROR(VLOOKUP($A560,'CR ACT'!$A$3:$G$9999,6,0),"")</f>
        <v/>
      </c>
      <c r="K560" s="20" t="str">
        <f>IFERROR(VLOOKUP($A560,'CR ACT'!$A$3:$G$9999,7,0),"")</f>
        <v/>
      </c>
      <c r="L560" s="136">
        <f>SUMIF(Q560:Q567,"&lt;0:14",Q560:Q567)+SUM(P560:P567)+TIME(0,60,0)</f>
        <v>0.0416666666666667</v>
      </c>
      <c r="M560" s="137">
        <f>L560+SUMIF(Q560:Q567,"&gt;0:14",Q560:Q567)-TIME(0,30,0)</f>
        <v>0.0208333333333333</v>
      </c>
      <c r="N560" s="137">
        <f>MAX(0,(L560-TIME(8,0,0)))</f>
        <v>0</v>
      </c>
      <c r="O560" s="138">
        <f>SUM(K560:K567)</f>
        <v>0</v>
      </c>
      <c r="P560" s="139" t="str">
        <f t="shared" si="99"/>
        <v/>
      </c>
      <c r="Q560" s="145" t="str">
        <f t="shared" ref="Q560:Q566" si="104">IFERROR(MAX(0,(F561-J560)),"")</f>
        <v/>
      </c>
    </row>
    <row r="561" ht="15.75" spans="1:18">
      <c r="A561" s="13"/>
      <c r="B561" s="135" t="str">
        <f>IFERROR(VLOOKUP(A561,'CR ACT'!$A$3:$J$9999,10,FALSE),"")</f>
        <v/>
      </c>
      <c r="C561" s="10"/>
      <c r="D561" s="13"/>
      <c r="E561" s="11" t="str">
        <f t="shared" si="98"/>
        <v>0</v>
      </c>
      <c r="F561" s="15" t="str">
        <f>IFERROR(VLOOKUP($A561,'CR ACT'!$A$3:$G$9999,2,0),"")</f>
        <v/>
      </c>
      <c r="G561" s="15" t="str">
        <f>IFERROR(VLOOKUP($A561,'CR ACT'!$A$3:$G$9999,3,0),"")</f>
        <v/>
      </c>
      <c r="H561" s="13" t="str">
        <f>IFERROR(VLOOKUP($A561,'CR ACT'!$A$3:$G$9999,4,0),"")</f>
        <v/>
      </c>
      <c r="I561" s="15" t="str">
        <f>IFERROR(VLOOKUP($A561,'CR ACT'!$A$3:$G$9999,5,0),"")</f>
        <v/>
      </c>
      <c r="J561" s="15" t="str">
        <f>IFERROR(VLOOKUP($A561,'CR ACT'!$A$3:$G$9999,6,0),"")</f>
        <v/>
      </c>
      <c r="K561" s="21" t="str">
        <f>IFERROR(VLOOKUP($A561,'CR ACT'!$A$3:$G$9999,7,0),"")</f>
        <v/>
      </c>
      <c r="L561" s="140"/>
      <c r="M561" s="140"/>
      <c r="N561" s="140"/>
      <c r="O561" s="140"/>
      <c r="P561" s="48" t="str">
        <f t="shared" si="99"/>
        <v/>
      </c>
      <c r="Q561" s="146" t="str">
        <f t="shared" si="104"/>
        <v/>
      </c>
      <c r="R561" s="1"/>
    </row>
    <row r="562" ht="15.75" spans="1:17">
      <c r="A562" s="13"/>
      <c r="B562" s="135" t="str">
        <f>IFERROR(VLOOKUP(A562,'CR ACT'!$A$3:$J$9999,10,FALSE),"")</f>
        <v/>
      </c>
      <c r="C562" s="10"/>
      <c r="D562" s="13"/>
      <c r="E562" s="11" t="str">
        <f t="shared" si="98"/>
        <v>0</v>
      </c>
      <c r="F562" s="15" t="str">
        <f>IFERROR(VLOOKUP($A562,'CR ACT'!$A$3:$G$9999,2,0),"")</f>
        <v/>
      </c>
      <c r="G562" s="15" t="str">
        <f>IFERROR(VLOOKUP($A562,'CR ACT'!$A$3:$G$9999,3,0),"")</f>
        <v/>
      </c>
      <c r="H562" s="13" t="str">
        <f>IFERROR(VLOOKUP($A562,'CR ACT'!$A$3:$G$9999,4,0),"")</f>
        <v/>
      </c>
      <c r="I562" s="15" t="str">
        <f>IFERROR(VLOOKUP($A562,'CR ACT'!$A$3:$G$9999,5,0),"")</f>
        <v/>
      </c>
      <c r="J562" s="15" t="str">
        <f>IFERROR(VLOOKUP($A562,'CR ACT'!$A$3:$G$9999,6,0),"")</f>
        <v/>
      </c>
      <c r="K562" s="21" t="str">
        <f>IFERROR(VLOOKUP($A562,'CR ACT'!$A$3:$G$9999,7,0),"")</f>
        <v/>
      </c>
      <c r="L562" s="140"/>
      <c r="M562" s="140"/>
      <c r="N562" s="140"/>
      <c r="O562" s="140"/>
      <c r="P562" s="48" t="str">
        <f t="shared" si="99"/>
        <v/>
      </c>
      <c r="Q562" s="146" t="str">
        <f t="shared" si="104"/>
        <v/>
      </c>
    </row>
    <row r="563" ht="15.75" spans="1:17">
      <c r="A563" s="13"/>
      <c r="B563" s="135" t="str">
        <f>IFERROR(VLOOKUP(A563,'CR ACT'!$A$3:$J$9999,10,FALSE),"")</f>
        <v/>
      </c>
      <c r="C563" s="14"/>
      <c r="D563" s="13"/>
      <c r="E563" s="11" t="str">
        <f t="shared" si="98"/>
        <v>0</v>
      </c>
      <c r="F563" s="15" t="str">
        <f>IFERROR(VLOOKUP($A563,'CR ACT'!$A$3:$G$9999,2,0),"")</f>
        <v/>
      </c>
      <c r="G563" s="15" t="str">
        <f>IFERROR(VLOOKUP($A563,'CR ACT'!$A$3:$G$9999,3,0),"")</f>
        <v/>
      </c>
      <c r="H563" s="13" t="str">
        <f>IFERROR(VLOOKUP($A563,'CR ACT'!$A$3:$G$9999,4,0),"")</f>
        <v/>
      </c>
      <c r="I563" s="15" t="str">
        <f>IFERROR(VLOOKUP($A563,'CR ACT'!$A$3:$G$9999,5,0),"")</f>
        <v/>
      </c>
      <c r="J563" s="15" t="str">
        <f>IFERROR(VLOOKUP($A563,'CR ACT'!$A$3:$G$9999,6,0),"")</f>
        <v/>
      </c>
      <c r="K563" s="21" t="str">
        <f>IFERROR(VLOOKUP($A563,'CR ACT'!$A$3:$G$9999,7,0),"")</f>
        <v/>
      </c>
      <c r="L563" s="140"/>
      <c r="M563" s="140"/>
      <c r="N563" s="140"/>
      <c r="O563" s="140"/>
      <c r="P563" s="48" t="str">
        <f t="shared" si="99"/>
        <v/>
      </c>
      <c r="Q563" s="146" t="str">
        <f t="shared" si="104"/>
        <v/>
      </c>
    </row>
    <row r="564" ht="15.75" spans="1:17">
      <c r="A564" s="13"/>
      <c r="B564" s="135" t="str">
        <f>IFERROR(VLOOKUP(A564,'CR ACT'!$A$3:$J$9999,10,FALSE),"")</f>
        <v/>
      </c>
      <c r="C564" s="10"/>
      <c r="D564" s="13"/>
      <c r="E564" s="11" t="str">
        <f t="shared" si="98"/>
        <v>0</v>
      </c>
      <c r="F564" s="15" t="str">
        <f>IFERROR(VLOOKUP($A564,'CR ACT'!$A$3:$G$9999,2,0),"")</f>
        <v/>
      </c>
      <c r="G564" s="15" t="str">
        <f>IFERROR(VLOOKUP($A564,'CR ACT'!$A$3:$G$9999,3,0),"")</f>
        <v/>
      </c>
      <c r="H564" s="13" t="str">
        <f>IFERROR(VLOOKUP($A564,'CR ACT'!$A$3:$G$9999,4,0),"")</f>
        <v/>
      </c>
      <c r="I564" s="15" t="str">
        <f>IFERROR(VLOOKUP($A564,'CR ACT'!$A$3:$G$9999,5,0),"")</f>
        <v/>
      </c>
      <c r="J564" s="15" t="str">
        <f>IFERROR(VLOOKUP($A564,'CR ACT'!$A$3:$G$9999,6,0),"")</f>
        <v/>
      </c>
      <c r="K564" s="21" t="str">
        <f>IFERROR(VLOOKUP($A564,'CR ACT'!$A$3:$G$9999,7,0),"")</f>
        <v/>
      </c>
      <c r="L564" s="140"/>
      <c r="M564" s="140"/>
      <c r="N564" s="140"/>
      <c r="O564" s="140"/>
      <c r="P564" s="48" t="str">
        <f t="shared" si="99"/>
        <v/>
      </c>
      <c r="Q564" s="146" t="str">
        <f t="shared" si="104"/>
        <v/>
      </c>
    </row>
    <row r="565" ht="15.75" spans="1:17">
      <c r="A565" s="13"/>
      <c r="B565" s="135" t="str">
        <f>IFERROR(VLOOKUP(A565,'CR ACT'!$A$3:$J$9999,10,FALSE),"")</f>
        <v/>
      </c>
      <c r="C565" s="14"/>
      <c r="D565" s="13"/>
      <c r="E565" s="11" t="str">
        <f t="shared" si="98"/>
        <v>0</v>
      </c>
      <c r="F565" s="15" t="str">
        <f>IFERROR(VLOOKUP($A565,'CR ACT'!$A$3:$G$9999,2,0),"")</f>
        <v/>
      </c>
      <c r="G565" s="15" t="str">
        <f>IFERROR(VLOOKUP($A565,'CR ACT'!$A$3:$G$9999,3,0),"")</f>
        <v/>
      </c>
      <c r="H565" s="13" t="str">
        <f>IFERROR(VLOOKUP($A565,'CR ACT'!$A$3:$G$9999,4,0),"")</f>
        <v/>
      </c>
      <c r="I565" s="15" t="str">
        <f>IFERROR(VLOOKUP($A565,'CR ACT'!$A$3:$G$9999,5,0),"")</f>
        <v/>
      </c>
      <c r="J565" s="15" t="str">
        <f>IFERROR(VLOOKUP($A565,'CR ACT'!$A$3:$G$9999,6,0),"")</f>
        <v/>
      </c>
      <c r="K565" s="21" t="str">
        <f>IFERROR(VLOOKUP($A565,'CR ACT'!$A$3:$G$9999,7,0),"")</f>
        <v/>
      </c>
      <c r="L565" s="140"/>
      <c r="M565" s="140"/>
      <c r="N565" s="140"/>
      <c r="O565" s="140"/>
      <c r="P565" s="48" t="str">
        <f t="shared" si="99"/>
        <v/>
      </c>
      <c r="Q565" s="146" t="str">
        <f t="shared" si="104"/>
        <v/>
      </c>
    </row>
    <row r="566" ht="15.75" spans="1:17">
      <c r="A566" s="13"/>
      <c r="B566" s="135" t="str">
        <f>IFERROR(VLOOKUP(A566,'CR ACT'!$A$3:$J$9999,10,FALSE),"")</f>
        <v/>
      </c>
      <c r="C566" s="10"/>
      <c r="D566" s="13"/>
      <c r="E566" s="11" t="str">
        <f t="shared" si="98"/>
        <v>0</v>
      </c>
      <c r="F566" s="15" t="str">
        <f>IFERROR(VLOOKUP($A566,'CR ACT'!$A$3:$G$9999,2,0),"")</f>
        <v/>
      </c>
      <c r="G566" s="15" t="str">
        <f>IFERROR(VLOOKUP($A566,'CR ACT'!$A$3:$G$9999,3,0),"")</f>
        <v/>
      </c>
      <c r="H566" s="13" t="str">
        <f>IFERROR(VLOOKUP($A566,'CR ACT'!$A$3:$G$9999,4,0),"")</f>
        <v/>
      </c>
      <c r="I566" s="15" t="str">
        <f>IFERROR(VLOOKUP($A566,'CR ACT'!$A$3:$G$9999,5,0),"")</f>
        <v/>
      </c>
      <c r="J566" s="15" t="str">
        <f>IFERROR(VLOOKUP($A566,'CR ACT'!$A$3:$G$9999,6,0),"")</f>
        <v/>
      </c>
      <c r="K566" s="21" t="str">
        <f>IFERROR(VLOOKUP($A566,'CR ACT'!$A$3:$G$9999,7,0),"")</f>
        <v/>
      </c>
      <c r="L566" s="141"/>
      <c r="M566" s="141"/>
      <c r="N566" s="141"/>
      <c r="O566" s="141"/>
      <c r="P566" s="48" t="str">
        <f t="shared" si="99"/>
        <v/>
      </c>
      <c r="Q566" s="146" t="str">
        <f t="shared" si="104"/>
        <v/>
      </c>
    </row>
    <row r="567" ht="16.5" spans="1:17">
      <c r="A567" s="13"/>
      <c r="B567" s="135" t="str">
        <f>IFERROR(VLOOKUP(A567,'CR ACT'!$A$3:$J$9999,10,FALSE),"")</f>
        <v/>
      </c>
      <c r="C567" s="14"/>
      <c r="D567" s="16"/>
      <c r="E567" s="11" t="str">
        <f t="shared" si="98"/>
        <v>0</v>
      </c>
      <c r="F567" s="17" t="str">
        <f>IFERROR(VLOOKUP($A567,'CR ACT'!$A$3:$G$9999,2,0),"")</f>
        <v/>
      </c>
      <c r="G567" s="17" t="str">
        <f>IFERROR(VLOOKUP($A567,'CR ACT'!$A$3:$G$9999,3,0),"")</f>
        <v/>
      </c>
      <c r="H567" s="16" t="str">
        <f>IFERROR(VLOOKUP($A567,'CR ACT'!$A$3:$G$9999,4,0),"")</f>
        <v/>
      </c>
      <c r="I567" s="17" t="str">
        <f>IFERROR(VLOOKUP($A567,'CR ACT'!$A$3:$G$9999,5,0),"")</f>
        <v/>
      </c>
      <c r="J567" s="17" t="str">
        <f>IFERROR(VLOOKUP($A567,'CR ACT'!$A$3:$G$9999,6,0),"")</f>
        <v/>
      </c>
      <c r="K567" s="22" t="str">
        <f>IFERROR(VLOOKUP($A567,'CR ACT'!$A$3:$G$9999,7,0),"")</f>
        <v/>
      </c>
      <c r="L567" s="142"/>
      <c r="M567" s="142"/>
      <c r="N567" s="142"/>
      <c r="O567" s="142"/>
      <c r="P567" s="143" t="str">
        <f t="shared" si="99"/>
        <v/>
      </c>
      <c r="Q567" s="147"/>
    </row>
    <row r="568" ht="15.75" spans="1:17">
      <c r="A568" s="9"/>
      <c r="B568" s="135" t="str">
        <f>IFERROR(VLOOKUP(A568,'CR ACT'!$A$3:$J$9999,10,FALSE),"")</f>
        <v/>
      </c>
      <c r="C568" s="10"/>
      <c r="D568" s="11"/>
      <c r="E568" s="11" t="str">
        <f t="shared" ref="E568:E583" si="105">C568&amp;-D568</f>
        <v>0</v>
      </c>
      <c r="F568" s="12" t="str">
        <f>IFERROR(VLOOKUP($A568,'CR ACT'!$A$3:$G$9999,2,0),"")</f>
        <v/>
      </c>
      <c r="G568" s="12" t="str">
        <f>IFERROR(VLOOKUP($A568,'CR ACT'!$A$3:$G$9999,3,0),"")</f>
        <v/>
      </c>
      <c r="H568" s="11" t="str">
        <f>IFERROR(VLOOKUP($A568,'CR ACT'!$A$3:$G$9999,4,0),"")</f>
        <v/>
      </c>
      <c r="I568" s="12" t="str">
        <f>IFERROR(VLOOKUP($A568,'CR ACT'!$A$3:$G$9999,5,0),"")</f>
        <v/>
      </c>
      <c r="J568" s="12" t="str">
        <f>IFERROR(VLOOKUP($A568,'CR ACT'!$A$3:$G$9999,6,0),"")</f>
        <v/>
      </c>
      <c r="K568" s="20" t="str">
        <f>IFERROR(VLOOKUP($A568,'CR ACT'!$A$3:$G$9999,7,0),"")</f>
        <v/>
      </c>
      <c r="L568" s="136">
        <f>SUMIF(Q568:Q575,"&lt;0:14",Q568:Q575)+SUM(P568:P575)+TIME(0,60,0)</f>
        <v>0.0416666666666667</v>
      </c>
      <c r="M568" s="137">
        <f>L568+SUMIF(Q568:Q575,"&gt;0:14",Q568:Q575)-TIME(0,30,0)</f>
        <v>0.0208333333333333</v>
      </c>
      <c r="N568" s="137">
        <f>MAX(0,(L568-TIME(8,0,0)))</f>
        <v>0</v>
      </c>
      <c r="O568" s="138">
        <f>SUM(K568:K575)</f>
        <v>0</v>
      </c>
      <c r="P568" s="139" t="str">
        <f t="shared" ref="P568:P583" si="106">IFERROR(J568-F568,"")</f>
        <v/>
      </c>
      <c r="Q568" s="145" t="str">
        <f t="shared" ref="Q568:Q574" si="107">IFERROR(MAX(0,(F569-J568)),"")</f>
        <v/>
      </c>
    </row>
    <row r="569" ht="15.75" spans="1:17">
      <c r="A569" s="13"/>
      <c r="B569" s="135" t="str">
        <f>IFERROR(VLOOKUP(A569,'CR ACT'!$A$3:$J$9999,10,FALSE),"")</f>
        <v/>
      </c>
      <c r="C569" s="10"/>
      <c r="D569" s="13"/>
      <c r="E569" s="11" t="str">
        <f t="shared" si="105"/>
        <v>0</v>
      </c>
      <c r="F569" s="15" t="str">
        <f>IFERROR(VLOOKUP($A569,'CR ACT'!$A$3:$G$9999,2,0),"")</f>
        <v/>
      </c>
      <c r="G569" s="15" t="str">
        <f>IFERROR(VLOOKUP($A569,'CR ACT'!$A$3:$G$9999,3,0),"")</f>
        <v/>
      </c>
      <c r="H569" s="13" t="str">
        <f>IFERROR(VLOOKUP($A569,'CR ACT'!$A$3:$G$9999,4,0),"")</f>
        <v/>
      </c>
      <c r="I569" s="15" t="str">
        <f>IFERROR(VLOOKUP($A569,'CR ACT'!$A$3:$G$9999,5,0),"")</f>
        <v/>
      </c>
      <c r="J569" s="15" t="str">
        <f>IFERROR(VLOOKUP($A569,'CR ACT'!$A$3:$G$9999,6,0),"")</f>
        <v/>
      </c>
      <c r="K569" s="21" t="str">
        <f>IFERROR(VLOOKUP($A569,'CR ACT'!$A$3:$G$9999,7,0),"")</f>
        <v/>
      </c>
      <c r="L569" s="140"/>
      <c r="M569" s="140"/>
      <c r="N569" s="140"/>
      <c r="O569" s="140"/>
      <c r="P569" s="48" t="str">
        <f t="shared" si="106"/>
        <v/>
      </c>
      <c r="Q569" s="146" t="str">
        <f t="shared" si="107"/>
        <v/>
      </c>
    </row>
    <row r="570" ht="15.75" spans="1:17">
      <c r="A570" s="13"/>
      <c r="B570" s="135" t="str">
        <f>IFERROR(VLOOKUP(A570,'CR ACT'!$A$3:$J$9999,10,FALSE),"")</f>
        <v/>
      </c>
      <c r="C570" s="10"/>
      <c r="D570" s="13"/>
      <c r="E570" s="11" t="str">
        <f t="shared" si="105"/>
        <v>0</v>
      </c>
      <c r="F570" s="15" t="str">
        <f>IFERROR(VLOOKUP($A570,'CR ACT'!$A$3:$G$9999,2,0),"")</f>
        <v/>
      </c>
      <c r="G570" s="15" t="str">
        <f>IFERROR(VLOOKUP($A570,'CR ACT'!$A$3:$G$9999,3,0),"")</f>
        <v/>
      </c>
      <c r="H570" s="13" t="str">
        <f>IFERROR(VLOOKUP($A570,'CR ACT'!$A$3:$G$9999,4,0),"")</f>
        <v/>
      </c>
      <c r="I570" s="15" t="str">
        <f>IFERROR(VLOOKUP($A570,'CR ACT'!$A$3:$G$9999,5,0),"")</f>
        <v/>
      </c>
      <c r="J570" s="15" t="str">
        <f>IFERROR(VLOOKUP($A570,'CR ACT'!$A$3:$G$9999,6,0),"")</f>
        <v/>
      </c>
      <c r="K570" s="21" t="str">
        <f>IFERROR(VLOOKUP($A570,'CR ACT'!$A$3:$G$9999,7,0),"")</f>
        <v/>
      </c>
      <c r="L570" s="140"/>
      <c r="M570" s="140"/>
      <c r="N570" s="140"/>
      <c r="O570" s="140"/>
      <c r="P570" s="48" t="str">
        <f t="shared" si="106"/>
        <v/>
      </c>
      <c r="Q570" s="146" t="str">
        <f t="shared" si="107"/>
        <v/>
      </c>
    </row>
    <row r="571" ht="15.75" spans="1:17">
      <c r="A571" s="13"/>
      <c r="B571" s="135" t="str">
        <f>IFERROR(VLOOKUP(A571,'CR ACT'!$A$3:$J$9999,10,FALSE),"")</f>
        <v/>
      </c>
      <c r="C571" s="10"/>
      <c r="D571" s="13"/>
      <c r="E571" s="11" t="str">
        <f t="shared" si="105"/>
        <v>0</v>
      </c>
      <c r="F571" s="15" t="str">
        <f>IFERROR(VLOOKUP($A571,'CR ACT'!$A$3:$G$9999,2,0),"")</f>
        <v/>
      </c>
      <c r="G571" s="15" t="str">
        <f>IFERROR(VLOOKUP($A571,'CR ACT'!$A$3:$G$9999,3,0),"")</f>
        <v/>
      </c>
      <c r="H571" s="13" t="str">
        <f>IFERROR(VLOOKUP($A571,'CR ACT'!$A$3:$G$9999,4,0),"")</f>
        <v/>
      </c>
      <c r="I571" s="15" t="str">
        <f>IFERROR(VLOOKUP($A571,'CR ACT'!$A$3:$G$9999,5,0),"")</f>
        <v/>
      </c>
      <c r="J571" s="15" t="str">
        <f>IFERROR(VLOOKUP($A571,'CR ACT'!$A$3:$G$9999,6,0),"")</f>
        <v/>
      </c>
      <c r="K571" s="21" t="str">
        <f>IFERROR(VLOOKUP($A571,'CR ACT'!$A$3:$G$9999,7,0),"")</f>
        <v/>
      </c>
      <c r="L571" s="140"/>
      <c r="M571" s="140"/>
      <c r="N571" s="140"/>
      <c r="O571" s="140"/>
      <c r="P571" s="48" t="str">
        <f t="shared" si="106"/>
        <v/>
      </c>
      <c r="Q571" s="146" t="str">
        <f t="shared" si="107"/>
        <v/>
      </c>
    </row>
    <row r="572" ht="15.75" spans="1:17">
      <c r="A572" s="13"/>
      <c r="B572" s="135" t="str">
        <f>IFERROR(VLOOKUP(A572,'CR ACT'!$A$3:$J$9999,10,FALSE),"")</f>
        <v/>
      </c>
      <c r="C572" s="10"/>
      <c r="D572" s="13"/>
      <c r="E572" s="11" t="str">
        <f t="shared" si="105"/>
        <v>0</v>
      </c>
      <c r="F572" s="15" t="str">
        <f>IFERROR(VLOOKUP($A572,'CR ACT'!$A$3:$G$9999,2,0),"")</f>
        <v/>
      </c>
      <c r="G572" s="15" t="str">
        <f>IFERROR(VLOOKUP($A572,'CR ACT'!$A$3:$G$9999,3,0),"")</f>
        <v/>
      </c>
      <c r="H572" s="13" t="str">
        <f>IFERROR(VLOOKUP($A572,'CR ACT'!$A$3:$G$9999,4,0),"")</f>
        <v/>
      </c>
      <c r="I572" s="15" t="str">
        <f>IFERROR(VLOOKUP($A572,'CR ACT'!$A$3:$G$9999,5,0),"")</f>
        <v/>
      </c>
      <c r="J572" s="15" t="str">
        <f>IFERROR(VLOOKUP($A572,'CR ACT'!$A$3:$G$9999,6,0),"")</f>
        <v/>
      </c>
      <c r="K572" s="21" t="str">
        <f>IFERROR(VLOOKUP($A572,'CR ACT'!$A$3:$G$9999,7,0),"")</f>
        <v/>
      </c>
      <c r="L572" s="140"/>
      <c r="M572" s="140"/>
      <c r="N572" s="140"/>
      <c r="O572" s="140"/>
      <c r="P572" s="48" t="str">
        <f t="shared" si="106"/>
        <v/>
      </c>
      <c r="Q572" s="146" t="str">
        <f t="shared" si="107"/>
        <v/>
      </c>
    </row>
    <row r="573" ht="15.75" spans="1:17">
      <c r="A573" s="13"/>
      <c r="B573" s="135" t="str">
        <f>IFERROR(VLOOKUP(A573,'CR ACT'!$A$3:$J$9999,10,FALSE),"")</f>
        <v/>
      </c>
      <c r="C573" s="14"/>
      <c r="D573" s="13"/>
      <c r="E573" s="11" t="str">
        <f t="shared" si="105"/>
        <v>0</v>
      </c>
      <c r="F573" s="15" t="str">
        <f>IFERROR(VLOOKUP($A573,'CR ACT'!$A$3:$G$9999,2,0),"")</f>
        <v/>
      </c>
      <c r="G573" s="15" t="str">
        <f>IFERROR(VLOOKUP($A573,'CR ACT'!$A$3:$G$9999,3,0),"")</f>
        <v/>
      </c>
      <c r="H573" s="13" t="str">
        <f>IFERROR(VLOOKUP($A573,'CR ACT'!$A$3:$G$9999,4,0),"")</f>
        <v/>
      </c>
      <c r="I573" s="15" t="str">
        <f>IFERROR(VLOOKUP($A573,'CR ACT'!$A$3:$G$9999,5,0),"")</f>
        <v/>
      </c>
      <c r="J573" s="15" t="str">
        <f>IFERROR(VLOOKUP($A573,'CR ACT'!$A$3:$G$9999,6,0),"")</f>
        <v/>
      </c>
      <c r="K573" s="21" t="str">
        <f>IFERROR(VLOOKUP($A573,'CR ACT'!$A$3:$G$9999,7,0),"")</f>
        <v/>
      </c>
      <c r="L573" s="140"/>
      <c r="M573" s="140"/>
      <c r="N573" s="140"/>
      <c r="O573" s="140"/>
      <c r="P573" s="48" t="str">
        <f t="shared" si="106"/>
        <v/>
      </c>
      <c r="Q573" s="146" t="str">
        <f t="shared" si="107"/>
        <v/>
      </c>
    </row>
    <row r="574" ht="15.75" spans="1:17">
      <c r="A574" s="13"/>
      <c r="B574" s="135" t="str">
        <f>IFERROR(VLOOKUP(A574,'CR ACT'!$A$3:$J$9999,10,FALSE),"")</f>
        <v/>
      </c>
      <c r="C574" s="10"/>
      <c r="D574" s="13"/>
      <c r="E574" s="11" t="str">
        <f t="shared" si="105"/>
        <v>0</v>
      </c>
      <c r="F574" s="15" t="str">
        <f>IFERROR(VLOOKUP($A574,'CR ACT'!$A$3:$G$9999,2,0),"")</f>
        <v/>
      </c>
      <c r="G574" s="15" t="str">
        <f>IFERROR(VLOOKUP($A574,'CR ACT'!$A$3:$G$9999,3,0),"")</f>
        <v/>
      </c>
      <c r="H574" s="13" t="str">
        <f>IFERROR(VLOOKUP($A574,'CR ACT'!$A$3:$G$9999,4,0),"")</f>
        <v/>
      </c>
      <c r="I574" s="15" t="str">
        <f>IFERROR(VLOOKUP($A574,'CR ACT'!$A$3:$G$9999,5,0),"")</f>
        <v/>
      </c>
      <c r="J574" s="15" t="str">
        <f>IFERROR(VLOOKUP($A574,'CR ACT'!$A$3:$G$9999,6,0),"")</f>
        <v/>
      </c>
      <c r="K574" s="21" t="str">
        <f>IFERROR(VLOOKUP($A574,'CR ACT'!$A$3:$G$9999,7,0),"")</f>
        <v/>
      </c>
      <c r="L574" s="141"/>
      <c r="M574" s="141"/>
      <c r="N574" s="141"/>
      <c r="O574" s="141"/>
      <c r="P574" s="48" t="str">
        <f t="shared" si="106"/>
        <v/>
      </c>
      <c r="Q574" s="146" t="str">
        <f t="shared" si="107"/>
        <v/>
      </c>
    </row>
    <row r="575" ht="16.5" spans="1:17">
      <c r="A575" s="13"/>
      <c r="B575" s="135" t="str">
        <f>IFERROR(VLOOKUP(A575,'CR ACT'!$A$3:$J$9999,10,FALSE),"")</f>
        <v/>
      </c>
      <c r="C575" s="14"/>
      <c r="D575" s="16"/>
      <c r="E575" s="11" t="str">
        <f t="shared" si="105"/>
        <v>0</v>
      </c>
      <c r="F575" s="17" t="str">
        <f>IFERROR(VLOOKUP($A575,'CR ACT'!$A$3:$G$9999,2,0),"")</f>
        <v/>
      </c>
      <c r="G575" s="17" t="str">
        <f>IFERROR(VLOOKUP($A575,'CR ACT'!$A$3:$G$9999,3,0),"")</f>
        <v/>
      </c>
      <c r="H575" s="16" t="str">
        <f>IFERROR(VLOOKUP($A575,'CR ACT'!$A$3:$G$9999,4,0),"")</f>
        <v/>
      </c>
      <c r="I575" s="17" t="str">
        <f>IFERROR(VLOOKUP($A575,'CR ACT'!$A$3:$G$9999,5,0),"")</f>
        <v/>
      </c>
      <c r="J575" s="17" t="str">
        <f>IFERROR(VLOOKUP($A575,'CR ACT'!$A$3:$G$9999,6,0),"")</f>
        <v/>
      </c>
      <c r="K575" s="22" t="str">
        <f>IFERROR(VLOOKUP($A575,'CR ACT'!$A$3:$G$9999,7,0),"")</f>
        <v/>
      </c>
      <c r="L575" s="142"/>
      <c r="M575" s="142"/>
      <c r="N575" s="142"/>
      <c r="O575" s="142"/>
      <c r="P575" s="143" t="str">
        <f t="shared" si="106"/>
        <v/>
      </c>
      <c r="Q575" s="147"/>
    </row>
    <row r="576" ht="15.75" spans="1:17">
      <c r="A576" s="9"/>
      <c r="B576" s="135" t="str">
        <f>IFERROR(VLOOKUP(A576,'CR ACT'!$A$3:$J$9999,10,FALSE),"")</f>
        <v/>
      </c>
      <c r="C576" s="10"/>
      <c r="D576" s="11"/>
      <c r="E576" s="11" t="str">
        <f t="shared" si="105"/>
        <v>0</v>
      </c>
      <c r="F576" s="12" t="str">
        <f>IFERROR(VLOOKUP($A576,'CR ACT'!$A$3:$G$9999,2,0),"")</f>
        <v/>
      </c>
      <c r="G576" s="12" t="str">
        <f>IFERROR(VLOOKUP($A576,'CR ACT'!$A$3:$G$9999,3,0),"")</f>
        <v/>
      </c>
      <c r="H576" s="11" t="str">
        <f>IFERROR(VLOOKUP($A576,'CR ACT'!$A$3:$G$9999,4,0),"")</f>
        <v/>
      </c>
      <c r="I576" s="12" t="str">
        <f>IFERROR(VLOOKUP($A576,'CR ACT'!$A$3:$G$9999,5,0),"")</f>
        <v/>
      </c>
      <c r="J576" s="12" t="str">
        <f>IFERROR(VLOOKUP($A576,'CR ACT'!$A$3:$G$9999,6,0),"")</f>
        <v/>
      </c>
      <c r="K576" s="20" t="str">
        <f>IFERROR(VLOOKUP($A576,'CR ACT'!$A$3:$G$9999,7,0),"")</f>
        <v/>
      </c>
      <c r="L576" s="136">
        <f>SUMIF(Q576:Q583,"&lt;0:14",Q576:Q583)+SUM(P576:P583)+TIME(0,60,0)</f>
        <v>0.0416666666666667</v>
      </c>
      <c r="M576" s="137">
        <f>L576+SUMIF(Q576:Q583,"&gt;0:14",Q576:Q583)-TIME(0,30,0)</f>
        <v>0.0208333333333333</v>
      </c>
      <c r="N576" s="137">
        <f>MAX(0,(L576-TIME(8,0,0)))</f>
        <v>0</v>
      </c>
      <c r="O576" s="138">
        <f>SUM(K576:K583)</f>
        <v>0</v>
      </c>
      <c r="P576" s="139" t="str">
        <f t="shared" si="106"/>
        <v/>
      </c>
      <c r="Q576" s="145" t="str">
        <f t="shared" ref="Q576:Q582" si="108">IFERROR(MAX(0,(F577-J576)),"")</f>
        <v/>
      </c>
    </row>
    <row r="577" ht="15.75" spans="1:17">
      <c r="A577" s="13"/>
      <c r="B577" s="135" t="str">
        <f>IFERROR(VLOOKUP(A577,'CR ACT'!$A$3:$J$9999,10,FALSE),"")</f>
        <v/>
      </c>
      <c r="C577" s="10"/>
      <c r="D577" s="13"/>
      <c r="E577" s="11" t="str">
        <f t="shared" si="105"/>
        <v>0</v>
      </c>
      <c r="F577" s="15" t="str">
        <f>IFERROR(VLOOKUP($A577,'CR ACT'!$A$3:$G$9999,2,0),"")</f>
        <v/>
      </c>
      <c r="G577" s="15" t="str">
        <f>IFERROR(VLOOKUP($A577,'CR ACT'!$A$3:$G$9999,3,0),"")</f>
        <v/>
      </c>
      <c r="H577" s="13" t="str">
        <f>IFERROR(VLOOKUP($A577,'CR ACT'!$A$3:$G$9999,4,0),"")</f>
        <v/>
      </c>
      <c r="I577" s="15" t="str">
        <f>IFERROR(VLOOKUP($A577,'CR ACT'!$A$3:$G$9999,5,0),"")</f>
        <v/>
      </c>
      <c r="J577" s="15" t="str">
        <f>IFERROR(VLOOKUP($A577,'CR ACT'!$A$3:$G$9999,6,0),"")</f>
        <v/>
      </c>
      <c r="K577" s="21" t="str">
        <f>IFERROR(VLOOKUP($A577,'CR ACT'!$A$3:$G$9999,7,0),"")</f>
        <v/>
      </c>
      <c r="L577" s="140"/>
      <c r="M577" s="140"/>
      <c r="N577" s="140"/>
      <c r="O577" s="140"/>
      <c r="P577" s="48" t="str">
        <f t="shared" si="106"/>
        <v/>
      </c>
      <c r="Q577" s="146" t="str">
        <f t="shared" si="108"/>
        <v/>
      </c>
    </row>
    <row r="578" ht="15.75" spans="1:17">
      <c r="A578" s="9"/>
      <c r="B578" s="135" t="str">
        <f>IFERROR(VLOOKUP(A578,'CR ACT'!$A$3:$J$9999,10,FALSE),"")</f>
        <v/>
      </c>
      <c r="C578" s="10"/>
      <c r="D578" s="13"/>
      <c r="E578" s="11" t="str">
        <f t="shared" si="105"/>
        <v>0</v>
      </c>
      <c r="F578" s="15" t="str">
        <f>IFERROR(VLOOKUP($A578,'CR ACT'!$A$3:$G$9999,2,0),"")</f>
        <v/>
      </c>
      <c r="G578" s="15" t="str">
        <f>IFERROR(VLOOKUP($A578,'CR ACT'!$A$3:$G$9999,3,0),"")</f>
        <v/>
      </c>
      <c r="H578" s="13" t="str">
        <f>IFERROR(VLOOKUP($A578,'CR ACT'!$A$3:$G$9999,4,0),"")</f>
        <v/>
      </c>
      <c r="I578" s="15" t="str">
        <f>IFERROR(VLOOKUP($A578,'CR ACT'!$A$3:$G$9999,5,0),"")</f>
        <v/>
      </c>
      <c r="J578" s="15" t="str">
        <f>IFERROR(VLOOKUP($A578,'CR ACT'!$A$3:$G$9999,6,0),"")</f>
        <v/>
      </c>
      <c r="K578" s="21" t="str">
        <f>IFERROR(VLOOKUP($A578,'CR ACT'!$A$3:$G$9999,7,0),"")</f>
        <v/>
      </c>
      <c r="L578" s="140"/>
      <c r="M578" s="140"/>
      <c r="N578" s="140"/>
      <c r="O578" s="140"/>
      <c r="P578" s="48" t="str">
        <f t="shared" si="106"/>
        <v/>
      </c>
      <c r="Q578" s="146" t="str">
        <f t="shared" si="108"/>
        <v/>
      </c>
    </row>
    <row r="579" ht="15.75" spans="1:17">
      <c r="A579" s="13"/>
      <c r="B579" s="135" t="str">
        <f>IFERROR(VLOOKUP(A579,'CR ACT'!$A$3:$J$9999,10,FALSE),"")</f>
        <v/>
      </c>
      <c r="C579" s="10"/>
      <c r="D579" s="13"/>
      <c r="E579" s="11" t="str">
        <f t="shared" si="105"/>
        <v>0</v>
      </c>
      <c r="F579" s="15" t="str">
        <f>IFERROR(VLOOKUP($A579,'CR ACT'!$A$3:$G$9999,2,0),"")</f>
        <v/>
      </c>
      <c r="G579" s="15" t="str">
        <f>IFERROR(VLOOKUP($A579,'CR ACT'!$A$3:$G$9999,3,0),"")</f>
        <v/>
      </c>
      <c r="H579" s="13" t="str">
        <f>IFERROR(VLOOKUP($A579,'CR ACT'!$A$3:$G$9999,4,0),"")</f>
        <v/>
      </c>
      <c r="I579" s="15" t="str">
        <f>IFERROR(VLOOKUP($A579,'CR ACT'!$A$3:$G$9999,5,0),"")</f>
        <v/>
      </c>
      <c r="J579" s="15" t="str">
        <f>IFERROR(VLOOKUP($A579,'CR ACT'!$A$3:$G$9999,6,0),"")</f>
        <v/>
      </c>
      <c r="K579" s="21" t="str">
        <f>IFERROR(VLOOKUP($A579,'CR ACT'!$A$3:$G$9999,7,0),"")</f>
        <v/>
      </c>
      <c r="L579" s="140"/>
      <c r="M579" s="140"/>
      <c r="N579" s="140"/>
      <c r="O579" s="140"/>
      <c r="P579" s="48" t="str">
        <f t="shared" si="106"/>
        <v/>
      </c>
      <c r="Q579" s="146" t="str">
        <f t="shared" si="108"/>
        <v/>
      </c>
    </row>
    <row r="580" ht="15.75" spans="1:17">
      <c r="A580" s="9"/>
      <c r="B580" s="135" t="str">
        <f>IFERROR(VLOOKUP(A580,'CR ACT'!$A$3:$J$9999,10,FALSE),"")</f>
        <v/>
      </c>
      <c r="C580" s="10"/>
      <c r="D580" s="13"/>
      <c r="E580" s="11" t="str">
        <f t="shared" si="105"/>
        <v>0</v>
      </c>
      <c r="F580" s="15" t="str">
        <f>IFERROR(VLOOKUP($A580,'CR ACT'!$A$3:$G$9999,2,0),"")</f>
        <v/>
      </c>
      <c r="G580" s="15" t="str">
        <f>IFERROR(VLOOKUP($A580,'CR ACT'!$A$3:$G$9999,3,0),"")</f>
        <v/>
      </c>
      <c r="H580" s="13" t="str">
        <f>IFERROR(VLOOKUP($A580,'CR ACT'!$A$3:$G$9999,4,0),"")</f>
        <v/>
      </c>
      <c r="I580" s="15" t="str">
        <f>IFERROR(VLOOKUP($A580,'CR ACT'!$A$3:$G$9999,5,0),"")</f>
        <v/>
      </c>
      <c r="J580" s="15" t="str">
        <f>IFERROR(VLOOKUP($A580,'CR ACT'!$A$3:$G$9999,6,0),"")</f>
        <v/>
      </c>
      <c r="K580" s="21" t="str">
        <f>IFERROR(VLOOKUP($A580,'CR ACT'!$A$3:$G$9999,7,0),"")</f>
        <v/>
      </c>
      <c r="L580" s="140"/>
      <c r="M580" s="140"/>
      <c r="N580" s="140"/>
      <c r="O580" s="140"/>
      <c r="P580" s="48" t="str">
        <f t="shared" si="106"/>
        <v/>
      </c>
      <c r="Q580" s="146" t="str">
        <f t="shared" si="108"/>
        <v/>
      </c>
    </row>
    <row r="581" ht="15.75" spans="1:17">
      <c r="A581" s="13"/>
      <c r="B581" s="135" t="str">
        <f>IFERROR(VLOOKUP(A581,'CR ACT'!$A$3:$J$9999,10,FALSE),"")</f>
        <v/>
      </c>
      <c r="C581" s="10"/>
      <c r="D581" s="13"/>
      <c r="E581" s="11" t="str">
        <f t="shared" si="105"/>
        <v>0</v>
      </c>
      <c r="F581" s="15" t="str">
        <f>IFERROR(VLOOKUP($A581,'CR ACT'!$A$3:$G$9999,2,0),"")</f>
        <v/>
      </c>
      <c r="G581" s="15" t="str">
        <f>IFERROR(VLOOKUP($A581,'CR ACT'!$A$3:$G$9999,3,0),"")</f>
        <v/>
      </c>
      <c r="H581" s="13" t="str">
        <f>IFERROR(VLOOKUP($A581,'CR ACT'!$A$3:$G$9999,4,0),"")</f>
        <v/>
      </c>
      <c r="I581" s="15" t="str">
        <f>IFERROR(VLOOKUP($A581,'CR ACT'!$A$3:$G$9999,5,0),"")</f>
        <v/>
      </c>
      <c r="J581" s="15" t="str">
        <f>IFERROR(VLOOKUP($A581,'CR ACT'!$A$3:$G$9999,6,0),"")</f>
        <v/>
      </c>
      <c r="K581" s="21" t="str">
        <f>IFERROR(VLOOKUP($A581,'CR ACT'!$A$3:$G$9999,7,0),"")</f>
        <v/>
      </c>
      <c r="L581" s="140"/>
      <c r="M581" s="140"/>
      <c r="N581" s="140"/>
      <c r="O581" s="140"/>
      <c r="P581" s="48" t="str">
        <f t="shared" si="106"/>
        <v/>
      </c>
      <c r="Q581" s="146" t="str">
        <f t="shared" si="108"/>
        <v/>
      </c>
    </row>
    <row r="582" ht="15.75" spans="1:17">
      <c r="A582" s="13"/>
      <c r="B582" s="135" t="str">
        <f>IFERROR(VLOOKUP(A582,'CR ACT'!$A$3:$J$9999,10,FALSE),"")</f>
        <v/>
      </c>
      <c r="C582" s="10"/>
      <c r="D582" s="13"/>
      <c r="E582" s="11" t="str">
        <f t="shared" si="105"/>
        <v>0</v>
      </c>
      <c r="F582" s="15" t="str">
        <f>IFERROR(VLOOKUP($A582,'CR ACT'!$A$3:$G$9999,2,0),"")</f>
        <v/>
      </c>
      <c r="G582" s="15" t="str">
        <f>IFERROR(VLOOKUP($A582,'CR ACT'!$A$3:$G$9999,3,0),"")</f>
        <v/>
      </c>
      <c r="H582" s="13" t="str">
        <f>IFERROR(VLOOKUP($A582,'CR ACT'!$A$3:$G$9999,4,0),"")</f>
        <v/>
      </c>
      <c r="I582" s="15" t="str">
        <f>IFERROR(VLOOKUP($A582,'CR ACT'!$A$3:$G$9999,5,0),"")</f>
        <v/>
      </c>
      <c r="J582" s="15" t="str">
        <f>IFERROR(VLOOKUP($A582,'CR ACT'!$A$3:$G$9999,6,0),"")</f>
        <v/>
      </c>
      <c r="K582" s="21" t="str">
        <f>IFERROR(VLOOKUP($A582,'CR ACT'!$A$3:$G$9999,7,0),"")</f>
        <v/>
      </c>
      <c r="L582" s="141"/>
      <c r="M582" s="141"/>
      <c r="N582" s="141"/>
      <c r="O582" s="141"/>
      <c r="P582" s="48" t="str">
        <f t="shared" si="106"/>
        <v/>
      </c>
      <c r="Q582" s="146" t="str">
        <f t="shared" si="108"/>
        <v/>
      </c>
    </row>
    <row r="583" ht="16.5" spans="1:17">
      <c r="A583" s="13"/>
      <c r="B583" s="135" t="str">
        <f>IFERROR(VLOOKUP(A583,'CR ACT'!$A$3:$J$9999,10,FALSE),"")</f>
        <v/>
      </c>
      <c r="C583" s="14"/>
      <c r="D583" s="16"/>
      <c r="E583" s="11" t="str">
        <f t="shared" si="105"/>
        <v>0</v>
      </c>
      <c r="F583" s="17" t="str">
        <f>IFERROR(VLOOKUP($A583,'CR ACT'!$A$3:$G$9999,2,0),"")</f>
        <v/>
      </c>
      <c r="G583" s="17" t="str">
        <f>IFERROR(VLOOKUP($A583,'CR ACT'!$A$3:$G$9999,3,0),"")</f>
        <v/>
      </c>
      <c r="H583" s="16" t="str">
        <f>IFERROR(VLOOKUP($A583,'CR ACT'!$A$3:$G$9999,4,0),"")</f>
        <v/>
      </c>
      <c r="I583" s="17" t="str">
        <f>IFERROR(VLOOKUP($A583,'CR ACT'!$A$3:$G$9999,5,0),"")</f>
        <v/>
      </c>
      <c r="J583" s="17" t="str">
        <f>IFERROR(VLOOKUP($A583,'CR ACT'!$A$3:$G$9999,6,0),"")</f>
        <v/>
      </c>
      <c r="K583" s="22" t="str">
        <f>IFERROR(VLOOKUP($A583,'CR ACT'!$A$3:$G$9999,7,0),"")</f>
        <v/>
      </c>
      <c r="L583" s="142"/>
      <c r="M583" s="142"/>
      <c r="N583" s="142"/>
      <c r="O583" s="142"/>
      <c r="P583" s="143" t="str">
        <f t="shared" si="106"/>
        <v/>
      </c>
      <c r="Q583" s="147"/>
    </row>
    <row r="584" ht="15.75" spans="1:17">
      <c r="A584" s="9"/>
      <c r="B584" s="135" t="str">
        <f>IFERROR(VLOOKUP(A584,'CR ACT'!$A$3:$J$9999,10,FALSE),"")</f>
        <v/>
      </c>
      <c r="C584" s="10"/>
      <c r="D584" s="11"/>
      <c r="E584" s="11" t="str">
        <f t="shared" ref="E584:E615" si="109">C584&amp;-D584</f>
        <v>0</v>
      </c>
      <c r="F584" s="12" t="str">
        <f>IFERROR(VLOOKUP($A584,'CR ACT'!$A$3:$G$9999,2,0),"")</f>
        <v/>
      </c>
      <c r="G584" s="12" t="str">
        <f>IFERROR(VLOOKUP($A584,'CR ACT'!$A$3:$G$9999,3,0),"")</f>
        <v/>
      </c>
      <c r="H584" s="11" t="str">
        <f>IFERROR(VLOOKUP($A584,'CR ACT'!$A$3:$G$9999,4,0),"")</f>
        <v/>
      </c>
      <c r="I584" s="12" t="str">
        <f>IFERROR(VLOOKUP($A584,'CR ACT'!$A$3:$G$9999,5,0),"")</f>
        <v/>
      </c>
      <c r="J584" s="12" t="str">
        <f>IFERROR(VLOOKUP($A584,'CR ACT'!$A$3:$G$9999,6,0),"")</f>
        <v/>
      </c>
      <c r="K584" s="20" t="str">
        <f>IFERROR(VLOOKUP($A584,'CR ACT'!$A$3:$G$9999,7,0),"")</f>
        <v/>
      </c>
      <c r="L584" s="136">
        <f>SUMIF(Q584:Q591,"&lt;0:14",Q584:Q591)+SUM(P584:P591)+TIME(0,60,0)</f>
        <v>0.0416666666666667</v>
      </c>
      <c r="M584" s="137">
        <f>L584+SUMIF(Q584:Q591,"&gt;0:14",Q584:Q591)-TIME(0,30,0)</f>
        <v>0.0208333333333333</v>
      </c>
      <c r="N584" s="137">
        <f>MAX(0,(L584-TIME(8,0,0)))</f>
        <v>0</v>
      </c>
      <c r="O584" s="138">
        <f>SUM(K584:K591)</f>
        <v>0</v>
      </c>
      <c r="P584" s="139" t="str">
        <f t="shared" ref="P584:P615" si="110">IFERROR(J584-F584,"")</f>
        <v/>
      </c>
      <c r="Q584" s="145" t="str">
        <f t="shared" ref="Q584:Q590" si="111">IFERROR(MAX(0,(F585-J584)),"")</f>
        <v/>
      </c>
    </row>
    <row r="585" ht="15.75" spans="1:17">
      <c r="A585" s="13"/>
      <c r="B585" s="135" t="str">
        <f>IFERROR(VLOOKUP(A585,'CR ACT'!$A$3:$J$9999,10,FALSE),"")</f>
        <v/>
      </c>
      <c r="C585" s="10"/>
      <c r="D585" s="13"/>
      <c r="E585" s="11" t="str">
        <f t="shared" si="109"/>
        <v>0</v>
      </c>
      <c r="F585" s="15" t="str">
        <f>IFERROR(VLOOKUP($A585,'CR ACT'!$A$3:$G$9999,2,0),"")</f>
        <v/>
      </c>
      <c r="G585" s="15" t="str">
        <f>IFERROR(VLOOKUP($A585,'CR ACT'!$A$3:$G$9999,3,0),"")</f>
        <v/>
      </c>
      <c r="H585" s="13" t="str">
        <f>IFERROR(VLOOKUP($A585,'CR ACT'!$A$3:$G$9999,4,0),"")</f>
        <v/>
      </c>
      <c r="I585" s="15" t="str">
        <f>IFERROR(VLOOKUP($A585,'CR ACT'!$A$3:$G$9999,5,0),"")</f>
        <v/>
      </c>
      <c r="J585" s="15" t="str">
        <f>IFERROR(VLOOKUP($A585,'CR ACT'!$A$3:$G$9999,6,0),"")</f>
        <v/>
      </c>
      <c r="K585" s="21" t="str">
        <f>IFERROR(VLOOKUP($A585,'CR ACT'!$A$3:$G$9999,7,0),"")</f>
        <v/>
      </c>
      <c r="L585" s="140"/>
      <c r="M585" s="140"/>
      <c r="N585" s="140"/>
      <c r="O585" s="140"/>
      <c r="P585" s="48" t="str">
        <f t="shared" si="110"/>
        <v/>
      </c>
      <c r="Q585" s="146" t="str">
        <f t="shared" si="111"/>
        <v/>
      </c>
    </row>
    <row r="586" ht="15.75" spans="1:17">
      <c r="A586" s="13"/>
      <c r="B586" s="135" t="str">
        <f>IFERROR(VLOOKUP(A586,'CR ACT'!$A$3:$J$9999,10,FALSE),"")</f>
        <v/>
      </c>
      <c r="C586" s="10"/>
      <c r="D586" s="13"/>
      <c r="E586" s="11" t="str">
        <f t="shared" si="109"/>
        <v>0</v>
      </c>
      <c r="F586" s="15" t="str">
        <f>IFERROR(VLOOKUP($A586,'CR ACT'!$A$3:$G$9999,2,0),"")</f>
        <v/>
      </c>
      <c r="G586" s="15" t="str">
        <f>IFERROR(VLOOKUP($A586,'CR ACT'!$A$3:$G$9999,3,0),"")</f>
        <v/>
      </c>
      <c r="H586" s="13" t="str">
        <f>IFERROR(VLOOKUP($A586,'CR ACT'!$A$3:$G$9999,4,0),"")</f>
        <v/>
      </c>
      <c r="I586" s="15" t="str">
        <f>IFERROR(VLOOKUP($A586,'CR ACT'!$A$3:$G$9999,5,0),"")</f>
        <v/>
      </c>
      <c r="J586" s="15" t="str">
        <f>IFERROR(VLOOKUP($A586,'CR ACT'!$A$3:$G$9999,6,0),"")</f>
        <v/>
      </c>
      <c r="K586" s="21" t="str">
        <f>IFERROR(VLOOKUP($A586,'CR ACT'!$A$3:$G$9999,7,0),"")</f>
        <v/>
      </c>
      <c r="L586" s="140"/>
      <c r="M586" s="140"/>
      <c r="N586" s="140"/>
      <c r="O586" s="140"/>
      <c r="P586" s="48" t="str">
        <f t="shared" si="110"/>
        <v/>
      </c>
      <c r="Q586" s="146" t="str">
        <f t="shared" si="111"/>
        <v/>
      </c>
    </row>
    <row r="587" ht="15.75" spans="1:17">
      <c r="A587" s="13"/>
      <c r="B587" s="135" t="str">
        <f>IFERROR(VLOOKUP(A587,'CR ACT'!$A$3:$J$9999,10,FALSE),"")</f>
        <v/>
      </c>
      <c r="C587" s="14"/>
      <c r="D587" s="13"/>
      <c r="E587" s="11" t="str">
        <f t="shared" si="109"/>
        <v>0</v>
      </c>
      <c r="F587" s="15" t="str">
        <f>IFERROR(VLOOKUP($A587,'CR ACT'!$A$3:$G$9999,2,0),"")</f>
        <v/>
      </c>
      <c r="G587" s="15" t="str">
        <f>IFERROR(VLOOKUP($A587,'CR ACT'!$A$3:$G$9999,3,0),"")</f>
        <v/>
      </c>
      <c r="H587" s="13" t="str">
        <f>IFERROR(VLOOKUP($A587,'CR ACT'!$A$3:$G$9999,4,0),"")</f>
        <v/>
      </c>
      <c r="I587" s="15" t="str">
        <f>IFERROR(VLOOKUP($A587,'CR ACT'!$A$3:$G$9999,5,0),"")</f>
        <v/>
      </c>
      <c r="J587" s="15" t="str">
        <f>IFERROR(VLOOKUP($A587,'CR ACT'!$A$3:$G$9999,6,0),"")</f>
        <v/>
      </c>
      <c r="K587" s="21" t="str">
        <f>IFERROR(VLOOKUP($A587,'CR ACT'!$A$3:$G$9999,7,0),"")</f>
        <v/>
      </c>
      <c r="L587" s="140"/>
      <c r="M587" s="140"/>
      <c r="N587" s="140"/>
      <c r="O587" s="140"/>
      <c r="P587" s="48" t="str">
        <f t="shared" si="110"/>
        <v/>
      </c>
      <c r="Q587" s="146" t="str">
        <f t="shared" si="111"/>
        <v/>
      </c>
    </row>
    <row r="588" ht="15.75" spans="1:17">
      <c r="A588" s="13"/>
      <c r="B588" s="135" t="str">
        <f>IFERROR(VLOOKUP(A588,'CR ACT'!$A$3:$J$9999,10,FALSE),"")</f>
        <v/>
      </c>
      <c r="C588" s="10"/>
      <c r="D588" s="13"/>
      <c r="E588" s="11" t="str">
        <f t="shared" si="109"/>
        <v>0</v>
      </c>
      <c r="F588" s="15" t="str">
        <f>IFERROR(VLOOKUP($A588,'CR ACT'!$A$3:$G$9999,2,0),"")</f>
        <v/>
      </c>
      <c r="G588" s="15" t="str">
        <f>IFERROR(VLOOKUP($A588,'CR ACT'!$A$3:$G$9999,3,0),"")</f>
        <v/>
      </c>
      <c r="H588" s="13" t="str">
        <f>IFERROR(VLOOKUP($A588,'CR ACT'!$A$3:$G$9999,4,0),"")</f>
        <v/>
      </c>
      <c r="I588" s="15" t="str">
        <f>IFERROR(VLOOKUP($A588,'CR ACT'!$A$3:$G$9999,5,0),"")</f>
        <v/>
      </c>
      <c r="J588" s="15" t="str">
        <f>IFERROR(VLOOKUP($A588,'CR ACT'!$A$3:$G$9999,6,0),"")</f>
        <v/>
      </c>
      <c r="K588" s="21" t="str">
        <f>IFERROR(VLOOKUP($A588,'CR ACT'!$A$3:$G$9999,7,0),"")</f>
        <v/>
      </c>
      <c r="L588" s="140"/>
      <c r="M588" s="140"/>
      <c r="N588" s="140"/>
      <c r="O588" s="140"/>
      <c r="P588" s="48" t="str">
        <f t="shared" si="110"/>
        <v/>
      </c>
      <c r="Q588" s="146" t="str">
        <f t="shared" si="111"/>
        <v/>
      </c>
    </row>
    <row r="589" ht="15.75" spans="1:17">
      <c r="A589" s="13"/>
      <c r="B589" s="135" t="str">
        <f>IFERROR(VLOOKUP(A589,'CR ACT'!$A$3:$J$9999,10,FALSE),"")</f>
        <v/>
      </c>
      <c r="C589" s="14"/>
      <c r="D589" s="13"/>
      <c r="E589" s="11" t="str">
        <f t="shared" si="109"/>
        <v>0</v>
      </c>
      <c r="F589" s="15" t="str">
        <f>IFERROR(VLOOKUP($A589,'CR ACT'!$A$3:$G$9999,2,0),"")</f>
        <v/>
      </c>
      <c r="G589" s="15" t="str">
        <f>IFERROR(VLOOKUP($A589,'CR ACT'!$A$3:$G$9999,3,0),"")</f>
        <v/>
      </c>
      <c r="H589" s="13" t="str">
        <f>IFERROR(VLOOKUP($A589,'CR ACT'!$A$3:$G$9999,4,0),"")</f>
        <v/>
      </c>
      <c r="I589" s="15" t="str">
        <f>IFERROR(VLOOKUP($A589,'CR ACT'!$A$3:$G$9999,5,0),"")</f>
        <v/>
      </c>
      <c r="J589" s="15" t="str">
        <f>IFERROR(VLOOKUP($A589,'CR ACT'!$A$3:$G$9999,6,0),"")</f>
        <v/>
      </c>
      <c r="K589" s="21" t="str">
        <f>IFERROR(VLOOKUP($A589,'CR ACT'!$A$3:$G$9999,7,0),"")</f>
        <v/>
      </c>
      <c r="L589" s="140"/>
      <c r="M589" s="140"/>
      <c r="N589" s="140"/>
      <c r="O589" s="140"/>
      <c r="P589" s="48" t="str">
        <f t="shared" si="110"/>
        <v/>
      </c>
      <c r="Q589" s="146" t="str">
        <f t="shared" si="111"/>
        <v/>
      </c>
    </row>
    <row r="590" ht="15.75" spans="1:17">
      <c r="A590" s="13"/>
      <c r="B590" s="135" t="str">
        <f>IFERROR(VLOOKUP(A590,'CR ACT'!$A$3:$J$9999,10,FALSE),"")</f>
        <v/>
      </c>
      <c r="C590" s="10"/>
      <c r="D590" s="13"/>
      <c r="E590" s="11" t="str">
        <f t="shared" si="109"/>
        <v>0</v>
      </c>
      <c r="F590" s="15" t="str">
        <f>IFERROR(VLOOKUP($A590,'CR ACT'!$A$3:$G$9999,2,0),"")</f>
        <v/>
      </c>
      <c r="G590" s="15" t="str">
        <f>IFERROR(VLOOKUP($A590,'CR ACT'!$A$3:$G$9999,3,0),"")</f>
        <v/>
      </c>
      <c r="H590" s="13" t="str">
        <f>IFERROR(VLOOKUP($A590,'CR ACT'!$A$3:$G$9999,4,0),"")</f>
        <v/>
      </c>
      <c r="I590" s="15" t="str">
        <f>IFERROR(VLOOKUP($A590,'CR ACT'!$A$3:$G$9999,5,0),"")</f>
        <v/>
      </c>
      <c r="J590" s="15" t="str">
        <f>IFERROR(VLOOKUP($A590,'CR ACT'!$A$3:$G$9999,6,0),"")</f>
        <v/>
      </c>
      <c r="K590" s="21" t="str">
        <f>IFERROR(VLOOKUP($A590,'CR ACT'!$A$3:$G$9999,7,0),"")</f>
        <v/>
      </c>
      <c r="L590" s="141"/>
      <c r="M590" s="141"/>
      <c r="N590" s="141"/>
      <c r="O590" s="141"/>
      <c r="P590" s="48" t="str">
        <f t="shared" si="110"/>
        <v/>
      </c>
      <c r="Q590" s="146" t="str">
        <f t="shared" si="111"/>
        <v/>
      </c>
    </row>
    <row r="591" ht="16.5" spans="1:17">
      <c r="A591" s="13"/>
      <c r="B591" s="135" t="str">
        <f>IFERROR(VLOOKUP(A591,'CR ACT'!$A$3:$J$9999,10,FALSE),"")</f>
        <v/>
      </c>
      <c r="C591" s="14"/>
      <c r="D591" s="16"/>
      <c r="E591" s="11" t="str">
        <f t="shared" si="109"/>
        <v>0</v>
      </c>
      <c r="F591" s="17" t="str">
        <f>IFERROR(VLOOKUP($A591,'CR ACT'!$A$3:$G$9999,2,0),"")</f>
        <v/>
      </c>
      <c r="G591" s="17" t="str">
        <f>IFERROR(VLOOKUP($A591,'CR ACT'!$A$3:$G$9999,3,0),"")</f>
        <v/>
      </c>
      <c r="H591" s="16" t="str">
        <f>IFERROR(VLOOKUP($A591,'CR ACT'!$A$3:$G$9999,4,0),"")</f>
        <v/>
      </c>
      <c r="I591" s="17" t="str">
        <f>IFERROR(VLOOKUP($A591,'CR ACT'!$A$3:$G$9999,5,0),"")</f>
        <v/>
      </c>
      <c r="J591" s="17" t="str">
        <f>IFERROR(VLOOKUP($A591,'CR ACT'!$A$3:$G$9999,6,0),"")</f>
        <v/>
      </c>
      <c r="K591" s="22" t="str">
        <f>IFERROR(VLOOKUP($A591,'CR ACT'!$A$3:$G$9999,7,0),"")</f>
        <v/>
      </c>
      <c r="L591" s="142"/>
      <c r="M591" s="142"/>
      <c r="N591" s="142"/>
      <c r="O591" s="142"/>
      <c r="P591" s="143" t="str">
        <f t="shared" si="110"/>
        <v/>
      </c>
      <c r="Q591" s="147"/>
    </row>
    <row r="592" ht="15.75" spans="1:17">
      <c r="A592" s="9"/>
      <c r="B592" s="135" t="str">
        <f>IFERROR(VLOOKUP(A592,'CR ACT'!$A$3:$J$9999,10,FALSE),"")</f>
        <v/>
      </c>
      <c r="C592" s="10"/>
      <c r="D592" s="11"/>
      <c r="E592" s="11" t="str">
        <f t="shared" si="109"/>
        <v>0</v>
      </c>
      <c r="F592" s="12" t="str">
        <f>IFERROR(VLOOKUP($A592,'CR ACT'!$A$3:$G$9999,2,0),"")</f>
        <v/>
      </c>
      <c r="G592" s="12" t="str">
        <f>IFERROR(VLOOKUP($A592,'CR ACT'!$A$3:$G$9999,3,0),"")</f>
        <v/>
      </c>
      <c r="H592" s="11" t="str">
        <f>IFERROR(VLOOKUP($A592,'CR ACT'!$A$3:$G$9999,4,0),"")</f>
        <v/>
      </c>
      <c r="I592" s="12" t="str">
        <f>IFERROR(VLOOKUP($A592,'CR ACT'!$A$3:$G$9999,5,0),"")</f>
        <v/>
      </c>
      <c r="J592" s="12" t="str">
        <f>IFERROR(VLOOKUP($A592,'CR ACT'!$A$3:$G$9999,6,0),"")</f>
        <v/>
      </c>
      <c r="K592" s="20" t="str">
        <f>IFERROR(VLOOKUP($A592,'CR ACT'!$A$3:$G$9999,7,0),"")</f>
        <v/>
      </c>
      <c r="L592" s="136">
        <f>SUMIF(Q592:Q599,"&lt;0:14",Q592:Q599)+SUM(P592:P599)+TIME(0,60,0)</f>
        <v>0.0416666666666667</v>
      </c>
      <c r="M592" s="137">
        <f>L592+SUMIF(Q592:Q599,"&gt;0:14",Q592:Q599)-TIME(0,30,0)</f>
        <v>0.0208333333333333</v>
      </c>
      <c r="N592" s="137">
        <f>MAX(0,(L592-TIME(8,0,0)))</f>
        <v>0</v>
      </c>
      <c r="O592" s="138">
        <f>SUM(K592:K599)</f>
        <v>0</v>
      </c>
      <c r="P592" s="139" t="str">
        <f t="shared" si="110"/>
        <v/>
      </c>
      <c r="Q592" s="145" t="str">
        <f t="shared" ref="Q592:Q598" si="112">IFERROR(MAX(0,(F593-J592)),"")</f>
        <v/>
      </c>
    </row>
    <row r="593" ht="15.75" spans="1:17">
      <c r="A593" s="13"/>
      <c r="B593" s="135" t="str">
        <f>IFERROR(VLOOKUP(A593,'CR ACT'!$A$3:$J$9999,10,FALSE),"")</f>
        <v/>
      </c>
      <c r="C593" s="10"/>
      <c r="D593" s="13"/>
      <c r="E593" s="11" t="str">
        <f t="shared" si="109"/>
        <v>0</v>
      </c>
      <c r="F593" s="15" t="str">
        <f>IFERROR(VLOOKUP($A593,'CR ACT'!$A$3:$G$9999,2,0),"")</f>
        <v/>
      </c>
      <c r="G593" s="15" t="str">
        <f>IFERROR(VLOOKUP($A593,'CR ACT'!$A$3:$G$9999,3,0),"")</f>
        <v/>
      </c>
      <c r="H593" s="13" t="str">
        <f>IFERROR(VLOOKUP($A593,'CR ACT'!$A$3:$G$9999,4,0),"")</f>
        <v/>
      </c>
      <c r="I593" s="15" t="str">
        <f>IFERROR(VLOOKUP($A593,'CR ACT'!$A$3:$G$9999,5,0),"")</f>
        <v/>
      </c>
      <c r="J593" s="15" t="str">
        <f>IFERROR(VLOOKUP($A593,'CR ACT'!$A$3:$G$9999,6,0),"")</f>
        <v/>
      </c>
      <c r="K593" s="21" t="str">
        <f>IFERROR(VLOOKUP($A593,'CR ACT'!$A$3:$G$9999,7,0),"")</f>
        <v/>
      </c>
      <c r="L593" s="140"/>
      <c r="M593" s="140"/>
      <c r="N593" s="140"/>
      <c r="O593" s="140"/>
      <c r="P593" s="48" t="str">
        <f t="shared" si="110"/>
        <v/>
      </c>
      <c r="Q593" s="146" t="str">
        <f t="shared" si="112"/>
        <v/>
      </c>
    </row>
    <row r="594" ht="15.75" spans="1:17">
      <c r="A594" s="13"/>
      <c r="B594" s="135" t="str">
        <f>IFERROR(VLOOKUP(A594,'CR ACT'!$A$3:$J$9999,10,FALSE),"")</f>
        <v/>
      </c>
      <c r="C594" s="10"/>
      <c r="D594" s="13"/>
      <c r="E594" s="11" t="str">
        <f t="shared" si="109"/>
        <v>0</v>
      </c>
      <c r="F594" s="15" t="str">
        <f>IFERROR(VLOOKUP($A594,'CR ACT'!$A$3:$G$9999,2,0),"")</f>
        <v/>
      </c>
      <c r="G594" s="15" t="str">
        <f>IFERROR(VLOOKUP($A594,'CR ACT'!$A$3:$G$9999,3,0),"")</f>
        <v/>
      </c>
      <c r="H594" s="13" t="str">
        <f>IFERROR(VLOOKUP($A594,'CR ACT'!$A$3:$G$9999,4,0),"")</f>
        <v/>
      </c>
      <c r="I594" s="15" t="str">
        <f>IFERROR(VLOOKUP($A594,'CR ACT'!$A$3:$G$9999,5,0),"")</f>
        <v/>
      </c>
      <c r="J594" s="15" t="str">
        <f>IFERROR(VLOOKUP($A594,'CR ACT'!$A$3:$G$9999,6,0),"")</f>
        <v/>
      </c>
      <c r="K594" s="21" t="str">
        <f>IFERROR(VLOOKUP($A594,'CR ACT'!$A$3:$G$9999,7,0),"")</f>
        <v/>
      </c>
      <c r="L594" s="140"/>
      <c r="M594" s="140"/>
      <c r="N594" s="140"/>
      <c r="O594" s="140"/>
      <c r="P594" s="48" t="str">
        <f t="shared" si="110"/>
        <v/>
      </c>
      <c r="Q594" s="146" t="str">
        <f t="shared" si="112"/>
        <v/>
      </c>
    </row>
    <row r="595" ht="15.75" spans="1:17">
      <c r="A595" s="13"/>
      <c r="B595" s="135" t="str">
        <f>IFERROR(VLOOKUP(A595,'CR ACT'!$A$3:$J$9999,10,FALSE),"")</f>
        <v/>
      </c>
      <c r="C595" s="10"/>
      <c r="D595" s="13"/>
      <c r="E595" s="11" t="str">
        <f t="shared" si="109"/>
        <v>0</v>
      </c>
      <c r="F595" s="15" t="str">
        <f>IFERROR(VLOOKUP($A595,'CR ACT'!$A$3:$G$9999,2,0),"")</f>
        <v/>
      </c>
      <c r="G595" s="15" t="str">
        <f>IFERROR(VLOOKUP($A595,'CR ACT'!$A$3:$G$9999,3,0),"")</f>
        <v/>
      </c>
      <c r="H595" s="13" t="str">
        <f>IFERROR(VLOOKUP($A595,'CR ACT'!$A$3:$G$9999,4,0),"")</f>
        <v/>
      </c>
      <c r="I595" s="15" t="str">
        <f>IFERROR(VLOOKUP($A595,'CR ACT'!$A$3:$G$9999,5,0),"")</f>
        <v/>
      </c>
      <c r="J595" s="15" t="str">
        <f>IFERROR(VLOOKUP($A595,'CR ACT'!$A$3:$G$9999,6,0),"")</f>
        <v/>
      </c>
      <c r="K595" s="21" t="str">
        <f>IFERROR(VLOOKUP($A595,'CR ACT'!$A$3:$G$9999,7,0),"")</f>
        <v/>
      </c>
      <c r="L595" s="140"/>
      <c r="M595" s="140"/>
      <c r="N595" s="140"/>
      <c r="O595" s="140"/>
      <c r="P595" s="48" t="str">
        <f t="shared" si="110"/>
        <v/>
      </c>
      <c r="Q595" s="146" t="str">
        <f t="shared" si="112"/>
        <v/>
      </c>
    </row>
    <row r="596" ht="15.75" spans="1:17">
      <c r="A596" s="13"/>
      <c r="B596" s="135" t="str">
        <f>IFERROR(VLOOKUP(A596,'CR ACT'!$A$3:$J$9999,10,FALSE),"")</f>
        <v/>
      </c>
      <c r="C596" s="10"/>
      <c r="D596" s="13"/>
      <c r="E596" s="11" t="str">
        <f t="shared" si="109"/>
        <v>0</v>
      </c>
      <c r="F596" s="15" t="str">
        <f>IFERROR(VLOOKUP($A596,'CR ACT'!$A$3:$G$9999,2,0),"")</f>
        <v/>
      </c>
      <c r="G596" s="15" t="str">
        <f>IFERROR(VLOOKUP($A596,'CR ACT'!$A$3:$G$9999,3,0),"")</f>
        <v/>
      </c>
      <c r="H596" s="13" t="str">
        <f>IFERROR(VLOOKUP($A596,'CR ACT'!$A$3:$G$9999,4,0),"")</f>
        <v/>
      </c>
      <c r="I596" s="15" t="str">
        <f>IFERROR(VLOOKUP($A596,'CR ACT'!$A$3:$G$9999,5,0),"")</f>
        <v/>
      </c>
      <c r="J596" s="15" t="str">
        <f>IFERROR(VLOOKUP($A596,'CR ACT'!$A$3:$G$9999,6,0),"")</f>
        <v/>
      </c>
      <c r="K596" s="21" t="str">
        <f>IFERROR(VLOOKUP($A596,'CR ACT'!$A$3:$G$9999,7,0),"")</f>
        <v/>
      </c>
      <c r="L596" s="140"/>
      <c r="M596" s="140"/>
      <c r="N596" s="140"/>
      <c r="O596" s="140"/>
      <c r="P596" s="48" t="str">
        <f t="shared" si="110"/>
        <v/>
      </c>
      <c r="Q596" s="146" t="str">
        <f t="shared" si="112"/>
        <v/>
      </c>
    </row>
    <row r="597" ht="15.75" spans="1:17">
      <c r="A597" s="13"/>
      <c r="B597" s="135" t="str">
        <f>IFERROR(VLOOKUP(A597,'CR ACT'!$A$3:$J$9999,10,FALSE),"")</f>
        <v/>
      </c>
      <c r="C597" s="14"/>
      <c r="D597" s="13"/>
      <c r="E597" s="11" t="str">
        <f t="shared" si="109"/>
        <v>0</v>
      </c>
      <c r="F597" s="15" t="str">
        <f>IFERROR(VLOOKUP($A597,'CR ACT'!$A$3:$G$9999,2,0),"")</f>
        <v/>
      </c>
      <c r="G597" s="15" t="str">
        <f>IFERROR(VLOOKUP($A597,'CR ACT'!$A$3:$G$9999,3,0),"")</f>
        <v/>
      </c>
      <c r="H597" s="13" t="str">
        <f>IFERROR(VLOOKUP($A597,'CR ACT'!$A$3:$G$9999,4,0),"")</f>
        <v/>
      </c>
      <c r="I597" s="15" t="str">
        <f>IFERROR(VLOOKUP($A597,'CR ACT'!$A$3:$G$9999,5,0),"")</f>
        <v/>
      </c>
      <c r="J597" s="15" t="str">
        <f>IFERROR(VLOOKUP($A597,'CR ACT'!$A$3:$G$9999,6,0),"")</f>
        <v/>
      </c>
      <c r="K597" s="21" t="str">
        <f>IFERROR(VLOOKUP($A597,'CR ACT'!$A$3:$G$9999,7,0),"")</f>
        <v/>
      </c>
      <c r="L597" s="140"/>
      <c r="M597" s="140"/>
      <c r="N597" s="140"/>
      <c r="O597" s="140"/>
      <c r="P597" s="48" t="str">
        <f t="shared" si="110"/>
        <v/>
      </c>
      <c r="Q597" s="146" t="str">
        <f t="shared" si="112"/>
        <v/>
      </c>
    </row>
    <row r="598" ht="15.75" spans="1:17">
      <c r="A598" s="13"/>
      <c r="B598" s="135" t="str">
        <f>IFERROR(VLOOKUP(A598,'CR ACT'!$A$3:$J$9999,10,FALSE),"")</f>
        <v/>
      </c>
      <c r="C598" s="10"/>
      <c r="D598" s="13"/>
      <c r="E598" s="11" t="str">
        <f t="shared" si="109"/>
        <v>0</v>
      </c>
      <c r="F598" s="15" t="str">
        <f>IFERROR(VLOOKUP($A598,'CR ACT'!$A$3:$G$9999,2,0),"")</f>
        <v/>
      </c>
      <c r="G598" s="15" t="str">
        <f>IFERROR(VLOOKUP($A598,'CR ACT'!$A$3:$G$9999,3,0),"")</f>
        <v/>
      </c>
      <c r="H598" s="13" t="str">
        <f>IFERROR(VLOOKUP($A598,'CR ACT'!$A$3:$G$9999,4,0),"")</f>
        <v/>
      </c>
      <c r="I598" s="15" t="str">
        <f>IFERROR(VLOOKUP($A598,'CR ACT'!$A$3:$G$9999,5,0),"")</f>
        <v/>
      </c>
      <c r="J598" s="15" t="str">
        <f>IFERROR(VLOOKUP($A598,'CR ACT'!$A$3:$G$9999,6,0),"")</f>
        <v/>
      </c>
      <c r="K598" s="21" t="str">
        <f>IFERROR(VLOOKUP($A598,'CR ACT'!$A$3:$G$9999,7,0),"")</f>
        <v/>
      </c>
      <c r="L598" s="141"/>
      <c r="M598" s="141"/>
      <c r="N598" s="141"/>
      <c r="O598" s="141"/>
      <c r="P598" s="48" t="str">
        <f t="shared" si="110"/>
        <v/>
      </c>
      <c r="Q598" s="146" t="str">
        <f t="shared" si="112"/>
        <v/>
      </c>
    </row>
    <row r="599" ht="16.5" spans="1:17">
      <c r="A599" s="13"/>
      <c r="B599" s="135" t="str">
        <f>IFERROR(VLOOKUP(A599,'CR ACT'!$A$3:$J$9999,10,FALSE),"")</f>
        <v/>
      </c>
      <c r="C599" s="14"/>
      <c r="D599" s="16"/>
      <c r="E599" s="11" t="str">
        <f t="shared" si="109"/>
        <v>0</v>
      </c>
      <c r="F599" s="17" t="str">
        <f>IFERROR(VLOOKUP($A599,'CR ACT'!$A$3:$G$9999,2,0),"")</f>
        <v/>
      </c>
      <c r="G599" s="17" t="str">
        <f>IFERROR(VLOOKUP($A599,'CR ACT'!$A$3:$G$9999,3,0),"")</f>
        <v/>
      </c>
      <c r="H599" s="16" t="str">
        <f>IFERROR(VLOOKUP($A599,'CR ACT'!$A$3:$G$9999,4,0),"")</f>
        <v/>
      </c>
      <c r="I599" s="17" t="str">
        <f>IFERROR(VLOOKUP($A599,'CR ACT'!$A$3:$G$9999,5,0),"")</f>
        <v/>
      </c>
      <c r="J599" s="17" t="str">
        <f>IFERROR(VLOOKUP($A599,'CR ACT'!$A$3:$G$9999,6,0),"")</f>
        <v/>
      </c>
      <c r="K599" s="22" t="str">
        <f>IFERROR(VLOOKUP($A599,'CR ACT'!$A$3:$G$9999,7,0),"")</f>
        <v/>
      </c>
      <c r="L599" s="142"/>
      <c r="M599" s="142"/>
      <c r="N599" s="142"/>
      <c r="O599" s="142"/>
      <c r="P599" s="143" t="str">
        <f t="shared" si="110"/>
        <v/>
      </c>
      <c r="Q599" s="147"/>
    </row>
    <row r="600" ht="15.75" spans="1:17">
      <c r="A600" s="9"/>
      <c r="B600" s="135" t="str">
        <f>IFERROR(VLOOKUP(A600,'CR ACT'!$A$3:$J$9999,10,FALSE),"")</f>
        <v/>
      </c>
      <c r="C600" s="10"/>
      <c r="D600" s="11"/>
      <c r="E600" s="11" t="str">
        <f t="shared" si="109"/>
        <v>0</v>
      </c>
      <c r="F600" s="12" t="str">
        <f>IFERROR(VLOOKUP($A600,'CR ACT'!$A$3:$G$9999,2,0),"")</f>
        <v/>
      </c>
      <c r="G600" s="12" t="str">
        <f>IFERROR(VLOOKUP($A600,'CR ACT'!$A$3:$G$9999,3,0),"")</f>
        <v/>
      </c>
      <c r="H600" s="11" t="str">
        <f>IFERROR(VLOOKUP($A600,'CR ACT'!$A$3:$G$9999,4,0),"")</f>
        <v/>
      </c>
      <c r="I600" s="12" t="str">
        <f>IFERROR(VLOOKUP($A600,'CR ACT'!$A$3:$G$9999,5,0),"")</f>
        <v/>
      </c>
      <c r="J600" s="12" t="str">
        <f>IFERROR(VLOOKUP($A600,'CR ACT'!$A$3:$G$9999,6,0),"")</f>
        <v/>
      </c>
      <c r="K600" s="20" t="str">
        <f>IFERROR(VLOOKUP($A600,'CR ACT'!$A$3:$G$9999,7,0),"")</f>
        <v/>
      </c>
      <c r="L600" s="136">
        <f>SUMIF(Q600:Q607,"&lt;0:14",Q600:Q607)+SUM(P600:P607)+TIME(0,60,0)</f>
        <v>0.0416666666666667</v>
      </c>
      <c r="M600" s="137">
        <f>L600+SUMIF(Q600:Q607,"&gt;0:14",Q600:Q607)-TIME(0,30,0)</f>
        <v>0.0208333333333333</v>
      </c>
      <c r="N600" s="137">
        <f>MAX(0,(L600-TIME(8,0,0)))</f>
        <v>0</v>
      </c>
      <c r="O600" s="138">
        <f>SUM(K600:K607)</f>
        <v>0</v>
      </c>
      <c r="P600" s="139" t="str">
        <f t="shared" si="110"/>
        <v/>
      </c>
      <c r="Q600" s="145" t="str">
        <f t="shared" ref="Q600:Q606" si="113">IFERROR(MAX(0,(F601-J600)),"")</f>
        <v/>
      </c>
    </row>
    <row r="601" ht="15.75" spans="1:17">
      <c r="A601" s="13"/>
      <c r="B601" s="135" t="str">
        <f>IFERROR(VLOOKUP(A601,'CR ACT'!$A$3:$J$9999,10,FALSE),"")</f>
        <v/>
      </c>
      <c r="C601" s="10"/>
      <c r="D601" s="13"/>
      <c r="E601" s="11" t="str">
        <f t="shared" si="109"/>
        <v>0</v>
      </c>
      <c r="F601" s="15" t="str">
        <f>IFERROR(VLOOKUP($A601,'CR ACT'!$A$3:$G$9999,2,0),"")</f>
        <v/>
      </c>
      <c r="G601" s="15" t="str">
        <f>IFERROR(VLOOKUP($A601,'CR ACT'!$A$3:$G$9999,3,0),"")</f>
        <v/>
      </c>
      <c r="H601" s="13" t="str">
        <f>IFERROR(VLOOKUP($A601,'CR ACT'!$A$3:$G$9999,4,0),"")</f>
        <v/>
      </c>
      <c r="I601" s="15" t="str">
        <f>IFERROR(VLOOKUP($A601,'CR ACT'!$A$3:$G$9999,5,0),"")</f>
        <v/>
      </c>
      <c r="J601" s="15" t="str">
        <f>IFERROR(VLOOKUP($A601,'CR ACT'!$A$3:$G$9999,6,0),"")</f>
        <v/>
      </c>
      <c r="K601" s="21" t="str">
        <f>IFERROR(VLOOKUP($A601,'CR ACT'!$A$3:$G$9999,7,0),"")</f>
        <v/>
      </c>
      <c r="L601" s="140"/>
      <c r="M601" s="140"/>
      <c r="N601" s="140"/>
      <c r="O601" s="140"/>
      <c r="P601" s="48" t="str">
        <f t="shared" si="110"/>
        <v/>
      </c>
      <c r="Q601" s="146" t="str">
        <f t="shared" si="113"/>
        <v/>
      </c>
    </row>
    <row r="602" ht="15.75" spans="1:17">
      <c r="A602" s="13"/>
      <c r="B602" s="135" t="str">
        <f>IFERROR(VLOOKUP(A602,'CR ACT'!$A$3:$J$9999,10,FALSE),"")</f>
        <v/>
      </c>
      <c r="C602" s="10"/>
      <c r="D602" s="13"/>
      <c r="E602" s="11" t="str">
        <f t="shared" si="109"/>
        <v>0</v>
      </c>
      <c r="F602" s="15" t="str">
        <f>IFERROR(VLOOKUP($A602,'CR ACT'!$A$3:$G$9999,2,0),"")</f>
        <v/>
      </c>
      <c r="G602" s="15" t="str">
        <f>IFERROR(VLOOKUP($A602,'CR ACT'!$A$3:$G$9999,3,0),"")</f>
        <v/>
      </c>
      <c r="H602" s="13" t="str">
        <f>IFERROR(VLOOKUP($A602,'CR ACT'!$A$3:$G$9999,4,0),"")</f>
        <v/>
      </c>
      <c r="I602" s="15" t="str">
        <f>IFERROR(VLOOKUP($A602,'CR ACT'!$A$3:$G$9999,5,0),"")</f>
        <v/>
      </c>
      <c r="J602" s="15" t="str">
        <f>IFERROR(VLOOKUP($A602,'CR ACT'!$A$3:$G$9999,6,0),"")</f>
        <v/>
      </c>
      <c r="K602" s="21" t="str">
        <f>IFERROR(VLOOKUP($A602,'CR ACT'!$A$3:$G$9999,7,0),"")</f>
        <v/>
      </c>
      <c r="L602" s="140"/>
      <c r="M602" s="140"/>
      <c r="N602" s="140"/>
      <c r="O602" s="140"/>
      <c r="P602" s="48" t="str">
        <f t="shared" si="110"/>
        <v/>
      </c>
      <c r="Q602" s="146" t="str">
        <f t="shared" si="113"/>
        <v/>
      </c>
    </row>
    <row r="603" ht="15.75" spans="1:17">
      <c r="A603" s="13"/>
      <c r="B603" s="135" t="str">
        <f>IFERROR(VLOOKUP(A603,'CR ACT'!$A$3:$J$9999,10,FALSE),"")</f>
        <v/>
      </c>
      <c r="C603" s="10"/>
      <c r="D603" s="13"/>
      <c r="E603" s="11" t="str">
        <f t="shared" si="109"/>
        <v>0</v>
      </c>
      <c r="F603" s="15" t="str">
        <f>IFERROR(VLOOKUP($A603,'CR ACT'!$A$3:$G$9999,2,0),"")</f>
        <v/>
      </c>
      <c r="G603" s="15" t="str">
        <f>IFERROR(VLOOKUP($A603,'CR ACT'!$A$3:$G$9999,3,0),"")</f>
        <v/>
      </c>
      <c r="H603" s="13" t="str">
        <f>IFERROR(VLOOKUP($A603,'CR ACT'!$A$3:$G$9999,4,0),"")</f>
        <v/>
      </c>
      <c r="I603" s="15" t="str">
        <f>IFERROR(VLOOKUP($A603,'CR ACT'!$A$3:$G$9999,5,0),"")</f>
        <v/>
      </c>
      <c r="J603" s="15" t="str">
        <f>IFERROR(VLOOKUP($A603,'CR ACT'!$A$3:$G$9999,6,0),"")</f>
        <v/>
      </c>
      <c r="K603" s="21" t="str">
        <f>IFERROR(VLOOKUP($A603,'CR ACT'!$A$3:$G$9999,7,0),"")</f>
        <v/>
      </c>
      <c r="L603" s="140"/>
      <c r="M603" s="140"/>
      <c r="N603" s="140"/>
      <c r="O603" s="140"/>
      <c r="P603" s="48" t="str">
        <f t="shared" si="110"/>
        <v/>
      </c>
      <c r="Q603" s="146" t="str">
        <f t="shared" si="113"/>
        <v/>
      </c>
    </row>
    <row r="604" ht="15.75" spans="1:17">
      <c r="A604" s="13"/>
      <c r="B604" s="135" t="str">
        <f>IFERROR(VLOOKUP(A604,'CR ACT'!$A$3:$J$9999,10,FALSE),"")</f>
        <v/>
      </c>
      <c r="C604" s="10"/>
      <c r="D604" s="13"/>
      <c r="E604" s="11" t="str">
        <f t="shared" si="109"/>
        <v>0</v>
      </c>
      <c r="F604" s="15" t="str">
        <f>IFERROR(VLOOKUP($A604,'CR ACT'!$A$3:$G$9999,2,0),"")</f>
        <v/>
      </c>
      <c r="G604" s="15" t="str">
        <f>IFERROR(VLOOKUP($A604,'CR ACT'!$A$3:$G$9999,3,0),"")</f>
        <v/>
      </c>
      <c r="H604" s="13" t="str">
        <f>IFERROR(VLOOKUP($A604,'CR ACT'!$A$3:$G$9999,4,0),"")</f>
        <v/>
      </c>
      <c r="I604" s="15" t="str">
        <f>IFERROR(VLOOKUP($A604,'CR ACT'!$A$3:$G$9999,5,0),"")</f>
        <v/>
      </c>
      <c r="J604" s="15" t="str">
        <f>IFERROR(VLOOKUP($A604,'CR ACT'!$A$3:$G$9999,6,0),"")</f>
        <v/>
      </c>
      <c r="K604" s="21" t="str">
        <f>IFERROR(VLOOKUP($A604,'CR ACT'!$A$3:$G$9999,7,0),"")</f>
        <v/>
      </c>
      <c r="L604" s="140"/>
      <c r="M604" s="140"/>
      <c r="N604" s="140"/>
      <c r="O604" s="140"/>
      <c r="P604" s="48" t="str">
        <f t="shared" si="110"/>
        <v/>
      </c>
      <c r="Q604" s="146" t="str">
        <f t="shared" si="113"/>
        <v/>
      </c>
    </row>
    <row r="605" ht="15.75" spans="1:17">
      <c r="A605" s="13"/>
      <c r="B605" s="135" t="str">
        <f>IFERROR(VLOOKUP(A605,'CR ACT'!$A$3:$J$9999,10,FALSE),"")</f>
        <v/>
      </c>
      <c r="C605" s="14"/>
      <c r="D605" s="13"/>
      <c r="E605" s="11" t="str">
        <f t="shared" si="109"/>
        <v>0</v>
      </c>
      <c r="F605" s="15" t="str">
        <f>IFERROR(VLOOKUP($A605,'CR ACT'!$A$3:$G$9999,2,0),"")</f>
        <v/>
      </c>
      <c r="G605" s="15" t="str">
        <f>IFERROR(VLOOKUP($A605,'CR ACT'!$A$3:$G$9999,3,0),"")</f>
        <v/>
      </c>
      <c r="H605" s="13" t="str">
        <f>IFERROR(VLOOKUP($A605,'CR ACT'!$A$3:$G$9999,4,0),"")</f>
        <v/>
      </c>
      <c r="I605" s="15" t="str">
        <f>IFERROR(VLOOKUP($A605,'CR ACT'!$A$3:$G$9999,5,0),"")</f>
        <v/>
      </c>
      <c r="J605" s="15" t="str">
        <f>IFERROR(VLOOKUP($A605,'CR ACT'!$A$3:$G$9999,6,0),"")</f>
        <v/>
      </c>
      <c r="K605" s="21" t="str">
        <f>IFERROR(VLOOKUP($A605,'CR ACT'!$A$3:$G$9999,7,0),"")</f>
        <v/>
      </c>
      <c r="L605" s="140"/>
      <c r="M605" s="140"/>
      <c r="N605" s="140"/>
      <c r="O605" s="140"/>
      <c r="P605" s="48" t="str">
        <f t="shared" si="110"/>
        <v/>
      </c>
      <c r="Q605" s="146" t="str">
        <f t="shared" si="113"/>
        <v/>
      </c>
    </row>
    <row r="606" ht="15.75" spans="1:17">
      <c r="A606" s="13"/>
      <c r="B606" s="135" t="str">
        <f>IFERROR(VLOOKUP(A606,'CR ACT'!$A$3:$J$9999,10,FALSE),"")</f>
        <v/>
      </c>
      <c r="C606" s="10"/>
      <c r="D606" s="13"/>
      <c r="E606" s="11" t="str">
        <f t="shared" si="109"/>
        <v>0</v>
      </c>
      <c r="F606" s="15" t="str">
        <f>IFERROR(VLOOKUP($A606,'CR ACT'!$A$3:$G$9999,2,0),"")</f>
        <v/>
      </c>
      <c r="G606" s="15" t="str">
        <f>IFERROR(VLOOKUP($A606,'CR ACT'!$A$3:$G$9999,3,0),"")</f>
        <v/>
      </c>
      <c r="H606" s="13" t="str">
        <f>IFERROR(VLOOKUP($A606,'CR ACT'!$A$3:$G$9999,4,0),"")</f>
        <v/>
      </c>
      <c r="I606" s="15" t="str">
        <f>IFERROR(VLOOKUP($A606,'CR ACT'!$A$3:$G$9999,5,0),"")</f>
        <v/>
      </c>
      <c r="J606" s="15" t="str">
        <f>IFERROR(VLOOKUP($A606,'CR ACT'!$A$3:$G$9999,6,0),"")</f>
        <v/>
      </c>
      <c r="K606" s="21" t="str">
        <f>IFERROR(VLOOKUP($A606,'CR ACT'!$A$3:$G$9999,7,0),"")</f>
        <v/>
      </c>
      <c r="L606" s="141"/>
      <c r="M606" s="141"/>
      <c r="N606" s="141"/>
      <c r="O606" s="141"/>
      <c r="P606" s="48" t="str">
        <f t="shared" si="110"/>
        <v/>
      </c>
      <c r="Q606" s="146" t="str">
        <f t="shared" si="113"/>
        <v/>
      </c>
    </row>
    <row r="607" ht="16.5" spans="1:17">
      <c r="A607" s="13"/>
      <c r="B607" s="135" t="str">
        <f>IFERROR(VLOOKUP(A607,'CR ACT'!$A$3:$J$9999,10,FALSE),"")</f>
        <v/>
      </c>
      <c r="C607" s="14"/>
      <c r="D607" s="16"/>
      <c r="E607" s="11" t="str">
        <f t="shared" si="109"/>
        <v>0</v>
      </c>
      <c r="F607" s="17" t="str">
        <f>IFERROR(VLOOKUP($A607,'CR ACT'!$A$3:$G$9999,2,0),"")</f>
        <v/>
      </c>
      <c r="G607" s="17" t="str">
        <f>IFERROR(VLOOKUP($A607,'CR ACT'!$A$3:$G$9999,3,0),"")</f>
        <v/>
      </c>
      <c r="H607" s="16" t="str">
        <f>IFERROR(VLOOKUP($A607,'CR ACT'!$A$3:$G$9999,4,0),"")</f>
        <v/>
      </c>
      <c r="I607" s="17" t="str">
        <f>IFERROR(VLOOKUP($A607,'CR ACT'!$A$3:$G$9999,5,0),"")</f>
        <v/>
      </c>
      <c r="J607" s="17" t="str">
        <f>IFERROR(VLOOKUP($A607,'CR ACT'!$A$3:$G$9999,6,0),"")</f>
        <v/>
      </c>
      <c r="K607" s="22" t="str">
        <f>IFERROR(VLOOKUP($A607,'CR ACT'!$A$3:$G$9999,7,0),"")</f>
        <v/>
      </c>
      <c r="L607" s="142"/>
      <c r="M607" s="142"/>
      <c r="N607" s="142"/>
      <c r="O607" s="142"/>
      <c r="P607" s="143" t="str">
        <f t="shared" si="110"/>
        <v/>
      </c>
      <c r="Q607" s="147"/>
    </row>
    <row r="608" ht="15.75" spans="1:17">
      <c r="A608" s="9"/>
      <c r="B608" s="135" t="str">
        <f>IFERROR(VLOOKUP(A608,'CR ACT'!$A$3:$J$9999,10,FALSE),"")</f>
        <v/>
      </c>
      <c r="C608" s="10"/>
      <c r="D608" s="11"/>
      <c r="E608" s="11" t="str">
        <f t="shared" si="109"/>
        <v>0</v>
      </c>
      <c r="F608" s="12" t="str">
        <f>IFERROR(VLOOKUP($A608,'CR ACT'!$A$3:$G$9999,2,0),"")</f>
        <v/>
      </c>
      <c r="G608" s="12" t="str">
        <f>IFERROR(VLOOKUP($A608,'CR ACT'!$A$3:$G$9999,3,0),"")</f>
        <v/>
      </c>
      <c r="H608" s="11" t="str">
        <f>IFERROR(VLOOKUP($A608,'CR ACT'!$A$3:$G$9999,4,0),"")</f>
        <v/>
      </c>
      <c r="I608" s="12" t="str">
        <f>IFERROR(VLOOKUP($A608,'CR ACT'!$A$3:$G$9999,5,0),"")</f>
        <v/>
      </c>
      <c r="J608" s="12" t="str">
        <f>IFERROR(VLOOKUP($A608,'CR ACT'!$A$3:$G$9999,6,0),"")</f>
        <v/>
      </c>
      <c r="K608" s="20" t="str">
        <f>IFERROR(VLOOKUP($A608,'CR ACT'!$A$3:$G$9999,7,0),"")</f>
        <v/>
      </c>
      <c r="L608" s="136">
        <f>SUMIF(Q608:Q615,"&lt;0:14",Q608:Q615)+SUM(P608:P615)+TIME(0,60,0)</f>
        <v>0.0416666666666667</v>
      </c>
      <c r="M608" s="137">
        <f>L608+SUMIF(Q608:Q615,"&gt;0:14",Q608:Q615)-TIME(0,30,0)</f>
        <v>0.0208333333333333</v>
      </c>
      <c r="N608" s="137">
        <f>MAX(0,(L608-TIME(8,0,0)))</f>
        <v>0</v>
      </c>
      <c r="O608" s="138">
        <f>SUM(K608:K615)</f>
        <v>0</v>
      </c>
      <c r="P608" s="139" t="str">
        <f t="shared" si="110"/>
        <v/>
      </c>
      <c r="Q608" s="145" t="str">
        <f t="shared" ref="Q608:Q614" si="114">IFERROR(MAX(0,(F609-J608)),"")</f>
        <v/>
      </c>
    </row>
    <row r="609" ht="15.75" spans="1:17">
      <c r="A609" s="13"/>
      <c r="B609" s="135" t="str">
        <f>IFERROR(VLOOKUP(A609,'CR ACT'!$A$3:$J$9999,10,FALSE),"")</f>
        <v/>
      </c>
      <c r="C609" s="10"/>
      <c r="D609" s="13"/>
      <c r="E609" s="11" t="str">
        <f t="shared" si="109"/>
        <v>0</v>
      </c>
      <c r="F609" s="15" t="str">
        <f>IFERROR(VLOOKUP($A609,'CR ACT'!$A$3:$G$9999,2,0),"")</f>
        <v/>
      </c>
      <c r="G609" s="15" t="str">
        <f>IFERROR(VLOOKUP($A609,'CR ACT'!$A$3:$G$9999,3,0),"")</f>
        <v/>
      </c>
      <c r="H609" s="13" t="str">
        <f>IFERROR(VLOOKUP($A609,'CR ACT'!$A$3:$G$9999,4,0),"")</f>
        <v/>
      </c>
      <c r="I609" s="15" t="str">
        <f>IFERROR(VLOOKUP($A609,'CR ACT'!$A$3:$G$9999,5,0),"")</f>
        <v/>
      </c>
      <c r="J609" s="15" t="str">
        <f>IFERROR(VLOOKUP($A609,'CR ACT'!$A$3:$G$9999,6,0),"")</f>
        <v/>
      </c>
      <c r="K609" s="21" t="str">
        <f>IFERROR(VLOOKUP($A609,'CR ACT'!$A$3:$G$9999,7,0),"")</f>
        <v/>
      </c>
      <c r="L609" s="140"/>
      <c r="M609" s="140"/>
      <c r="N609" s="140"/>
      <c r="O609" s="140"/>
      <c r="P609" s="48" t="str">
        <f t="shared" si="110"/>
        <v/>
      </c>
      <c r="Q609" s="146" t="str">
        <f t="shared" si="114"/>
        <v/>
      </c>
    </row>
    <row r="610" ht="15.75" spans="1:17">
      <c r="A610" s="13"/>
      <c r="B610" s="135" t="str">
        <f>IFERROR(VLOOKUP(A610,'CR ACT'!$A$3:$J$9999,10,FALSE),"")</f>
        <v/>
      </c>
      <c r="C610" s="10"/>
      <c r="D610" s="13"/>
      <c r="E610" s="11" t="str">
        <f t="shared" si="109"/>
        <v>0</v>
      </c>
      <c r="F610" s="15" t="str">
        <f>IFERROR(VLOOKUP($A610,'CR ACT'!$A$3:$G$9999,2,0),"")</f>
        <v/>
      </c>
      <c r="G610" s="15" t="str">
        <f>IFERROR(VLOOKUP($A610,'CR ACT'!$A$3:$G$9999,3,0),"")</f>
        <v/>
      </c>
      <c r="H610" s="13" t="str">
        <f>IFERROR(VLOOKUP($A610,'CR ACT'!$A$3:$G$9999,4,0),"")</f>
        <v/>
      </c>
      <c r="I610" s="15" t="str">
        <f>IFERROR(VLOOKUP($A610,'CR ACT'!$A$3:$G$9999,5,0),"")</f>
        <v/>
      </c>
      <c r="J610" s="15" t="str">
        <f>IFERROR(VLOOKUP($A610,'CR ACT'!$A$3:$G$9999,6,0),"")</f>
        <v/>
      </c>
      <c r="K610" s="21" t="str">
        <f>IFERROR(VLOOKUP($A610,'CR ACT'!$A$3:$G$9999,7,0),"")</f>
        <v/>
      </c>
      <c r="L610" s="140"/>
      <c r="M610" s="140"/>
      <c r="N610" s="140"/>
      <c r="O610" s="140"/>
      <c r="P610" s="48" t="str">
        <f t="shared" si="110"/>
        <v/>
      </c>
      <c r="Q610" s="146" t="str">
        <f t="shared" si="114"/>
        <v/>
      </c>
    </row>
    <row r="611" ht="15.75" spans="1:17">
      <c r="A611" s="13"/>
      <c r="B611" s="135" t="str">
        <f>IFERROR(VLOOKUP(A611,'CR ACT'!$A$3:$J$9999,10,FALSE),"")</f>
        <v/>
      </c>
      <c r="C611" s="10"/>
      <c r="D611" s="13"/>
      <c r="E611" s="11" t="str">
        <f t="shared" si="109"/>
        <v>0</v>
      </c>
      <c r="F611" s="15" t="str">
        <f>IFERROR(VLOOKUP($A611,'CR ACT'!$A$3:$G$9999,2,0),"")</f>
        <v/>
      </c>
      <c r="G611" s="15" t="str">
        <f>IFERROR(VLOOKUP($A611,'CR ACT'!$A$3:$G$9999,3,0),"")</f>
        <v/>
      </c>
      <c r="H611" s="13" t="str">
        <f>IFERROR(VLOOKUP($A611,'CR ACT'!$A$3:$G$9999,4,0),"")</f>
        <v/>
      </c>
      <c r="I611" s="15" t="str">
        <f>IFERROR(VLOOKUP($A611,'CR ACT'!$A$3:$G$9999,5,0),"")</f>
        <v/>
      </c>
      <c r="J611" s="15" t="str">
        <f>IFERROR(VLOOKUP($A611,'CR ACT'!$A$3:$G$9999,6,0),"")</f>
        <v/>
      </c>
      <c r="K611" s="21" t="str">
        <f>IFERROR(VLOOKUP($A611,'CR ACT'!$A$3:$G$9999,7,0),"")</f>
        <v/>
      </c>
      <c r="L611" s="140"/>
      <c r="M611" s="140"/>
      <c r="N611" s="140"/>
      <c r="O611" s="140"/>
      <c r="P611" s="48" t="str">
        <f t="shared" si="110"/>
        <v/>
      </c>
      <c r="Q611" s="146" t="str">
        <f t="shared" si="114"/>
        <v/>
      </c>
    </row>
    <row r="612" ht="15.75" spans="1:17">
      <c r="A612" s="13"/>
      <c r="B612" s="135" t="str">
        <f>IFERROR(VLOOKUP(A612,'CR ACT'!$A$3:$J$9999,10,FALSE),"")</f>
        <v/>
      </c>
      <c r="C612" s="10"/>
      <c r="D612" s="13"/>
      <c r="E612" s="11" t="str">
        <f t="shared" si="109"/>
        <v>0</v>
      </c>
      <c r="F612" s="15" t="str">
        <f>IFERROR(VLOOKUP($A612,'CR ACT'!$A$3:$G$9999,2,0),"")</f>
        <v/>
      </c>
      <c r="G612" s="15" t="str">
        <f>IFERROR(VLOOKUP($A612,'CR ACT'!$A$3:$G$9999,3,0),"")</f>
        <v/>
      </c>
      <c r="H612" s="13" t="str">
        <f>IFERROR(VLOOKUP($A612,'CR ACT'!$A$3:$G$9999,4,0),"")</f>
        <v/>
      </c>
      <c r="I612" s="15" t="str">
        <f>IFERROR(VLOOKUP($A612,'CR ACT'!$A$3:$G$9999,5,0),"")</f>
        <v/>
      </c>
      <c r="J612" s="15" t="str">
        <f>IFERROR(VLOOKUP($A612,'CR ACT'!$A$3:$G$9999,6,0),"")</f>
        <v/>
      </c>
      <c r="K612" s="21" t="str">
        <f>IFERROR(VLOOKUP($A612,'CR ACT'!$A$3:$G$9999,7,0),"")</f>
        <v/>
      </c>
      <c r="L612" s="140"/>
      <c r="M612" s="140"/>
      <c r="N612" s="140"/>
      <c r="O612" s="140"/>
      <c r="P612" s="48" t="str">
        <f t="shared" si="110"/>
        <v/>
      </c>
      <c r="Q612" s="146" t="str">
        <f t="shared" si="114"/>
        <v/>
      </c>
    </row>
    <row r="613" ht="15.75" spans="1:17">
      <c r="A613" s="13"/>
      <c r="B613" s="135" t="str">
        <f>IFERROR(VLOOKUP(A613,'CR ACT'!$A$3:$J$9999,10,FALSE),"")</f>
        <v/>
      </c>
      <c r="C613" s="14"/>
      <c r="D613" s="13"/>
      <c r="E613" s="11" t="str">
        <f t="shared" si="109"/>
        <v>0</v>
      </c>
      <c r="F613" s="15" t="str">
        <f>IFERROR(VLOOKUP($A613,'CR ACT'!$A$3:$G$9999,2,0),"")</f>
        <v/>
      </c>
      <c r="G613" s="15" t="str">
        <f>IFERROR(VLOOKUP($A613,'CR ACT'!$A$3:$G$9999,3,0),"")</f>
        <v/>
      </c>
      <c r="H613" s="13" t="str">
        <f>IFERROR(VLOOKUP($A613,'CR ACT'!$A$3:$G$9999,4,0),"")</f>
        <v/>
      </c>
      <c r="I613" s="15" t="str">
        <f>IFERROR(VLOOKUP($A613,'CR ACT'!$A$3:$G$9999,5,0),"")</f>
        <v/>
      </c>
      <c r="J613" s="15" t="str">
        <f>IFERROR(VLOOKUP($A613,'CR ACT'!$A$3:$G$9999,6,0),"")</f>
        <v/>
      </c>
      <c r="K613" s="21" t="str">
        <f>IFERROR(VLOOKUP($A613,'CR ACT'!$A$3:$G$9999,7,0),"")</f>
        <v/>
      </c>
      <c r="L613" s="140"/>
      <c r="M613" s="140"/>
      <c r="N613" s="140"/>
      <c r="O613" s="140"/>
      <c r="P613" s="48" t="str">
        <f t="shared" si="110"/>
        <v/>
      </c>
      <c r="Q613" s="146" t="str">
        <f t="shared" si="114"/>
        <v/>
      </c>
    </row>
    <row r="614" ht="15.75" spans="1:17">
      <c r="A614" s="13"/>
      <c r="B614" s="135" t="str">
        <f>IFERROR(VLOOKUP(A614,'CR ACT'!$A$3:$J$9999,10,FALSE),"")</f>
        <v/>
      </c>
      <c r="C614" s="10"/>
      <c r="D614" s="13"/>
      <c r="E614" s="11" t="str">
        <f t="shared" si="109"/>
        <v>0</v>
      </c>
      <c r="F614" s="15" t="str">
        <f>IFERROR(VLOOKUP($A614,'CR ACT'!$A$3:$G$9999,2,0),"")</f>
        <v/>
      </c>
      <c r="G614" s="15" t="str">
        <f>IFERROR(VLOOKUP($A614,'CR ACT'!$A$3:$G$9999,3,0),"")</f>
        <v/>
      </c>
      <c r="H614" s="13" t="str">
        <f>IFERROR(VLOOKUP($A614,'CR ACT'!$A$3:$G$9999,4,0),"")</f>
        <v/>
      </c>
      <c r="I614" s="15" t="str">
        <f>IFERROR(VLOOKUP($A614,'CR ACT'!$A$3:$G$9999,5,0),"")</f>
        <v/>
      </c>
      <c r="J614" s="15" t="str">
        <f>IFERROR(VLOOKUP($A614,'CR ACT'!$A$3:$G$9999,6,0),"")</f>
        <v/>
      </c>
      <c r="K614" s="21" t="str">
        <f>IFERROR(VLOOKUP($A614,'CR ACT'!$A$3:$G$9999,7,0),"")</f>
        <v/>
      </c>
      <c r="L614" s="141"/>
      <c r="M614" s="141"/>
      <c r="N614" s="141"/>
      <c r="O614" s="141"/>
      <c r="P614" s="48" t="str">
        <f t="shared" si="110"/>
        <v/>
      </c>
      <c r="Q614" s="146" t="str">
        <f t="shared" si="114"/>
        <v/>
      </c>
    </row>
    <row r="615" ht="16.5" spans="1:17">
      <c r="A615" s="13"/>
      <c r="B615" s="135" t="str">
        <f>IFERROR(VLOOKUP(A615,'CR ACT'!$A$3:$J$9999,10,FALSE),"")</f>
        <v/>
      </c>
      <c r="C615" s="14"/>
      <c r="D615" s="16"/>
      <c r="E615" s="11" t="str">
        <f t="shared" si="109"/>
        <v>0</v>
      </c>
      <c r="F615" s="17" t="str">
        <f>IFERROR(VLOOKUP($A615,'CR ACT'!$A$3:$G$9999,2,0),"")</f>
        <v/>
      </c>
      <c r="G615" s="17" t="str">
        <f>IFERROR(VLOOKUP($A615,'CR ACT'!$A$3:$G$9999,3,0),"")</f>
        <v/>
      </c>
      <c r="H615" s="16" t="str">
        <f>IFERROR(VLOOKUP($A615,'CR ACT'!$A$3:$G$9999,4,0),"")</f>
        <v/>
      </c>
      <c r="I615" s="17" t="str">
        <f>IFERROR(VLOOKUP($A615,'CR ACT'!$A$3:$G$9999,5,0),"")</f>
        <v/>
      </c>
      <c r="J615" s="17" t="str">
        <f>IFERROR(VLOOKUP($A615,'CR ACT'!$A$3:$G$9999,6,0),"")</f>
        <v/>
      </c>
      <c r="K615" s="22" t="str">
        <f>IFERROR(VLOOKUP($A615,'CR ACT'!$A$3:$G$9999,7,0),"")</f>
        <v/>
      </c>
      <c r="L615" s="142"/>
      <c r="M615" s="142"/>
      <c r="N615" s="142"/>
      <c r="O615" s="142"/>
      <c r="P615" s="143" t="str">
        <f t="shared" si="110"/>
        <v/>
      </c>
      <c r="Q615" s="147"/>
    </row>
    <row r="616" ht="15.75" spans="1:17">
      <c r="A616" s="9"/>
      <c r="B616" s="135" t="str">
        <f>IFERROR(VLOOKUP(A616,'CR ACT'!$A$3:$J$9999,10,FALSE),"")</f>
        <v/>
      </c>
      <c r="C616" s="10"/>
      <c r="D616" s="11"/>
      <c r="E616" s="11" t="str">
        <f t="shared" ref="E616:E655" si="115">C616&amp;-D616</f>
        <v>0</v>
      </c>
      <c r="F616" s="12" t="str">
        <f>IFERROR(VLOOKUP($A616,'CR ACT'!$A$3:$G$9999,2,0),"")</f>
        <v/>
      </c>
      <c r="G616" s="12" t="str">
        <f>IFERROR(VLOOKUP($A616,'CR ACT'!$A$3:$G$9999,3,0),"")</f>
        <v/>
      </c>
      <c r="H616" s="11" t="str">
        <f>IFERROR(VLOOKUP($A616,'CR ACT'!$A$3:$G$9999,4,0),"")</f>
        <v/>
      </c>
      <c r="I616" s="12" t="str">
        <f>IFERROR(VLOOKUP($A616,'CR ACT'!$A$3:$G$9999,5,0),"")</f>
        <v/>
      </c>
      <c r="J616" s="12" t="str">
        <f>IFERROR(VLOOKUP($A616,'CR ACT'!$A$3:$G$9999,6,0),"")</f>
        <v/>
      </c>
      <c r="K616" s="20" t="str">
        <f>IFERROR(VLOOKUP($A616,'CR ACT'!$A$3:$G$9999,7,0),"")</f>
        <v/>
      </c>
      <c r="L616" s="136">
        <f>SUMIF(Q616:Q623,"&lt;0:14",Q616:Q623)+SUM(P616:P623)+TIME(0,60,0)</f>
        <v>0.0416666666666667</v>
      </c>
      <c r="M616" s="137">
        <f>L616+SUMIF(Q616:Q623,"&gt;0:14",Q616:Q623)-TIME(0,30,0)</f>
        <v>0.0208333333333333</v>
      </c>
      <c r="N616" s="137">
        <f>MAX(0,(L616-TIME(8,0,0)))</f>
        <v>0</v>
      </c>
      <c r="O616" s="138">
        <f>SUM(K616:K623)</f>
        <v>0</v>
      </c>
      <c r="P616" s="139" t="str">
        <f t="shared" ref="P616:P655" si="116">IFERROR(J616-F616,"")</f>
        <v/>
      </c>
      <c r="Q616" s="145" t="str">
        <f t="shared" ref="Q616:Q622" si="117">IFERROR(MAX(0,(F617-J616)),"")</f>
        <v/>
      </c>
    </row>
    <row r="617" ht="15.75" spans="1:17">
      <c r="A617" s="13"/>
      <c r="B617" s="135" t="str">
        <f>IFERROR(VLOOKUP(A617,'CR ACT'!$A$3:$J$9999,10,FALSE),"")</f>
        <v/>
      </c>
      <c r="C617" s="10"/>
      <c r="D617" s="13"/>
      <c r="E617" s="11" t="str">
        <f t="shared" si="115"/>
        <v>0</v>
      </c>
      <c r="F617" s="15" t="str">
        <f>IFERROR(VLOOKUP($A617,'CR ACT'!$A$3:$G$9999,2,0),"")</f>
        <v/>
      </c>
      <c r="G617" s="15" t="str">
        <f>IFERROR(VLOOKUP($A617,'CR ACT'!$A$3:$G$9999,3,0),"")</f>
        <v/>
      </c>
      <c r="H617" s="13" t="str">
        <f>IFERROR(VLOOKUP($A617,'CR ACT'!$A$3:$G$9999,4,0),"")</f>
        <v/>
      </c>
      <c r="I617" s="15" t="str">
        <f>IFERROR(VLOOKUP($A617,'CR ACT'!$A$3:$G$9999,5,0),"")</f>
        <v/>
      </c>
      <c r="J617" s="15" t="str">
        <f>IFERROR(VLOOKUP($A617,'CR ACT'!$A$3:$G$9999,6,0),"")</f>
        <v/>
      </c>
      <c r="K617" s="21" t="str">
        <f>IFERROR(VLOOKUP($A617,'CR ACT'!$A$3:$G$9999,7,0),"")</f>
        <v/>
      </c>
      <c r="L617" s="140"/>
      <c r="M617" s="140"/>
      <c r="N617" s="140"/>
      <c r="O617" s="140"/>
      <c r="P617" s="48" t="str">
        <f t="shared" si="116"/>
        <v/>
      </c>
      <c r="Q617" s="146" t="str">
        <f t="shared" si="117"/>
        <v/>
      </c>
    </row>
    <row r="618" ht="15.75" spans="1:17">
      <c r="A618" s="13"/>
      <c r="B618" s="135" t="str">
        <f>IFERROR(VLOOKUP(A618,'CR ACT'!$A$3:$J$9999,10,FALSE),"")</f>
        <v/>
      </c>
      <c r="C618" s="10"/>
      <c r="D618" s="13"/>
      <c r="E618" s="11" t="str">
        <f t="shared" si="115"/>
        <v>0</v>
      </c>
      <c r="F618" s="15" t="str">
        <f>IFERROR(VLOOKUP($A618,'CR ACT'!$A$3:$G$9999,2,0),"")</f>
        <v/>
      </c>
      <c r="G618" s="15" t="str">
        <f>IFERROR(VLOOKUP($A618,'CR ACT'!$A$3:$G$9999,3,0),"")</f>
        <v/>
      </c>
      <c r="H618" s="13" t="str">
        <f>IFERROR(VLOOKUP($A618,'CR ACT'!$A$3:$G$9999,4,0),"")</f>
        <v/>
      </c>
      <c r="I618" s="15" t="str">
        <f>IFERROR(VLOOKUP($A618,'CR ACT'!$A$3:$G$9999,5,0),"")</f>
        <v/>
      </c>
      <c r="J618" s="15" t="str">
        <f>IFERROR(VLOOKUP($A618,'CR ACT'!$A$3:$G$9999,6,0),"")</f>
        <v/>
      </c>
      <c r="K618" s="21" t="str">
        <f>IFERROR(VLOOKUP($A618,'CR ACT'!$A$3:$G$9999,7,0),"")</f>
        <v/>
      </c>
      <c r="L618" s="140"/>
      <c r="M618" s="140"/>
      <c r="N618" s="140"/>
      <c r="O618" s="140"/>
      <c r="P618" s="48" t="str">
        <f t="shared" si="116"/>
        <v/>
      </c>
      <c r="Q618" s="146" t="str">
        <f t="shared" si="117"/>
        <v/>
      </c>
    </row>
    <row r="619" ht="15.75" spans="1:17">
      <c r="A619" s="13"/>
      <c r="B619" s="135" t="str">
        <f>IFERROR(VLOOKUP(A619,'CR ACT'!$A$3:$J$9999,10,FALSE),"")</f>
        <v/>
      </c>
      <c r="C619" s="10"/>
      <c r="D619" s="13"/>
      <c r="E619" s="11" t="str">
        <f t="shared" si="115"/>
        <v>0</v>
      </c>
      <c r="F619" s="15" t="str">
        <f>IFERROR(VLOOKUP($A619,'CR ACT'!$A$3:$G$9999,2,0),"")</f>
        <v/>
      </c>
      <c r="G619" s="15" t="str">
        <f>IFERROR(VLOOKUP($A619,'CR ACT'!$A$3:$G$9999,3,0),"")</f>
        <v/>
      </c>
      <c r="H619" s="13" t="str">
        <f>IFERROR(VLOOKUP($A619,'CR ACT'!$A$3:$G$9999,4,0),"")</f>
        <v/>
      </c>
      <c r="I619" s="15" t="str">
        <f>IFERROR(VLOOKUP($A619,'CR ACT'!$A$3:$G$9999,5,0),"")</f>
        <v/>
      </c>
      <c r="J619" s="15" t="str">
        <f>IFERROR(VLOOKUP($A619,'CR ACT'!$A$3:$G$9999,6,0),"")</f>
        <v/>
      </c>
      <c r="K619" s="21" t="str">
        <f>IFERROR(VLOOKUP($A619,'CR ACT'!$A$3:$G$9999,7,0),"")</f>
        <v/>
      </c>
      <c r="L619" s="140"/>
      <c r="M619" s="140"/>
      <c r="N619" s="140"/>
      <c r="O619" s="140"/>
      <c r="P619" s="48" t="str">
        <f t="shared" si="116"/>
        <v/>
      </c>
      <c r="Q619" s="146" t="str">
        <f t="shared" si="117"/>
        <v/>
      </c>
    </row>
    <row r="620" ht="15.75" spans="1:17">
      <c r="A620" s="13"/>
      <c r="B620" s="135" t="str">
        <f>IFERROR(VLOOKUP(A620,'CR ACT'!$A$3:$J$9999,10,FALSE),"")</f>
        <v/>
      </c>
      <c r="C620" s="10"/>
      <c r="D620" s="13"/>
      <c r="E620" s="11" t="str">
        <f t="shared" si="115"/>
        <v>0</v>
      </c>
      <c r="F620" s="15" t="str">
        <f>IFERROR(VLOOKUP($A620,'CR ACT'!$A$3:$G$9999,2,0),"")</f>
        <v/>
      </c>
      <c r="G620" s="15" t="str">
        <f>IFERROR(VLOOKUP($A620,'CR ACT'!$A$3:$G$9999,3,0),"")</f>
        <v/>
      </c>
      <c r="H620" s="13" t="str">
        <f>IFERROR(VLOOKUP($A620,'CR ACT'!$A$3:$G$9999,4,0),"")</f>
        <v/>
      </c>
      <c r="I620" s="15" t="str">
        <f>IFERROR(VLOOKUP($A620,'CR ACT'!$A$3:$G$9999,5,0),"")</f>
        <v/>
      </c>
      <c r="J620" s="15" t="str">
        <f>IFERROR(VLOOKUP($A620,'CR ACT'!$A$3:$G$9999,6,0),"")</f>
        <v/>
      </c>
      <c r="K620" s="21" t="str">
        <f>IFERROR(VLOOKUP($A620,'CR ACT'!$A$3:$G$9999,7,0),"")</f>
        <v/>
      </c>
      <c r="L620" s="140"/>
      <c r="M620" s="140"/>
      <c r="N620" s="140"/>
      <c r="O620" s="140"/>
      <c r="P620" s="48" t="str">
        <f t="shared" si="116"/>
        <v/>
      </c>
      <c r="Q620" s="146" t="str">
        <f t="shared" si="117"/>
        <v/>
      </c>
    </row>
    <row r="621" ht="15.75" spans="1:17">
      <c r="A621" s="13"/>
      <c r="B621" s="135" t="str">
        <f>IFERROR(VLOOKUP(A621,'CR ACT'!$A$3:$J$9999,10,FALSE),"")</f>
        <v/>
      </c>
      <c r="C621" s="14"/>
      <c r="D621" s="13"/>
      <c r="E621" s="11" t="str">
        <f t="shared" si="115"/>
        <v>0</v>
      </c>
      <c r="F621" s="15" t="str">
        <f>IFERROR(VLOOKUP($A621,'CR ACT'!$A$3:$G$9999,2,0),"")</f>
        <v/>
      </c>
      <c r="G621" s="15" t="str">
        <f>IFERROR(VLOOKUP($A621,'CR ACT'!$A$3:$G$9999,3,0),"")</f>
        <v/>
      </c>
      <c r="H621" s="13" t="str">
        <f>IFERROR(VLOOKUP($A621,'CR ACT'!$A$3:$G$9999,4,0),"")</f>
        <v/>
      </c>
      <c r="I621" s="15" t="str">
        <f>IFERROR(VLOOKUP($A621,'CR ACT'!$A$3:$G$9999,5,0),"")</f>
        <v/>
      </c>
      <c r="J621" s="15" t="str">
        <f>IFERROR(VLOOKUP($A621,'CR ACT'!$A$3:$G$9999,6,0),"")</f>
        <v/>
      </c>
      <c r="K621" s="21" t="str">
        <f>IFERROR(VLOOKUP($A621,'CR ACT'!$A$3:$G$9999,7,0),"")</f>
        <v/>
      </c>
      <c r="L621" s="140"/>
      <c r="M621" s="140"/>
      <c r="N621" s="140"/>
      <c r="O621" s="140"/>
      <c r="P621" s="48" t="str">
        <f t="shared" si="116"/>
        <v/>
      </c>
      <c r="Q621" s="146" t="str">
        <f t="shared" si="117"/>
        <v/>
      </c>
    </row>
    <row r="622" ht="15.75" spans="1:17">
      <c r="A622" s="13"/>
      <c r="B622" s="135" t="str">
        <f>IFERROR(VLOOKUP(A622,'CR ACT'!$A$3:$J$9999,10,FALSE),"")</f>
        <v/>
      </c>
      <c r="C622" s="10"/>
      <c r="D622" s="13"/>
      <c r="E622" s="11" t="str">
        <f t="shared" si="115"/>
        <v>0</v>
      </c>
      <c r="F622" s="15" t="str">
        <f>IFERROR(VLOOKUP($A622,'CR ACT'!$A$3:$G$9999,2,0),"")</f>
        <v/>
      </c>
      <c r="G622" s="15" t="str">
        <f>IFERROR(VLOOKUP($A622,'CR ACT'!$A$3:$G$9999,3,0),"")</f>
        <v/>
      </c>
      <c r="H622" s="13" t="str">
        <f>IFERROR(VLOOKUP($A622,'CR ACT'!$A$3:$G$9999,4,0),"")</f>
        <v/>
      </c>
      <c r="I622" s="15" t="str">
        <f>IFERROR(VLOOKUP($A622,'CR ACT'!$A$3:$G$9999,5,0),"")</f>
        <v/>
      </c>
      <c r="J622" s="15" t="str">
        <f>IFERROR(VLOOKUP($A622,'CR ACT'!$A$3:$G$9999,6,0),"")</f>
        <v/>
      </c>
      <c r="K622" s="21" t="str">
        <f>IFERROR(VLOOKUP($A622,'CR ACT'!$A$3:$G$9999,7,0),"")</f>
        <v/>
      </c>
      <c r="L622" s="141"/>
      <c r="M622" s="141"/>
      <c r="N622" s="141"/>
      <c r="O622" s="141"/>
      <c r="P622" s="48" t="str">
        <f t="shared" si="116"/>
        <v/>
      </c>
      <c r="Q622" s="146" t="str">
        <f t="shared" si="117"/>
        <v/>
      </c>
    </row>
    <row r="623" ht="16.5" spans="1:17">
      <c r="A623" s="13"/>
      <c r="B623" s="135" t="str">
        <f>IFERROR(VLOOKUP(A623,'CR ACT'!$A$3:$J$9999,10,FALSE),"")</f>
        <v/>
      </c>
      <c r="C623" s="14"/>
      <c r="D623" s="16"/>
      <c r="E623" s="11" t="str">
        <f t="shared" si="115"/>
        <v>0</v>
      </c>
      <c r="F623" s="17" t="str">
        <f>IFERROR(VLOOKUP($A623,'CR ACT'!$A$3:$G$9999,2,0),"")</f>
        <v/>
      </c>
      <c r="G623" s="17" t="str">
        <f>IFERROR(VLOOKUP($A623,'CR ACT'!$A$3:$G$9999,3,0),"")</f>
        <v/>
      </c>
      <c r="H623" s="16" t="str">
        <f>IFERROR(VLOOKUP($A623,'CR ACT'!$A$3:$G$9999,4,0),"")</f>
        <v/>
      </c>
      <c r="I623" s="17" t="str">
        <f>IFERROR(VLOOKUP($A623,'CR ACT'!$A$3:$G$9999,5,0),"")</f>
        <v/>
      </c>
      <c r="J623" s="17" t="str">
        <f>IFERROR(VLOOKUP($A623,'CR ACT'!$A$3:$G$9999,6,0),"")</f>
        <v/>
      </c>
      <c r="K623" s="22" t="str">
        <f>IFERROR(VLOOKUP($A623,'CR ACT'!$A$3:$G$9999,7,0),"")</f>
        <v/>
      </c>
      <c r="L623" s="142"/>
      <c r="M623" s="142"/>
      <c r="N623" s="142"/>
      <c r="O623" s="142"/>
      <c r="P623" s="143" t="str">
        <f t="shared" si="116"/>
        <v/>
      </c>
      <c r="Q623" s="147"/>
    </row>
    <row r="624" ht="15.75" spans="1:17">
      <c r="A624" s="9"/>
      <c r="B624" s="135" t="str">
        <f>IFERROR(VLOOKUP(A624,'CR ACT'!$A$3:$J$9999,10,FALSE),"")</f>
        <v/>
      </c>
      <c r="C624" s="10"/>
      <c r="D624" s="11">
        <v>1</v>
      </c>
      <c r="E624" s="11" t="str">
        <f t="shared" si="115"/>
        <v>-1</v>
      </c>
      <c r="F624" s="12" t="str">
        <f>IFERROR(VLOOKUP($A624,'CR ACT'!$A$3:$G$9999,2,0),"")</f>
        <v/>
      </c>
      <c r="G624" s="12" t="str">
        <f>IFERROR(VLOOKUP($A624,'CR ACT'!$A$3:$G$9999,3,0),"")</f>
        <v/>
      </c>
      <c r="H624" s="11" t="str">
        <f>IFERROR(VLOOKUP($A624,'CR ACT'!$A$3:$G$9999,4,0),"")</f>
        <v/>
      </c>
      <c r="I624" s="12" t="str">
        <f>IFERROR(VLOOKUP($A624,'CR ACT'!$A$3:$G$9999,5,0),"")</f>
        <v/>
      </c>
      <c r="J624" s="12" t="str">
        <f>IFERROR(VLOOKUP($A624,'CR ACT'!$A$3:$G$9999,6,0),"")</f>
        <v/>
      </c>
      <c r="K624" s="20" t="str">
        <f>IFERROR(VLOOKUP($A624,'CR ACT'!$A$3:$G$9999,7,0),"")</f>
        <v/>
      </c>
      <c r="L624" s="136">
        <f>SUMIF(Q624:Q631,"&lt;0:14",Q624:Q631)+SUM(P624:P631)+TIME(0,60,0)</f>
        <v>0.0416666666666667</v>
      </c>
      <c r="M624" s="137">
        <f>L624+SUMIF(Q624:Q631,"&gt;0:14",Q624:Q631)-TIME(0,30,0)</f>
        <v>0.0208333333333333</v>
      </c>
      <c r="N624" s="137">
        <f>MAX(0,(L624-TIME(8,0,0)))</f>
        <v>0</v>
      </c>
      <c r="O624" s="138">
        <f>SUM(K624:K631)</f>
        <v>0</v>
      </c>
      <c r="P624" s="139" t="str">
        <f t="shared" si="116"/>
        <v/>
      </c>
      <c r="Q624" s="145" t="str">
        <f t="shared" ref="Q624:Q630" si="118">IFERROR(MAX(0,(F625-J624)),"")</f>
        <v/>
      </c>
    </row>
    <row r="625" ht="15.75" spans="1:17">
      <c r="A625" s="13"/>
      <c r="B625" s="135" t="str">
        <f>IFERROR(VLOOKUP(A625,'CR ACT'!$A$3:$J$9999,10,FALSE),"")</f>
        <v/>
      </c>
      <c r="C625" s="14"/>
      <c r="D625" s="13">
        <v>2</v>
      </c>
      <c r="E625" s="11" t="str">
        <f t="shared" si="115"/>
        <v>-2</v>
      </c>
      <c r="F625" s="15" t="str">
        <f>IFERROR(VLOOKUP($A625,'CR ACT'!$A$3:$G$9999,2,0),"")</f>
        <v/>
      </c>
      <c r="G625" s="15" t="str">
        <f>IFERROR(VLOOKUP($A625,'CR ACT'!$A$3:$G$9999,3,0),"")</f>
        <v/>
      </c>
      <c r="H625" s="13" t="str">
        <f>IFERROR(VLOOKUP($A625,'CR ACT'!$A$3:$G$9999,4,0),"")</f>
        <v/>
      </c>
      <c r="I625" s="15" t="str">
        <f>IFERROR(VLOOKUP($A625,'CR ACT'!$A$3:$G$9999,5,0),"")</f>
        <v/>
      </c>
      <c r="J625" s="15" t="str">
        <f>IFERROR(VLOOKUP($A625,'CR ACT'!$A$3:$G$9999,6,0),"")</f>
        <v/>
      </c>
      <c r="K625" s="21" t="str">
        <f>IFERROR(VLOOKUP($A625,'CR ACT'!$A$3:$G$9999,7,0),"")</f>
        <v/>
      </c>
      <c r="L625" s="140"/>
      <c r="M625" s="140"/>
      <c r="N625" s="140"/>
      <c r="O625" s="140"/>
      <c r="P625" s="48" t="str">
        <f t="shared" si="116"/>
        <v/>
      </c>
      <c r="Q625" s="146" t="str">
        <f t="shared" si="118"/>
        <v/>
      </c>
    </row>
    <row r="626" ht="15.75" spans="1:17">
      <c r="A626" s="13"/>
      <c r="B626" s="135" t="str">
        <f>IFERROR(VLOOKUP(A626,'CR ACT'!$A$3:$J$9999,10,FALSE),"")</f>
        <v/>
      </c>
      <c r="C626" s="10"/>
      <c r="D626" s="13">
        <v>3</v>
      </c>
      <c r="E626" s="11" t="str">
        <f t="shared" si="115"/>
        <v>-3</v>
      </c>
      <c r="F626" s="15" t="str">
        <f>IFERROR(VLOOKUP($A626,'CR ACT'!$A$3:$G$9999,2,0),"")</f>
        <v/>
      </c>
      <c r="G626" s="15" t="str">
        <f>IFERROR(VLOOKUP($A626,'CR ACT'!$A$3:$G$9999,3,0),"")</f>
        <v/>
      </c>
      <c r="H626" s="13" t="str">
        <f>IFERROR(VLOOKUP($A626,'CR ACT'!$A$3:$G$9999,4,0),"")</f>
        <v/>
      </c>
      <c r="I626" s="15" t="str">
        <f>IFERROR(VLOOKUP($A626,'CR ACT'!$A$3:$G$9999,5,0),"")</f>
        <v/>
      </c>
      <c r="J626" s="15" t="str">
        <f>IFERROR(VLOOKUP($A626,'CR ACT'!$A$3:$G$9999,6,0),"")</f>
        <v/>
      </c>
      <c r="K626" s="21" t="str">
        <f>IFERROR(VLOOKUP($A626,'CR ACT'!$A$3:$G$9999,7,0),"")</f>
        <v/>
      </c>
      <c r="L626" s="140"/>
      <c r="M626" s="140"/>
      <c r="N626" s="140"/>
      <c r="O626" s="140"/>
      <c r="P626" s="48" t="str">
        <f t="shared" si="116"/>
        <v/>
      </c>
      <c r="Q626" s="146" t="str">
        <f t="shared" si="118"/>
        <v/>
      </c>
    </row>
    <row r="627" ht="15.75" spans="1:17">
      <c r="A627" s="13"/>
      <c r="B627" s="135" t="str">
        <f>IFERROR(VLOOKUP(A627,'CR ACT'!$A$3:$J$9999,10,FALSE),"")</f>
        <v/>
      </c>
      <c r="C627" s="14"/>
      <c r="D627" s="13">
        <v>4</v>
      </c>
      <c r="E627" s="11" t="str">
        <f t="shared" si="115"/>
        <v>-4</v>
      </c>
      <c r="F627" s="15" t="str">
        <f>IFERROR(VLOOKUP($A627,'CR ACT'!$A$3:$G$9999,2,0),"")</f>
        <v/>
      </c>
      <c r="G627" s="15" t="str">
        <f>IFERROR(VLOOKUP($A627,'CR ACT'!$A$3:$G$9999,3,0),"")</f>
        <v/>
      </c>
      <c r="H627" s="13" t="str">
        <f>IFERROR(VLOOKUP($A627,'CR ACT'!$A$3:$G$9999,4,0),"")</f>
        <v/>
      </c>
      <c r="I627" s="15" t="str">
        <f>IFERROR(VLOOKUP($A627,'CR ACT'!$A$3:$G$9999,5,0),"")</f>
        <v/>
      </c>
      <c r="J627" s="15" t="str">
        <f>IFERROR(VLOOKUP($A627,'CR ACT'!$A$3:$G$9999,6,0),"")</f>
        <v/>
      </c>
      <c r="K627" s="21" t="str">
        <f>IFERROR(VLOOKUP($A627,'CR ACT'!$A$3:$G$9999,7,0),"")</f>
        <v/>
      </c>
      <c r="L627" s="140"/>
      <c r="M627" s="140"/>
      <c r="N627" s="140"/>
      <c r="O627" s="140"/>
      <c r="P627" s="48" t="str">
        <f t="shared" si="116"/>
        <v/>
      </c>
      <c r="Q627" s="146" t="str">
        <f t="shared" si="118"/>
        <v/>
      </c>
    </row>
    <row r="628" ht="15.75" spans="1:17">
      <c r="A628" s="13"/>
      <c r="B628" s="135" t="str">
        <f>IFERROR(VLOOKUP(A628,'CR ACT'!$A$3:$J$9999,10,FALSE),"")</f>
        <v/>
      </c>
      <c r="C628" s="10"/>
      <c r="D628" s="13">
        <v>5</v>
      </c>
      <c r="E628" s="11" t="str">
        <f t="shared" si="115"/>
        <v>-5</v>
      </c>
      <c r="F628" s="15" t="str">
        <f>IFERROR(VLOOKUP($A628,'CR ACT'!$A$3:$G$9999,2,0),"")</f>
        <v/>
      </c>
      <c r="G628" s="15" t="str">
        <f>IFERROR(VLOOKUP($A628,'CR ACT'!$A$3:$G$9999,3,0),"")</f>
        <v/>
      </c>
      <c r="H628" s="13" t="str">
        <f>IFERROR(VLOOKUP($A628,'CR ACT'!$A$3:$G$9999,4,0),"")</f>
        <v/>
      </c>
      <c r="I628" s="15" t="str">
        <f>IFERROR(VLOOKUP($A628,'CR ACT'!$A$3:$G$9999,5,0),"")</f>
        <v/>
      </c>
      <c r="J628" s="15" t="str">
        <f>IFERROR(VLOOKUP($A628,'CR ACT'!$A$3:$G$9999,6,0),"")</f>
        <v/>
      </c>
      <c r="K628" s="21" t="str">
        <f>IFERROR(VLOOKUP($A628,'CR ACT'!$A$3:$G$9999,7,0),"")</f>
        <v/>
      </c>
      <c r="L628" s="140"/>
      <c r="M628" s="140"/>
      <c r="N628" s="140"/>
      <c r="O628" s="140"/>
      <c r="P628" s="48" t="str">
        <f t="shared" si="116"/>
        <v/>
      </c>
      <c r="Q628" s="146" t="str">
        <f t="shared" si="118"/>
        <v/>
      </c>
    </row>
    <row r="629" ht="15.75" spans="1:17">
      <c r="A629" s="13"/>
      <c r="B629" s="135" t="str">
        <f>IFERROR(VLOOKUP(A629,'CR ACT'!$A$3:$J$9999,10,FALSE),"")</f>
        <v/>
      </c>
      <c r="C629" s="14"/>
      <c r="D629" s="13">
        <v>6</v>
      </c>
      <c r="E629" s="11" t="str">
        <f t="shared" si="115"/>
        <v>-6</v>
      </c>
      <c r="F629" s="15" t="str">
        <f>IFERROR(VLOOKUP($A629,'CR ACT'!$A$3:$G$9999,2,0),"")</f>
        <v/>
      </c>
      <c r="G629" s="15" t="str">
        <f>IFERROR(VLOOKUP($A629,'CR ACT'!$A$3:$G$9999,3,0),"")</f>
        <v/>
      </c>
      <c r="H629" s="13" t="str">
        <f>IFERROR(VLOOKUP($A629,'CR ACT'!$A$3:$G$9999,4,0),"")</f>
        <v/>
      </c>
      <c r="I629" s="15" t="str">
        <f>IFERROR(VLOOKUP($A629,'CR ACT'!$A$3:$G$9999,5,0),"")</f>
        <v/>
      </c>
      <c r="J629" s="15" t="str">
        <f>IFERROR(VLOOKUP($A629,'CR ACT'!$A$3:$G$9999,6,0),"")</f>
        <v/>
      </c>
      <c r="K629" s="21" t="str">
        <f>IFERROR(VLOOKUP($A629,'CR ACT'!$A$3:$G$9999,7,0),"")</f>
        <v/>
      </c>
      <c r="L629" s="140"/>
      <c r="M629" s="140"/>
      <c r="N629" s="140"/>
      <c r="O629" s="140"/>
      <c r="P629" s="48" t="str">
        <f t="shared" si="116"/>
        <v/>
      </c>
      <c r="Q629" s="146" t="str">
        <f t="shared" si="118"/>
        <v/>
      </c>
    </row>
    <row r="630" ht="15.75" spans="1:17">
      <c r="A630" s="13"/>
      <c r="B630" s="135" t="str">
        <f>IFERROR(VLOOKUP(A630,'CR ACT'!$A$3:$J$9999,10,FALSE),"")</f>
        <v/>
      </c>
      <c r="C630" s="10"/>
      <c r="D630" s="13">
        <v>7</v>
      </c>
      <c r="E630" s="11" t="str">
        <f t="shared" si="115"/>
        <v>-7</v>
      </c>
      <c r="F630" s="15" t="str">
        <f>IFERROR(VLOOKUP($A630,'CR ACT'!$A$3:$G$9999,2,0),"")</f>
        <v/>
      </c>
      <c r="G630" s="15" t="str">
        <f>IFERROR(VLOOKUP($A630,'CR ACT'!$A$3:$G$9999,3,0),"")</f>
        <v/>
      </c>
      <c r="H630" s="13" t="str">
        <f>IFERROR(VLOOKUP($A630,'CR ACT'!$A$3:$G$9999,4,0),"")</f>
        <v/>
      </c>
      <c r="I630" s="15" t="str">
        <f>IFERROR(VLOOKUP($A630,'CR ACT'!$A$3:$G$9999,5,0),"")</f>
        <v/>
      </c>
      <c r="J630" s="15" t="str">
        <f>IFERROR(VLOOKUP($A630,'CR ACT'!$A$3:$G$9999,6,0),"")</f>
        <v/>
      </c>
      <c r="K630" s="21" t="str">
        <f>IFERROR(VLOOKUP($A630,'CR ACT'!$A$3:$G$9999,7,0),"")</f>
        <v/>
      </c>
      <c r="L630" s="141"/>
      <c r="M630" s="141"/>
      <c r="N630" s="141"/>
      <c r="O630" s="141"/>
      <c r="P630" s="48" t="str">
        <f t="shared" si="116"/>
        <v/>
      </c>
      <c r="Q630" s="146" t="str">
        <f t="shared" si="118"/>
        <v/>
      </c>
    </row>
    <row r="631" ht="16.5" spans="1:17">
      <c r="A631" s="13"/>
      <c r="B631" s="135" t="str">
        <f>IFERROR(VLOOKUP(A631,'CR ACT'!$A$3:$J$9999,10,FALSE),"")</f>
        <v/>
      </c>
      <c r="C631" s="14"/>
      <c r="D631" s="16">
        <v>8</v>
      </c>
      <c r="E631" s="11" t="str">
        <f t="shared" si="115"/>
        <v>-8</v>
      </c>
      <c r="F631" s="17" t="str">
        <f>IFERROR(VLOOKUP($A631,'CR ACT'!$A$3:$G$9999,2,0),"")</f>
        <v/>
      </c>
      <c r="G631" s="17" t="str">
        <f>IFERROR(VLOOKUP($A631,'CR ACT'!$A$3:$G$9999,3,0),"")</f>
        <v/>
      </c>
      <c r="H631" s="16" t="str">
        <f>IFERROR(VLOOKUP($A631,'CR ACT'!$A$3:$G$9999,4,0),"")</f>
        <v/>
      </c>
      <c r="I631" s="17" t="str">
        <f>IFERROR(VLOOKUP($A631,'CR ACT'!$A$3:$G$9999,5,0),"")</f>
        <v/>
      </c>
      <c r="J631" s="17" t="str">
        <f>IFERROR(VLOOKUP($A631,'CR ACT'!$A$3:$G$9999,6,0),"")</f>
        <v/>
      </c>
      <c r="K631" s="22" t="str">
        <f>IFERROR(VLOOKUP($A631,'CR ACT'!$A$3:$G$9999,7,0),"")</f>
        <v/>
      </c>
      <c r="L631" s="142"/>
      <c r="M631" s="142"/>
      <c r="N631" s="142"/>
      <c r="O631" s="142"/>
      <c r="P631" s="143" t="str">
        <f t="shared" si="116"/>
        <v/>
      </c>
      <c r="Q631" s="147"/>
    </row>
    <row r="632" ht="15.75" spans="1:17">
      <c r="A632" s="9"/>
      <c r="B632" s="135" t="str">
        <f>IFERROR(VLOOKUP(A632,'CR ACT'!$A$3:$J$9999,10,FALSE),"")</f>
        <v/>
      </c>
      <c r="C632" s="10"/>
      <c r="D632" s="11">
        <v>1</v>
      </c>
      <c r="E632" s="11" t="str">
        <f t="shared" si="115"/>
        <v>-1</v>
      </c>
      <c r="F632" s="12" t="str">
        <f>IFERROR(VLOOKUP($A632,'CR ACT'!$A$3:$G$9999,2,0),"")</f>
        <v/>
      </c>
      <c r="G632" s="12" t="str">
        <f>IFERROR(VLOOKUP($A632,'CR ACT'!$A$3:$G$9999,3,0),"")</f>
        <v/>
      </c>
      <c r="H632" s="11" t="str">
        <f>IFERROR(VLOOKUP($A632,'CR ACT'!$A$3:$G$9999,4,0),"")</f>
        <v/>
      </c>
      <c r="I632" s="12" t="str">
        <f>IFERROR(VLOOKUP($A632,'CR ACT'!$A$3:$G$9999,5,0),"")</f>
        <v/>
      </c>
      <c r="J632" s="12" t="str">
        <f>IFERROR(VLOOKUP($A632,'CR ACT'!$A$3:$G$9999,6,0),"")</f>
        <v/>
      </c>
      <c r="K632" s="20" t="str">
        <f>IFERROR(VLOOKUP($A632,'CR ACT'!$A$3:$G$9999,7,0),"")</f>
        <v/>
      </c>
      <c r="L632" s="136">
        <f>SUMIF(Q632:Q639,"&lt;0:14",Q632:Q639)+SUM(P632:P639)+TIME(0,60,0)</f>
        <v>0.0416666666666667</v>
      </c>
      <c r="M632" s="137">
        <f>L632+SUMIF(Q632:Q639,"&gt;0:14",Q632:Q639)-TIME(0,30,0)</f>
        <v>0.0208333333333333</v>
      </c>
      <c r="N632" s="137">
        <f>MAX(0,(L632-TIME(8,0,0)))</f>
        <v>0</v>
      </c>
      <c r="O632" s="138">
        <f>SUM(K632:K639)</f>
        <v>0</v>
      </c>
      <c r="P632" s="139" t="str">
        <f t="shared" si="116"/>
        <v/>
      </c>
      <c r="Q632" s="145" t="str">
        <f t="shared" ref="Q632:Q638" si="119">IFERROR(MAX(0,(F633-J632)),"")</f>
        <v/>
      </c>
    </row>
    <row r="633" ht="15.75" spans="1:17">
      <c r="A633" s="13"/>
      <c r="B633" s="135" t="str">
        <f>IFERROR(VLOOKUP(A633,'CR ACT'!$A$3:$J$9999,10,FALSE),"")</f>
        <v/>
      </c>
      <c r="C633" s="14"/>
      <c r="D633" s="13">
        <v>2</v>
      </c>
      <c r="E633" s="11" t="str">
        <f t="shared" si="115"/>
        <v>-2</v>
      </c>
      <c r="F633" s="15" t="str">
        <f>IFERROR(VLOOKUP($A633,'CR ACT'!$A$3:$G$9999,2,0),"")</f>
        <v/>
      </c>
      <c r="G633" s="15" t="str">
        <f>IFERROR(VLOOKUP($A633,'CR ACT'!$A$3:$G$9999,3,0),"")</f>
        <v/>
      </c>
      <c r="H633" s="13" t="str">
        <f>IFERROR(VLOOKUP($A633,'CR ACT'!$A$3:$G$9999,4,0),"")</f>
        <v/>
      </c>
      <c r="I633" s="15" t="str">
        <f>IFERROR(VLOOKUP($A633,'CR ACT'!$A$3:$G$9999,5,0),"")</f>
        <v/>
      </c>
      <c r="J633" s="15" t="str">
        <f>IFERROR(VLOOKUP($A633,'CR ACT'!$A$3:$G$9999,6,0),"")</f>
        <v/>
      </c>
      <c r="K633" s="21" t="str">
        <f>IFERROR(VLOOKUP($A633,'CR ACT'!$A$3:$G$9999,7,0),"")</f>
        <v/>
      </c>
      <c r="L633" s="140"/>
      <c r="M633" s="140"/>
      <c r="N633" s="140"/>
      <c r="O633" s="140"/>
      <c r="P633" s="48" t="str">
        <f t="shared" si="116"/>
        <v/>
      </c>
      <c r="Q633" s="146" t="str">
        <f t="shared" si="119"/>
        <v/>
      </c>
    </row>
    <row r="634" ht="15.75" spans="1:17">
      <c r="A634" s="13"/>
      <c r="B634" s="135" t="str">
        <f>IFERROR(VLOOKUP(A634,'CR ACT'!$A$3:$J$9999,10,FALSE),"")</f>
        <v/>
      </c>
      <c r="C634" s="10"/>
      <c r="D634" s="13">
        <v>3</v>
      </c>
      <c r="E634" s="11" t="str">
        <f t="shared" si="115"/>
        <v>-3</v>
      </c>
      <c r="F634" s="15" t="str">
        <f>IFERROR(VLOOKUP($A634,'CR ACT'!$A$3:$G$9999,2,0),"")</f>
        <v/>
      </c>
      <c r="G634" s="15" t="str">
        <f>IFERROR(VLOOKUP($A634,'CR ACT'!$A$3:$G$9999,3,0),"")</f>
        <v/>
      </c>
      <c r="H634" s="13" t="str">
        <f>IFERROR(VLOOKUP($A634,'CR ACT'!$A$3:$G$9999,4,0),"")</f>
        <v/>
      </c>
      <c r="I634" s="15" t="str">
        <f>IFERROR(VLOOKUP($A634,'CR ACT'!$A$3:$G$9999,5,0),"")</f>
        <v/>
      </c>
      <c r="J634" s="15" t="str">
        <f>IFERROR(VLOOKUP($A634,'CR ACT'!$A$3:$G$9999,6,0),"")</f>
        <v/>
      </c>
      <c r="K634" s="21" t="str">
        <f>IFERROR(VLOOKUP($A634,'CR ACT'!$A$3:$G$9999,7,0),"")</f>
        <v/>
      </c>
      <c r="L634" s="140"/>
      <c r="M634" s="140"/>
      <c r="N634" s="140"/>
      <c r="O634" s="140"/>
      <c r="P634" s="48" t="str">
        <f t="shared" si="116"/>
        <v/>
      </c>
      <c r="Q634" s="146" t="str">
        <f t="shared" si="119"/>
        <v/>
      </c>
    </row>
    <row r="635" ht="15.75" spans="1:17">
      <c r="A635" s="13"/>
      <c r="B635" s="135" t="str">
        <f>IFERROR(VLOOKUP(A635,'CR ACT'!$A$3:$J$9999,10,FALSE),"")</f>
        <v/>
      </c>
      <c r="C635" s="14"/>
      <c r="D635" s="13">
        <v>4</v>
      </c>
      <c r="E635" s="11" t="str">
        <f t="shared" si="115"/>
        <v>-4</v>
      </c>
      <c r="F635" s="15" t="str">
        <f>IFERROR(VLOOKUP($A635,'CR ACT'!$A$3:$G$9999,2,0),"")</f>
        <v/>
      </c>
      <c r="G635" s="15" t="str">
        <f>IFERROR(VLOOKUP($A635,'CR ACT'!$A$3:$G$9999,3,0),"")</f>
        <v/>
      </c>
      <c r="H635" s="13" t="str">
        <f>IFERROR(VLOOKUP($A635,'CR ACT'!$A$3:$G$9999,4,0),"")</f>
        <v/>
      </c>
      <c r="I635" s="15" t="str">
        <f>IFERROR(VLOOKUP($A635,'CR ACT'!$A$3:$G$9999,5,0),"")</f>
        <v/>
      </c>
      <c r="J635" s="15" t="str">
        <f>IFERROR(VLOOKUP($A635,'CR ACT'!$A$3:$G$9999,6,0),"")</f>
        <v/>
      </c>
      <c r="K635" s="21" t="str">
        <f>IFERROR(VLOOKUP($A635,'CR ACT'!$A$3:$G$9999,7,0),"")</f>
        <v/>
      </c>
      <c r="L635" s="140"/>
      <c r="M635" s="140"/>
      <c r="N635" s="140"/>
      <c r="O635" s="140"/>
      <c r="P635" s="48" t="str">
        <f t="shared" si="116"/>
        <v/>
      </c>
      <c r="Q635" s="146" t="str">
        <f t="shared" si="119"/>
        <v/>
      </c>
    </row>
    <row r="636" ht="15.75" spans="1:17">
      <c r="A636" s="13"/>
      <c r="B636" s="135" t="str">
        <f>IFERROR(VLOOKUP(A636,'CR ACT'!$A$3:$J$9999,10,FALSE),"")</f>
        <v/>
      </c>
      <c r="C636" s="10"/>
      <c r="D636" s="13">
        <v>5</v>
      </c>
      <c r="E636" s="11" t="str">
        <f t="shared" si="115"/>
        <v>-5</v>
      </c>
      <c r="F636" s="15" t="str">
        <f>IFERROR(VLOOKUP($A636,'CR ACT'!$A$3:$G$9999,2,0),"")</f>
        <v/>
      </c>
      <c r="G636" s="15" t="str">
        <f>IFERROR(VLOOKUP($A636,'CR ACT'!$A$3:$G$9999,3,0),"")</f>
        <v/>
      </c>
      <c r="H636" s="13" t="str">
        <f>IFERROR(VLOOKUP($A636,'CR ACT'!$A$3:$G$9999,4,0),"")</f>
        <v/>
      </c>
      <c r="I636" s="15" t="str">
        <f>IFERROR(VLOOKUP($A636,'CR ACT'!$A$3:$G$9999,5,0),"")</f>
        <v/>
      </c>
      <c r="J636" s="15" t="str">
        <f>IFERROR(VLOOKUP($A636,'CR ACT'!$A$3:$G$9999,6,0),"")</f>
        <v/>
      </c>
      <c r="K636" s="21" t="str">
        <f>IFERROR(VLOOKUP($A636,'CR ACT'!$A$3:$G$9999,7,0),"")</f>
        <v/>
      </c>
      <c r="L636" s="140"/>
      <c r="M636" s="140"/>
      <c r="N636" s="140"/>
      <c r="O636" s="140"/>
      <c r="P636" s="48" t="str">
        <f t="shared" si="116"/>
        <v/>
      </c>
      <c r="Q636" s="146" t="str">
        <f t="shared" si="119"/>
        <v/>
      </c>
    </row>
    <row r="637" ht="15.75" spans="1:17">
      <c r="A637" s="13"/>
      <c r="B637" s="135" t="str">
        <f>IFERROR(VLOOKUP(A637,'CR ACT'!$A$3:$J$9999,10,FALSE),"")</f>
        <v/>
      </c>
      <c r="C637" s="14"/>
      <c r="D637" s="13">
        <v>6</v>
      </c>
      <c r="E637" s="11" t="str">
        <f t="shared" si="115"/>
        <v>-6</v>
      </c>
      <c r="F637" s="15" t="str">
        <f>IFERROR(VLOOKUP($A637,'CR ACT'!$A$3:$G$9999,2,0),"")</f>
        <v/>
      </c>
      <c r="G637" s="15" t="str">
        <f>IFERROR(VLOOKUP($A637,'CR ACT'!$A$3:$G$9999,3,0),"")</f>
        <v/>
      </c>
      <c r="H637" s="13" t="str">
        <f>IFERROR(VLOOKUP($A637,'CR ACT'!$A$3:$G$9999,4,0),"")</f>
        <v/>
      </c>
      <c r="I637" s="15" t="str">
        <f>IFERROR(VLOOKUP($A637,'CR ACT'!$A$3:$G$9999,5,0),"")</f>
        <v/>
      </c>
      <c r="J637" s="15" t="str">
        <f>IFERROR(VLOOKUP($A637,'CR ACT'!$A$3:$G$9999,6,0),"")</f>
        <v/>
      </c>
      <c r="K637" s="21" t="str">
        <f>IFERROR(VLOOKUP($A637,'CR ACT'!$A$3:$G$9999,7,0),"")</f>
        <v/>
      </c>
      <c r="L637" s="140"/>
      <c r="M637" s="140"/>
      <c r="N637" s="140"/>
      <c r="O637" s="140"/>
      <c r="P637" s="48" t="str">
        <f t="shared" si="116"/>
        <v/>
      </c>
      <c r="Q637" s="146" t="str">
        <f t="shared" si="119"/>
        <v/>
      </c>
    </row>
    <row r="638" ht="15.75" spans="1:17">
      <c r="A638" s="13"/>
      <c r="B638" s="135" t="str">
        <f>IFERROR(VLOOKUP(A638,'CR ACT'!$A$3:$J$9999,10,FALSE),"")</f>
        <v/>
      </c>
      <c r="C638" s="10"/>
      <c r="D638" s="13">
        <v>7</v>
      </c>
      <c r="E638" s="11" t="str">
        <f t="shared" si="115"/>
        <v>-7</v>
      </c>
      <c r="F638" s="15" t="str">
        <f>IFERROR(VLOOKUP($A638,'CR ACT'!$A$3:$G$9999,2,0),"")</f>
        <v/>
      </c>
      <c r="G638" s="15" t="str">
        <f>IFERROR(VLOOKUP($A638,'CR ACT'!$A$3:$G$9999,3,0),"")</f>
        <v/>
      </c>
      <c r="H638" s="13" t="str">
        <f>IFERROR(VLOOKUP($A638,'CR ACT'!$A$3:$G$9999,4,0),"")</f>
        <v/>
      </c>
      <c r="I638" s="15" t="str">
        <f>IFERROR(VLOOKUP($A638,'CR ACT'!$A$3:$G$9999,5,0),"")</f>
        <v/>
      </c>
      <c r="J638" s="15" t="str">
        <f>IFERROR(VLOOKUP($A638,'CR ACT'!$A$3:$G$9999,6,0),"")</f>
        <v/>
      </c>
      <c r="K638" s="21" t="str">
        <f>IFERROR(VLOOKUP($A638,'CR ACT'!$A$3:$G$9999,7,0),"")</f>
        <v/>
      </c>
      <c r="L638" s="141"/>
      <c r="M638" s="141"/>
      <c r="N638" s="141"/>
      <c r="O638" s="141"/>
      <c r="P638" s="48" t="str">
        <f t="shared" si="116"/>
        <v/>
      </c>
      <c r="Q638" s="146" t="str">
        <f t="shared" si="119"/>
        <v/>
      </c>
    </row>
    <row r="639" ht="16.5" spans="1:17">
      <c r="A639" s="13"/>
      <c r="B639" s="135" t="str">
        <f>IFERROR(VLOOKUP(A639,'CR ACT'!$A$3:$J$9999,10,FALSE),"")</f>
        <v/>
      </c>
      <c r="C639" s="14"/>
      <c r="D639" s="16">
        <v>8</v>
      </c>
      <c r="E639" s="11" t="str">
        <f t="shared" si="115"/>
        <v>-8</v>
      </c>
      <c r="F639" s="17" t="str">
        <f>IFERROR(VLOOKUP($A639,'CR ACT'!$A$3:$G$9999,2,0),"")</f>
        <v/>
      </c>
      <c r="G639" s="17" t="str">
        <f>IFERROR(VLOOKUP($A639,'CR ACT'!$A$3:$G$9999,3,0),"")</f>
        <v/>
      </c>
      <c r="H639" s="16" t="str">
        <f>IFERROR(VLOOKUP($A639,'CR ACT'!$A$3:$G$9999,4,0),"")</f>
        <v/>
      </c>
      <c r="I639" s="17" t="str">
        <f>IFERROR(VLOOKUP($A639,'CR ACT'!$A$3:$G$9999,5,0),"")</f>
        <v/>
      </c>
      <c r="J639" s="17" t="str">
        <f>IFERROR(VLOOKUP($A639,'CR ACT'!$A$3:$G$9999,6,0),"")</f>
        <v/>
      </c>
      <c r="K639" s="22" t="str">
        <f>IFERROR(VLOOKUP($A639,'CR ACT'!$A$3:$G$9999,7,0),"")</f>
        <v/>
      </c>
      <c r="L639" s="142"/>
      <c r="M639" s="142"/>
      <c r="N639" s="142"/>
      <c r="O639" s="142"/>
      <c r="P639" s="143" t="str">
        <f t="shared" si="116"/>
        <v/>
      </c>
      <c r="Q639" s="147"/>
    </row>
    <row r="640" ht="15.75" spans="1:17">
      <c r="A640" s="9"/>
      <c r="B640" s="135" t="str">
        <f>IFERROR(VLOOKUP(A640,'CR ACT'!$A$3:$J$9999,10,FALSE),"")</f>
        <v/>
      </c>
      <c r="C640" s="10"/>
      <c r="D640" s="11">
        <v>1</v>
      </c>
      <c r="E640" s="11" t="str">
        <f t="shared" si="115"/>
        <v>-1</v>
      </c>
      <c r="F640" s="12" t="str">
        <f>IFERROR(VLOOKUP($A640,'CR ACT'!$A$3:$G$9999,2,0),"")</f>
        <v/>
      </c>
      <c r="G640" s="12" t="str">
        <f>IFERROR(VLOOKUP($A640,'CR ACT'!$A$3:$G$9999,3,0),"")</f>
        <v/>
      </c>
      <c r="H640" s="11" t="str">
        <f>IFERROR(VLOOKUP($A640,'CR ACT'!$A$3:$G$9999,4,0),"")</f>
        <v/>
      </c>
      <c r="I640" s="12" t="str">
        <f>IFERROR(VLOOKUP($A640,'CR ACT'!$A$3:$G$9999,5,0),"")</f>
        <v/>
      </c>
      <c r="J640" s="12" t="str">
        <f>IFERROR(VLOOKUP($A640,'CR ACT'!$A$3:$G$9999,6,0),"")</f>
        <v/>
      </c>
      <c r="K640" s="20" t="str">
        <f>IFERROR(VLOOKUP($A640,'CR ACT'!$A$3:$G$9999,7,0),"")</f>
        <v/>
      </c>
      <c r="L640" s="136">
        <f>SUMIF(Q640:Q647,"&lt;0:14",Q640:Q647)+SUM(P640:P647)+TIME(0,60,0)</f>
        <v>0.0416666666666667</v>
      </c>
      <c r="M640" s="137">
        <f>L640+SUMIF(Q640:Q647,"&gt;0:14",Q640:Q647)-TIME(0,30,0)</f>
        <v>0.0208333333333333</v>
      </c>
      <c r="N640" s="137">
        <f>MAX(0,(L640-TIME(8,0,0)))</f>
        <v>0</v>
      </c>
      <c r="O640" s="138">
        <f>SUM(K640:K647)</f>
        <v>0</v>
      </c>
      <c r="P640" s="139" t="str">
        <f t="shared" si="116"/>
        <v/>
      </c>
      <c r="Q640" s="145" t="str">
        <f t="shared" ref="Q640:Q646" si="120">IFERROR(MAX(0,(F641-J640)),"")</f>
        <v/>
      </c>
    </row>
    <row r="641" ht="15.75" spans="1:17">
      <c r="A641" s="13"/>
      <c r="B641" s="135" t="str">
        <f>IFERROR(VLOOKUP(A641,'CR ACT'!$A$3:$J$9999,10,FALSE),"")</f>
        <v/>
      </c>
      <c r="C641" s="14"/>
      <c r="D641" s="13">
        <v>2</v>
      </c>
      <c r="E641" s="11" t="str">
        <f t="shared" si="115"/>
        <v>-2</v>
      </c>
      <c r="F641" s="15" t="str">
        <f>IFERROR(VLOOKUP($A641,'CR ACT'!$A$3:$G$9999,2,0),"")</f>
        <v/>
      </c>
      <c r="G641" s="15" t="str">
        <f>IFERROR(VLOOKUP($A641,'CR ACT'!$A$3:$G$9999,3,0),"")</f>
        <v/>
      </c>
      <c r="H641" s="13" t="str">
        <f>IFERROR(VLOOKUP($A641,'CR ACT'!$A$3:$G$9999,4,0),"")</f>
        <v/>
      </c>
      <c r="I641" s="15" t="str">
        <f>IFERROR(VLOOKUP($A641,'CR ACT'!$A$3:$G$9999,5,0),"")</f>
        <v/>
      </c>
      <c r="J641" s="15" t="str">
        <f>IFERROR(VLOOKUP($A641,'CR ACT'!$A$3:$G$9999,6,0),"")</f>
        <v/>
      </c>
      <c r="K641" s="21" t="str">
        <f>IFERROR(VLOOKUP($A641,'CR ACT'!$A$3:$G$9999,7,0),"")</f>
        <v/>
      </c>
      <c r="L641" s="140"/>
      <c r="M641" s="140"/>
      <c r="N641" s="140"/>
      <c r="O641" s="140"/>
      <c r="P641" s="48" t="str">
        <f t="shared" si="116"/>
        <v/>
      </c>
      <c r="Q641" s="146" t="str">
        <f t="shared" si="120"/>
        <v/>
      </c>
    </row>
    <row r="642" ht="15.75" spans="1:17">
      <c r="A642" s="13"/>
      <c r="B642" s="135" t="str">
        <f>IFERROR(VLOOKUP(A642,'CR ACT'!$A$3:$J$9999,10,FALSE),"")</f>
        <v/>
      </c>
      <c r="C642" s="10"/>
      <c r="D642" s="13">
        <v>3</v>
      </c>
      <c r="E642" s="11" t="str">
        <f t="shared" si="115"/>
        <v>-3</v>
      </c>
      <c r="F642" s="15" t="str">
        <f>IFERROR(VLOOKUP($A642,'CR ACT'!$A$3:$G$9999,2,0),"")</f>
        <v/>
      </c>
      <c r="G642" s="15" t="str">
        <f>IFERROR(VLOOKUP($A642,'CR ACT'!$A$3:$G$9999,3,0),"")</f>
        <v/>
      </c>
      <c r="H642" s="13" t="str">
        <f>IFERROR(VLOOKUP($A642,'CR ACT'!$A$3:$G$9999,4,0),"")</f>
        <v/>
      </c>
      <c r="I642" s="15" t="str">
        <f>IFERROR(VLOOKUP($A642,'CR ACT'!$A$3:$G$9999,5,0),"")</f>
        <v/>
      </c>
      <c r="J642" s="15" t="str">
        <f>IFERROR(VLOOKUP($A642,'CR ACT'!$A$3:$G$9999,6,0),"")</f>
        <v/>
      </c>
      <c r="K642" s="21" t="str">
        <f>IFERROR(VLOOKUP($A642,'CR ACT'!$A$3:$G$9999,7,0),"")</f>
        <v/>
      </c>
      <c r="L642" s="140"/>
      <c r="M642" s="140"/>
      <c r="N642" s="140"/>
      <c r="O642" s="140"/>
      <c r="P642" s="48" t="str">
        <f t="shared" si="116"/>
        <v/>
      </c>
      <c r="Q642" s="146" t="str">
        <f t="shared" si="120"/>
        <v/>
      </c>
    </row>
    <row r="643" ht="15.75" spans="1:17">
      <c r="A643" s="13"/>
      <c r="B643" s="135" t="str">
        <f>IFERROR(VLOOKUP(A643,'CR ACT'!$A$3:$J$9999,10,FALSE),"")</f>
        <v/>
      </c>
      <c r="C643" s="14"/>
      <c r="D643" s="13">
        <v>4</v>
      </c>
      <c r="E643" s="11" t="str">
        <f t="shared" si="115"/>
        <v>-4</v>
      </c>
      <c r="F643" s="15" t="str">
        <f>IFERROR(VLOOKUP($A643,'CR ACT'!$A$3:$G$9999,2,0),"")</f>
        <v/>
      </c>
      <c r="G643" s="15" t="str">
        <f>IFERROR(VLOOKUP($A643,'CR ACT'!$A$3:$G$9999,3,0),"")</f>
        <v/>
      </c>
      <c r="H643" s="13" t="str">
        <f>IFERROR(VLOOKUP($A643,'CR ACT'!$A$3:$G$9999,4,0),"")</f>
        <v/>
      </c>
      <c r="I643" s="15" t="str">
        <f>IFERROR(VLOOKUP($A643,'CR ACT'!$A$3:$G$9999,5,0),"")</f>
        <v/>
      </c>
      <c r="J643" s="15" t="str">
        <f>IFERROR(VLOOKUP($A643,'CR ACT'!$A$3:$G$9999,6,0),"")</f>
        <v/>
      </c>
      <c r="K643" s="21" t="str">
        <f>IFERROR(VLOOKUP($A643,'CR ACT'!$A$3:$G$9999,7,0),"")</f>
        <v/>
      </c>
      <c r="L643" s="140"/>
      <c r="M643" s="140"/>
      <c r="N643" s="140"/>
      <c r="O643" s="140"/>
      <c r="P643" s="48" t="str">
        <f t="shared" si="116"/>
        <v/>
      </c>
      <c r="Q643" s="146" t="str">
        <f t="shared" si="120"/>
        <v/>
      </c>
    </row>
    <row r="644" ht="15.75" spans="1:17">
      <c r="A644" s="13"/>
      <c r="B644" s="135" t="str">
        <f>IFERROR(VLOOKUP(A644,'CR ACT'!$A$3:$J$9999,10,FALSE),"")</f>
        <v/>
      </c>
      <c r="C644" s="10"/>
      <c r="D644" s="13">
        <v>5</v>
      </c>
      <c r="E644" s="11" t="str">
        <f t="shared" si="115"/>
        <v>-5</v>
      </c>
      <c r="F644" s="15" t="str">
        <f>IFERROR(VLOOKUP($A644,'CR ACT'!$A$3:$G$9999,2,0),"")</f>
        <v/>
      </c>
      <c r="G644" s="15" t="str">
        <f>IFERROR(VLOOKUP($A644,'CR ACT'!$A$3:$G$9999,3,0),"")</f>
        <v/>
      </c>
      <c r="H644" s="13" t="str">
        <f>IFERROR(VLOOKUP($A644,'CR ACT'!$A$3:$G$9999,4,0),"")</f>
        <v/>
      </c>
      <c r="I644" s="15" t="str">
        <f>IFERROR(VLOOKUP($A644,'CR ACT'!$A$3:$G$9999,5,0),"")</f>
        <v/>
      </c>
      <c r="J644" s="15" t="str">
        <f>IFERROR(VLOOKUP($A644,'CR ACT'!$A$3:$G$9999,6,0),"")</f>
        <v/>
      </c>
      <c r="K644" s="21" t="str">
        <f>IFERROR(VLOOKUP($A644,'CR ACT'!$A$3:$G$9999,7,0),"")</f>
        <v/>
      </c>
      <c r="L644" s="140"/>
      <c r="M644" s="140"/>
      <c r="N644" s="140"/>
      <c r="O644" s="140"/>
      <c r="P644" s="48" t="str">
        <f t="shared" si="116"/>
        <v/>
      </c>
      <c r="Q644" s="146" t="str">
        <f t="shared" si="120"/>
        <v/>
      </c>
    </row>
    <row r="645" ht="15.75" spans="1:17">
      <c r="A645" s="13"/>
      <c r="B645" s="135" t="str">
        <f>IFERROR(VLOOKUP(A645,'CR ACT'!$A$3:$J$9999,10,FALSE),"")</f>
        <v/>
      </c>
      <c r="C645" s="14"/>
      <c r="D645" s="13">
        <v>6</v>
      </c>
      <c r="E645" s="11" t="str">
        <f t="shared" si="115"/>
        <v>-6</v>
      </c>
      <c r="F645" s="15" t="str">
        <f>IFERROR(VLOOKUP($A645,'CR ACT'!$A$3:$G$9999,2,0),"")</f>
        <v/>
      </c>
      <c r="G645" s="15" t="str">
        <f>IFERROR(VLOOKUP($A645,'CR ACT'!$A$3:$G$9999,3,0),"")</f>
        <v/>
      </c>
      <c r="H645" s="13" t="str">
        <f>IFERROR(VLOOKUP($A645,'CR ACT'!$A$3:$G$9999,4,0),"")</f>
        <v/>
      </c>
      <c r="I645" s="15" t="str">
        <f>IFERROR(VLOOKUP($A645,'CR ACT'!$A$3:$G$9999,5,0),"")</f>
        <v/>
      </c>
      <c r="J645" s="15" t="str">
        <f>IFERROR(VLOOKUP($A645,'CR ACT'!$A$3:$G$9999,6,0),"")</f>
        <v/>
      </c>
      <c r="K645" s="21" t="str">
        <f>IFERROR(VLOOKUP($A645,'CR ACT'!$A$3:$G$9999,7,0),"")</f>
        <v/>
      </c>
      <c r="L645" s="140"/>
      <c r="M645" s="140"/>
      <c r="N645" s="140"/>
      <c r="O645" s="140"/>
      <c r="P645" s="48" t="str">
        <f t="shared" si="116"/>
        <v/>
      </c>
      <c r="Q645" s="146" t="str">
        <f t="shared" si="120"/>
        <v/>
      </c>
    </row>
    <row r="646" ht="15.75" spans="1:17">
      <c r="A646" s="13"/>
      <c r="B646" s="135" t="str">
        <f>IFERROR(VLOOKUP(A646,'CR ACT'!$A$3:$J$9999,10,FALSE),"")</f>
        <v/>
      </c>
      <c r="C646" s="10"/>
      <c r="D646" s="13">
        <v>7</v>
      </c>
      <c r="E646" s="11" t="str">
        <f t="shared" si="115"/>
        <v>-7</v>
      </c>
      <c r="F646" s="15" t="str">
        <f>IFERROR(VLOOKUP($A646,'CR ACT'!$A$3:$G$9999,2,0),"")</f>
        <v/>
      </c>
      <c r="G646" s="15" t="str">
        <f>IFERROR(VLOOKUP($A646,'CR ACT'!$A$3:$G$9999,3,0),"")</f>
        <v/>
      </c>
      <c r="H646" s="13" t="str">
        <f>IFERROR(VLOOKUP($A646,'CR ACT'!$A$3:$G$9999,4,0),"")</f>
        <v/>
      </c>
      <c r="I646" s="15" t="str">
        <f>IFERROR(VLOOKUP($A646,'CR ACT'!$A$3:$G$9999,5,0),"")</f>
        <v/>
      </c>
      <c r="J646" s="15" t="str">
        <f>IFERROR(VLOOKUP($A646,'CR ACT'!$A$3:$G$9999,6,0),"")</f>
        <v/>
      </c>
      <c r="K646" s="21" t="str">
        <f>IFERROR(VLOOKUP($A646,'CR ACT'!$A$3:$G$9999,7,0),"")</f>
        <v/>
      </c>
      <c r="L646" s="141"/>
      <c r="M646" s="141"/>
      <c r="N646" s="141"/>
      <c r="O646" s="141"/>
      <c r="P646" s="48" t="str">
        <f t="shared" si="116"/>
        <v/>
      </c>
      <c r="Q646" s="146" t="str">
        <f t="shared" si="120"/>
        <v/>
      </c>
    </row>
    <row r="647" ht="16.5" spans="1:17">
      <c r="A647" s="13"/>
      <c r="B647" s="135" t="str">
        <f>IFERROR(VLOOKUP(A647,'CR ACT'!$A$3:$J$9999,10,FALSE),"")</f>
        <v/>
      </c>
      <c r="C647" s="14"/>
      <c r="D647" s="16">
        <v>8</v>
      </c>
      <c r="E647" s="11" t="str">
        <f t="shared" si="115"/>
        <v>-8</v>
      </c>
      <c r="F647" s="17" t="str">
        <f>IFERROR(VLOOKUP($A647,'CR ACT'!$A$3:$G$9999,2,0),"")</f>
        <v/>
      </c>
      <c r="G647" s="17" t="str">
        <f>IFERROR(VLOOKUP($A647,'CR ACT'!$A$3:$G$9999,3,0),"")</f>
        <v/>
      </c>
      <c r="H647" s="16" t="str">
        <f>IFERROR(VLOOKUP($A647,'CR ACT'!$A$3:$G$9999,4,0),"")</f>
        <v/>
      </c>
      <c r="I647" s="17" t="str">
        <f>IFERROR(VLOOKUP($A647,'CR ACT'!$A$3:$G$9999,5,0),"")</f>
        <v/>
      </c>
      <c r="J647" s="17" t="str">
        <f>IFERROR(VLOOKUP($A647,'CR ACT'!$A$3:$G$9999,6,0),"")</f>
        <v/>
      </c>
      <c r="K647" s="22" t="str">
        <f>IFERROR(VLOOKUP($A647,'CR ACT'!$A$3:$G$9999,7,0),"")</f>
        <v/>
      </c>
      <c r="L647" s="142"/>
      <c r="M647" s="142"/>
      <c r="N647" s="142"/>
      <c r="O647" s="142"/>
      <c r="P647" s="143" t="str">
        <f t="shared" si="116"/>
        <v/>
      </c>
      <c r="Q647" s="147"/>
    </row>
    <row r="648" ht="15.75" spans="1:17">
      <c r="A648" s="9"/>
      <c r="B648" s="135" t="str">
        <f>IFERROR(VLOOKUP(A648,'CR ACT'!$A$3:$J$9999,10,FALSE),"")</f>
        <v/>
      </c>
      <c r="C648" s="10"/>
      <c r="D648" s="11">
        <v>1</v>
      </c>
      <c r="E648" s="11" t="str">
        <f t="shared" si="115"/>
        <v>-1</v>
      </c>
      <c r="F648" s="12" t="str">
        <f>IFERROR(VLOOKUP($A648,'CR ACT'!$A$3:$G$9999,2,0),"")</f>
        <v/>
      </c>
      <c r="G648" s="12" t="str">
        <f>IFERROR(VLOOKUP($A648,'CR ACT'!$A$3:$G$9999,3,0),"")</f>
        <v/>
      </c>
      <c r="H648" s="11" t="str">
        <f>IFERROR(VLOOKUP($A648,'CR ACT'!$A$3:$G$9999,4,0),"")</f>
        <v/>
      </c>
      <c r="I648" s="12" t="str">
        <f>IFERROR(VLOOKUP($A648,'CR ACT'!$A$3:$G$9999,5,0),"")</f>
        <v/>
      </c>
      <c r="J648" s="12" t="str">
        <f>IFERROR(VLOOKUP($A648,'CR ACT'!$A$3:$G$9999,6,0),"")</f>
        <v/>
      </c>
      <c r="K648" s="20" t="str">
        <f>IFERROR(VLOOKUP($A648,'CR ACT'!$A$3:$G$9999,7,0),"")</f>
        <v/>
      </c>
      <c r="L648" s="136">
        <f>SUMIF(Q648:Q655,"&lt;0:14",Q648:Q655)+SUM(P648:P655)+TIME(0,60,0)</f>
        <v>0.0416666666666667</v>
      </c>
      <c r="M648" s="137">
        <f>L648+SUMIF(Q648:Q655,"&gt;0:14",Q648:Q655)-TIME(0,30,0)</f>
        <v>0.0208333333333333</v>
      </c>
      <c r="N648" s="137">
        <f>MAX(0,(L648-TIME(8,0,0)))</f>
        <v>0</v>
      </c>
      <c r="O648" s="138">
        <f>SUM(K648:K655)</f>
        <v>0</v>
      </c>
      <c r="P648" s="139" t="str">
        <f t="shared" si="116"/>
        <v/>
      </c>
      <c r="Q648" s="145" t="str">
        <f t="shared" ref="Q648:Q654" si="121">IFERROR(MAX(0,(F649-J648)),"")</f>
        <v/>
      </c>
    </row>
    <row r="649" ht="15.75" spans="1:17">
      <c r="A649" s="13"/>
      <c r="B649" s="135" t="str">
        <f>IFERROR(VLOOKUP(A649,'CR ACT'!$A$3:$J$9999,10,FALSE),"")</f>
        <v/>
      </c>
      <c r="C649" s="14"/>
      <c r="D649" s="13">
        <v>2</v>
      </c>
      <c r="E649" s="11" t="str">
        <f t="shared" si="115"/>
        <v>-2</v>
      </c>
      <c r="F649" s="15" t="str">
        <f>IFERROR(VLOOKUP($A649,'CR ACT'!$A$3:$G$9999,2,0),"")</f>
        <v/>
      </c>
      <c r="G649" s="15" t="str">
        <f>IFERROR(VLOOKUP($A649,'CR ACT'!$A$3:$G$9999,3,0),"")</f>
        <v/>
      </c>
      <c r="H649" s="13" t="str">
        <f>IFERROR(VLOOKUP($A649,'CR ACT'!$A$3:$G$9999,4,0),"")</f>
        <v/>
      </c>
      <c r="I649" s="15" t="str">
        <f>IFERROR(VLOOKUP($A649,'CR ACT'!$A$3:$G$9999,5,0),"")</f>
        <v/>
      </c>
      <c r="J649" s="15" t="str">
        <f>IFERROR(VLOOKUP($A649,'CR ACT'!$A$3:$G$9999,6,0),"")</f>
        <v/>
      </c>
      <c r="K649" s="21" t="str">
        <f>IFERROR(VLOOKUP($A649,'CR ACT'!$A$3:$G$9999,7,0),"")</f>
        <v/>
      </c>
      <c r="L649" s="140"/>
      <c r="M649" s="140"/>
      <c r="N649" s="140"/>
      <c r="O649" s="140"/>
      <c r="P649" s="48" t="str">
        <f t="shared" si="116"/>
        <v/>
      </c>
      <c r="Q649" s="146" t="str">
        <f t="shared" si="121"/>
        <v/>
      </c>
    </row>
    <row r="650" ht="15.75" spans="1:17">
      <c r="A650" s="13"/>
      <c r="B650" s="135" t="str">
        <f>IFERROR(VLOOKUP(A650,'CR ACT'!$A$3:$J$9999,10,FALSE),"")</f>
        <v/>
      </c>
      <c r="C650" s="10"/>
      <c r="D650" s="13">
        <v>3</v>
      </c>
      <c r="E650" s="11" t="str">
        <f t="shared" si="115"/>
        <v>-3</v>
      </c>
      <c r="F650" s="15" t="str">
        <f>IFERROR(VLOOKUP($A650,'CR ACT'!$A$3:$G$9999,2,0),"")</f>
        <v/>
      </c>
      <c r="G650" s="15" t="str">
        <f>IFERROR(VLOOKUP($A650,'CR ACT'!$A$3:$G$9999,3,0),"")</f>
        <v/>
      </c>
      <c r="H650" s="13" t="str">
        <f>IFERROR(VLOOKUP($A650,'CR ACT'!$A$3:$G$9999,4,0),"")</f>
        <v/>
      </c>
      <c r="I650" s="15" t="str">
        <f>IFERROR(VLOOKUP($A650,'CR ACT'!$A$3:$G$9999,5,0),"")</f>
        <v/>
      </c>
      <c r="J650" s="15" t="str">
        <f>IFERROR(VLOOKUP($A650,'CR ACT'!$A$3:$G$9999,6,0),"")</f>
        <v/>
      </c>
      <c r="K650" s="21" t="str">
        <f>IFERROR(VLOOKUP($A650,'CR ACT'!$A$3:$G$9999,7,0),"")</f>
        <v/>
      </c>
      <c r="L650" s="140"/>
      <c r="M650" s="140"/>
      <c r="N650" s="140"/>
      <c r="O650" s="140"/>
      <c r="P650" s="48" t="str">
        <f t="shared" si="116"/>
        <v/>
      </c>
      <c r="Q650" s="146" t="str">
        <f t="shared" si="121"/>
        <v/>
      </c>
    </row>
    <row r="651" ht="15.75" spans="1:17">
      <c r="A651" s="13"/>
      <c r="B651" s="135" t="str">
        <f>IFERROR(VLOOKUP(A651,'CR ACT'!$A$3:$J$9999,10,FALSE),"")</f>
        <v/>
      </c>
      <c r="C651" s="14"/>
      <c r="D651" s="13">
        <v>4</v>
      </c>
      <c r="E651" s="11" t="str">
        <f t="shared" si="115"/>
        <v>-4</v>
      </c>
      <c r="F651" s="15" t="str">
        <f>IFERROR(VLOOKUP($A651,'CR ACT'!$A$3:$G$9999,2,0),"")</f>
        <v/>
      </c>
      <c r="G651" s="15" t="str">
        <f>IFERROR(VLOOKUP($A651,'CR ACT'!$A$3:$G$9999,3,0),"")</f>
        <v/>
      </c>
      <c r="H651" s="13" t="str">
        <f>IFERROR(VLOOKUP($A651,'CR ACT'!$A$3:$G$9999,4,0),"")</f>
        <v/>
      </c>
      <c r="I651" s="15" t="str">
        <f>IFERROR(VLOOKUP($A651,'CR ACT'!$A$3:$G$9999,5,0),"")</f>
        <v/>
      </c>
      <c r="J651" s="15" t="str">
        <f>IFERROR(VLOOKUP($A651,'CR ACT'!$A$3:$G$9999,6,0),"")</f>
        <v/>
      </c>
      <c r="K651" s="21" t="str">
        <f>IFERROR(VLOOKUP($A651,'CR ACT'!$A$3:$G$9999,7,0),"")</f>
        <v/>
      </c>
      <c r="L651" s="140"/>
      <c r="M651" s="140"/>
      <c r="N651" s="140"/>
      <c r="O651" s="140"/>
      <c r="P651" s="48" t="str">
        <f t="shared" si="116"/>
        <v/>
      </c>
      <c r="Q651" s="146" t="str">
        <f t="shared" si="121"/>
        <v/>
      </c>
    </row>
    <row r="652" ht="15.75" spans="1:17">
      <c r="A652" s="13"/>
      <c r="B652" s="135" t="str">
        <f>IFERROR(VLOOKUP(A652,'CR ACT'!$A$3:$J$9999,10,FALSE),"")</f>
        <v/>
      </c>
      <c r="C652" s="10"/>
      <c r="D652" s="13">
        <v>5</v>
      </c>
      <c r="E652" s="11" t="str">
        <f t="shared" si="115"/>
        <v>-5</v>
      </c>
      <c r="F652" s="15" t="str">
        <f>IFERROR(VLOOKUP($A652,'CR ACT'!$A$3:$G$9999,2,0),"")</f>
        <v/>
      </c>
      <c r="G652" s="15" t="str">
        <f>IFERROR(VLOOKUP($A652,'CR ACT'!$A$3:$G$9999,3,0),"")</f>
        <v/>
      </c>
      <c r="H652" s="13" t="str">
        <f>IFERROR(VLOOKUP($A652,'CR ACT'!$A$3:$G$9999,4,0),"")</f>
        <v/>
      </c>
      <c r="I652" s="15" t="str">
        <f>IFERROR(VLOOKUP($A652,'CR ACT'!$A$3:$G$9999,5,0),"")</f>
        <v/>
      </c>
      <c r="J652" s="15" t="str">
        <f>IFERROR(VLOOKUP($A652,'CR ACT'!$A$3:$G$9999,6,0),"")</f>
        <v/>
      </c>
      <c r="K652" s="21" t="str">
        <f>IFERROR(VLOOKUP($A652,'CR ACT'!$A$3:$G$9999,7,0),"")</f>
        <v/>
      </c>
      <c r="L652" s="140"/>
      <c r="M652" s="140"/>
      <c r="N652" s="140"/>
      <c r="O652" s="140"/>
      <c r="P652" s="48" t="str">
        <f t="shared" si="116"/>
        <v/>
      </c>
      <c r="Q652" s="146" t="str">
        <f t="shared" si="121"/>
        <v/>
      </c>
    </row>
    <row r="653" ht="15.75" spans="1:17">
      <c r="A653" s="13"/>
      <c r="B653" s="135" t="str">
        <f>IFERROR(VLOOKUP(A653,'CR ACT'!$A$3:$J$9999,10,FALSE),"")</f>
        <v/>
      </c>
      <c r="C653" s="14"/>
      <c r="D653" s="13">
        <v>6</v>
      </c>
      <c r="E653" s="11" t="str">
        <f t="shared" si="115"/>
        <v>-6</v>
      </c>
      <c r="F653" s="15" t="str">
        <f>IFERROR(VLOOKUP($A653,'CR ACT'!$A$3:$G$9999,2,0),"")</f>
        <v/>
      </c>
      <c r="G653" s="15" t="str">
        <f>IFERROR(VLOOKUP($A653,'CR ACT'!$A$3:$G$9999,3,0),"")</f>
        <v/>
      </c>
      <c r="H653" s="13" t="str">
        <f>IFERROR(VLOOKUP($A653,'CR ACT'!$A$3:$G$9999,4,0),"")</f>
        <v/>
      </c>
      <c r="I653" s="15" t="str">
        <f>IFERROR(VLOOKUP($A653,'CR ACT'!$A$3:$G$9999,5,0),"")</f>
        <v/>
      </c>
      <c r="J653" s="15" t="str">
        <f>IFERROR(VLOOKUP($A653,'CR ACT'!$A$3:$G$9999,6,0),"")</f>
        <v/>
      </c>
      <c r="K653" s="21" t="str">
        <f>IFERROR(VLOOKUP($A653,'CR ACT'!$A$3:$G$9999,7,0),"")</f>
        <v/>
      </c>
      <c r="L653" s="140"/>
      <c r="M653" s="140"/>
      <c r="N653" s="140"/>
      <c r="O653" s="140"/>
      <c r="P653" s="48" t="str">
        <f t="shared" si="116"/>
        <v/>
      </c>
      <c r="Q653" s="146" t="str">
        <f t="shared" si="121"/>
        <v/>
      </c>
    </row>
    <row r="654" ht="15.75" spans="1:17">
      <c r="A654" s="13"/>
      <c r="B654" s="135" t="str">
        <f>IFERROR(VLOOKUP(A654,'CR ACT'!$A$3:$J$9999,10,FALSE),"")</f>
        <v/>
      </c>
      <c r="C654" s="10"/>
      <c r="D654" s="13">
        <v>7</v>
      </c>
      <c r="E654" s="11" t="str">
        <f t="shared" si="115"/>
        <v>-7</v>
      </c>
      <c r="F654" s="15" t="str">
        <f>IFERROR(VLOOKUP($A654,'CR ACT'!$A$3:$G$9999,2,0),"")</f>
        <v/>
      </c>
      <c r="G654" s="15" t="str">
        <f>IFERROR(VLOOKUP($A654,'CR ACT'!$A$3:$G$9999,3,0),"")</f>
        <v/>
      </c>
      <c r="H654" s="13" t="str">
        <f>IFERROR(VLOOKUP($A654,'CR ACT'!$A$3:$G$9999,4,0),"")</f>
        <v/>
      </c>
      <c r="I654" s="15" t="str">
        <f>IFERROR(VLOOKUP($A654,'CR ACT'!$A$3:$G$9999,5,0),"")</f>
        <v/>
      </c>
      <c r="J654" s="15" t="str">
        <f>IFERROR(VLOOKUP($A654,'CR ACT'!$A$3:$G$9999,6,0),"")</f>
        <v/>
      </c>
      <c r="K654" s="21" t="str">
        <f>IFERROR(VLOOKUP($A654,'CR ACT'!$A$3:$G$9999,7,0),"")</f>
        <v/>
      </c>
      <c r="L654" s="141"/>
      <c r="M654" s="141"/>
      <c r="N654" s="141"/>
      <c r="O654" s="141"/>
      <c r="P654" s="48" t="str">
        <f t="shared" si="116"/>
        <v/>
      </c>
      <c r="Q654" s="146" t="str">
        <f t="shared" si="121"/>
        <v/>
      </c>
    </row>
    <row r="655" ht="16.5" spans="1:17">
      <c r="A655" s="13"/>
      <c r="B655" s="135" t="str">
        <f>IFERROR(VLOOKUP(A655,'CR ACT'!$A$3:$J$9999,10,FALSE),"")</f>
        <v/>
      </c>
      <c r="C655" s="14"/>
      <c r="D655" s="16">
        <v>8</v>
      </c>
      <c r="E655" s="11" t="str">
        <f t="shared" si="115"/>
        <v>-8</v>
      </c>
      <c r="F655" s="17" t="str">
        <f>IFERROR(VLOOKUP($A655,'CR ACT'!$A$3:$G$9999,2,0),"")</f>
        <v/>
      </c>
      <c r="G655" s="17" t="str">
        <f>IFERROR(VLOOKUP($A655,'CR ACT'!$A$3:$G$9999,3,0),"")</f>
        <v/>
      </c>
      <c r="H655" s="16" t="str">
        <f>IFERROR(VLOOKUP($A655,'CR ACT'!$A$3:$G$9999,4,0),"")</f>
        <v/>
      </c>
      <c r="I655" s="17" t="str">
        <f>IFERROR(VLOOKUP($A655,'CR ACT'!$A$3:$G$9999,5,0),"")</f>
        <v/>
      </c>
      <c r="J655" s="17" t="str">
        <f>IFERROR(VLOOKUP($A655,'CR ACT'!$A$3:$G$9999,6,0),"")</f>
        <v/>
      </c>
      <c r="K655" s="22" t="str">
        <f>IFERROR(VLOOKUP($A655,'CR ACT'!$A$3:$G$9999,7,0),"")</f>
        <v/>
      </c>
      <c r="L655" s="142"/>
      <c r="M655" s="142"/>
      <c r="N655" s="142"/>
      <c r="O655" s="142"/>
      <c r="P655" s="143" t="str">
        <f t="shared" si="116"/>
        <v/>
      </c>
      <c r="Q655" s="147"/>
    </row>
  </sheetData>
  <autoFilter ref="A4:Q655">
    <sortState ref="A4:Q655">
      <sortCondition ref="A4:A537"/>
    </sortState>
    <extLst/>
  </autoFilter>
  <mergeCells count="3">
    <mergeCell ref="A1:Q1"/>
    <mergeCell ref="A2:Q2"/>
    <mergeCell ref="A3:Q3"/>
  </mergeCells>
  <conditionalFormatting sqref="B472:B479">
    <cfRule type="containsText" dxfId="0" priority="71" operator="between" text="N">
      <formula>NOT(ISERROR(SEARCH("N",B472)))</formula>
    </cfRule>
    <cfRule type="containsText" dxfId="0" priority="72" operator="between" text="N">
      <formula>NOT(ISERROR(SEARCH("N",B472)))</formula>
    </cfRule>
  </conditionalFormatting>
  <conditionalFormatting sqref="B480:B487">
    <cfRule type="containsText" dxfId="0" priority="68" operator="between" text="N">
      <formula>NOT(ISERROR(SEARCH("N",B480)))</formula>
    </cfRule>
    <cfRule type="containsText" dxfId="0" priority="69" operator="between" text="N">
      <formula>NOT(ISERROR(SEARCH("N",B480)))</formula>
    </cfRule>
  </conditionalFormatting>
  <conditionalFormatting sqref="B488:B495">
    <cfRule type="containsText" dxfId="0" priority="65" operator="between" text="N">
      <formula>NOT(ISERROR(SEARCH("N",B488)))</formula>
    </cfRule>
    <cfRule type="containsText" dxfId="0" priority="66" operator="between" text="N">
      <formula>NOT(ISERROR(SEARCH("N",B488)))</formula>
    </cfRule>
  </conditionalFormatting>
  <conditionalFormatting sqref="B496:B503">
    <cfRule type="containsText" dxfId="0" priority="62" operator="between" text="N">
      <formula>NOT(ISERROR(SEARCH("N",B496)))</formula>
    </cfRule>
    <cfRule type="containsText" dxfId="0" priority="63" operator="between" text="N">
      <formula>NOT(ISERROR(SEARCH("N",B496)))</formula>
    </cfRule>
  </conditionalFormatting>
  <conditionalFormatting sqref="B504:B511">
    <cfRule type="containsText" dxfId="0" priority="59" operator="between" text="N">
      <formula>NOT(ISERROR(SEARCH("N",B504)))</formula>
    </cfRule>
    <cfRule type="containsText" dxfId="0" priority="60" operator="between" text="N">
      <formula>NOT(ISERROR(SEARCH("N",B504)))</formula>
    </cfRule>
  </conditionalFormatting>
  <conditionalFormatting sqref="B512:B519">
    <cfRule type="containsText" dxfId="0" priority="56" operator="between" text="N">
      <formula>NOT(ISERROR(SEARCH("N",B512)))</formula>
    </cfRule>
    <cfRule type="containsText" dxfId="0" priority="57" operator="between" text="N">
      <formula>NOT(ISERROR(SEARCH("N",B512)))</formula>
    </cfRule>
  </conditionalFormatting>
  <conditionalFormatting sqref="B520:B527">
    <cfRule type="containsText" dxfId="0" priority="53" operator="between" text="N">
      <formula>NOT(ISERROR(SEARCH("N",B520)))</formula>
    </cfRule>
    <cfRule type="containsText" dxfId="0" priority="54" operator="between" text="N">
      <formula>NOT(ISERROR(SEARCH("N",B520)))</formula>
    </cfRule>
  </conditionalFormatting>
  <conditionalFormatting sqref="B528:B535">
    <cfRule type="containsText" dxfId="0" priority="50" operator="between" text="N">
      <formula>NOT(ISERROR(SEARCH("N",B528)))</formula>
    </cfRule>
    <cfRule type="containsText" dxfId="0" priority="51" operator="between" text="N">
      <formula>NOT(ISERROR(SEARCH("N",B528)))</formula>
    </cfRule>
  </conditionalFormatting>
  <conditionalFormatting sqref="B536:B543">
    <cfRule type="containsText" dxfId="0" priority="47" operator="between" text="N">
      <formula>NOT(ISERROR(SEARCH("N",B536)))</formula>
    </cfRule>
    <cfRule type="containsText" dxfId="0" priority="48" operator="between" text="N">
      <formula>NOT(ISERROR(SEARCH("N",B536)))</formula>
    </cfRule>
  </conditionalFormatting>
  <conditionalFormatting sqref="B544:B551">
    <cfRule type="containsText" dxfId="0" priority="44" operator="between" text="N">
      <formula>NOT(ISERROR(SEARCH("N",B544)))</formula>
    </cfRule>
    <cfRule type="containsText" dxfId="0" priority="45" operator="between" text="N">
      <formula>NOT(ISERROR(SEARCH("N",B544)))</formula>
    </cfRule>
  </conditionalFormatting>
  <conditionalFormatting sqref="B552:B559">
    <cfRule type="containsText" dxfId="0" priority="41" operator="between" text="N">
      <formula>NOT(ISERROR(SEARCH("N",B552)))</formula>
    </cfRule>
    <cfRule type="containsText" dxfId="0" priority="42" operator="between" text="N">
      <formula>NOT(ISERROR(SEARCH("N",B552)))</formula>
    </cfRule>
  </conditionalFormatting>
  <conditionalFormatting sqref="B560:B567">
    <cfRule type="containsText" dxfId="0" priority="38" operator="between" text="N">
      <formula>NOT(ISERROR(SEARCH("N",B560)))</formula>
    </cfRule>
    <cfRule type="containsText" dxfId="0" priority="39" operator="between" text="N">
      <formula>NOT(ISERROR(SEARCH("N",B560)))</formula>
    </cfRule>
  </conditionalFormatting>
  <conditionalFormatting sqref="B568:B575">
    <cfRule type="containsText" dxfId="0" priority="32" operator="between" text="N">
      <formula>NOT(ISERROR(SEARCH("N",B568)))</formula>
    </cfRule>
    <cfRule type="containsText" dxfId="0" priority="33" operator="between" text="N">
      <formula>NOT(ISERROR(SEARCH("N",B568)))</formula>
    </cfRule>
  </conditionalFormatting>
  <conditionalFormatting sqref="B576:B583">
    <cfRule type="containsText" dxfId="0" priority="29" operator="between" text="N">
      <formula>NOT(ISERROR(SEARCH("N",B576)))</formula>
    </cfRule>
    <cfRule type="containsText" dxfId="0" priority="30" operator="between" text="N">
      <formula>NOT(ISERROR(SEARCH("N",B576)))</formula>
    </cfRule>
  </conditionalFormatting>
  <conditionalFormatting sqref="B584:B591">
    <cfRule type="containsText" dxfId="0" priority="26" operator="between" text="N">
      <formula>NOT(ISERROR(SEARCH("N",B584)))</formula>
    </cfRule>
    <cfRule type="containsText" dxfId="0" priority="27" operator="between" text="N">
      <formula>NOT(ISERROR(SEARCH("N",B584)))</formula>
    </cfRule>
  </conditionalFormatting>
  <conditionalFormatting sqref="B592:B599">
    <cfRule type="containsText" dxfId="0" priority="23" operator="between" text="N">
      <formula>NOT(ISERROR(SEARCH("N",B592)))</formula>
    </cfRule>
    <cfRule type="containsText" dxfId="0" priority="24" operator="between" text="N">
      <formula>NOT(ISERROR(SEARCH("N",B592)))</formula>
    </cfRule>
  </conditionalFormatting>
  <conditionalFormatting sqref="B600:B607">
    <cfRule type="containsText" dxfId="0" priority="20" operator="between" text="N">
      <formula>NOT(ISERROR(SEARCH("N",B600)))</formula>
    </cfRule>
    <cfRule type="containsText" dxfId="0" priority="21" operator="between" text="N">
      <formula>NOT(ISERROR(SEARCH("N",B600)))</formula>
    </cfRule>
  </conditionalFormatting>
  <conditionalFormatting sqref="B608:B615">
    <cfRule type="containsText" dxfId="0" priority="17" operator="between" text="N">
      <formula>NOT(ISERROR(SEARCH("N",B608)))</formula>
    </cfRule>
    <cfRule type="containsText" dxfId="0" priority="18" operator="between" text="N">
      <formula>NOT(ISERROR(SEARCH("N",B608)))</formula>
    </cfRule>
  </conditionalFormatting>
  <conditionalFormatting sqref="B616:B623">
    <cfRule type="containsText" dxfId="0" priority="14" operator="between" text="N">
      <formula>NOT(ISERROR(SEARCH("N",B616)))</formula>
    </cfRule>
    <cfRule type="containsText" dxfId="0" priority="15" operator="between" text="N">
      <formula>NOT(ISERROR(SEARCH("N",B616)))</formula>
    </cfRule>
  </conditionalFormatting>
  <conditionalFormatting sqref="B624:B631">
    <cfRule type="containsText" dxfId="0" priority="11" operator="between" text="N">
      <formula>NOT(ISERROR(SEARCH("N",B624)))</formula>
    </cfRule>
    <cfRule type="containsText" dxfId="0" priority="12" operator="between" text="N">
      <formula>NOT(ISERROR(SEARCH("N",B624)))</formula>
    </cfRule>
  </conditionalFormatting>
  <conditionalFormatting sqref="B632:B639">
    <cfRule type="containsText" dxfId="0" priority="8" operator="between" text="N">
      <formula>NOT(ISERROR(SEARCH("N",B632)))</formula>
    </cfRule>
    <cfRule type="containsText" dxfId="0" priority="9" operator="between" text="N">
      <formula>NOT(ISERROR(SEARCH("N",B632)))</formula>
    </cfRule>
  </conditionalFormatting>
  <conditionalFormatting sqref="B640:B647">
    <cfRule type="containsText" dxfId="0" priority="5" operator="between" text="N">
      <formula>NOT(ISERROR(SEARCH("N",B640)))</formula>
    </cfRule>
    <cfRule type="containsText" dxfId="0" priority="6" operator="between" text="N">
      <formula>NOT(ISERROR(SEARCH("N",B640)))</formula>
    </cfRule>
  </conditionalFormatting>
  <conditionalFormatting sqref="B648:B655">
    <cfRule type="containsText" dxfId="0" priority="2" operator="between" text="N">
      <formula>NOT(ISERROR(SEARCH("N",B648)))</formula>
    </cfRule>
    <cfRule type="containsText" dxfId="0" priority="3" operator="between" text="N">
      <formula>NOT(ISERROR(SEARCH("N",B648)))</formula>
    </cfRule>
  </conditionalFormatting>
  <conditionalFormatting sqref="Q5:Q471">
    <cfRule type="cellIs" dxfId="1" priority="73" operator="lessThan">
      <formula>0.00625</formula>
    </cfRule>
  </conditionalFormatting>
  <conditionalFormatting sqref="Q472:Q479">
    <cfRule type="cellIs" dxfId="1" priority="70" operator="lessThan">
      <formula>0.00625</formula>
    </cfRule>
  </conditionalFormatting>
  <conditionalFormatting sqref="Q480:Q487">
    <cfRule type="cellIs" dxfId="1" priority="67" operator="lessThan">
      <formula>0.00625</formula>
    </cfRule>
  </conditionalFormatting>
  <conditionalFormatting sqref="Q488:Q495">
    <cfRule type="cellIs" dxfId="1" priority="64" operator="lessThan">
      <formula>0.00625</formula>
    </cfRule>
  </conditionalFormatting>
  <conditionalFormatting sqref="Q496:Q503">
    <cfRule type="cellIs" dxfId="1" priority="61" operator="lessThan">
      <formula>0.00625</formula>
    </cfRule>
  </conditionalFormatting>
  <conditionalFormatting sqref="Q504:Q511">
    <cfRule type="cellIs" dxfId="1" priority="58" operator="lessThan">
      <formula>0.00625</formula>
    </cfRule>
  </conditionalFormatting>
  <conditionalFormatting sqref="Q512:Q519">
    <cfRule type="cellIs" dxfId="1" priority="55" operator="lessThan">
      <formula>0.00625</formula>
    </cfRule>
  </conditionalFormatting>
  <conditionalFormatting sqref="Q520:Q527">
    <cfRule type="cellIs" dxfId="1" priority="52" operator="lessThan">
      <formula>0.00625</formula>
    </cfRule>
  </conditionalFormatting>
  <conditionalFormatting sqref="Q528:Q535">
    <cfRule type="cellIs" dxfId="1" priority="49" operator="lessThan">
      <formula>0.00625</formula>
    </cfRule>
  </conditionalFormatting>
  <conditionalFormatting sqref="Q536:Q543">
    <cfRule type="cellIs" dxfId="1" priority="46" operator="lessThan">
      <formula>0.00625</formula>
    </cfRule>
  </conditionalFormatting>
  <conditionalFormatting sqref="Q544:Q551">
    <cfRule type="cellIs" dxfId="1" priority="43" operator="lessThan">
      <formula>0.00625</formula>
    </cfRule>
  </conditionalFormatting>
  <conditionalFormatting sqref="Q552:Q559">
    <cfRule type="cellIs" dxfId="1" priority="40" operator="lessThan">
      <formula>0.00625</formula>
    </cfRule>
  </conditionalFormatting>
  <conditionalFormatting sqref="Q560:Q567">
    <cfRule type="cellIs" dxfId="1" priority="37" operator="lessThan">
      <formula>0.00625</formula>
    </cfRule>
  </conditionalFormatting>
  <conditionalFormatting sqref="Q568:Q575">
    <cfRule type="cellIs" dxfId="1" priority="31" operator="lessThan">
      <formula>0.00625</formula>
    </cfRule>
  </conditionalFormatting>
  <conditionalFormatting sqref="Q576:Q583">
    <cfRule type="cellIs" dxfId="1" priority="28" operator="lessThan">
      <formula>0.00625</formula>
    </cfRule>
  </conditionalFormatting>
  <conditionalFormatting sqref="Q584:Q591">
    <cfRule type="cellIs" dxfId="1" priority="25" operator="lessThan">
      <formula>0.00625</formula>
    </cfRule>
  </conditionalFormatting>
  <conditionalFormatting sqref="Q592:Q599">
    <cfRule type="cellIs" dxfId="1" priority="22" operator="lessThan">
      <formula>0.00625</formula>
    </cfRule>
  </conditionalFormatting>
  <conditionalFormatting sqref="Q600:Q607">
    <cfRule type="cellIs" dxfId="1" priority="19" operator="lessThan">
      <formula>0.00625</formula>
    </cfRule>
  </conditionalFormatting>
  <conditionalFormatting sqref="Q608:Q615">
    <cfRule type="cellIs" dxfId="1" priority="16" operator="lessThan">
      <formula>0.00625</formula>
    </cfRule>
  </conditionalFormatting>
  <conditionalFormatting sqref="Q616:Q623">
    <cfRule type="cellIs" dxfId="1" priority="13" operator="lessThan">
      <formula>0.00625</formula>
    </cfRule>
  </conditionalFormatting>
  <conditionalFormatting sqref="Q624:Q631">
    <cfRule type="cellIs" dxfId="1" priority="10" operator="lessThan">
      <formula>0.00625</formula>
    </cfRule>
  </conditionalFormatting>
  <conditionalFormatting sqref="Q632:Q639">
    <cfRule type="cellIs" dxfId="1" priority="7" operator="lessThan">
      <formula>0.00625</formula>
    </cfRule>
  </conditionalFormatting>
  <conditionalFormatting sqref="Q640:Q647">
    <cfRule type="cellIs" dxfId="1" priority="4" operator="lessThan">
      <formula>0.00625</formula>
    </cfRule>
  </conditionalFormatting>
  <conditionalFormatting sqref="Q648:Q655">
    <cfRule type="cellIs" dxfId="1" priority="1" operator="lessThan">
      <formula>0.00625</formula>
    </cfRule>
  </conditionalFormatting>
  <conditionalFormatting sqref="B616:B1048576 B1:B471">
    <cfRule type="containsText" dxfId="0" priority="77" operator="between" text="N">
      <formula>NOT(ISERROR(SEARCH("N",B1)))</formula>
    </cfRule>
    <cfRule type="containsText" dxfId="0" priority="78" operator="between" text="N">
      <formula>NOT(ISERROR(SEARCH("N",B1)))</formula>
    </cfRule>
  </conditionalFormatting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70"/>
  <sheetViews>
    <sheetView topLeftCell="A138" workbookViewId="0">
      <selection activeCell="J10" sqref="J10"/>
    </sheetView>
  </sheetViews>
  <sheetFormatPr defaultColWidth="8.71428571428571" defaultRowHeight="15"/>
  <cols>
    <col min="1" max="1" width="8.71428571428571" style="73"/>
    <col min="2" max="2" width="9.57142857142857" style="73" customWidth="1"/>
    <col min="3" max="3" width="9.85714285714286" style="74" customWidth="1"/>
    <col min="4" max="4" width="40.2380952380952" style="74" customWidth="1"/>
    <col min="5" max="5" width="8.71428571428571" style="74"/>
    <col min="6" max="6" width="8.71428571428571" style="73"/>
    <col min="7" max="7" width="8.71428571428571" style="75"/>
    <col min="8" max="8" width="8.14285714285714" style="74" customWidth="1"/>
    <col min="9" max="9" width="14.4285714285714" style="73" customWidth="1"/>
    <col min="10" max="10" width="20.4285714285714" style="73" customWidth="1"/>
    <col min="11" max="250" width="8.71428571428571" style="73"/>
    <col min="251" max="251" width="9.57142857142857" style="73" customWidth="1"/>
    <col min="252" max="252" width="9.85714285714286" style="73" customWidth="1"/>
    <col min="253" max="253" width="24.5714285714286" style="73" customWidth="1"/>
    <col min="254" max="506" width="8.71428571428571" style="73"/>
    <col min="507" max="507" width="9.57142857142857" style="73" customWidth="1"/>
    <col min="508" max="508" width="9.85714285714286" style="73" customWidth="1"/>
    <col min="509" max="509" width="24.5714285714286" style="73" customWidth="1"/>
    <col min="510" max="762" width="8.71428571428571" style="73"/>
    <col min="763" max="763" width="9.57142857142857" style="73" customWidth="1"/>
    <col min="764" max="764" width="9.85714285714286" style="73" customWidth="1"/>
    <col min="765" max="765" width="24.5714285714286" style="73" customWidth="1"/>
    <col min="766" max="1018" width="8.71428571428571" style="73"/>
    <col min="1019" max="1019" width="9.57142857142857" style="73" customWidth="1"/>
    <col min="1020" max="1020" width="9.85714285714286" style="73" customWidth="1"/>
    <col min="1021" max="1021" width="24.5714285714286" style="73" customWidth="1"/>
    <col min="1022" max="1023" width="8.71428571428571" style="73"/>
    <col min="1024" max="1024" width="11.5714285714286" customWidth="1"/>
  </cols>
  <sheetData>
    <row r="2" ht="30" spans="1:10">
      <c r="A2" s="76" t="s">
        <v>3</v>
      </c>
      <c r="B2" s="76" t="s">
        <v>20</v>
      </c>
      <c r="C2" s="76" t="s">
        <v>21</v>
      </c>
      <c r="D2" s="76" t="s">
        <v>10</v>
      </c>
      <c r="E2" s="76" t="s">
        <v>22</v>
      </c>
      <c r="F2" s="76" t="s">
        <v>23</v>
      </c>
      <c r="G2" s="77" t="s">
        <v>17</v>
      </c>
      <c r="H2" s="76" t="s">
        <v>18</v>
      </c>
      <c r="I2" s="76" t="s">
        <v>24</v>
      </c>
      <c r="J2" s="73" t="s">
        <v>25</v>
      </c>
    </row>
    <row r="3" ht="15.75" spans="1:9">
      <c r="A3" s="78">
        <v>1</v>
      </c>
      <c r="B3" s="79">
        <v>0.152777777777778</v>
      </c>
      <c r="C3" s="80" t="s">
        <v>26</v>
      </c>
      <c r="D3" s="80" t="s">
        <v>27</v>
      </c>
      <c r="E3" s="80" t="s">
        <v>28</v>
      </c>
      <c r="F3" s="81">
        <f t="shared" ref="F3:F66" si="0">B3+H3</f>
        <v>0.15625</v>
      </c>
      <c r="G3" s="82">
        <v>3.5</v>
      </c>
      <c r="H3" s="83">
        <v>0.00347222222222222</v>
      </c>
      <c r="I3" s="74">
        <f>SCH!A5</f>
        <v>1</v>
      </c>
    </row>
    <row r="4" ht="15.75" spans="1:9">
      <c r="A4" s="84">
        <v>2</v>
      </c>
      <c r="B4" s="81">
        <v>0.329861111111111</v>
      </c>
      <c r="C4" s="80" t="s">
        <v>26</v>
      </c>
      <c r="D4" s="80" t="s">
        <v>27</v>
      </c>
      <c r="E4" s="80" t="s">
        <v>28</v>
      </c>
      <c r="F4" s="81">
        <f t="shared" si="0"/>
        <v>0.336805555555555</v>
      </c>
      <c r="G4" s="85">
        <v>3.5</v>
      </c>
      <c r="H4" s="83">
        <v>0.00694444444444444</v>
      </c>
      <c r="I4" s="74">
        <f>SCH!A145</f>
        <v>0</v>
      </c>
    </row>
    <row r="5" ht="15.75" spans="1:9">
      <c r="A5" s="84">
        <v>3</v>
      </c>
      <c r="B5" s="86">
        <v>0.277777777777778</v>
      </c>
      <c r="C5" s="87" t="s">
        <v>26</v>
      </c>
      <c r="D5" s="87" t="s">
        <v>27</v>
      </c>
      <c r="E5" s="87" t="s">
        <v>28</v>
      </c>
      <c r="F5" s="81">
        <f t="shared" si="0"/>
        <v>0.284722222222222</v>
      </c>
      <c r="G5" s="88">
        <v>3.5</v>
      </c>
      <c r="H5" s="89">
        <v>0.00694444444444444</v>
      </c>
      <c r="I5" s="74">
        <f>SCH!A16</f>
        <v>169</v>
      </c>
    </row>
    <row r="6" ht="15.75" spans="1:9">
      <c r="A6" s="84">
        <v>4</v>
      </c>
      <c r="B6" s="86">
        <v>0.1875</v>
      </c>
      <c r="C6" s="87" t="s">
        <v>26</v>
      </c>
      <c r="D6" s="87" t="s">
        <v>27</v>
      </c>
      <c r="E6" s="87" t="s">
        <v>28</v>
      </c>
      <c r="F6" s="81">
        <f t="shared" si="0"/>
        <v>0.194444444444444</v>
      </c>
      <c r="G6" s="90">
        <v>3.5</v>
      </c>
      <c r="H6" s="83">
        <v>0.00694444444444444</v>
      </c>
      <c r="I6" s="74">
        <f>SCH!A10</f>
        <v>514</v>
      </c>
    </row>
    <row r="7" ht="15.75" spans="1:9">
      <c r="A7" s="84">
        <v>5</v>
      </c>
      <c r="B7" s="86">
        <v>0.53125</v>
      </c>
      <c r="C7" s="80" t="s">
        <v>26</v>
      </c>
      <c r="D7" s="80" t="s">
        <v>27</v>
      </c>
      <c r="E7" s="80" t="s">
        <v>28</v>
      </c>
      <c r="F7" s="81">
        <f t="shared" si="0"/>
        <v>0.538194444444444</v>
      </c>
      <c r="G7" s="82">
        <v>3.5</v>
      </c>
      <c r="H7" s="83">
        <v>0.00694444444444444</v>
      </c>
      <c r="I7" s="74">
        <f>SCH!A357</f>
        <v>0</v>
      </c>
    </row>
    <row r="8" ht="15.75" spans="1:9">
      <c r="A8" s="91">
        <v>6</v>
      </c>
      <c r="B8" s="92">
        <v>0.211805555555556</v>
      </c>
      <c r="C8" s="80" t="s">
        <v>26</v>
      </c>
      <c r="D8" s="80" t="s">
        <v>27</v>
      </c>
      <c r="E8" s="80" t="s">
        <v>28</v>
      </c>
      <c r="F8" s="81">
        <f t="shared" si="0"/>
        <v>0.21875</v>
      </c>
      <c r="G8" s="90">
        <v>3.5</v>
      </c>
      <c r="H8" s="89">
        <v>0.00694444444444444</v>
      </c>
      <c r="I8" s="74">
        <f>SCH!A19</f>
        <v>0</v>
      </c>
    </row>
    <row r="9" ht="15.75" spans="1:9">
      <c r="A9" s="84">
        <v>7</v>
      </c>
      <c r="B9" s="86">
        <v>0.21875</v>
      </c>
      <c r="C9" s="87" t="s">
        <v>26</v>
      </c>
      <c r="D9" s="87" t="s">
        <v>27</v>
      </c>
      <c r="E9" s="87" t="s">
        <v>28</v>
      </c>
      <c r="F9" s="81">
        <f t="shared" si="0"/>
        <v>0.225694444444444</v>
      </c>
      <c r="G9" s="88">
        <v>3.5</v>
      </c>
      <c r="H9" s="89">
        <v>0.00694444444444444</v>
      </c>
      <c r="I9" s="74">
        <f>SCH!A24</f>
        <v>268</v>
      </c>
    </row>
    <row r="10" ht="15.75" spans="1:9">
      <c r="A10" s="84">
        <v>8</v>
      </c>
      <c r="B10" s="93">
        <v>0.222222222222222</v>
      </c>
      <c r="C10" s="87" t="s">
        <v>26</v>
      </c>
      <c r="D10" s="87" t="s">
        <v>27</v>
      </c>
      <c r="E10" s="87" t="s">
        <v>28</v>
      </c>
      <c r="F10" s="81">
        <f t="shared" si="0"/>
        <v>0.229166666666666</v>
      </c>
      <c r="G10" s="90">
        <v>3.5</v>
      </c>
      <c r="H10" s="89">
        <v>0.00694444444444444</v>
      </c>
      <c r="I10" s="74">
        <f>SCH!A25</f>
        <v>464</v>
      </c>
    </row>
    <row r="11" ht="15.75" spans="1:9">
      <c r="A11" s="84">
        <v>9</v>
      </c>
      <c r="B11" s="81">
        <v>0.229166666666667</v>
      </c>
      <c r="C11" s="80" t="s">
        <v>26</v>
      </c>
      <c r="D11" s="80" t="s">
        <v>27</v>
      </c>
      <c r="E11" s="80" t="s">
        <v>28</v>
      </c>
      <c r="F11" s="81">
        <f t="shared" si="0"/>
        <v>0.236111111111111</v>
      </c>
      <c r="G11" s="82">
        <v>3.5</v>
      </c>
      <c r="H11" s="83">
        <v>0.00694444444444444</v>
      </c>
      <c r="I11" s="74">
        <f>SCH!A34</f>
        <v>72</v>
      </c>
    </row>
    <row r="12" ht="15.75" spans="1:9">
      <c r="A12" s="84">
        <v>10</v>
      </c>
      <c r="B12" s="93">
        <v>0.270833333333333</v>
      </c>
      <c r="C12" s="87" t="s">
        <v>26</v>
      </c>
      <c r="D12" s="87" t="s">
        <v>27</v>
      </c>
      <c r="E12" s="87" t="s">
        <v>28</v>
      </c>
      <c r="F12" s="81">
        <f t="shared" si="0"/>
        <v>0.277777777777777</v>
      </c>
      <c r="G12" s="90">
        <v>3.5</v>
      </c>
      <c r="H12" s="89">
        <v>0.00694444444444444</v>
      </c>
      <c r="I12" s="74">
        <f>SCH!A26</f>
        <v>110</v>
      </c>
    </row>
    <row r="13" ht="15.75" spans="1:9">
      <c r="A13" s="84">
        <v>11</v>
      </c>
      <c r="B13" s="94">
        <v>0.239583333333333</v>
      </c>
      <c r="C13" s="87" t="s">
        <v>26</v>
      </c>
      <c r="D13" s="87" t="s">
        <v>27</v>
      </c>
      <c r="E13" s="87" t="s">
        <v>28</v>
      </c>
      <c r="F13" s="81">
        <f t="shared" si="0"/>
        <v>0.246527777777777</v>
      </c>
      <c r="G13" s="88">
        <v>3.5</v>
      </c>
      <c r="H13" s="89">
        <v>0.00694444444444444</v>
      </c>
      <c r="I13" s="74">
        <f>SCH!A43</f>
        <v>0</v>
      </c>
    </row>
    <row r="14" ht="15.75" spans="1:9">
      <c r="A14" s="84">
        <v>12</v>
      </c>
      <c r="B14" s="92">
        <v>0.239583333333333</v>
      </c>
      <c r="C14" s="80" t="s">
        <v>26</v>
      </c>
      <c r="D14" s="80" t="s">
        <v>27</v>
      </c>
      <c r="E14" s="80" t="s">
        <v>28</v>
      </c>
      <c r="F14" s="81">
        <f t="shared" si="0"/>
        <v>0.246527777777777</v>
      </c>
      <c r="G14" s="85">
        <v>3.5</v>
      </c>
      <c r="H14" s="83">
        <v>0.00694444444444444</v>
      </c>
      <c r="I14" s="74">
        <f>SCH!A44</f>
        <v>0</v>
      </c>
    </row>
    <row r="15" ht="15.75" spans="1:9">
      <c r="A15" s="84">
        <v>13</v>
      </c>
      <c r="B15" s="86">
        <v>0.229166666666667</v>
      </c>
      <c r="C15" s="87" t="s">
        <v>26</v>
      </c>
      <c r="D15" s="87" t="s">
        <v>27</v>
      </c>
      <c r="E15" s="87" t="s">
        <v>28</v>
      </c>
      <c r="F15" s="81">
        <f t="shared" si="0"/>
        <v>0.236111111111111</v>
      </c>
      <c r="G15" s="88">
        <v>3.5</v>
      </c>
      <c r="H15" s="89">
        <v>0.00694444444444444</v>
      </c>
      <c r="I15" s="74">
        <f>SCH!A35</f>
        <v>0</v>
      </c>
    </row>
    <row r="16" ht="15.75" spans="1:9">
      <c r="A16" s="84">
        <v>14</v>
      </c>
      <c r="B16" s="81">
        <v>0.243055555555556</v>
      </c>
      <c r="C16" s="80" t="s">
        <v>26</v>
      </c>
      <c r="D16" s="80" t="s">
        <v>27</v>
      </c>
      <c r="E16" s="80" t="s">
        <v>28</v>
      </c>
      <c r="F16" s="81">
        <f t="shared" si="0"/>
        <v>0.25</v>
      </c>
      <c r="G16" s="85">
        <v>3.5</v>
      </c>
      <c r="H16" s="83">
        <v>0.00694444444444444</v>
      </c>
      <c r="I16" s="74">
        <f>SCH!A46</f>
        <v>135</v>
      </c>
    </row>
    <row r="17" ht="15.75" spans="1:9">
      <c r="A17" s="91">
        <v>15</v>
      </c>
      <c r="B17" s="93">
        <v>0.180555555555556</v>
      </c>
      <c r="C17" s="80" t="s">
        <v>26</v>
      </c>
      <c r="D17" s="80" t="s">
        <v>27</v>
      </c>
      <c r="E17" s="80" t="s">
        <v>28</v>
      </c>
      <c r="F17" s="81">
        <f t="shared" si="0"/>
        <v>0.184027777777778</v>
      </c>
      <c r="G17" s="88">
        <v>3.5</v>
      </c>
      <c r="H17" s="89">
        <v>0.00347222222222222</v>
      </c>
      <c r="I17" s="74">
        <f>SCH!A9</f>
        <v>343</v>
      </c>
    </row>
    <row r="18" ht="15.75" spans="1:9">
      <c r="A18" s="84">
        <v>16</v>
      </c>
      <c r="B18" s="95">
        <v>0.256944444444444</v>
      </c>
      <c r="C18" s="80" t="s">
        <v>26</v>
      </c>
      <c r="D18" s="80" t="s">
        <v>27</v>
      </c>
      <c r="E18" s="80" t="s">
        <v>28</v>
      </c>
      <c r="F18" s="81">
        <f t="shared" si="0"/>
        <v>0.263888888888888</v>
      </c>
      <c r="G18" s="85">
        <v>3.5</v>
      </c>
      <c r="H18" s="83">
        <v>0.00694444444444444</v>
      </c>
      <c r="I18" s="74">
        <f>SCH!A52</f>
        <v>0</v>
      </c>
    </row>
    <row r="19" ht="15.75" spans="1:9">
      <c r="A19" s="84">
        <v>17</v>
      </c>
      <c r="B19" s="93">
        <v>0.215277777777778</v>
      </c>
      <c r="C19" s="80" t="s">
        <v>26</v>
      </c>
      <c r="D19" s="80" t="s">
        <v>27</v>
      </c>
      <c r="E19" s="80" t="s">
        <v>28</v>
      </c>
      <c r="F19" s="81">
        <f t="shared" si="0"/>
        <v>0.21875</v>
      </c>
      <c r="G19" s="82">
        <v>3.5</v>
      </c>
      <c r="H19" s="83">
        <v>0.00347222222222222</v>
      </c>
      <c r="I19" s="74">
        <f>SCH!A21</f>
        <v>43</v>
      </c>
    </row>
    <row r="20" ht="15.75" spans="1:9">
      <c r="A20" s="84">
        <v>18</v>
      </c>
      <c r="B20" s="86">
        <v>0.254166666666667</v>
      </c>
      <c r="C20" s="87" t="s">
        <v>26</v>
      </c>
      <c r="D20" s="87" t="s">
        <v>27</v>
      </c>
      <c r="E20" s="87" t="s">
        <v>28</v>
      </c>
      <c r="F20" s="81">
        <f t="shared" si="0"/>
        <v>0.261111111111111</v>
      </c>
      <c r="G20" s="90">
        <v>3.5</v>
      </c>
      <c r="H20" s="89">
        <v>0.00694444444444444</v>
      </c>
      <c r="I20" s="74">
        <f>SCH!A58</f>
        <v>116</v>
      </c>
    </row>
    <row r="21" ht="15.75" spans="1:9">
      <c r="A21" s="84">
        <v>19</v>
      </c>
      <c r="B21" s="96">
        <v>0.458333333333333</v>
      </c>
      <c r="C21" s="80" t="s">
        <v>26</v>
      </c>
      <c r="D21" s="80" t="s">
        <v>27</v>
      </c>
      <c r="E21" s="80" t="s">
        <v>28</v>
      </c>
      <c r="F21" s="81">
        <f t="shared" si="0"/>
        <v>0.465277777777777</v>
      </c>
      <c r="G21" s="82">
        <v>3.5</v>
      </c>
      <c r="H21" s="83">
        <v>0.00694444444444444</v>
      </c>
      <c r="I21" s="74">
        <f>SCH!A59</f>
        <v>0</v>
      </c>
    </row>
    <row r="22" ht="15.75" spans="1:9">
      <c r="A22" s="84">
        <v>20</v>
      </c>
      <c r="B22" s="86">
        <v>0.263888888888889</v>
      </c>
      <c r="C22" s="80" t="s">
        <v>26</v>
      </c>
      <c r="D22" s="80" t="s">
        <v>27</v>
      </c>
      <c r="E22" s="80" t="s">
        <v>28</v>
      </c>
      <c r="F22" s="81">
        <f t="shared" si="0"/>
        <v>0.267361111111111</v>
      </c>
      <c r="G22" s="85">
        <v>3.5</v>
      </c>
      <c r="H22" s="83">
        <v>0.00347222222222222</v>
      </c>
      <c r="I22" s="74">
        <f>SCH!A69</f>
        <v>57</v>
      </c>
    </row>
    <row r="23" ht="15.75" spans="1:9">
      <c r="A23" s="91">
        <v>21</v>
      </c>
      <c r="B23" s="93">
        <v>0.2625</v>
      </c>
      <c r="C23" s="80" t="s">
        <v>26</v>
      </c>
      <c r="D23" s="80" t="s">
        <v>27</v>
      </c>
      <c r="E23" s="80" t="s">
        <v>28</v>
      </c>
      <c r="F23" s="81">
        <f t="shared" si="0"/>
        <v>0.269444444444444</v>
      </c>
      <c r="G23" s="88">
        <v>3.5</v>
      </c>
      <c r="H23" s="89">
        <v>0.00694444444444444</v>
      </c>
      <c r="I23" s="74">
        <f>SCH!A68</f>
        <v>0</v>
      </c>
    </row>
    <row r="24" ht="15.75" spans="1:9">
      <c r="A24" s="91">
        <v>22</v>
      </c>
      <c r="B24" s="86">
        <v>0.263888888888889</v>
      </c>
      <c r="C24" s="80" t="s">
        <v>26</v>
      </c>
      <c r="D24" s="80" t="s">
        <v>27</v>
      </c>
      <c r="E24" s="80" t="s">
        <v>28</v>
      </c>
      <c r="F24" s="81">
        <f t="shared" si="0"/>
        <v>0.270833333333333</v>
      </c>
      <c r="G24" s="90">
        <v>3.5</v>
      </c>
      <c r="H24" s="89">
        <v>0.00694444444444444</v>
      </c>
      <c r="I24" s="74">
        <f>SCH!A70</f>
        <v>246</v>
      </c>
    </row>
    <row r="25" ht="15.75" spans="1:9">
      <c r="A25" s="84">
        <v>23</v>
      </c>
      <c r="B25" s="93">
        <v>0.423611111111111</v>
      </c>
      <c r="C25" s="87" t="s">
        <v>26</v>
      </c>
      <c r="D25" s="87" t="s">
        <v>27</v>
      </c>
      <c r="E25" s="87" t="s">
        <v>28</v>
      </c>
      <c r="F25" s="81">
        <f t="shared" si="0"/>
        <v>0.427083333333333</v>
      </c>
      <c r="G25" s="88">
        <v>3.5</v>
      </c>
      <c r="H25" s="89">
        <v>0.00347222222222222</v>
      </c>
      <c r="I25" s="74">
        <f>SCH!A167</f>
        <v>282</v>
      </c>
    </row>
    <row r="26" ht="15.75" spans="1:9">
      <c r="A26" s="84">
        <v>24</v>
      </c>
      <c r="B26" s="86">
        <v>0.340277777777778</v>
      </c>
      <c r="C26" s="87" t="s">
        <v>26</v>
      </c>
      <c r="D26" s="87" t="s">
        <v>27</v>
      </c>
      <c r="E26" s="87" t="s">
        <v>28</v>
      </c>
      <c r="F26" s="81">
        <f t="shared" si="0"/>
        <v>0.347222222222222</v>
      </c>
      <c r="G26" s="90">
        <v>3.5</v>
      </c>
      <c r="H26" s="89">
        <v>0.00694444444444444</v>
      </c>
      <c r="I26" s="74">
        <f>SCH!A74</f>
        <v>117</v>
      </c>
    </row>
    <row r="27" ht="15.75" spans="1:9">
      <c r="A27" s="84">
        <v>25</v>
      </c>
      <c r="B27" s="97">
        <v>0.273611111111111</v>
      </c>
      <c r="C27" s="87" t="s">
        <v>26</v>
      </c>
      <c r="D27" s="87" t="s">
        <v>27</v>
      </c>
      <c r="E27" s="87" t="s">
        <v>28</v>
      </c>
      <c r="F27" s="81">
        <f t="shared" si="0"/>
        <v>0.280555555555555</v>
      </c>
      <c r="G27" s="88">
        <v>3.5</v>
      </c>
      <c r="H27" s="89">
        <v>0.00694444444444444</v>
      </c>
      <c r="I27" s="74">
        <f>SCH!A77</f>
        <v>8</v>
      </c>
    </row>
    <row r="28" ht="15.75" spans="1:9">
      <c r="A28" s="84">
        <v>26</v>
      </c>
      <c r="B28" s="81">
        <v>0.276388888888889</v>
      </c>
      <c r="C28" s="80" t="s">
        <v>26</v>
      </c>
      <c r="D28" s="80" t="s">
        <v>27</v>
      </c>
      <c r="E28" s="80" t="s">
        <v>28</v>
      </c>
      <c r="F28" s="81">
        <f t="shared" si="0"/>
        <v>0.283333333333333</v>
      </c>
      <c r="G28" s="85">
        <v>3.5</v>
      </c>
      <c r="H28" s="83">
        <v>0.00694444444444444</v>
      </c>
      <c r="I28" s="74">
        <f>SCH!A81</f>
        <v>394</v>
      </c>
    </row>
    <row r="29" ht="15.75" spans="1:9">
      <c r="A29" s="84">
        <v>27</v>
      </c>
      <c r="B29" s="96">
        <v>0.277777777777778</v>
      </c>
      <c r="C29" s="80" t="s">
        <v>26</v>
      </c>
      <c r="D29" s="80" t="s">
        <v>27</v>
      </c>
      <c r="E29" s="80" t="s">
        <v>28</v>
      </c>
      <c r="F29" s="81">
        <f t="shared" si="0"/>
        <v>0.284722222222222</v>
      </c>
      <c r="G29" s="82">
        <v>3.5</v>
      </c>
      <c r="H29" s="83">
        <v>0.00694444444444444</v>
      </c>
      <c r="I29" s="74">
        <f>SCH!A82</f>
        <v>70</v>
      </c>
    </row>
    <row r="30" ht="15.75" spans="1:9">
      <c r="A30" s="84">
        <v>28</v>
      </c>
      <c r="B30" s="81">
        <v>0.281944444444444</v>
      </c>
      <c r="C30" s="80" t="s">
        <v>26</v>
      </c>
      <c r="D30" s="80" t="s">
        <v>27</v>
      </c>
      <c r="E30" s="80" t="s">
        <v>28</v>
      </c>
      <c r="F30" s="81">
        <f t="shared" si="0"/>
        <v>0.288888888888888</v>
      </c>
      <c r="G30" s="85">
        <v>3.5</v>
      </c>
      <c r="H30" s="83">
        <v>0.00694444444444444</v>
      </c>
      <c r="I30" s="74">
        <f>SCH!A91</f>
        <v>0</v>
      </c>
    </row>
    <row r="31" ht="15.75" spans="1:9">
      <c r="A31" s="84">
        <v>29</v>
      </c>
      <c r="B31" s="97">
        <v>0.423611111111111</v>
      </c>
      <c r="C31" s="87" t="s">
        <v>26</v>
      </c>
      <c r="D31" s="87" t="s">
        <v>27</v>
      </c>
      <c r="E31" s="87" t="s">
        <v>28</v>
      </c>
      <c r="F31" s="81">
        <f t="shared" si="0"/>
        <v>0.430555555555555</v>
      </c>
      <c r="G31" s="88">
        <v>3.5</v>
      </c>
      <c r="H31" s="83">
        <v>0.00694444444444444</v>
      </c>
      <c r="I31" s="74">
        <f>SCH!A92</f>
        <v>0</v>
      </c>
    </row>
    <row r="32" ht="15.75" spans="1:9">
      <c r="A32" s="84">
        <v>30</v>
      </c>
      <c r="B32" s="86">
        <v>0.2875</v>
      </c>
      <c r="C32" s="80" t="s">
        <v>26</v>
      </c>
      <c r="D32" s="80" t="s">
        <v>27</v>
      </c>
      <c r="E32" s="80" t="s">
        <v>28</v>
      </c>
      <c r="F32" s="81">
        <f t="shared" si="0"/>
        <v>0.294444444444444</v>
      </c>
      <c r="G32" s="85">
        <v>3.5</v>
      </c>
      <c r="H32" s="83">
        <v>0.00694444444444444</v>
      </c>
      <c r="I32" s="74">
        <f>SCH!A98</f>
        <v>0</v>
      </c>
    </row>
    <row r="33" ht="15.75" spans="1:9">
      <c r="A33" s="84">
        <v>31</v>
      </c>
      <c r="B33" s="93">
        <v>0.333333333333333</v>
      </c>
      <c r="C33" s="80" t="s">
        <v>26</v>
      </c>
      <c r="D33" s="80" t="s">
        <v>27</v>
      </c>
      <c r="E33" s="80" t="s">
        <v>28</v>
      </c>
      <c r="F33" s="81">
        <f t="shared" si="0"/>
        <v>0.340277777777777</v>
      </c>
      <c r="G33" s="82">
        <v>3.5</v>
      </c>
      <c r="H33" s="83">
        <v>0.00694444444444444</v>
      </c>
      <c r="I33" s="74">
        <f>SCH!A100</f>
        <v>0</v>
      </c>
    </row>
    <row r="34" ht="15.75" spans="1:9">
      <c r="A34" s="84">
        <v>32</v>
      </c>
      <c r="B34" s="86">
        <v>0.291666666666667</v>
      </c>
      <c r="C34" s="87" t="s">
        <v>26</v>
      </c>
      <c r="D34" s="87" t="s">
        <v>27</v>
      </c>
      <c r="E34" s="87" t="s">
        <v>28</v>
      </c>
      <c r="F34" s="81">
        <f t="shared" si="0"/>
        <v>0.298611111111111</v>
      </c>
      <c r="G34" s="90">
        <v>3.5</v>
      </c>
      <c r="H34" s="89">
        <v>0.00694444444444444</v>
      </c>
      <c r="I34" s="74">
        <f>SCH!A101</f>
        <v>60</v>
      </c>
    </row>
    <row r="35" ht="15.75" spans="1:9">
      <c r="A35" s="84">
        <v>33</v>
      </c>
      <c r="B35" s="86">
        <v>0.298611111111111</v>
      </c>
      <c r="C35" s="87" t="s">
        <v>26</v>
      </c>
      <c r="D35" s="87" t="s">
        <v>27</v>
      </c>
      <c r="E35" s="87" t="s">
        <v>28</v>
      </c>
      <c r="F35" s="81">
        <f t="shared" si="0"/>
        <v>0.305555555555555</v>
      </c>
      <c r="G35" s="88">
        <v>3.5</v>
      </c>
      <c r="H35" s="89">
        <v>0.00694444444444444</v>
      </c>
      <c r="I35" s="74" t="e">
        <f>SCH!#REF!</f>
        <v>#REF!</v>
      </c>
    </row>
    <row r="36" ht="15.75" spans="1:9">
      <c r="A36" s="84">
        <v>34</v>
      </c>
      <c r="B36" s="96">
        <v>0.333333333333333</v>
      </c>
      <c r="C36" s="80" t="s">
        <v>26</v>
      </c>
      <c r="D36" s="80" t="s">
        <v>27</v>
      </c>
      <c r="E36" s="80" t="s">
        <v>28</v>
      </c>
      <c r="F36" s="81">
        <f t="shared" si="0"/>
        <v>0.336805555555555</v>
      </c>
      <c r="G36" s="85">
        <v>3.5</v>
      </c>
      <c r="H36" s="83">
        <v>0.00347222222222222</v>
      </c>
      <c r="I36" s="74">
        <f>SCH!A147</f>
        <v>0</v>
      </c>
    </row>
    <row r="37" ht="15.75" spans="1:9">
      <c r="A37" s="84">
        <v>35</v>
      </c>
      <c r="B37" s="86">
        <v>0.305555555555556</v>
      </c>
      <c r="C37" s="87" t="s">
        <v>26</v>
      </c>
      <c r="D37" s="87" t="s">
        <v>27</v>
      </c>
      <c r="E37" s="87" t="s">
        <v>28</v>
      </c>
      <c r="F37" s="81">
        <f t="shared" si="0"/>
        <v>0.3125</v>
      </c>
      <c r="G37" s="88">
        <v>3.5</v>
      </c>
      <c r="H37" s="89">
        <v>0.00694444444444444</v>
      </c>
      <c r="I37" s="74" t="e">
        <f>SCH!#REF!</f>
        <v>#REF!</v>
      </c>
    </row>
    <row r="38" ht="15.75" spans="1:9">
      <c r="A38" s="84">
        <v>36</v>
      </c>
      <c r="B38" s="93">
        <v>0.309027777777778</v>
      </c>
      <c r="C38" s="87" t="s">
        <v>26</v>
      </c>
      <c r="D38" s="87" t="s">
        <v>27</v>
      </c>
      <c r="E38" s="87" t="s">
        <v>28</v>
      </c>
      <c r="F38" s="81">
        <f t="shared" si="0"/>
        <v>0.315972222222222</v>
      </c>
      <c r="G38" s="90">
        <v>3.5</v>
      </c>
      <c r="H38" s="89">
        <v>0.00694444444444444</v>
      </c>
      <c r="I38" s="74">
        <f>SCH!A114</f>
        <v>121</v>
      </c>
    </row>
    <row r="39" ht="15.75" spans="1:9">
      <c r="A39" s="84">
        <v>37</v>
      </c>
      <c r="B39" s="86">
        <v>0.315972222222222</v>
      </c>
      <c r="C39" s="87" t="s">
        <v>26</v>
      </c>
      <c r="D39" s="87" t="s">
        <v>27</v>
      </c>
      <c r="E39" s="87" t="s">
        <v>28</v>
      </c>
      <c r="F39" s="81">
        <f t="shared" si="0"/>
        <v>0.322916666666666</v>
      </c>
      <c r="G39" s="88">
        <v>3.5</v>
      </c>
      <c r="H39" s="89">
        <v>0.00694444444444444</v>
      </c>
      <c r="I39" s="74">
        <f>SCH!A115</f>
        <v>0</v>
      </c>
    </row>
    <row r="40" ht="15.75" spans="1:9">
      <c r="A40" s="84">
        <v>38</v>
      </c>
      <c r="B40" s="96">
        <v>0.5625</v>
      </c>
      <c r="C40" s="80" t="s">
        <v>26</v>
      </c>
      <c r="D40" s="80" t="s">
        <v>27</v>
      </c>
      <c r="E40" s="80" t="s">
        <v>28</v>
      </c>
      <c r="F40" s="81">
        <f t="shared" si="0"/>
        <v>0.569444444444444</v>
      </c>
      <c r="G40" s="85">
        <v>3.5</v>
      </c>
      <c r="H40" s="83">
        <v>0.00694444444444444</v>
      </c>
      <c r="I40" s="74">
        <f>SCH!A127</f>
        <v>357</v>
      </c>
    </row>
    <row r="41" ht="15.75" spans="1:9">
      <c r="A41" s="84">
        <v>39</v>
      </c>
      <c r="B41" s="86">
        <v>0.322916666666667</v>
      </c>
      <c r="C41" s="80" t="s">
        <v>26</v>
      </c>
      <c r="D41" s="80" t="s">
        <v>27</v>
      </c>
      <c r="E41" s="80" t="s">
        <v>28</v>
      </c>
      <c r="F41" s="81">
        <f t="shared" si="0"/>
        <v>0.329861111111111</v>
      </c>
      <c r="G41" s="82">
        <v>3.5</v>
      </c>
      <c r="H41" s="83">
        <v>0.00694444444444444</v>
      </c>
      <c r="I41" s="74">
        <f>SCH!A133</f>
        <v>29</v>
      </c>
    </row>
    <row r="42" ht="15.75" spans="1:9">
      <c r="A42" s="91">
        <v>40</v>
      </c>
      <c r="B42" s="93">
        <v>0.378472222222222</v>
      </c>
      <c r="C42" s="80" t="s">
        <v>26</v>
      </c>
      <c r="D42" s="80" t="s">
        <v>27</v>
      </c>
      <c r="E42" s="80" t="s">
        <v>28</v>
      </c>
      <c r="F42" s="81">
        <f t="shared" si="0"/>
        <v>0.385416666666666</v>
      </c>
      <c r="G42" s="90">
        <v>3.5</v>
      </c>
      <c r="H42" s="89">
        <v>0.00694444444444444</v>
      </c>
      <c r="I42" s="74">
        <f>SCH!A210</f>
        <v>0</v>
      </c>
    </row>
    <row r="43" ht="15.75" spans="1:9">
      <c r="A43" s="84">
        <v>41</v>
      </c>
      <c r="B43" s="94">
        <v>0.336805555555556</v>
      </c>
      <c r="C43" s="87" t="s">
        <v>26</v>
      </c>
      <c r="D43" s="87" t="s">
        <v>27</v>
      </c>
      <c r="E43" s="87" t="s">
        <v>28</v>
      </c>
      <c r="F43" s="81">
        <f t="shared" si="0"/>
        <v>0.34375</v>
      </c>
      <c r="G43" s="88">
        <v>3.5</v>
      </c>
      <c r="H43" s="89">
        <v>0.00694444444444444</v>
      </c>
      <c r="I43" s="74">
        <f>SCH!A152</f>
        <v>216</v>
      </c>
    </row>
    <row r="44" ht="15.75" spans="1:9">
      <c r="A44" s="91">
        <v>42</v>
      </c>
      <c r="B44" s="93">
        <v>0.357638888888889</v>
      </c>
      <c r="C44" s="80" t="s">
        <v>26</v>
      </c>
      <c r="D44" s="80" t="s">
        <v>27</v>
      </c>
      <c r="E44" s="80" t="s">
        <v>28</v>
      </c>
      <c r="F44" s="81">
        <f t="shared" si="0"/>
        <v>0.364583333333333</v>
      </c>
      <c r="G44" s="90">
        <v>3.5</v>
      </c>
      <c r="H44" s="89">
        <v>0.00694444444444444</v>
      </c>
      <c r="I44" s="74">
        <f>SCH!A157</f>
        <v>35</v>
      </c>
    </row>
    <row r="45" ht="15.75" spans="1:9">
      <c r="A45" s="84">
        <v>43</v>
      </c>
      <c r="B45" s="86">
        <v>0.517361111111111</v>
      </c>
      <c r="C45" s="87" t="s">
        <v>26</v>
      </c>
      <c r="D45" s="87" t="s">
        <v>27</v>
      </c>
      <c r="E45" s="87" t="s">
        <v>28</v>
      </c>
      <c r="F45" s="81">
        <f t="shared" si="0"/>
        <v>0.524305555555555</v>
      </c>
      <c r="G45" s="88">
        <v>3.5</v>
      </c>
      <c r="H45" s="89">
        <v>0.00694444444444444</v>
      </c>
      <c r="I45" s="74">
        <f>SCH!A347</f>
        <v>204</v>
      </c>
    </row>
    <row r="46" ht="15.75" spans="1:9">
      <c r="A46" s="91">
        <v>44</v>
      </c>
      <c r="B46" s="86">
        <v>0.541666666666667</v>
      </c>
      <c r="C46" s="80" t="s">
        <v>26</v>
      </c>
      <c r="D46" s="80" t="s">
        <v>27</v>
      </c>
      <c r="E46" s="80" t="s">
        <v>28</v>
      </c>
      <c r="F46" s="81">
        <f t="shared" si="0"/>
        <v>0.548611111111111</v>
      </c>
      <c r="G46" s="85">
        <v>3.5</v>
      </c>
      <c r="H46" s="89">
        <v>0.00694444444444444</v>
      </c>
      <c r="I46" s="74">
        <f>SCH!A352</f>
        <v>0</v>
      </c>
    </row>
    <row r="47" ht="15.75" spans="1:9">
      <c r="A47" s="84">
        <v>45</v>
      </c>
      <c r="B47" s="81">
        <v>0.416666666666667</v>
      </c>
      <c r="C47" s="80" t="s">
        <v>26</v>
      </c>
      <c r="D47" s="80" t="s">
        <v>27</v>
      </c>
      <c r="E47" s="80" t="s">
        <v>28</v>
      </c>
      <c r="F47" s="81">
        <f t="shared" si="0"/>
        <v>0.420138888888889</v>
      </c>
      <c r="G47" s="82">
        <v>3.5</v>
      </c>
      <c r="H47" s="83">
        <v>0.00347222222222222</v>
      </c>
      <c r="I47" s="74">
        <f>SCH!A219</f>
        <v>0</v>
      </c>
    </row>
    <row r="48" ht="15.75" spans="1:9">
      <c r="A48" s="84">
        <v>46</v>
      </c>
      <c r="B48" s="81">
        <v>0.465277777777778</v>
      </c>
      <c r="C48" s="80" t="s">
        <v>26</v>
      </c>
      <c r="D48" s="80" t="s">
        <v>27</v>
      </c>
      <c r="E48" s="80" t="s">
        <v>28</v>
      </c>
      <c r="F48" s="81">
        <f t="shared" si="0"/>
        <v>0.472222222222222</v>
      </c>
      <c r="G48" s="85">
        <v>3.5</v>
      </c>
      <c r="H48" s="83">
        <v>0.00694444444444444</v>
      </c>
      <c r="I48" s="74">
        <f>SCH!A297</f>
        <v>228</v>
      </c>
    </row>
    <row r="49" ht="15.75" spans="1:9">
      <c r="A49" s="84">
        <v>47</v>
      </c>
      <c r="B49" s="81">
        <v>0.402777777777778</v>
      </c>
      <c r="C49" s="80" t="s">
        <v>26</v>
      </c>
      <c r="D49" s="80" t="s">
        <v>27</v>
      </c>
      <c r="E49" s="80" t="s">
        <v>28</v>
      </c>
      <c r="F49" s="81">
        <f t="shared" si="0"/>
        <v>0.409722222222222</v>
      </c>
      <c r="G49" s="82">
        <v>3.5</v>
      </c>
      <c r="H49" s="83">
        <v>0.00694444444444444</v>
      </c>
      <c r="I49" s="74">
        <f>SCH!A227</f>
        <v>0</v>
      </c>
    </row>
    <row r="50" ht="15.75" spans="1:9">
      <c r="A50" s="91">
        <v>48</v>
      </c>
      <c r="B50" s="86">
        <v>0.409722222222222</v>
      </c>
      <c r="C50" s="80" t="s">
        <v>26</v>
      </c>
      <c r="D50" s="80" t="s">
        <v>27</v>
      </c>
      <c r="E50" s="80" t="s">
        <v>28</v>
      </c>
      <c r="F50" s="81">
        <f t="shared" si="0"/>
        <v>0.416666666666666</v>
      </c>
      <c r="G50" s="90">
        <v>3.5</v>
      </c>
      <c r="H50" s="89">
        <v>0.00694444444444444</v>
      </c>
      <c r="I50" s="74">
        <f>SCH!A232</f>
        <v>609</v>
      </c>
    </row>
    <row r="51" ht="15.75" spans="1:9">
      <c r="A51" s="84">
        <v>49</v>
      </c>
      <c r="B51" s="86">
        <v>0.416666666666666</v>
      </c>
      <c r="C51" s="87" t="s">
        <v>26</v>
      </c>
      <c r="D51" s="87" t="s">
        <v>27</v>
      </c>
      <c r="E51" s="87" t="s">
        <v>28</v>
      </c>
      <c r="F51" s="81">
        <f t="shared" si="0"/>
        <v>0.42361111111111</v>
      </c>
      <c r="G51" s="88">
        <v>3.5</v>
      </c>
      <c r="H51" s="89">
        <v>0.00694444444444444</v>
      </c>
      <c r="I51" s="74">
        <f>SCH!A242</f>
        <v>245</v>
      </c>
    </row>
    <row r="52" ht="15.75" spans="1:9">
      <c r="A52" s="84">
        <v>50</v>
      </c>
      <c r="B52" s="86">
        <v>0.423611111111111</v>
      </c>
      <c r="C52" s="87" t="s">
        <v>26</v>
      </c>
      <c r="D52" s="87" t="s">
        <v>27</v>
      </c>
      <c r="E52" s="87" t="s">
        <v>28</v>
      </c>
      <c r="F52" s="81">
        <f t="shared" si="0"/>
        <v>0.430555555555555</v>
      </c>
      <c r="G52" s="90">
        <v>3.5</v>
      </c>
      <c r="H52" s="89">
        <v>0.00694444444444444</v>
      </c>
      <c r="I52" s="74">
        <f>SCH!A250</f>
        <v>370</v>
      </c>
    </row>
    <row r="53" ht="15.75" spans="1:9">
      <c r="A53" s="84">
        <v>51</v>
      </c>
      <c r="B53" s="81">
        <v>0.430555555555555</v>
      </c>
      <c r="C53" s="80" t="s">
        <v>26</v>
      </c>
      <c r="D53" s="80" t="s">
        <v>27</v>
      </c>
      <c r="E53" s="80" t="s">
        <v>28</v>
      </c>
      <c r="F53" s="81">
        <f t="shared" si="0"/>
        <v>0.437499999999999</v>
      </c>
      <c r="G53" s="82">
        <v>3.5</v>
      </c>
      <c r="H53" s="83">
        <v>0.00694444444444444</v>
      </c>
      <c r="I53" s="74">
        <f>SCH!A258</f>
        <v>613</v>
      </c>
    </row>
    <row r="54" ht="15.75" spans="1:9">
      <c r="A54" s="84">
        <v>52</v>
      </c>
      <c r="B54" s="86">
        <v>0.444444444444444</v>
      </c>
      <c r="C54" s="87" t="s">
        <v>26</v>
      </c>
      <c r="D54" s="87" t="s">
        <v>27</v>
      </c>
      <c r="E54" s="87" t="s">
        <v>28</v>
      </c>
      <c r="F54" s="81">
        <f t="shared" si="0"/>
        <v>0.451388888888888</v>
      </c>
      <c r="G54" s="90">
        <v>3.5</v>
      </c>
      <c r="H54" s="89">
        <v>0.00694444444444444</v>
      </c>
      <c r="I54" s="74">
        <f>SCH!A265</f>
        <v>587</v>
      </c>
    </row>
    <row r="55" ht="15.75" spans="1:9">
      <c r="A55" s="84">
        <v>53</v>
      </c>
      <c r="B55" s="97">
        <v>0.541666666666667</v>
      </c>
      <c r="C55" s="87" t="s">
        <v>26</v>
      </c>
      <c r="D55" s="87" t="s">
        <v>27</v>
      </c>
      <c r="E55" s="87" t="s">
        <v>28</v>
      </c>
      <c r="F55" s="81">
        <f t="shared" si="0"/>
        <v>0.548611111111111</v>
      </c>
      <c r="G55" s="88">
        <v>3.5</v>
      </c>
      <c r="H55" s="89">
        <v>0.00694444444444444</v>
      </c>
      <c r="I55" s="74">
        <f>SCH!A366</f>
        <v>505</v>
      </c>
    </row>
    <row r="56" ht="15.75" spans="1:9">
      <c r="A56" s="91">
        <v>54</v>
      </c>
      <c r="B56" s="93">
        <v>0.552083333333333</v>
      </c>
      <c r="C56" s="80" t="s">
        <v>26</v>
      </c>
      <c r="D56" s="80" t="s">
        <v>27</v>
      </c>
      <c r="E56" s="80" t="s">
        <v>28</v>
      </c>
      <c r="F56" s="81">
        <f t="shared" si="0"/>
        <v>0.559027777777777</v>
      </c>
      <c r="G56" s="90">
        <v>3.5</v>
      </c>
      <c r="H56" s="89">
        <v>0.00694444444444444</v>
      </c>
      <c r="I56" s="74">
        <f>SCH!A379</f>
        <v>568</v>
      </c>
    </row>
    <row r="57" ht="15.75" spans="1:9">
      <c r="A57" s="84">
        <v>55</v>
      </c>
      <c r="B57" s="93">
        <v>0.628472222222222</v>
      </c>
      <c r="C57" s="80" t="s">
        <v>26</v>
      </c>
      <c r="D57" s="80" t="s">
        <v>27</v>
      </c>
      <c r="E57" s="80" t="s">
        <v>28</v>
      </c>
      <c r="F57" s="81">
        <f t="shared" si="0"/>
        <v>0.635416666666666</v>
      </c>
      <c r="G57" s="82">
        <v>3.5</v>
      </c>
      <c r="H57" s="83">
        <v>0.00694444444444444</v>
      </c>
      <c r="I57" s="74">
        <f>SCH!A280</f>
        <v>593</v>
      </c>
    </row>
    <row r="58" ht="15.75" spans="1:9">
      <c r="A58" s="84">
        <v>56</v>
      </c>
      <c r="B58" s="93">
        <v>0.572916666666667</v>
      </c>
      <c r="C58" s="87" t="s">
        <v>26</v>
      </c>
      <c r="D58" s="87" t="s">
        <v>27</v>
      </c>
      <c r="E58" s="87" t="s">
        <v>28</v>
      </c>
      <c r="F58" s="81">
        <f t="shared" si="0"/>
        <v>0.579861111111111</v>
      </c>
      <c r="G58" s="90">
        <v>3.5</v>
      </c>
      <c r="H58" s="89">
        <v>0.00694444444444444</v>
      </c>
      <c r="I58" s="74">
        <f>SCH!A399</f>
        <v>507</v>
      </c>
    </row>
    <row r="59" ht="15.75" spans="1:9">
      <c r="A59" s="84">
        <v>57</v>
      </c>
      <c r="B59" s="93">
        <v>0.569444444444445</v>
      </c>
      <c r="C59" s="87" t="s">
        <v>26</v>
      </c>
      <c r="D59" s="87" t="s">
        <v>27</v>
      </c>
      <c r="E59" s="87" t="s">
        <v>28</v>
      </c>
      <c r="F59" s="81">
        <f t="shared" si="0"/>
        <v>0.576388888888889</v>
      </c>
      <c r="G59" s="88">
        <v>3.5</v>
      </c>
      <c r="H59" s="89">
        <v>0.00694444444444444</v>
      </c>
      <c r="I59" s="74">
        <f>SCH!A398</f>
        <v>544</v>
      </c>
    </row>
    <row r="60" ht="15.75" spans="1:9">
      <c r="A60" s="84">
        <v>58</v>
      </c>
      <c r="B60" s="97">
        <v>0.579861111111111</v>
      </c>
      <c r="C60" s="87" t="s">
        <v>26</v>
      </c>
      <c r="D60" s="87" t="s">
        <v>27</v>
      </c>
      <c r="E60" s="87" t="s">
        <v>28</v>
      </c>
      <c r="F60" s="81">
        <f t="shared" si="0"/>
        <v>0.586805555555555</v>
      </c>
      <c r="G60" s="90">
        <v>3.5</v>
      </c>
      <c r="H60" s="89">
        <v>0.00694444444444444</v>
      </c>
      <c r="I60" s="74">
        <f>SCH!A404</f>
        <v>549</v>
      </c>
    </row>
    <row r="61" ht="15.75" spans="1:9">
      <c r="A61" s="84">
        <v>59</v>
      </c>
      <c r="B61" s="93">
        <v>0.5625</v>
      </c>
      <c r="C61" s="80" t="s">
        <v>26</v>
      </c>
      <c r="D61" s="80" t="s">
        <v>27</v>
      </c>
      <c r="E61" s="80" t="s">
        <v>28</v>
      </c>
      <c r="F61" s="81">
        <f t="shared" si="0"/>
        <v>0.565972222222222</v>
      </c>
      <c r="G61" s="82">
        <v>3.5</v>
      </c>
      <c r="H61" s="83">
        <v>0.00347222222222222</v>
      </c>
      <c r="I61" s="74" t="e">
        <f>SCH!#REF!</f>
        <v>#REF!</v>
      </c>
    </row>
    <row r="62" ht="15.75" spans="1:9">
      <c r="A62" s="84">
        <v>60</v>
      </c>
      <c r="B62" s="96">
        <v>0.590277777777778</v>
      </c>
      <c r="C62" s="80" t="s">
        <v>26</v>
      </c>
      <c r="D62" s="80" t="s">
        <v>27</v>
      </c>
      <c r="E62" s="80" t="s">
        <v>28</v>
      </c>
      <c r="F62" s="81">
        <f t="shared" si="0"/>
        <v>0.597222222222222</v>
      </c>
      <c r="G62" s="85">
        <v>3.5</v>
      </c>
      <c r="H62" s="83">
        <v>0.00694444444444444</v>
      </c>
      <c r="I62" s="74" t="e">
        <f>SCH!#REF!</f>
        <v>#REF!</v>
      </c>
    </row>
    <row r="63" ht="15.75" spans="1:9">
      <c r="A63" s="84">
        <v>61</v>
      </c>
      <c r="B63" s="93">
        <v>0.555555555555556</v>
      </c>
      <c r="C63" s="87" t="s">
        <v>26</v>
      </c>
      <c r="D63" s="87" t="s">
        <v>27</v>
      </c>
      <c r="E63" s="87" t="s">
        <v>28</v>
      </c>
      <c r="F63" s="81">
        <f t="shared" si="0"/>
        <v>0.5625</v>
      </c>
      <c r="G63" s="88">
        <v>3.5</v>
      </c>
      <c r="H63" s="83">
        <v>0.00694444444444444</v>
      </c>
      <c r="I63" s="74">
        <f>SCH!A384</f>
        <v>538</v>
      </c>
    </row>
    <row r="64" ht="15.75" spans="1:9">
      <c r="A64" s="84">
        <v>62</v>
      </c>
      <c r="B64" s="93">
        <v>0.607638888888889</v>
      </c>
      <c r="C64" s="87" t="s">
        <v>26</v>
      </c>
      <c r="D64" s="87" t="s">
        <v>27</v>
      </c>
      <c r="E64" s="87" t="s">
        <v>28</v>
      </c>
      <c r="F64" s="81">
        <f t="shared" si="0"/>
        <v>0.614583333333333</v>
      </c>
      <c r="G64" s="90">
        <v>3.5</v>
      </c>
      <c r="H64" s="89">
        <v>0.00694444444444444</v>
      </c>
      <c r="I64" s="74">
        <f>SCH!A416</f>
        <v>15</v>
      </c>
    </row>
    <row r="65" ht="15.75" spans="1:9">
      <c r="A65" s="91">
        <v>63</v>
      </c>
      <c r="B65" s="93">
        <v>0.611111111111112</v>
      </c>
      <c r="C65" s="87" t="s">
        <v>26</v>
      </c>
      <c r="D65" s="87" t="s">
        <v>27</v>
      </c>
      <c r="E65" s="87" t="s">
        <v>28</v>
      </c>
      <c r="F65" s="81">
        <f t="shared" si="0"/>
        <v>0.618055555555556</v>
      </c>
      <c r="G65" s="88">
        <v>3.5</v>
      </c>
      <c r="H65" s="89">
        <v>0.00694444444444444</v>
      </c>
      <c r="I65" s="74">
        <f>SCH!A422</f>
        <v>0</v>
      </c>
    </row>
    <row r="66" ht="15.75" spans="1:9">
      <c r="A66" s="84">
        <v>64</v>
      </c>
      <c r="B66" s="93">
        <v>0.600694444444444</v>
      </c>
      <c r="C66" s="80" t="s">
        <v>26</v>
      </c>
      <c r="D66" s="80" t="s">
        <v>27</v>
      </c>
      <c r="E66" s="80" t="s">
        <v>28</v>
      </c>
      <c r="F66" s="81">
        <f t="shared" si="0"/>
        <v>0.604166666666666</v>
      </c>
      <c r="G66" s="85">
        <v>3.5</v>
      </c>
      <c r="H66" s="83">
        <v>0.00347222222222222</v>
      </c>
      <c r="I66" s="74" t="e">
        <f>SCH!#REF!</f>
        <v>#REF!</v>
      </c>
    </row>
    <row r="67" ht="15.75" spans="1:9">
      <c r="A67" s="91">
        <v>65</v>
      </c>
      <c r="B67" s="93">
        <v>0.638888888888889</v>
      </c>
      <c r="C67" s="80" t="s">
        <v>26</v>
      </c>
      <c r="D67" s="80" t="s">
        <v>27</v>
      </c>
      <c r="E67" s="80" t="s">
        <v>28</v>
      </c>
      <c r="F67" s="81">
        <f t="shared" ref="F67:F130" si="1">B67+H67</f>
        <v>0.645833333333333</v>
      </c>
      <c r="G67" s="88">
        <v>3.5</v>
      </c>
      <c r="H67" s="89">
        <v>0.00694444444444444</v>
      </c>
      <c r="I67" s="74" t="e">
        <f>SCH!#REF!</f>
        <v>#REF!</v>
      </c>
    </row>
    <row r="68" ht="15.75" spans="1:9">
      <c r="A68" s="91">
        <v>66</v>
      </c>
      <c r="B68" s="92">
        <v>0.482638888888889</v>
      </c>
      <c r="C68" s="80" t="s">
        <v>28</v>
      </c>
      <c r="D68" s="80" t="s">
        <v>27</v>
      </c>
      <c r="E68" s="80" t="s">
        <v>26</v>
      </c>
      <c r="F68" s="81">
        <f t="shared" si="1"/>
        <v>0.489583333333333</v>
      </c>
      <c r="G68" s="88">
        <v>3.5</v>
      </c>
      <c r="H68" s="89">
        <v>0.00694444444444444</v>
      </c>
      <c r="I68" s="74">
        <f>SCH!A316</f>
        <v>0</v>
      </c>
    </row>
    <row r="69" ht="15.75" spans="1:9">
      <c r="A69" s="84">
        <v>67</v>
      </c>
      <c r="B69" s="86">
        <v>0.503472222222222</v>
      </c>
      <c r="C69" s="87" t="s">
        <v>28</v>
      </c>
      <c r="D69" s="87" t="s">
        <v>27</v>
      </c>
      <c r="E69" s="87" t="s">
        <v>26</v>
      </c>
      <c r="F69" s="81">
        <f t="shared" si="1"/>
        <v>0.510416666666666</v>
      </c>
      <c r="G69" s="90">
        <v>3.5</v>
      </c>
      <c r="H69" s="89">
        <v>0.00694444444444444</v>
      </c>
      <c r="I69" s="74">
        <f>SCH!A330</f>
        <v>630</v>
      </c>
    </row>
    <row r="70" ht="15.75" spans="1:9">
      <c r="A70" s="84">
        <v>68</v>
      </c>
      <c r="B70" s="86">
        <v>0.53125</v>
      </c>
      <c r="C70" s="87" t="s">
        <v>28</v>
      </c>
      <c r="D70" s="87" t="s">
        <v>27</v>
      </c>
      <c r="E70" s="87" t="s">
        <v>26</v>
      </c>
      <c r="F70" s="81">
        <f t="shared" si="1"/>
        <v>0.538194444444444</v>
      </c>
      <c r="G70" s="88">
        <v>3.5</v>
      </c>
      <c r="H70" s="89">
        <v>0.00694444444444444</v>
      </c>
      <c r="I70" s="74">
        <f>SCH!A358</f>
        <v>0</v>
      </c>
    </row>
    <row r="71" ht="15.75" spans="1:9">
      <c r="A71" s="84">
        <v>69</v>
      </c>
      <c r="B71" s="94">
        <v>0.545138888888889</v>
      </c>
      <c r="C71" s="87" t="s">
        <v>28</v>
      </c>
      <c r="D71" s="87" t="s">
        <v>27</v>
      </c>
      <c r="E71" s="87" t="s">
        <v>26</v>
      </c>
      <c r="F71" s="81">
        <f t="shared" si="1"/>
        <v>0.552083333333333</v>
      </c>
      <c r="G71" s="90">
        <v>3.5</v>
      </c>
      <c r="H71" s="89">
        <v>0.00694444444444444</v>
      </c>
      <c r="I71" s="74">
        <f>SCH!A373</f>
        <v>0</v>
      </c>
    </row>
    <row r="72" ht="15.75" spans="1:9">
      <c r="A72" s="91">
        <v>70</v>
      </c>
      <c r="B72" s="86">
        <v>0.541666666666667</v>
      </c>
      <c r="C72" s="80" t="s">
        <v>28</v>
      </c>
      <c r="D72" s="80" t="s">
        <v>27</v>
      </c>
      <c r="E72" s="80" t="s">
        <v>26</v>
      </c>
      <c r="F72" s="81">
        <f t="shared" si="1"/>
        <v>0.548611111111111</v>
      </c>
      <c r="G72" s="88">
        <v>3.5</v>
      </c>
      <c r="H72" s="89">
        <v>0.00694444444444444</v>
      </c>
      <c r="I72" s="74">
        <f>SCH!A367</f>
        <v>547</v>
      </c>
    </row>
    <row r="73" ht="15.75" spans="1:9">
      <c r="A73" s="84">
        <v>71</v>
      </c>
      <c r="B73" s="86">
        <v>0.548611111111111</v>
      </c>
      <c r="C73" s="87" t="s">
        <v>28</v>
      </c>
      <c r="D73" s="87" t="s">
        <v>27</v>
      </c>
      <c r="E73" s="87" t="s">
        <v>26</v>
      </c>
      <c r="F73" s="81">
        <f t="shared" si="1"/>
        <v>0.552083333333333</v>
      </c>
      <c r="G73" s="90">
        <v>3.5</v>
      </c>
      <c r="H73" s="89">
        <v>0.00347222222222222</v>
      </c>
      <c r="I73" s="74">
        <f>SCH!A375</f>
        <v>0</v>
      </c>
    </row>
    <row r="74" ht="15.75" spans="1:9">
      <c r="A74" s="84">
        <v>72</v>
      </c>
      <c r="B74" s="81">
        <v>0.524305555555556</v>
      </c>
      <c r="C74" s="80" t="s">
        <v>28</v>
      </c>
      <c r="D74" s="80" t="s">
        <v>27</v>
      </c>
      <c r="E74" s="80" t="s">
        <v>26</v>
      </c>
      <c r="F74" s="81">
        <f t="shared" si="1"/>
        <v>0.53125</v>
      </c>
      <c r="G74" s="82">
        <v>3.5</v>
      </c>
      <c r="H74" s="83">
        <v>0.00694444444444444</v>
      </c>
      <c r="I74" s="74">
        <f>SCH!A385</f>
        <v>580</v>
      </c>
    </row>
    <row r="75" ht="15.75" spans="1:9">
      <c r="A75" s="84">
        <v>73</v>
      </c>
      <c r="B75" s="86">
        <v>0.569444444444444</v>
      </c>
      <c r="C75" s="80" t="s">
        <v>28</v>
      </c>
      <c r="D75" s="80" t="s">
        <v>27</v>
      </c>
      <c r="E75" s="80" t="s">
        <v>26</v>
      </c>
      <c r="F75" s="81">
        <f t="shared" si="1"/>
        <v>0.576388888888888</v>
      </c>
      <c r="G75" s="85">
        <v>3.5</v>
      </c>
      <c r="H75" s="83">
        <v>0.00694444444444444</v>
      </c>
      <c r="I75" s="74">
        <f>SCH!A394</f>
        <v>0</v>
      </c>
    </row>
    <row r="76" ht="15.75" spans="1:9">
      <c r="A76" s="84">
        <v>74</v>
      </c>
      <c r="B76" s="86">
        <v>0.552083333333333</v>
      </c>
      <c r="C76" s="87" t="s">
        <v>28</v>
      </c>
      <c r="D76" s="87" t="s">
        <v>27</v>
      </c>
      <c r="E76" s="87" t="s">
        <v>26</v>
      </c>
      <c r="F76" s="81">
        <f t="shared" si="1"/>
        <v>0.555555555555556</v>
      </c>
      <c r="G76" s="88">
        <v>3.5</v>
      </c>
      <c r="H76" s="89">
        <v>0.00347222222222222</v>
      </c>
      <c r="I76" s="74">
        <f>SCH!A348</f>
        <v>387</v>
      </c>
    </row>
    <row r="77" ht="15.75" spans="1:9">
      <c r="A77" s="84">
        <v>75</v>
      </c>
      <c r="B77" s="86">
        <v>0.729166666666667</v>
      </c>
      <c r="C77" s="87" t="s">
        <v>28</v>
      </c>
      <c r="D77" s="87" t="s">
        <v>27</v>
      </c>
      <c r="E77" s="87" t="s">
        <v>26</v>
      </c>
      <c r="F77" s="81">
        <f t="shared" si="1"/>
        <v>0.736111111111111</v>
      </c>
      <c r="G77" s="90">
        <v>3.5</v>
      </c>
      <c r="H77" s="89">
        <v>0.00694444444444444</v>
      </c>
      <c r="I77" s="74" t="e">
        <f>SCH!#REF!</f>
        <v>#REF!</v>
      </c>
    </row>
    <row r="78" ht="15.75" spans="1:9">
      <c r="A78" s="84">
        <v>76</v>
      </c>
      <c r="B78" s="81">
        <v>0.78125</v>
      </c>
      <c r="C78" s="80" t="s">
        <v>28</v>
      </c>
      <c r="D78" s="80" t="s">
        <v>27</v>
      </c>
      <c r="E78" s="80" t="s">
        <v>26</v>
      </c>
      <c r="F78" s="81">
        <f t="shared" si="1"/>
        <v>0.788194444444444</v>
      </c>
      <c r="G78" s="82">
        <v>3.5</v>
      </c>
      <c r="H78" s="83">
        <v>0.00694444444444444</v>
      </c>
      <c r="I78" s="74" t="e">
        <f>SCH!#REF!</f>
        <v>#REF!</v>
      </c>
    </row>
    <row r="79" ht="15.75" spans="1:9">
      <c r="A79" s="91">
        <v>77</v>
      </c>
      <c r="B79" s="86">
        <v>0.534722222222222</v>
      </c>
      <c r="C79" s="80" t="s">
        <v>28</v>
      </c>
      <c r="D79" s="80" t="s">
        <v>27</v>
      </c>
      <c r="E79" s="80" t="s">
        <v>26</v>
      </c>
      <c r="F79" s="81">
        <f t="shared" si="1"/>
        <v>0.541666666666666</v>
      </c>
      <c r="G79" s="90">
        <v>3.5</v>
      </c>
      <c r="H79" s="89">
        <v>0.00694444444444444</v>
      </c>
      <c r="I79" s="74">
        <f>SCH!A360</f>
        <v>0</v>
      </c>
    </row>
    <row r="80" ht="15.75" spans="1:9">
      <c r="A80" s="84">
        <v>78</v>
      </c>
      <c r="B80" s="86">
        <v>0.611111111111112</v>
      </c>
      <c r="C80" s="80" t="s">
        <v>28</v>
      </c>
      <c r="D80" s="80" t="s">
        <v>27</v>
      </c>
      <c r="E80" s="80" t="s">
        <v>26</v>
      </c>
      <c r="F80" s="81">
        <f t="shared" si="1"/>
        <v>0.618055555555556</v>
      </c>
      <c r="G80" s="82">
        <v>3.5</v>
      </c>
      <c r="H80" s="83">
        <v>0.00694444444444444</v>
      </c>
      <c r="I80" s="74">
        <f>SCH!A423</f>
        <v>0</v>
      </c>
    </row>
    <row r="81" ht="15.75" spans="1:9">
      <c r="A81" s="84">
        <v>79</v>
      </c>
      <c r="B81" s="86">
        <v>0.611111111111111</v>
      </c>
      <c r="C81" s="87" t="s">
        <v>28</v>
      </c>
      <c r="D81" s="87" t="s">
        <v>27</v>
      </c>
      <c r="E81" s="87" t="s">
        <v>26</v>
      </c>
      <c r="F81" s="81">
        <f t="shared" si="1"/>
        <v>0.618055555555555</v>
      </c>
      <c r="G81" s="90">
        <v>3.5</v>
      </c>
      <c r="H81" s="89">
        <v>0.00694444444444444</v>
      </c>
      <c r="I81" s="74">
        <f>SCH!A419</f>
        <v>652</v>
      </c>
    </row>
    <row r="82" ht="15.75" spans="1:9">
      <c r="A82" s="84">
        <v>80</v>
      </c>
      <c r="B82" s="86">
        <v>0.708333333333333</v>
      </c>
      <c r="C82" s="87" t="s">
        <v>28</v>
      </c>
      <c r="D82" s="87" t="s">
        <v>27</v>
      </c>
      <c r="E82" s="87" t="s">
        <v>26</v>
      </c>
      <c r="F82" s="81">
        <f t="shared" si="1"/>
        <v>0.715277777777778</v>
      </c>
      <c r="G82" s="88">
        <v>3.5</v>
      </c>
      <c r="H82" s="89">
        <v>0.00694444444444444</v>
      </c>
      <c r="I82" s="74">
        <f>SCH!A436</f>
        <v>489</v>
      </c>
    </row>
    <row r="83" ht="15.75" spans="1:9">
      <c r="A83" s="84">
        <v>81</v>
      </c>
      <c r="B83" s="94">
        <v>0.590277777777778</v>
      </c>
      <c r="C83" s="87" t="s">
        <v>28</v>
      </c>
      <c r="D83" s="87" t="s">
        <v>27</v>
      </c>
      <c r="E83" s="87" t="s">
        <v>26</v>
      </c>
      <c r="F83" s="81">
        <f t="shared" si="1"/>
        <v>0.597222222222222</v>
      </c>
      <c r="G83" s="90">
        <v>3.5</v>
      </c>
      <c r="H83" s="89">
        <v>0.00694444444444444</v>
      </c>
      <c r="I83" s="74" t="e">
        <f>SCH!#REF!</f>
        <v>#REF!</v>
      </c>
    </row>
    <row r="84" ht="15.75" spans="1:9">
      <c r="A84" s="84">
        <v>82</v>
      </c>
      <c r="B84" s="94">
        <v>0.684027777777778</v>
      </c>
      <c r="C84" s="87" t="s">
        <v>28</v>
      </c>
      <c r="D84" s="87" t="s">
        <v>27</v>
      </c>
      <c r="E84" s="87" t="s">
        <v>26</v>
      </c>
      <c r="F84" s="81">
        <f t="shared" si="1"/>
        <v>0.690972222222222</v>
      </c>
      <c r="G84" s="88">
        <v>3.5</v>
      </c>
      <c r="H84" s="89">
        <v>0.00694444444444444</v>
      </c>
      <c r="I84" s="74">
        <f>SCH!A439</f>
        <v>0</v>
      </c>
    </row>
    <row r="85" ht="15.75" spans="1:9">
      <c r="A85" s="91">
        <v>83</v>
      </c>
      <c r="B85" s="86">
        <v>0.548611111111111</v>
      </c>
      <c r="C85" s="80" t="s">
        <v>28</v>
      </c>
      <c r="D85" s="80" t="s">
        <v>27</v>
      </c>
      <c r="E85" s="80" t="s">
        <v>26</v>
      </c>
      <c r="F85" s="81">
        <f t="shared" si="1"/>
        <v>0.555555555555555</v>
      </c>
      <c r="G85" s="85">
        <v>3.5</v>
      </c>
      <c r="H85" s="89">
        <v>0.00694444444444444</v>
      </c>
      <c r="I85" s="74">
        <f>SCH!A376</f>
        <v>509</v>
      </c>
    </row>
    <row r="86" ht="15.75" spans="1:9">
      <c r="A86" s="91">
        <v>84</v>
      </c>
      <c r="B86" s="86">
        <v>0.743055555555555</v>
      </c>
      <c r="C86" s="80" t="s">
        <v>28</v>
      </c>
      <c r="D86" s="80" t="s">
        <v>27</v>
      </c>
      <c r="E86" s="80" t="s">
        <v>26</v>
      </c>
      <c r="F86" s="81">
        <f t="shared" si="1"/>
        <v>0.75</v>
      </c>
      <c r="G86" s="88">
        <v>3.5</v>
      </c>
      <c r="H86" s="89">
        <v>0.00694444444444444</v>
      </c>
      <c r="I86" s="74">
        <f>SCH!A454</f>
        <v>0</v>
      </c>
    </row>
    <row r="87" ht="15.75" spans="1:9">
      <c r="A87" s="84">
        <v>85</v>
      </c>
      <c r="B87" s="86">
        <v>0.59375</v>
      </c>
      <c r="C87" s="87" t="s">
        <v>28</v>
      </c>
      <c r="D87" s="87" t="s">
        <v>27</v>
      </c>
      <c r="E87" s="87" t="s">
        <v>26</v>
      </c>
      <c r="F87" s="81">
        <f t="shared" si="1"/>
        <v>0.597222222222222</v>
      </c>
      <c r="G87" s="90">
        <v>3.5</v>
      </c>
      <c r="H87" s="89">
        <v>0.00347222222222222</v>
      </c>
      <c r="I87" s="74">
        <f>SCH!A410</f>
        <v>309</v>
      </c>
    </row>
    <row r="88" ht="15.75" spans="1:9">
      <c r="A88" s="84">
        <v>86</v>
      </c>
      <c r="B88" s="81">
        <v>0.559027777777778</v>
      </c>
      <c r="C88" s="80" t="s">
        <v>28</v>
      </c>
      <c r="D88" s="80" t="s">
        <v>27</v>
      </c>
      <c r="E88" s="80" t="s">
        <v>26</v>
      </c>
      <c r="F88" s="81">
        <f t="shared" si="1"/>
        <v>0.565972222222222</v>
      </c>
      <c r="G88" s="82">
        <v>3.5</v>
      </c>
      <c r="H88" s="83">
        <v>0.00694444444444444</v>
      </c>
      <c r="I88" s="74">
        <f>SCH!A466</f>
        <v>637</v>
      </c>
    </row>
    <row r="89" ht="15.75" spans="1:9">
      <c r="A89" s="91">
        <v>87</v>
      </c>
      <c r="B89" s="86">
        <v>0.579861111111111</v>
      </c>
      <c r="C89" s="80" t="s">
        <v>28</v>
      </c>
      <c r="D89" s="80" t="s">
        <v>27</v>
      </c>
      <c r="E89" s="80" t="s">
        <v>26</v>
      </c>
      <c r="F89" s="81">
        <f t="shared" si="1"/>
        <v>0.586805555555555</v>
      </c>
      <c r="G89" s="90">
        <v>3.5</v>
      </c>
      <c r="H89" s="89">
        <v>0.00694444444444444</v>
      </c>
      <c r="I89" s="74" t="e">
        <f>SCH!#REF!</f>
        <v>#REF!</v>
      </c>
    </row>
    <row r="90" ht="15.75" spans="1:9">
      <c r="A90" s="84">
        <v>88</v>
      </c>
      <c r="B90" s="86">
        <v>0.565972222222222</v>
      </c>
      <c r="C90" s="80" t="s">
        <v>28</v>
      </c>
      <c r="D90" s="80" t="s">
        <v>27</v>
      </c>
      <c r="E90" s="80" t="s">
        <v>26</v>
      </c>
      <c r="F90" s="81">
        <f t="shared" si="1"/>
        <v>0.572916666666667</v>
      </c>
      <c r="G90" s="82">
        <v>3.5</v>
      </c>
      <c r="H90" s="83">
        <v>0.00694444444444444</v>
      </c>
      <c r="I90" s="74">
        <f>SCH!A462</f>
        <v>624</v>
      </c>
    </row>
    <row r="91" ht="15.75" spans="1:9">
      <c r="A91" s="84">
        <v>89</v>
      </c>
      <c r="B91" s="86">
        <v>0.607638888888889</v>
      </c>
      <c r="C91" s="87" t="s">
        <v>28</v>
      </c>
      <c r="D91" s="87" t="s">
        <v>27</v>
      </c>
      <c r="E91" s="87" t="s">
        <v>26</v>
      </c>
      <c r="F91" s="81">
        <f t="shared" si="1"/>
        <v>0.611111111111111</v>
      </c>
      <c r="G91" s="90">
        <v>3.5</v>
      </c>
      <c r="H91" s="89">
        <v>0.00347222222222222</v>
      </c>
      <c r="I91" s="74">
        <f>SCH!A417</f>
        <v>650</v>
      </c>
    </row>
    <row r="92" ht="15.75" spans="1:9">
      <c r="A92" s="84">
        <v>90</v>
      </c>
      <c r="B92" s="86">
        <v>0.788194444444445</v>
      </c>
      <c r="C92" s="87" t="s">
        <v>28</v>
      </c>
      <c r="D92" s="87" t="s">
        <v>27</v>
      </c>
      <c r="E92" s="87" t="s">
        <v>26</v>
      </c>
      <c r="F92" s="81">
        <f t="shared" si="1"/>
        <v>0.795138888888889</v>
      </c>
      <c r="G92" s="88">
        <v>3.5</v>
      </c>
      <c r="H92" s="89">
        <v>0.00694444444444444</v>
      </c>
      <c r="I92" s="74" t="e">
        <f>SCH!#REF!</f>
        <v>#REF!</v>
      </c>
    </row>
    <row r="93" ht="15.75" spans="1:9">
      <c r="A93" s="84">
        <v>91</v>
      </c>
      <c r="B93" s="94">
        <v>0.59375</v>
      </c>
      <c r="C93" s="87" t="s">
        <v>28</v>
      </c>
      <c r="D93" s="87" t="s">
        <v>27</v>
      </c>
      <c r="E93" s="87" t="s">
        <v>26</v>
      </c>
      <c r="F93" s="81">
        <f t="shared" si="1"/>
        <v>0.600694444444444</v>
      </c>
      <c r="G93" s="90">
        <v>3.5</v>
      </c>
      <c r="H93" s="89">
        <v>0.00694444444444444</v>
      </c>
      <c r="I93" s="74">
        <f>SCH!A340</f>
        <v>0</v>
      </c>
    </row>
    <row r="94" ht="15.75" spans="1:9">
      <c r="A94" s="84">
        <v>92</v>
      </c>
      <c r="B94" s="94">
        <v>0.614583333333333</v>
      </c>
      <c r="C94" s="87" t="s">
        <v>28</v>
      </c>
      <c r="D94" s="87" t="s">
        <v>27</v>
      </c>
      <c r="E94" s="87" t="s">
        <v>26</v>
      </c>
      <c r="F94" s="81">
        <f t="shared" si="1"/>
        <v>0.621527777777778</v>
      </c>
      <c r="G94" s="88">
        <v>3.5</v>
      </c>
      <c r="H94" s="89">
        <v>0.00694444444444444</v>
      </c>
      <c r="I94" s="74" t="e">
        <f>SCH!#REF!</f>
        <v>#REF!</v>
      </c>
    </row>
    <row r="95" ht="15.75" spans="1:9">
      <c r="A95" s="84">
        <v>93</v>
      </c>
      <c r="B95" s="81">
        <v>0.555555555555556</v>
      </c>
      <c r="C95" s="80" t="s">
        <v>28</v>
      </c>
      <c r="D95" s="80" t="s">
        <v>27</v>
      </c>
      <c r="E95" s="80" t="s">
        <v>26</v>
      </c>
      <c r="F95" s="81">
        <f t="shared" si="1"/>
        <v>0.5625</v>
      </c>
      <c r="G95" s="85">
        <v>3.5</v>
      </c>
      <c r="H95" s="83">
        <v>0.00694444444444444</v>
      </c>
      <c r="I95" s="74" t="e">
        <f>SCH!#REF!</f>
        <v>#REF!</v>
      </c>
    </row>
    <row r="96" ht="15.75" spans="1:9">
      <c r="A96" s="91">
        <v>94</v>
      </c>
      <c r="B96" s="86">
        <v>0.729166666666667</v>
      </c>
      <c r="C96" s="80" t="s">
        <v>28</v>
      </c>
      <c r="D96" s="80" t="s">
        <v>27</v>
      </c>
      <c r="E96" s="80" t="s">
        <v>26</v>
      </c>
      <c r="F96" s="81">
        <f t="shared" si="1"/>
        <v>0.736111111111111</v>
      </c>
      <c r="G96" s="88">
        <v>3.5</v>
      </c>
      <c r="H96" s="89">
        <v>0.00694444444444444</v>
      </c>
      <c r="I96" s="74" t="e">
        <f>SCH!#REF!</f>
        <v>#REF!</v>
      </c>
    </row>
    <row r="97" ht="15.75" spans="1:9">
      <c r="A97" s="84">
        <v>95</v>
      </c>
      <c r="B97" s="86">
        <v>0.815972222222222</v>
      </c>
      <c r="C97" s="87" t="s">
        <v>28</v>
      </c>
      <c r="D97" s="87" t="s">
        <v>27</v>
      </c>
      <c r="E97" s="87" t="s">
        <v>26</v>
      </c>
      <c r="F97" s="81">
        <f t="shared" si="1"/>
        <v>0.822916666666667</v>
      </c>
      <c r="G97" s="90">
        <v>3.5</v>
      </c>
      <c r="H97" s="89">
        <v>0.00694444444444444</v>
      </c>
      <c r="I97" s="74" t="e">
        <f>SCH!#REF!</f>
        <v>#REF!</v>
      </c>
    </row>
    <row r="98" ht="15.75" spans="1:9">
      <c r="A98" s="84">
        <v>96</v>
      </c>
      <c r="B98" s="86">
        <v>0.711805555555555</v>
      </c>
      <c r="C98" s="80" t="s">
        <v>28</v>
      </c>
      <c r="D98" s="80" t="s">
        <v>27</v>
      </c>
      <c r="E98" s="80" t="s">
        <v>26</v>
      </c>
      <c r="F98" s="81">
        <f t="shared" si="1"/>
        <v>0.715277777777778</v>
      </c>
      <c r="G98" s="82">
        <v>3.5</v>
      </c>
      <c r="H98" s="83">
        <v>0.00347222222222222</v>
      </c>
      <c r="I98" s="74" t="e">
        <f>SCH!#REF!</f>
        <v>#REF!</v>
      </c>
    </row>
    <row r="99" ht="15.75" spans="1:9">
      <c r="A99" s="91">
        <v>97</v>
      </c>
      <c r="B99" s="86">
        <v>0.743055555555557</v>
      </c>
      <c r="C99" s="80" t="s">
        <v>28</v>
      </c>
      <c r="D99" s="80" t="s">
        <v>27</v>
      </c>
      <c r="E99" s="80" t="s">
        <v>26</v>
      </c>
      <c r="F99" s="81">
        <f t="shared" si="1"/>
        <v>0.750000000000001</v>
      </c>
      <c r="G99" s="90">
        <v>3.5</v>
      </c>
      <c r="H99" s="89">
        <v>0.00694444444444444</v>
      </c>
      <c r="I99" s="74" t="e">
        <f>SCH!#REF!</f>
        <v>#REF!</v>
      </c>
    </row>
    <row r="100" ht="15.75" spans="1:9">
      <c r="A100" s="84">
        <v>98</v>
      </c>
      <c r="B100" s="86">
        <v>0.750000000000002</v>
      </c>
      <c r="C100" s="87" t="s">
        <v>28</v>
      </c>
      <c r="D100" s="87" t="s">
        <v>27</v>
      </c>
      <c r="E100" s="87" t="s">
        <v>26</v>
      </c>
      <c r="F100" s="81">
        <f t="shared" si="1"/>
        <v>0.756944444444446</v>
      </c>
      <c r="G100" s="88">
        <v>3.5</v>
      </c>
      <c r="H100" s="89">
        <v>0.00694444444444444</v>
      </c>
      <c r="I100" s="74" t="e">
        <f>SCH!#REF!</f>
        <v>#REF!</v>
      </c>
    </row>
    <row r="101" ht="15.75" spans="1:9">
      <c r="A101" s="84">
        <v>99</v>
      </c>
      <c r="B101" s="86">
        <v>0.756944444444446</v>
      </c>
      <c r="C101" s="87" t="s">
        <v>28</v>
      </c>
      <c r="D101" s="87" t="s">
        <v>27</v>
      </c>
      <c r="E101" s="87" t="s">
        <v>26</v>
      </c>
      <c r="F101" s="81">
        <f t="shared" si="1"/>
        <v>0.76388888888889</v>
      </c>
      <c r="G101" s="90">
        <v>3.5</v>
      </c>
      <c r="H101" s="89">
        <v>0.00694444444444444</v>
      </c>
      <c r="I101" s="74" t="e">
        <f>SCH!#REF!</f>
        <v>#REF!</v>
      </c>
    </row>
    <row r="102" ht="15.75" spans="1:9">
      <c r="A102" s="84">
        <v>100</v>
      </c>
      <c r="B102" s="94">
        <v>0.767361111111111</v>
      </c>
      <c r="C102" s="87" t="s">
        <v>28</v>
      </c>
      <c r="D102" s="87" t="s">
        <v>27</v>
      </c>
      <c r="E102" s="87" t="s">
        <v>26</v>
      </c>
      <c r="F102" s="81">
        <f t="shared" si="1"/>
        <v>0.774305555555555</v>
      </c>
      <c r="G102" s="88">
        <v>3.5</v>
      </c>
      <c r="H102" s="89">
        <v>0.00694444444444444</v>
      </c>
      <c r="I102" s="74" t="e">
        <f>SCH!#REF!</f>
        <v>#REF!</v>
      </c>
    </row>
    <row r="103" ht="15.75" spans="1:9">
      <c r="A103" s="84">
        <v>101</v>
      </c>
      <c r="B103" s="86">
        <v>0.770833333333335</v>
      </c>
      <c r="C103" s="80" t="s">
        <v>28</v>
      </c>
      <c r="D103" s="80" t="s">
        <v>27</v>
      </c>
      <c r="E103" s="80" t="s">
        <v>26</v>
      </c>
      <c r="F103" s="81">
        <f t="shared" si="1"/>
        <v>0.777777777777779</v>
      </c>
      <c r="G103" s="85">
        <v>3.5</v>
      </c>
      <c r="H103" s="83">
        <v>0.00694444444444444</v>
      </c>
      <c r="I103" s="74" t="e">
        <f>SCH!#REF!</f>
        <v>#REF!</v>
      </c>
    </row>
    <row r="104" ht="15.75" spans="1:9">
      <c r="A104" s="84">
        <v>102</v>
      </c>
      <c r="B104" s="86">
        <v>0.77777777777778</v>
      </c>
      <c r="C104" s="80" t="s">
        <v>28</v>
      </c>
      <c r="D104" s="80" t="s">
        <v>27</v>
      </c>
      <c r="E104" s="80" t="s">
        <v>26</v>
      </c>
      <c r="F104" s="81">
        <f t="shared" si="1"/>
        <v>0.784722222222224</v>
      </c>
      <c r="G104" s="82">
        <v>3.5</v>
      </c>
      <c r="H104" s="83">
        <v>0.00694444444444444</v>
      </c>
      <c r="I104" s="74" t="e">
        <f>SCH!#REF!</f>
        <v>#REF!</v>
      </c>
    </row>
    <row r="105" ht="15.75" spans="1:9">
      <c r="A105" s="84">
        <v>103</v>
      </c>
      <c r="B105" s="86">
        <v>0.788194444444444</v>
      </c>
      <c r="C105" s="87" t="s">
        <v>28</v>
      </c>
      <c r="D105" s="87" t="s">
        <v>27</v>
      </c>
      <c r="E105" s="87" t="s">
        <v>26</v>
      </c>
      <c r="F105" s="81">
        <f t="shared" si="1"/>
        <v>0.791666666666666</v>
      </c>
      <c r="G105" s="85">
        <v>3.5</v>
      </c>
      <c r="H105" s="89">
        <v>0.00347222222222222</v>
      </c>
      <c r="I105" s="74" t="e">
        <f>SCH!#REF!</f>
        <v>#REF!</v>
      </c>
    </row>
    <row r="106" ht="15.75" spans="1:9">
      <c r="A106" s="84">
        <v>104</v>
      </c>
      <c r="B106" s="81">
        <v>0.954861111111111</v>
      </c>
      <c r="C106" s="80" t="s">
        <v>28</v>
      </c>
      <c r="D106" s="80" t="s">
        <v>27</v>
      </c>
      <c r="E106" s="80" t="s">
        <v>26</v>
      </c>
      <c r="F106" s="81">
        <f t="shared" si="1"/>
        <v>0.958333333333333</v>
      </c>
      <c r="G106" s="82">
        <v>3.5</v>
      </c>
      <c r="H106" s="83">
        <v>0.00347222222222222</v>
      </c>
      <c r="I106" s="74" t="e">
        <f>SCH!#REF!</f>
        <v>#REF!</v>
      </c>
    </row>
    <row r="107" ht="15.75" spans="1:9">
      <c r="A107" s="84">
        <v>105</v>
      </c>
      <c r="B107" s="86">
        <v>0.802083333333333</v>
      </c>
      <c r="C107" s="80" t="s">
        <v>28</v>
      </c>
      <c r="D107" s="80" t="s">
        <v>27</v>
      </c>
      <c r="E107" s="80" t="s">
        <v>26</v>
      </c>
      <c r="F107" s="81">
        <f t="shared" si="1"/>
        <v>0.809027777777778</v>
      </c>
      <c r="G107" s="85">
        <v>3.5</v>
      </c>
      <c r="H107" s="83">
        <v>0.00694444444444444</v>
      </c>
      <c r="I107" s="74" t="e">
        <f>SCH!#REF!</f>
        <v>#REF!</v>
      </c>
    </row>
    <row r="108" ht="15.75" spans="1:9">
      <c r="A108" s="84">
        <v>106</v>
      </c>
      <c r="B108" s="86">
        <v>0.965277777777778</v>
      </c>
      <c r="C108" s="87" t="s">
        <v>28</v>
      </c>
      <c r="D108" s="87" t="s">
        <v>27</v>
      </c>
      <c r="E108" s="87" t="s">
        <v>26</v>
      </c>
      <c r="F108" s="81">
        <f t="shared" si="1"/>
        <v>0.96875</v>
      </c>
      <c r="G108" s="88">
        <v>3.5</v>
      </c>
      <c r="H108" s="89">
        <v>0.00347222222222222</v>
      </c>
      <c r="I108" s="74" t="e">
        <f>SCH!#REF!</f>
        <v>#REF!</v>
      </c>
    </row>
    <row r="109" ht="15.75" spans="1:9">
      <c r="A109" s="84">
        <v>107</v>
      </c>
      <c r="B109" s="86">
        <v>0.854166666666667</v>
      </c>
      <c r="C109" s="87" t="s">
        <v>28</v>
      </c>
      <c r="D109" s="87" t="s">
        <v>27</v>
      </c>
      <c r="E109" s="87" t="s">
        <v>26</v>
      </c>
      <c r="F109" s="81">
        <f t="shared" si="1"/>
        <v>0.861111111111111</v>
      </c>
      <c r="G109" s="90">
        <v>3.5</v>
      </c>
      <c r="H109" s="89">
        <v>0.00694444444444444</v>
      </c>
      <c r="I109" s="74" t="e">
        <f>SCH!#REF!</f>
        <v>#REF!</v>
      </c>
    </row>
    <row r="110" ht="15.75" spans="1:9">
      <c r="A110" s="84">
        <v>108</v>
      </c>
      <c r="B110" s="94">
        <v>0.9375</v>
      </c>
      <c r="C110" s="87" t="s">
        <v>28</v>
      </c>
      <c r="D110" s="87" t="s">
        <v>27</v>
      </c>
      <c r="E110" s="87" t="s">
        <v>26</v>
      </c>
      <c r="F110" s="81">
        <f t="shared" si="1"/>
        <v>0.940972222222222</v>
      </c>
      <c r="G110" s="88">
        <v>3.5</v>
      </c>
      <c r="H110" s="89">
        <v>0.00347222222222222</v>
      </c>
      <c r="I110" s="74" t="e">
        <f>SCH!#REF!</f>
        <v>#REF!</v>
      </c>
    </row>
    <row r="111" ht="15.75" spans="1:9">
      <c r="A111" s="84">
        <v>109</v>
      </c>
      <c r="B111" s="94">
        <v>0.836805555555556</v>
      </c>
      <c r="C111" s="87" t="s">
        <v>28</v>
      </c>
      <c r="D111" s="87" t="s">
        <v>27</v>
      </c>
      <c r="E111" s="87" t="s">
        <v>26</v>
      </c>
      <c r="F111" s="81">
        <f t="shared" si="1"/>
        <v>0.84375</v>
      </c>
      <c r="G111" s="90">
        <v>3.5</v>
      </c>
      <c r="H111" s="89">
        <v>0.00694444444444444</v>
      </c>
      <c r="I111" s="74" t="e">
        <f>SCH!#REF!</f>
        <v>#REF!</v>
      </c>
    </row>
    <row r="112" ht="15.75" spans="1:9">
      <c r="A112" s="84">
        <v>110</v>
      </c>
      <c r="B112" s="81">
        <v>0.822916666666667</v>
      </c>
      <c r="C112" s="80" t="s">
        <v>28</v>
      </c>
      <c r="D112" s="80" t="s">
        <v>27</v>
      </c>
      <c r="E112" s="80" t="s">
        <v>26</v>
      </c>
      <c r="F112" s="81">
        <f t="shared" si="1"/>
        <v>0.829861111111111</v>
      </c>
      <c r="G112" s="82">
        <v>3.5</v>
      </c>
      <c r="H112" s="83">
        <v>0.00694444444444444</v>
      </c>
      <c r="I112" s="74" t="e">
        <f>SCH!#REF!</f>
        <v>#REF!</v>
      </c>
    </row>
    <row r="113" ht="15.75" spans="1:9">
      <c r="A113" s="91">
        <v>111</v>
      </c>
      <c r="B113" s="86">
        <v>0.798611111111111</v>
      </c>
      <c r="C113" s="80" t="s">
        <v>28</v>
      </c>
      <c r="D113" s="80" t="s">
        <v>27</v>
      </c>
      <c r="E113" s="80" t="s">
        <v>26</v>
      </c>
      <c r="F113" s="81">
        <f t="shared" si="1"/>
        <v>0.805555555555556</v>
      </c>
      <c r="G113" s="90">
        <v>3.5</v>
      </c>
      <c r="H113" s="89">
        <v>0.00694444444444444</v>
      </c>
      <c r="I113" s="74" t="e">
        <f>SCH!#REF!</f>
        <v>#REF!</v>
      </c>
    </row>
    <row r="114" ht="15.75" spans="1:9">
      <c r="A114" s="84">
        <v>112</v>
      </c>
      <c r="B114" s="86">
        <v>0.930555555555556</v>
      </c>
      <c r="C114" s="80" t="s">
        <v>28</v>
      </c>
      <c r="D114" s="80" t="s">
        <v>27</v>
      </c>
      <c r="E114" s="80" t="s">
        <v>26</v>
      </c>
      <c r="F114" s="81">
        <f t="shared" si="1"/>
        <v>0.9375</v>
      </c>
      <c r="G114" s="82">
        <v>3.5</v>
      </c>
      <c r="H114" s="83">
        <v>0.00694444444444444</v>
      </c>
      <c r="I114" s="74" t="e">
        <f>SCH!#REF!</f>
        <v>#REF!</v>
      </c>
    </row>
    <row r="115" ht="15.75" spans="1:9">
      <c r="A115" s="84">
        <v>113</v>
      </c>
      <c r="B115" s="86">
        <v>0.875</v>
      </c>
      <c r="C115" s="87" t="s">
        <v>28</v>
      </c>
      <c r="D115" s="87" t="s">
        <v>27</v>
      </c>
      <c r="E115" s="87" t="s">
        <v>26</v>
      </c>
      <c r="F115" s="81">
        <f t="shared" si="1"/>
        <v>0.881944444444444</v>
      </c>
      <c r="G115" s="90">
        <v>3.5</v>
      </c>
      <c r="H115" s="89">
        <v>0.00694444444444444</v>
      </c>
      <c r="I115" s="74" t="e">
        <f>SCH!#REF!</f>
        <v>#REF!</v>
      </c>
    </row>
    <row r="116" ht="15.75" spans="1:9">
      <c r="A116" s="84">
        <v>114</v>
      </c>
      <c r="B116" s="86">
        <v>0.847222222222222</v>
      </c>
      <c r="C116" s="87" t="s">
        <v>28</v>
      </c>
      <c r="D116" s="87" t="s">
        <v>27</v>
      </c>
      <c r="E116" s="87" t="s">
        <v>26</v>
      </c>
      <c r="F116" s="81">
        <f t="shared" si="1"/>
        <v>0.854166666666666</v>
      </c>
      <c r="G116" s="88">
        <v>3.5</v>
      </c>
      <c r="H116" s="89">
        <v>0.00694444444444444</v>
      </c>
      <c r="I116" s="74" t="e">
        <f>SCH!#REF!</f>
        <v>#REF!</v>
      </c>
    </row>
    <row r="117" ht="15.75" spans="1:9">
      <c r="A117" s="84">
        <v>115</v>
      </c>
      <c r="B117" s="94">
        <v>0.878472222222222</v>
      </c>
      <c r="C117" s="87" t="s">
        <v>28</v>
      </c>
      <c r="D117" s="87" t="s">
        <v>27</v>
      </c>
      <c r="E117" s="87" t="s">
        <v>26</v>
      </c>
      <c r="F117" s="81">
        <f t="shared" si="1"/>
        <v>0.885416666666666</v>
      </c>
      <c r="G117" s="90">
        <v>3.5</v>
      </c>
      <c r="H117" s="89">
        <v>0.00694444444444444</v>
      </c>
      <c r="I117" s="74" t="e">
        <f>SCH!#REF!</f>
        <v>#REF!</v>
      </c>
    </row>
    <row r="118" ht="15.75" spans="1:9">
      <c r="A118" s="84">
        <v>116</v>
      </c>
      <c r="B118" s="94">
        <v>0.871527777777778</v>
      </c>
      <c r="C118" s="87" t="s">
        <v>28</v>
      </c>
      <c r="D118" s="87" t="s">
        <v>27</v>
      </c>
      <c r="E118" s="87" t="s">
        <v>26</v>
      </c>
      <c r="F118" s="81">
        <f t="shared" si="1"/>
        <v>0.878472222222222</v>
      </c>
      <c r="G118" s="88">
        <v>3.5</v>
      </c>
      <c r="H118" s="89">
        <v>0.00694444444444444</v>
      </c>
      <c r="I118" s="74" t="e">
        <f>SCH!#REF!</f>
        <v>#REF!</v>
      </c>
    </row>
    <row r="119" ht="15.75" spans="1:9">
      <c r="A119" s="84">
        <v>117</v>
      </c>
      <c r="B119" s="97">
        <v>0.875</v>
      </c>
      <c r="C119" s="87" t="s">
        <v>28</v>
      </c>
      <c r="D119" s="87" t="s">
        <v>27</v>
      </c>
      <c r="E119" s="87" t="s">
        <v>26</v>
      </c>
      <c r="F119" s="81">
        <f t="shared" si="1"/>
        <v>0.881944444444444</v>
      </c>
      <c r="G119" s="90">
        <v>3.5</v>
      </c>
      <c r="H119" s="89">
        <v>0.00694444444444444</v>
      </c>
      <c r="I119" s="74" t="e">
        <f>SCH!#REF!</f>
        <v>#REF!</v>
      </c>
    </row>
    <row r="120" ht="15.75" spans="1:9">
      <c r="A120" s="91">
        <v>118</v>
      </c>
      <c r="B120" s="86">
        <v>0.885416666666667</v>
      </c>
      <c r="C120" s="80" t="s">
        <v>28</v>
      </c>
      <c r="D120" s="80" t="s">
        <v>27</v>
      </c>
      <c r="E120" s="80" t="s">
        <v>26</v>
      </c>
      <c r="F120" s="81">
        <f t="shared" si="1"/>
        <v>0.892361111111111</v>
      </c>
      <c r="G120" s="88">
        <v>3.5</v>
      </c>
      <c r="H120" s="89">
        <v>0.00694444444444444</v>
      </c>
      <c r="I120" s="74" t="e">
        <f>SCH!#REF!</f>
        <v>#REF!</v>
      </c>
    </row>
    <row r="121" ht="15.75" spans="1:9">
      <c r="A121" s="84">
        <v>119</v>
      </c>
      <c r="B121" s="93">
        <v>0.895833333333333</v>
      </c>
      <c r="C121" s="80" t="s">
        <v>28</v>
      </c>
      <c r="D121" s="80" t="s">
        <v>27</v>
      </c>
      <c r="E121" s="80" t="s">
        <v>26</v>
      </c>
      <c r="F121" s="81">
        <f t="shared" si="1"/>
        <v>0.902777777777777</v>
      </c>
      <c r="G121" s="85">
        <v>3.5</v>
      </c>
      <c r="H121" s="83">
        <v>0.00694444444444444</v>
      </c>
      <c r="I121" s="74" t="e">
        <f>SCH!#REF!</f>
        <v>#REF!</v>
      </c>
    </row>
    <row r="122" ht="15.75" spans="1:9">
      <c r="A122" s="84">
        <v>120</v>
      </c>
      <c r="B122" s="86">
        <v>0.930555555555556</v>
      </c>
      <c r="C122" s="87" t="s">
        <v>28</v>
      </c>
      <c r="D122" s="87" t="s">
        <v>27</v>
      </c>
      <c r="E122" s="87" t="s">
        <v>26</v>
      </c>
      <c r="F122" s="81">
        <f t="shared" si="1"/>
        <v>0.9375</v>
      </c>
      <c r="G122" s="88">
        <v>3.5</v>
      </c>
      <c r="H122" s="89">
        <v>0.00694444444444444</v>
      </c>
      <c r="I122" s="74" t="e">
        <f>SCH!#REF!</f>
        <v>#REF!</v>
      </c>
    </row>
    <row r="123" ht="15.75" spans="1:9">
      <c r="A123" s="84">
        <v>121</v>
      </c>
      <c r="B123" s="93">
        <v>0.951388888888889</v>
      </c>
      <c r="C123" s="87" t="s">
        <v>28</v>
      </c>
      <c r="D123" s="87" t="s">
        <v>27</v>
      </c>
      <c r="E123" s="87" t="s">
        <v>26</v>
      </c>
      <c r="F123" s="81">
        <f t="shared" si="1"/>
        <v>0.958333333333333</v>
      </c>
      <c r="G123" s="90">
        <v>3.5</v>
      </c>
      <c r="H123" s="89">
        <v>0.00694444444444444</v>
      </c>
      <c r="I123" s="74" t="e">
        <f>SCH!#REF!</f>
        <v>#REF!</v>
      </c>
    </row>
    <row r="124" ht="15.75" spans="1:9">
      <c r="A124" s="84">
        <v>122</v>
      </c>
      <c r="B124" s="94">
        <v>0.940972222222222</v>
      </c>
      <c r="C124" s="87" t="s">
        <v>28</v>
      </c>
      <c r="D124" s="87" t="s">
        <v>27</v>
      </c>
      <c r="E124" s="87" t="s">
        <v>26</v>
      </c>
      <c r="F124" s="81">
        <f t="shared" si="1"/>
        <v>0.947916666666666</v>
      </c>
      <c r="G124" s="88">
        <v>3.5</v>
      </c>
      <c r="H124" s="89">
        <v>0.00694444444444444</v>
      </c>
      <c r="I124" s="74" t="e">
        <f>SCH!#REF!</f>
        <v>#REF!</v>
      </c>
    </row>
    <row r="125" ht="15.75" spans="1:9">
      <c r="A125" s="91">
        <v>123</v>
      </c>
      <c r="B125" s="93">
        <v>0.982638888888889</v>
      </c>
      <c r="C125" s="80" t="s">
        <v>28</v>
      </c>
      <c r="D125" s="80" t="s">
        <v>27</v>
      </c>
      <c r="E125" s="80" t="s">
        <v>26</v>
      </c>
      <c r="F125" s="81">
        <f t="shared" si="1"/>
        <v>0.989583333333333</v>
      </c>
      <c r="G125" s="85">
        <v>3.5</v>
      </c>
      <c r="H125" s="89">
        <v>0.00694444444444444</v>
      </c>
      <c r="I125" s="74" t="e">
        <f>SCH!#REF!</f>
        <v>#REF!</v>
      </c>
    </row>
    <row r="126" ht="15.75" spans="1:9">
      <c r="A126" s="78">
        <v>124</v>
      </c>
      <c r="B126" s="92">
        <v>0.159722222222222</v>
      </c>
      <c r="C126" s="87" t="s">
        <v>28</v>
      </c>
      <c r="D126" s="87" t="s">
        <v>27</v>
      </c>
      <c r="E126" s="87" t="s">
        <v>29</v>
      </c>
      <c r="F126" s="81">
        <f t="shared" si="1"/>
        <v>0.204861111111111</v>
      </c>
      <c r="G126" s="88">
        <v>33.7</v>
      </c>
      <c r="H126" s="83">
        <v>0.0451388888888889</v>
      </c>
      <c r="I126" s="74">
        <f>SCH!A6</f>
        <v>124</v>
      </c>
    </row>
    <row r="127" ht="15.75" spans="1:9">
      <c r="A127" s="84">
        <v>125</v>
      </c>
      <c r="B127" s="94">
        <v>0.399305555555556</v>
      </c>
      <c r="C127" s="98" t="s">
        <v>30</v>
      </c>
      <c r="D127" s="98" t="s">
        <v>27</v>
      </c>
      <c r="E127" s="98" t="s">
        <v>29</v>
      </c>
      <c r="F127" s="81">
        <f t="shared" si="1"/>
        <v>0.430555555555556</v>
      </c>
      <c r="G127" s="90">
        <v>20.7</v>
      </c>
      <c r="H127" s="89">
        <v>0.03125</v>
      </c>
      <c r="I127" s="74">
        <f>SCH!A8</f>
        <v>148</v>
      </c>
    </row>
    <row r="128" ht="15.75" spans="1:10">
      <c r="A128" s="84">
        <v>126</v>
      </c>
      <c r="B128" s="86">
        <v>0.166666666666667</v>
      </c>
      <c r="C128" s="99" t="s">
        <v>30</v>
      </c>
      <c r="D128" s="100" t="s">
        <v>27</v>
      </c>
      <c r="E128" s="100" t="s">
        <v>29</v>
      </c>
      <c r="F128" s="81">
        <f t="shared" si="1"/>
        <v>0.194444444444445</v>
      </c>
      <c r="G128" s="85">
        <v>20.7</v>
      </c>
      <c r="H128" s="83">
        <v>0.0277777777777778</v>
      </c>
      <c r="I128" s="74">
        <f>SCH!A7</f>
        <v>313</v>
      </c>
      <c r="J128" s="73" t="s">
        <v>31</v>
      </c>
    </row>
    <row r="129" ht="15.75" spans="1:9">
      <c r="A129" s="84">
        <v>127</v>
      </c>
      <c r="B129" s="86">
        <v>0.284722222222222</v>
      </c>
      <c r="C129" s="98" t="s">
        <v>28</v>
      </c>
      <c r="D129" s="98" t="s">
        <v>27</v>
      </c>
      <c r="E129" s="100" t="s">
        <v>29</v>
      </c>
      <c r="F129" s="81">
        <f t="shared" si="1"/>
        <v>0.340277777777778</v>
      </c>
      <c r="G129" s="90">
        <v>33.7</v>
      </c>
      <c r="H129" s="89">
        <v>0.0555555555555556</v>
      </c>
      <c r="I129" s="74">
        <f>SCH!A11</f>
        <v>559</v>
      </c>
    </row>
    <row r="130" ht="15.75" spans="1:10">
      <c r="A130" s="84">
        <v>128</v>
      </c>
      <c r="B130" s="86">
        <v>0.1875</v>
      </c>
      <c r="C130" s="101" t="s">
        <v>30</v>
      </c>
      <c r="D130" s="98" t="s">
        <v>27</v>
      </c>
      <c r="E130" s="101" t="s">
        <v>29</v>
      </c>
      <c r="F130" s="81">
        <f t="shared" si="1"/>
        <v>0.215277777777778</v>
      </c>
      <c r="G130" s="90">
        <v>20.7</v>
      </c>
      <c r="H130" s="89">
        <v>0.0277777777777778</v>
      </c>
      <c r="I130" s="74">
        <f>SCH!A12</f>
        <v>66</v>
      </c>
      <c r="J130" s="73" t="s">
        <v>31</v>
      </c>
    </row>
    <row r="131" ht="15.75" spans="1:9">
      <c r="A131" s="84">
        <v>129</v>
      </c>
      <c r="B131" s="92">
        <v>0.201388888888889</v>
      </c>
      <c r="C131" s="87" t="s">
        <v>28</v>
      </c>
      <c r="D131" s="98" t="s">
        <v>27</v>
      </c>
      <c r="E131" s="87" t="s">
        <v>29</v>
      </c>
      <c r="F131" s="81">
        <f t="shared" ref="F131:F194" si="2">B131+H131</f>
        <v>0.246527777777778</v>
      </c>
      <c r="G131" s="88">
        <v>33.7</v>
      </c>
      <c r="H131" s="89">
        <v>0.0451388888888889</v>
      </c>
      <c r="I131" s="74">
        <f>SCH!A14</f>
        <v>129</v>
      </c>
    </row>
    <row r="132" ht="15.75" spans="1:10">
      <c r="A132" s="84">
        <v>130</v>
      </c>
      <c r="B132" s="94">
        <v>0.208333333333333</v>
      </c>
      <c r="C132" s="98" t="s">
        <v>30</v>
      </c>
      <c r="D132" s="98" t="s">
        <v>27</v>
      </c>
      <c r="E132" s="98" t="s">
        <v>32</v>
      </c>
      <c r="F132" s="81">
        <f t="shared" si="2"/>
        <v>0.25</v>
      </c>
      <c r="G132" s="90">
        <v>27.7</v>
      </c>
      <c r="H132" s="89">
        <v>0.0416666666666667</v>
      </c>
      <c r="I132" s="74">
        <f>SCH!A17</f>
        <v>369</v>
      </c>
      <c r="J132" s="73" t="s">
        <v>31</v>
      </c>
    </row>
    <row r="133" ht="15.75" spans="1:9">
      <c r="A133" s="91">
        <v>131</v>
      </c>
      <c r="B133" s="93">
        <v>0.694444444444445</v>
      </c>
      <c r="C133" s="102" t="s">
        <v>28</v>
      </c>
      <c r="D133" s="102" t="s">
        <v>27</v>
      </c>
      <c r="E133" s="103" t="s">
        <v>32</v>
      </c>
      <c r="F133" s="81">
        <f t="shared" si="2"/>
        <v>0.763888888888889</v>
      </c>
      <c r="G133" s="104">
        <v>40</v>
      </c>
      <c r="H133" s="89">
        <v>0.0694444444444444</v>
      </c>
      <c r="I133" s="74">
        <f>SCH!A22</f>
        <v>234</v>
      </c>
    </row>
    <row r="134" ht="15.75" spans="1:9">
      <c r="A134" s="84">
        <v>132</v>
      </c>
      <c r="B134" s="86">
        <v>0.222222222222222</v>
      </c>
      <c r="C134" s="101" t="s">
        <v>28</v>
      </c>
      <c r="D134" s="101" t="s">
        <v>27</v>
      </c>
      <c r="E134" s="101" t="s">
        <v>29</v>
      </c>
      <c r="F134" s="81">
        <f t="shared" si="2"/>
        <v>0.277777777777778</v>
      </c>
      <c r="G134" s="90">
        <v>33.7</v>
      </c>
      <c r="H134" s="89">
        <v>0.0555555555555556</v>
      </c>
      <c r="I134" s="74">
        <f>SCH!A27</f>
        <v>0</v>
      </c>
    </row>
    <row r="135" ht="15.75" spans="1:10">
      <c r="A135" s="84">
        <v>133</v>
      </c>
      <c r="B135" s="94">
        <v>0.222222222222222</v>
      </c>
      <c r="C135" s="101" t="s">
        <v>30</v>
      </c>
      <c r="D135" s="101" t="s">
        <v>33</v>
      </c>
      <c r="E135" s="101" t="s">
        <v>32</v>
      </c>
      <c r="F135" s="81">
        <f t="shared" si="2"/>
        <v>0.270833333333333</v>
      </c>
      <c r="G135" s="90">
        <v>27.7</v>
      </c>
      <c r="H135" s="89">
        <v>0.0486111111111111</v>
      </c>
      <c r="I135" s="74">
        <f>SCH!A28</f>
        <v>0</v>
      </c>
      <c r="J135" s="73" t="s">
        <v>31</v>
      </c>
    </row>
    <row r="136" ht="15.75" spans="1:10">
      <c r="A136" s="84">
        <v>134</v>
      </c>
      <c r="B136" s="81">
        <v>0.229166666666667</v>
      </c>
      <c r="C136" s="99" t="s">
        <v>30</v>
      </c>
      <c r="D136" s="99" t="s">
        <v>27</v>
      </c>
      <c r="E136" s="99" t="s">
        <v>29</v>
      </c>
      <c r="F136" s="81">
        <f t="shared" si="2"/>
        <v>0.260416666666667</v>
      </c>
      <c r="G136" s="85">
        <v>20.7</v>
      </c>
      <c r="H136" s="83">
        <v>0.03125</v>
      </c>
      <c r="I136" s="74">
        <f>SCH!A36</f>
        <v>0</v>
      </c>
      <c r="J136" s="73" t="s">
        <v>31</v>
      </c>
    </row>
    <row r="137" ht="15.75" spans="1:9">
      <c r="A137" s="84">
        <v>135</v>
      </c>
      <c r="B137" s="96">
        <v>0.229166666666667</v>
      </c>
      <c r="C137" s="102" t="s">
        <v>28</v>
      </c>
      <c r="D137" s="102" t="s">
        <v>27</v>
      </c>
      <c r="E137" s="102" t="s">
        <v>32</v>
      </c>
      <c r="F137" s="81">
        <f t="shared" si="2"/>
        <v>0.298611111111111</v>
      </c>
      <c r="G137" s="105">
        <v>40</v>
      </c>
      <c r="H137" s="83">
        <v>0.0694444444444444</v>
      </c>
      <c r="I137" s="74">
        <f>SCH!A37</f>
        <v>53</v>
      </c>
    </row>
    <row r="138" ht="15.75" spans="1:10">
      <c r="A138" s="84">
        <v>136</v>
      </c>
      <c r="B138" s="93">
        <v>0.236111111111111</v>
      </c>
      <c r="C138" s="106" t="s">
        <v>30</v>
      </c>
      <c r="D138" s="102" t="s">
        <v>33</v>
      </c>
      <c r="E138" s="102" t="s">
        <v>32</v>
      </c>
      <c r="F138" s="81">
        <f t="shared" si="2"/>
        <v>0.284722222222222</v>
      </c>
      <c r="G138" s="104">
        <v>27.7</v>
      </c>
      <c r="H138" s="89">
        <v>0.0486111111111111</v>
      </c>
      <c r="I138" s="74">
        <f>SCH!A40</f>
        <v>274</v>
      </c>
      <c r="J138" s="73" t="s">
        <v>31</v>
      </c>
    </row>
    <row r="139" ht="15.75" spans="1:9">
      <c r="A139" s="84">
        <v>137</v>
      </c>
      <c r="B139" s="86">
        <v>0.236111111111111</v>
      </c>
      <c r="C139" s="100" t="s">
        <v>28</v>
      </c>
      <c r="D139" s="100" t="s">
        <v>27</v>
      </c>
      <c r="E139" s="100" t="s">
        <v>29</v>
      </c>
      <c r="F139" s="81">
        <f t="shared" si="2"/>
        <v>0.291666666666667</v>
      </c>
      <c r="G139" s="85">
        <v>33.7</v>
      </c>
      <c r="H139" s="83">
        <v>0.0555555555555556</v>
      </c>
      <c r="I139" s="74">
        <f>SCH!A41</f>
        <v>472</v>
      </c>
    </row>
    <row r="140" ht="15.75" spans="1:9">
      <c r="A140" s="84">
        <v>138</v>
      </c>
      <c r="B140" s="92">
        <v>0.222222222222222</v>
      </c>
      <c r="C140" s="87" t="s">
        <v>26</v>
      </c>
      <c r="D140" s="107" t="s">
        <v>34</v>
      </c>
      <c r="E140" s="87" t="s">
        <v>29</v>
      </c>
      <c r="F140" s="81">
        <f t="shared" si="2"/>
        <v>0.288194444444444</v>
      </c>
      <c r="G140" s="88">
        <v>38.5</v>
      </c>
      <c r="H140" s="89">
        <v>0.0659722222222222</v>
      </c>
      <c r="I140" s="74">
        <f>SCH!A39</f>
        <v>427</v>
      </c>
    </row>
    <row r="141" ht="15.75" spans="1:10">
      <c r="A141" s="84">
        <v>139</v>
      </c>
      <c r="B141" s="92">
        <v>0.243055555555556</v>
      </c>
      <c r="C141" s="87" t="s">
        <v>30</v>
      </c>
      <c r="D141" s="107" t="s">
        <v>27</v>
      </c>
      <c r="E141" s="87" t="s">
        <v>29</v>
      </c>
      <c r="F141" s="81">
        <f t="shared" si="2"/>
        <v>0.277777777777778</v>
      </c>
      <c r="G141" s="88">
        <v>20.7</v>
      </c>
      <c r="H141" s="89">
        <v>0.0347222222222222</v>
      </c>
      <c r="I141" s="74">
        <f>SCH!A47</f>
        <v>327</v>
      </c>
      <c r="J141" s="73" t="s">
        <v>31</v>
      </c>
    </row>
    <row r="142" ht="15.75" spans="1:9">
      <c r="A142" s="84">
        <v>140</v>
      </c>
      <c r="B142" s="86">
        <v>0.25</v>
      </c>
      <c r="C142" s="98" t="s">
        <v>28</v>
      </c>
      <c r="D142" s="98" t="s">
        <v>27</v>
      </c>
      <c r="E142" s="98" t="s">
        <v>32</v>
      </c>
      <c r="F142" s="81">
        <f t="shared" si="2"/>
        <v>0.319444444444444</v>
      </c>
      <c r="G142" s="90">
        <v>40</v>
      </c>
      <c r="H142" s="89">
        <v>0.0694444444444444</v>
      </c>
      <c r="I142" s="74">
        <f>SCH!A53</f>
        <v>54</v>
      </c>
    </row>
    <row r="143" ht="15.75" spans="1:10">
      <c r="A143" s="84">
        <v>141</v>
      </c>
      <c r="B143" s="86">
        <v>0.25</v>
      </c>
      <c r="C143" s="101" t="s">
        <v>30</v>
      </c>
      <c r="D143" s="101" t="s">
        <v>33</v>
      </c>
      <c r="E143" s="101" t="s">
        <v>32</v>
      </c>
      <c r="F143" s="81">
        <f t="shared" si="2"/>
        <v>0.298611111111111</v>
      </c>
      <c r="G143" s="90">
        <v>27.7</v>
      </c>
      <c r="H143" s="89">
        <v>0.0486111111111111</v>
      </c>
      <c r="I143" s="74">
        <f>SCH!A54</f>
        <v>241</v>
      </c>
      <c r="J143" s="73" t="s">
        <v>31</v>
      </c>
    </row>
    <row r="144" ht="15.75" spans="1:9">
      <c r="A144" s="84">
        <v>142</v>
      </c>
      <c r="B144" s="94">
        <v>0.246527777777778</v>
      </c>
      <c r="C144" s="101" t="s">
        <v>26</v>
      </c>
      <c r="D144" s="101" t="s">
        <v>35</v>
      </c>
      <c r="E144" s="101" t="s">
        <v>29</v>
      </c>
      <c r="F144" s="81">
        <f t="shared" si="2"/>
        <v>0.315972222222222</v>
      </c>
      <c r="G144" s="104">
        <v>37.2</v>
      </c>
      <c r="H144" s="89">
        <v>0.0694444444444444</v>
      </c>
      <c r="I144" s="74">
        <f>SCH!A56</f>
        <v>288</v>
      </c>
    </row>
    <row r="145" ht="15.75" spans="1:10">
      <c r="A145" s="84">
        <v>143</v>
      </c>
      <c r="B145" s="97">
        <v>0.256944444444444</v>
      </c>
      <c r="C145" s="106" t="s">
        <v>30</v>
      </c>
      <c r="D145" s="106" t="s">
        <v>27</v>
      </c>
      <c r="E145" s="106" t="s">
        <v>29</v>
      </c>
      <c r="F145" s="81">
        <f t="shared" si="2"/>
        <v>0.291666666666666</v>
      </c>
      <c r="G145" s="90">
        <v>20.7</v>
      </c>
      <c r="H145" s="89">
        <v>0.0347222222222222</v>
      </c>
      <c r="I145" s="74">
        <f>SCH!A60</f>
        <v>0</v>
      </c>
      <c r="J145" s="73" t="s">
        <v>31</v>
      </c>
    </row>
    <row r="146" ht="15.75" spans="1:9">
      <c r="A146" s="84">
        <v>144</v>
      </c>
      <c r="B146" s="97">
        <v>0.256944444444444</v>
      </c>
      <c r="C146" s="106" t="s">
        <v>28</v>
      </c>
      <c r="D146" s="106" t="s">
        <v>27</v>
      </c>
      <c r="E146" s="106" t="s">
        <v>32</v>
      </c>
      <c r="F146" s="81">
        <f t="shared" si="2"/>
        <v>0.326388888888888</v>
      </c>
      <c r="G146" s="104">
        <v>40</v>
      </c>
      <c r="H146" s="89">
        <v>0.0694444444444444</v>
      </c>
      <c r="I146" s="74">
        <f>SCH!A61</f>
        <v>11</v>
      </c>
    </row>
    <row r="147" ht="15.75" spans="1:9">
      <c r="A147" s="84">
        <v>145</v>
      </c>
      <c r="B147" s="93">
        <v>0.5625</v>
      </c>
      <c r="C147" s="103" t="s">
        <v>26</v>
      </c>
      <c r="D147" s="103" t="s">
        <v>35</v>
      </c>
      <c r="E147" s="102" t="s">
        <v>29</v>
      </c>
      <c r="F147" s="81">
        <f t="shared" si="2"/>
        <v>0.631944444444444</v>
      </c>
      <c r="G147" s="85">
        <v>37.2</v>
      </c>
      <c r="H147" s="83">
        <v>0.0694444444444444</v>
      </c>
      <c r="I147" s="74">
        <f>SCH!A66</f>
        <v>69</v>
      </c>
    </row>
    <row r="148" ht="15.75" spans="1:10">
      <c r="A148" s="91">
        <v>146</v>
      </c>
      <c r="B148" s="93">
        <v>0.555555555555556</v>
      </c>
      <c r="C148" s="103" t="s">
        <v>26</v>
      </c>
      <c r="D148" s="103" t="s">
        <v>35</v>
      </c>
      <c r="E148" s="102" t="s">
        <v>29</v>
      </c>
      <c r="F148" s="81">
        <f t="shared" si="2"/>
        <v>0.625</v>
      </c>
      <c r="G148" s="104">
        <v>37.2</v>
      </c>
      <c r="H148" s="89">
        <v>0.0694444444444444</v>
      </c>
      <c r="I148" s="74">
        <f>SCH!A71</f>
        <v>440</v>
      </c>
      <c r="J148"/>
    </row>
    <row r="149" ht="15.75" spans="1:9">
      <c r="A149" s="84">
        <v>147</v>
      </c>
      <c r="B149" s="93">
        <v>0.267361111111111</v>
      </c>
      <c r="C149" s="106" t="s">
        <v>28</v>
      </c>
      <c r="D149" s="106" t="s">
        <v>27</v>
      </c>
      <c r="E149" s="102" t="s">
        <v>32</v>
      </c>
      <c r="F149" s="81">
        <f t="shared" si="2"/>
        <v>0.333333333333333</v>
      </c>
      <c r="G149" s="105">
        <v>40</v>
      </c>
      <c r="H149" s="83">
        <v>0.0659722222222222</v>
      </c>
      <c r="I149" s="74">
        <f>SCH!A72</f>
        <v>294</v>
      </c>
    </row>
    <row r="150" ht="15.75" spans="1:9">
      <c r="A150" s="84">
        <v>148</v>
      </c>
      <c r="B150" s="93">
        <v>0.274305555555556</v>
      </c>
      <c r="C150" s="106" t="s">
        <v>36</v>
      </c>
      <c r="D150" s="106" t="s">
        <v>37</v>
      </c>
      <c r="E150" s="106" t="s">
        <v>32</v>
      </c>
      <c r="F150" s="81">
        <f t="shared" si="2"/>
        <v>0.336805555555556</v>
      </c>
      <c r="G150" s="104">
        <v>38</v>
      </c>
      <c r="H150" s="83">
        <v>0.0625</v>
      </c>
      <c r="I150" s="74">
        <f>SCH!A78</f>
        <v>137</v>
      </c>
    </row>
    <row r="151" ht="15.75" spans="1:10">
      <c r="A151" s="91">
        <v>149</v>
      </c>
      <c r="B151" s="108">
        <v>0.270833333333333</v>
      </c>
      <c r="C151" s="109" t="s">
        <v>30</v>
      </c>
      <c r="D151" s="109" t="s">
        <v>27</v>
      </c>
      <c r="E151" s="109" t="s">
        <v>29</v>
      </c>
      <c r="F151" s="81">
        <f t="shared" si="2"/>
        <v>0.305555555555555</v>
      </c>
      <c r="G151" s="90">
        <v>20.7</v>
      </c>
      <c r="H151" s="89">
        <v>0.0347222222222222</v>
      </c>
      <c r="I151" s="74">
        <f>SCH!A75</f>
        <v>0</v>
      </c>
      <c r="J151" s="73" t="s">
        <v>31</v>
      </c>
    </row>
    <row r="152" ht="15.75" spans="1:9">
      <c r="A152" s="84">
        <v>150</v>
      </c>
      <c r="B152" s="108">
        <v>0.618055555555556</v>
      </c>
      <c r="C152" s="110" t="s">
        <v>28</v>
      </c>
      <c r="D152" s="110" t="s">
        <v>27</v>
      </c>
      <c r="E152" s="110" t="s">
        <v>29</v>
      </c>
      <c r="F152" s="81">
        <f t="shared" si="2"/>
        <v>0.673611111111111</v>
      </c>
      <c r="G152" s="90">
        <v>33.7</v>
      </c>
      <c r="H152" s="89">
        <v>0.0555555555555556</v>
      </c>
      <c r="I152" s="74">
        <f>SCH!A79</f>
        <v>325</v>
      </c>
    </row>
    <row r="153" ht="15.75" spans="1:9">
      <c r="A153" s="91">
        <v>151</v>
      </c>
      <c r="B153" s="108">
        <v>0.277777777777778</v>
      </c>
      <c r="C153" s="109" t="s">
        <v>28</v>
      </c>
      <c r="D153" s="109" t="s">
        <v>27</v>
      </c>
      <c r="E153" s="109" t="s">
        <v>29</v>
      </c>
      <c r="F153" s="81">
        <f t="shared" si="2"/>
        <v>0.333333333333334</v>
      </c>
      <c r="G153" s="104">
        <v>33.7</v>
      </c>
      <c r="H153" s="89">
        <v>0.0555555555555556</v>
      </c>
      <c r="I153" s="74">
        <f>SCH!A83</f>
        <v>0</v>
      </c>
    </row>
    <row r="154" ht="15.75" spans="1:10">
      <c r="A154" s="84">
        <v>152</v>
      </c>
      <c r="B154" s="93">
        <v>0.277777777777778</v>
      </c>
      <c r="C154" s="106" t="s">
        <v>30</v>
      </c>
      <c r="D154" s="106" t="s">
        <v>33</v>
      </c>
      <c r="E154" s="106" t="s">
        <v>32</v>
      </c>
      <c r="F154" s="81">
        <f t="shared" si="2"/>
        <v>0.277777777777778</v>
      </c>
      <c r="G154" s="104">
        <v>27.7</v>
      </c>
      <c r="H154" s="89"/>
      <c r="I154" s="74">
        <f>SCH!A84</f>
        <v>0</v>
      </c>
      <c r="J154" s="73" t="s">
        <v>31</v>
      </c>
    </row>
    <row r="155" ht="15.75" spans="1:9">
      <c r="A155" s="84">
        <v>153</v>
      </c>
      <c r="B155" s="93">
        <v>0.482638888888889</v>
      </c>
      <c r="C155" s="106" t="s">
        <v>28</v>
      </c>
      <c r="D155" s="106" t="s">
        <v>27</v>
      </c>
      <c r="E155" s="106" t="s">
        <v>29</v>
      </c>
      <c r="F155" s="81">
        <f t="shared" si="2"/>
        <v>0.538194444444444</v>
      </c>
      <c r="G155" s="90">
        <v>33.7</v>
      </c>
      <c r="H155" s="89">
        <v>0.0555555555555556</v>
      </c>
      <c r="I155" s="74">
        <f>SCH!A89</f>
        <v>478</v>
      </c>
    </row>
    <row r="156" ht="15.75" spans="1:9">
      <c r="A156" s="84">
        <v>154</v>
      </c>
      <c r="B156" s="97">
        <v>0.645833333333333</v>
      </c>
      <c r="C156" s="106" t="s">
        <v>28</v>
      </c>
      <c r="D156" s="111" t="s">
        <v>38</v>
      </c>
      <c r="E156" s="111" t="s">
        <v>32</v>
      </c>
      <c r="F156" s="81">
        <f t="shared" si="2"/>
        <v>0.722222222222222</v>
      </c>
      <c r="G156" s="104">
        <v>44</v>
      </c>
      <c r="H156" s="89">
        <v>0.0763888888888889</v>
      </c>
      <c r="I156" s="74">
        <f>SCH!A93</f>
        <v>142</v>
      </c>
    </row>
    <row r="157" ht="15.75" spans="1:10">
      <c r="A157" s="84">
        <v>155</v>
      </c>
      <c r="B157" s="86">
        <v>0.284722222222222</v>
      </c>
      <c r="C157" s="101" t="s">
        <v>30</v>
      </c>
      <c r="D157" s="99" t="s">
        <v>27</v>
      </c>
      <c r="E157" s="99" t="s">
        <v>29</v>
      </c>
      <c r="F157" s="81">
        <f t="shared" si="2"/>
        <v>0.319444444444444</v>
      </c>
      <c r="G157" s="90">
        <v>20.7</v>
      </c>
      <c r="H157" s="89">
        <v>0.0347222222222222</v>
      </c>
      <c r="I157" s="74">
        <f>SCH!A94</f>
        <v>331</v>
      </c>
      <c r="J157" s="73" t="s">
        <v>31</v>
      </c>
    </row>
    <row r="158" ht="15.75" spans="1:9">
      <c r="A158" s="84">
        <v>156</v>
      </c>
      <c r="B158" s="86">
        <v>0.472222222222222</v>
      </c>
      <c r="C158" s="99" t="s">
        <v>28</v>
      </c>
      <c r="D158" s="99" t="s">
        <v>27</v>
      </c>
      <c r="E158" s="99" t="s">
        <v>29</v>
      </c>
      <c r="F158" s="81">
        <f t="shared" si="2"/>
        <v>0.524305555555556</v>
      </c>
      <c r="G158" s="85">
        <v>33.7</v>
      </c>
      <c r="H158" s="83">
        <v>0.0520833333333333</v>
      </c>
      <c r="I158" s="74">
        <f>SCH!A99</f>
        <v>0</v>
      </c>
    </row>
    <row r="159" ht="15.75" spans="1:9">
      <c r="A159" s="84">
        <v>157</v>
      </c>
      <c r="B159" s="86">
        <v>0.291666666666667</v>
      </c>
      <c r="C159" s="101" t="s">
        <v>28</v>
      </c>
      <c r="D159" s="101" t="s">
        <v>27</v>
      </c>
      <c r="E159" s="101" t="s">
        <v>32</v>
      </c>
      <c r="F159" s="81">
        <f t="shared" si="2"/>
        <v>0.361111111111111</v>
      </c>
      <c r="G159" s="104">
        <v>40</v>
      </c>
      <c r="H159" s="89">
        <v>0.0694444444444444</v>
      </c>
      <c r="I159" s="74">
        <f>SCH!A102</f>
        <v>251</v>
      </c>
    </row>
    <row r="160" ht="15.75" spans="1:10">
      <c r="A160" s="84">
        <v>158</v>
      </c>
      <c r="B160" s="93">
        <v>0.291666666666667</v>
      </c>
      <c r="C160" s="106" t="s">
        <v>30</v>
      </c>
      <c r="D160" s="106" t="s">
        <v>33</v>
      </c>
      <c r="E160" s="106" t="s">
        <v>32</v>
      </c>
      <c r="F160" s="81">
        <f t="shared" si="2"/>
        <v>0.333333333333334</v>
      </c>
      <c r="G160" s="90">
        <v>27.7</v>
      </c>
      <c r="H160" s="89">
        <v>0.0416666666666667</v>
      </c>
      <c r="I160" s="74">
        <f>SCH!A103</f>
        <v>443</v>
      </c>
      <c r="J160" s="73" t="s">
        <v>31</v>
      </c>
    </row>
    <row r="161" ht="15.75" spans="1:10">
      <c r="A161" s="84">
        <v>159</v>
      </c>
      <c r="B161" s="97">
        <v>0.298611111111111</v>
      </c>
      <c r="C161" s="106" t="s">
        <v>30</v>
      </c>
      <c r="D161" s="106" t="s">
        <v>27</v>
      </c>
      <c r="E161" s="106" t="s">
        <v>29</v>
      </c>
      <c r="F161" s="81">
        <f t="shared" si="2"/>
        <v>0.333333333333333</v>
      </c>
      <c r="G161" s="90">
        <v>20.7</v>
      </c>
      <c r="H161" s="89">
        <v>0.0347222222222222</v>
      </c>
      <c r="I161" s="74" t="e">
        <f>SCH!#REF!</f>
        <v>#REF!</v>
      </c>
      <c r="J161" s="73" t="s">
        <v>31</v>
      </c>
    </row>
    <row r="162" ht="15.75" spans="1:9">
      <c r="A162" s="84">
        <v>160</v>
      </c>
      <c r="B162" s="93">
        <v>0.347222222222222</v>
      </c>
      <c r="C162" s="102" t="s">
        <v>28</v>
      </c>
      <c r="D162" s="102" t="s">
        <v>27</v>
      </c>
      <c r="E162" s="106" t="s">
        <v>29</v>
      </c>
      <c r="F162" s="81">
        <f t="shared" si="2"/>
        <v>0.402777777777778</v>
      </c>
      <c r="G162" s="104">
        <v>33.7</v>
      </c>
      <c r="H162" s="89">
        <v>0.0555555555555556</v>
      </c>
      <c r="I162" s="74" t="e">
        <f>SCH!#REF!</f>
        <v>#REF!</v>
      </c>
    </row>
    <row r="163" ht="15.75" spans="1:9">
      <c r="A163" s="91">
        <v>161</v>
      </c>
      <c r="B163" s="93">
        <v>0.291666666666667</v>
      </c>
      <c r="C163" s="103" t="s">
        <v>26</v>
      </c>
      <c r="D163" s="103" t="s">
        <v>39</v>
      </c>
      <c r="E163" s="102" t="s">
        <v>32</v>
      </c>
      <c r="F163" s="81">
        <f t="shared" si="2"/>
        <v>0.381944444444444</v>
      </c>
      <c r="G163" s="104">
        <v>43.5</v>
      </c>
      <c r="H163" s="89">
        <v>0.0902777777777778</v>
      </c>
      <c r="I163" s="74">
        <f>SCH!A109</f>
        <v>62</v>
      </c>
    </row>
    <row r="164" ht="15.75" spans="1:10">
      <c r="A164" s="84">
        <v>162</v>
      </c>
      <c r="B164" s="108">
        <v>0.305555555555556</v>
      </c>
      <c r="C164" s="110" t="s">
        <v>30</v>
      </c>
      <c r="D164" s="110" t="s">
        <v>27</v>
      </c>
      <c r="E164" s="110" t="s">
        <v>29</v>
      </c>
      <c r="F164" s="81">
        <f t="shared" si="2"/>
        <v>0.340277777777778</v>
      </c>
      <c r="G164" s="90">
        <v>20.7</v>
      </c>
      <c r="H164" s="89">
        <v>0.0347222222222222</v>
      </c>
      <c r="I164" s="74">
        <f>SCH!A110</f>
        <v>254</v>
      </c>
      <c r="J164" s="73" t="s">
        <v>31</v>
      </c>
    </row>
    <row r="165" ht="15.75" spans="1:9">
      <c r="A165" s="84">
        <v>163</v>
      </c>
      <c r="B165" s="108">
        <v>0.3125</v>
      </c>
      <c r="C165" s="110" t="s">
        <v>28</v>
      </c>
      <c r="D165" s="110" t="s">
        <v>27</v>
      </c>
      <c r="E165" s="110" t="s">
        <v>29</v>
      </c>
      <c r="F165" s="81">
        <f t="shared" si="2"/>
        <v>0.368055555555556</v>
      </c>
      <c r="G165" s="90">
        <v>33.7</v>
      </c>
      <c r="H165" s="89">
        <v>0.0555555555555556</v>
      </c>
      <c r="I165" s="74">
        <f>SCH!A116</f>
        <v>0</v>
      </c>
    </row>
    <row r="166" ht="15.75" spans="1:10">
      <c r="A166" s="84">
        <v>164</v>
      </c>
      <c r="B166" s="94">
        <v>0.3125</v>
      </c>
      <c r="C166" s="98" t="s">
        <v>30</v>
      </c>
      <c r="D166" s="98" t="s">
        <v>33</v>
      </c>
      <c r="E166" s="98" t="s">
        <v>32</v>
      </c>
      <c r="F166" s="81">
        <f t="shared" si="2"/>
        <v>0.361111111111111</v>
      </c>
      <c r="G166" s="90">
        <v>27.7</v>
      </c>
      <c r="H166" s="89">
        <v>0.0486111111111111</v>
      </c>
      <c r="I166" s="74">
        <f>SCH!A117</f>
        <v>22</v>
      </c>
      <c r="J166" s="73" t="s">
        <v>31</v>
      </c>
    </row>
    <row r="167" ht="15.75" spans="1:9">
      <c r="A167" s="84">
        <v>165</v>
      </c>
      <c r="B167" s="94">
        <v>0.319444444444444</v>
      </c>
      <c r="C167" s="98" t="s">
        <v>28</v>
      </c>
      <c r="D167" s="98" t="s">
        <v>27</v>
      </c>
      <c r="E167" s="98" t="s">
        <v>32</v>
      </c>
      <c r="F167" s="81">
        <f t="shared" si="2"/>
        <v>0.388888888888888</v>
      </c>
      <c r="G167" s="90">
        <v>40</v>
      </c>
      <c r="H167" s="89">
        <v>0.0694444444444444</v>
      </c>
      <c r="I167" s="74">
        <f>SCH!A124</f>
        <v>0</v>
      </c>
    </row>
    <row r="168" ht="15.75" spans="1:10">
      <c r="A168" s="84">
        <v>166</v>
      </c>
      <c r="B168" s="94">
        <v>0.319444444444444</v>
      </c>
      <c r="C168" s="98" t="s">
        <v>30</v>
      </c>
      <c r="D168" s="98" t="s">
        <v>27</v>
      </c>
      <c r="E168" s="98" t="s">
        <v>29</v>
      </c>
      <c r="F168" s="81">
        <f t="shared" si="2"/>
        <v>0.354166666666666</v>
      </c>
      <c r="G168" s="90">
        <v>20.7</v>
      </c>
      <c r="H168" s="89">
        <v>0.0347222222222222</v>
      </c>
      <c r="I168" s="74">
        <f>SCH!A125</f>
        <v>27</v>
      </c>
      <c r="J168" s="73" t="s">
        <v>31</v>
      </c>
    </row>
    <row r="169" ht="15.75" spans="1:10">
      <c r="A169" s="91">
        <v>167</v>
      </c>
      <c r="B169" s="86">
        <v>0.322916666666667</v>
      </c>
      <c r="C169" s="100" t="s">
        <v>30</v>
      </c>
      <c r="D169" s="100" t="s">
        <v>33</v>
      </c>
      <c r="E169" s="100" t="s">
        <v>32</v>
      </c>
      <c r="F169" s="81">
        <f t="shared" si="2"/>
        <v>0.371527777777778</v>
      </c>
      <c r="G169" s="85">
        <v>27.7</v>
      </c>
      <c r="H169" s="89">
        <v>0.0486111111111111</v>
      </c>
      <c r="I169" s="74">
        <f>SCH!A128</f>
        <v>219</v>
      </c>
      <c r="J169" s="73" t="s">
        <v>31</v>
      </c>
    </row>
    <row r="170" ht="15.75" spans="1:10">
      <c r="A170" s="84">
        <v>168</v>
      </c>
      <c r="B170" s="86">
        <v>0.326388888888889</v>
      </c>
      <c r="C170" s="100" t="s">
        <v>30</v>
      </c>
      <c r="D170" s="100" t="s">
        <v>40</v>
      </c>
      <c r="E170" s="100" t="s">
        <v>41</v>
      </c>
      <c r="F170" s="81">
        <f t="shared" si="2"/>
        <v>0.381944444444445</v>
      </c>
      <c r="G170" s="85">
        <v>33</v>
      </c>
      <c r="H170" s="83">
        <v>0.0555555555555556</v>
      </c>
      <c r="I170" s="74">
        <f>SCH!A134</f>
        <v>214</v>
      </c>
      <c r="J170" s="73" t="s">
        <v>31</v>
      </c>
    </row>
    <row r="171" ht="15.75" spans="1:9">
      <c r="A171" s="84">
        <v>169</v>
      </c>
      <c r="B171" s="81">
        <v>0.329861111111111</v>
      </c>
      <c r="C171" s="100" t="s">
        <v>28</v>
      </c>
      <c r="D171" s="100" t="s">
        <v>27</v>
      </c>
      <c r="E171" s="100" t="s">
        <v>42</v>
      </c>
      <c r="F171" s="81">
        <f t="shared" si="2"/>
        <v>0.409722222222222</v>
      </c>
      <c r="G171" s="85">
        <v>42</v>
      </c>
      <c r="H171" s="83">
        <v>0.0798611111111111</v>
      </c>
      <c r="I171" s="74">
        <f>SCH!A135</f>
        <v>405</v>
      </c>
    </row>
    <row r="172" ht="15.75" spans="1:9">
      <c r="A172" s="84">
        <v>170</v>
      </c>
      <c r="B172" s="81">
        <v>0.326388888888889</v>
      </c>
      <c r="C172" s="100" t="s">
        <v>28</v>
      </c>
      <c r="D172" s="100" t="s">
        <v>43</v>
      </c>
      <c r="E172" s="100" t="s">
        <v>44</v>
      </c>
      <c r="F172" s="81">
        <f t="shared" si="2"/>
        <v>0.402777777777778</v>
      </c>
      <c r="G172" s="85">
        <v>43</v>
      </c>
      <c r="H172" s="83">
        <v>0.0763888888888889</v>
      </c>
      <c r="I172" s="74">
        <f>SCH!A136</f>
        <v>270</v>
      </c>
    </row>
    <row r="173" ht="15.75" spans="1:10">
      <c r="A173" s="84">
        <v>171</v>
      </c>
      <c r="B173" s="93">
        <v>0.326388888888889</v>
      </c>
      <c r="C173" s="102" t="s">
        <v>30</v>
      </c>
      <c r="D173" s="102" t="s">
        <v>27</v>
      </c>
      <c r="E173" s="102" t="s">
        <v>29</v>
      </c>
      <c r="F173" s="81">
        <f t="shared" si="2"/>
        <v>0.361111111111111</v>
      </c>
      <c r="G173" s="85">
        <v>20.7</v>
      </c>
      <c r="H173" s="83">
        <v>0.0347222222222222</v>
      </c>
      <c r="I173" s="74">
        <f>SCH!A137</f>
        <v>467</v>
      </c>
      <c r="J173" s="73" t="s">
        <v>31</v>
      </c>
    </row>
    <row r="174" ht="15.75" spans="1:10">
      <c r="A174" s="84">
        <v>172</v>
      </c>
      <c r="B174" s="93">
        <v>0.329861111111111</v>
      </c>
      <c r="C174" s="106" t="s">
        <v>30</v>
      </c>
      <c r="D174" s="106" t="s">
        <v>45</v>
      </c>
      <c r="E174" s="106" t="s">
        <v>46</v>
      </c>
      <c r="F174" s="81">
        <f t="shared" si="2"/>
        <v>0.388888888888889</v>
      </c>
      <c r="G174" s="104">
        <v>38</v>
      </c>
      <c r="H174" s="89">
        <v>0.0590277777777778</v>
      </c>
      <c r="I174" s="74">
        <f>SCH!A146</f>
        <v>0</v>
      </c>
      <c r="J174" s="73" t="s">
        <v>31</v>
      </c>
    </row>
    <row r="175" ht="15.75" spans="1:10">
      <c r="A175" s="84">
        <v>173</v>
      </c>
      <c r="B175" s="86">
        <v>0.333333333333333</v>
      </c>
      <c r="C175" s="101" t="s">
        <v>30</v>
      </c>
      <c r="D175" s="101" t="s">
        <v>27</v>
      </c>
      <c r="E175" s="101" t="s">
        <v>29</v>
      </c>
      <c r="F175" s="81">
        <f t="shared" si="2"/>
        <v>0.368055555555555</v>
      </c>
      <c r="G175" s="90">
        <v>20.7</v>
      </c>
      <c r="H175" s="89">
        <v>0.0347222222222222</v>
      </c>
      <c r="I175" s="74">
        <f>SCH!A148</f>
        <v>0</v>
      </c>
      <c r="J175" s="73" t="s">
        <v>31</v>
      </c>
    </row>
    <row r="176" ht="15.75" spans="1:9">
      <c r="A176" s="84">
        <v>174</v>
      </c>
      <c r="B176" s="112">
        <v>0.333333333333333</v>
      </c>
      <c r="C176" s="87" t="s">
        <v>28</v>
      </c>
      <c r="D176" s="87" t="s">
        <v>27</v>
      </c>
      <c r="E176" s="87" t="s">
        <v>32</v>
      </c>
      <c r="F176" s="81">
        <f t="shared" si="2"/>
        <v>0.416666666666666</v>
      </c>
      <c r="G176" s="88">
        <v>40</v>
      </c>
      <c r="H176" s="89">
        <v>0.0833333333333333</v>
      </c>
      <c r="I176" s="74">
        <f>SCH!A149</f>
        <v>33</v>
      </c>
    </row>
    <row r="177" ht="15.75" spans="1:10">
      <c r="A177" s="84">
        <v>175</v>
      </c>
      <c r="B177" s="112">
        <v>0.336805555555556</v>
      </c>
      <c r="C177" s="87" t="s">
        <v>30</v>
      </c>
      <c r="D177" s="87" t="s">
        <v>33</v>
      </c>
      <c r="E177" s="87" t="s">
        <v>32</v>
      </c>
      <c r="F177" s="81">
        <f t="shared" si="2"/>
        <v>0.385416666666667</v>
      </c>
      <c r="G177" s="88">
        <v>27.7</v>
      </c>
      <c r="H177" s="89">
        <v>0.0486111111111111</v>
      </c>
      <c r="I177" s="74">
        <f>SCH!A153</f>
        <v>417</v>
      </c>
      <c r="J177" s="73" t="s">
        <v>31</v>
      </c>
    </row>
    <row r="178" ht="15.75" spans="1:9">
      <c r="A178" s="84">
        <v>176</v>
      </c>
      <c r="B178" s="113">
        <v>0.336805555555556</v>
      </c>
      <c r="C178" s="109" t="s">
        <v>28</v>
      </c>
      <c r="D178" s="109" t="s">
        <v>27</v>
      </c>
      <c r="E178" s="109" t="s">
        <v>29</v>
      </c>
      <c r="F178" s="81">
        <f t="shared" si="2"/>
        <v>0.40625</v>
      </c>
      <c r="G178" s="105">
        <v>33.7</v>
      </c>
      <c r="H178" s="83">
        <v>0.0694444444444444</v>
      </c>
      <c r="I178" s="74">
        <f>SCH!A154</f>
        <v>533</v>
      </c>
    </row>
    <row r="179" ht="15.75" spans="1:10">
      <c r="A179" s="84">
        <v>177</v>
      </c>
      <c r="B179" s="108">
        <v>0.340277777777778</v>
      </c>
      <c r="C179" s="110" t="s">
        <v>30</v>
      </c>
      <c r="D179" s="110" t="s">
        <v>27</v>
      </c>
      <c r="E179" s="110" t="s">
        <v>29</v>
      </c>
      <c r="F179" s="81">
        <f t="shared" si="2"/>
        <v>0.375</v>
      </c>
      <c r="G179" s="90">
        <v>20.7</v>
      </c>
      <c r="H179" s="89">
        <v>0.0347222222222222</v>
      </c>
      <c r="I179" s="74">
        <f>SCH!A158</f>
        <v>165</v>
      </c>
      <c r="J179" s="73" t="s">
        <v>31</v>
      </c>
    </row>
    <row r="180" ht="15.75" spans="1:9">
      <c r="A180" s="84">
        <v>178</v>
      </c>
      <c r="B180" s="93">
        <v>0.340277777777778</v>
      </c>
      <c r="C180" s="110" t="s">
        <v>28</v>
      </c>
      <c r="D180" s="110" t="s">
        <v>27</v>
      </c>
      <c r="E180" s="110" t="s">
        <v>47</v>
      </c>
      <c r="F180" s="81">
        <f t="shared" si="2"/>
        <v>0.4375</v>
      </c>
      <c r="G180" s="104">
        <v>56</v>
      </c>
      <c r="H180" s="89">
        <v>0.0972222222222222</v>
      </c>
      <c r="I180" s="74">
        <f>SCH!A159</f>
        <v>373</v>
      </c>
    </row>
    <row r="181" ht="15.75" spans="1:10">
      <c r="A181" s="84">
        <v>179</v>
      </c>
      <c r="B181" s="97">
        <v>0.34375</v>
      </c>
      <c r="C181" s="110" t="s">
        <v>30</v>
      </c>
      <c r="D181" s="110" t="s">
        <v>48</v>
      </c>
      <c r="E181" s="110" t="s">
        <v>49</v>
      </c>
      <c r="F181" s="81">
        <f t="shared" si="2"/>
        <v>0.40625</v>
      </c>
      <c r="G181" s="104">
        <v>35</v>
      </c>
      <c r="H181" s="89">
        <v>0.0625</v>
      </c>
      <c r="I181" s="74">
        <f>SCH!A168</f>
        <v>484</v>
      </c>
      <c r="J181" s="73" t="s">
        <v>31</v>
      </c>
    </row>
    <row r="182" ht="15.75" spans="1:9">
      <c r="A182" s="84">
        <v>180</v>
      </c>
      <c r="B182" s="97">
        <v>0.444444444444444</v>
      </c>
      <c r="C182" s="110" t="s">
        <v>28</v>
      </c>
      <c r="D182" s="110" t="s">
        <v>27</v>
      </c>
      <c r="E182" s="110" t="s">
        <v>32</v>
      </c>
      <c r="F182" s="81">
        <f t="shared" si="2"/>
        <v>0.513888888888889</v>
      </c>
      <c r="G182" s="90">
        <v>40</v>
      </c>
      <c r="H182" s="89">
        <v>0.0694444444444444</v>
      </c>
      <c r="I182" s="74">
        <f>SCH!A169</f>
        <v>0</v>
      </c>
    </row>
    <row r="183" ht="15.75" spans="1:10">
      <c r="A183" s="84">
        <v>181</v>
      </c>
      <c r="B183" s="97">
        <v>0.347222222222222</v>
      </c>
      <c r="C183" s="110" t="s">
        <v>30</v>
      </c>
      <c r="D183" s="110" t="s">
        <v>27</v>
      </c>
      <c r="E183" s="110" t="s">
        <v>29</v>
      </c>
      <c r="F183" s="81">
        <f t="shared" si="2"/>
        <v>0.381944444444444</v>
      </c>
      <c r="G183" s="90">
        <v>20.7</v>
      </c>
      <c r="H183" s="89">
        <v>0.0347222222222222</v>
      </c>
      <c r="I183" s="74">
        <f>SCH!A173</f>
        <v>39</v>
      </c>
      <c r="J183" s="73" t="s">
        <v>31</v>
      </c>
    </row>
    <row r="184" ht="15.75" spans="1:9">
      <c r="A184" s="84">
        <v>182</v>
      </c>
      <c r="B184" s="95">
        <v>0.347222222222222</v>
      </c>
      <c r="C184" s="110" t="s">
        <v>28</v>
      </c>
      <c r="D184" s="110" t="s">
        <v>27</v>
      </c>
      <c r="E184" s="110" t="s">
        <v>32</v>
      </c>
      <c r="F184" s="81">
        <f t="shared" si="2"/>
        <v>0.430555555555555</v>
      </c>
      <c r="G184" s="104">
        <v>40</v>
      </c>
      <c r="H184" s="89">
        <v>0.0833333333333333</v>
      </c>
      <c r="I184" s="74">
        <f>SCH!A174</f>
        <v>176</v>
      </c>
    </row>
    <row r="185" ht="15.75" spans="1:10">
      <c r="A185" s="84">
        <v>183</v>
      </c>
      <c r="B185" s="108">
        <v>0.350694444444444</v>
      </c>
      <c r="C185" s="109" t="s">
        <v>30</v>
      </c>
      <c r="D185" s="109" t="s">
        <v>50</v>
      </c>
      <c r="E185" s="110" t="s">
        <v>32</v>
      </c>
      <c r="F185" s="81">
        <f t="shared" si="2"/>
        <v>0.40625</v>
      </c>
      <c r="G185" s="114">
        <v>29</v>
      </c>
      <c r="H185" s="89">
        <v>0.0555555555555556</v>
      </c>
      <c r="I185" s="74">
        <f>SCH!A180</f>
        <v>0</v>
      </c>
      <c r="J185" s="73" t="s">
        <v>31</v>
      </c>
    </row>
    <row r="186" ht="15.75" spans="1:9">
      <c r="A186" s="84">
        <v>184</v>
      </c>
      <c r="B186" s="86">
        <v>0.340277777777778</v>
      </c>
      <c r="C186" s="110" t="s">
        <v>26</v>
      </c>
      <c r="D186" s="110" t="s">
        <v>51</v>
      </c>
      <c r="E186" s="110" t="s">
        <v>29</v>
      </c>
      <c r="F186" s="81">
        <f t="shared" si="2"/>
        <v>0.420138888888889</v>
      </c>
      <c r="G186" s="90">
        <v>39.2</v>
      </c>
      <c r="H186" s="89">
        <v>0.0798611111111111</v>
      </c>
      <c r="I186" s="74">
        <f>SCH!A181</f>
        <v>186</v>
      </c>
    </row>
    <row r="187" ht="15.75" spans="1:10">
      <c r="A187" s="84">
        <v>185</v>
      </c>
      <c r="B187" s="86">
        <v>0.354166666666667</v>
      </c>
      <c r="C187" s="110" t="s">
        <v>30</v>
      </c>
      <c r="D187" s="110" t="s">
        <v>27</v>
      </c>
      <c r="E187" s="110" t="s">
        <v>29</v>
      </c>
      <c r="F187" s="81">
        <f t="shared" si="2"/>
        <v>0.392361111111111</v>
      </c>
      <c r="G187" s="90">
        <v>20.7</v>
      </c>
      <c r="H187" s="89">
        <v>0.0381944444444444</v>
      </c>
      <c r="I187" s="74">
        <f>SCH!A183</f>
        <v>232</v>
      </c>
      <c r="J187" s="73" t="s">
        <v>31</v>
      </c>
    </row>
    <row r="188" ht="15.75" spans="1:9">
      <c r="A188" s="84">
        <v>186</v>
      </c>
      <c r="B188" s="94">
        <v>0.357638888888889</v>
      </c>
      <c r="C188" s="110" t="s">
        <v>26</v>
      </c>
      <c r="D188" s="110" t="s">
        <v>35</v>
      </c>
      <c r="E188" s="110" t="s">
        <v>29</v>
      </c>
      <c r="F188" s="81">
        <f t="shared" si="2"/>
        <v>0.423611111111111</v>
      </c>
      <c r="G188" s="90">
        <v>37.2</v>
      </c>
      <c r="H188" s="89">
        <v>0.0659722222222222</v>
      </c>
      <c r="I188" s="74">
        <f>SCH!A184</f>
        <v>426</v>
      </c>
    </row>
    <row r="189" ht="15.75" spans="1:9">
      <c r="A189" s="84">
        <v>187</v>
      </c>
      <c r="B189" s="108">
        <v>0.357638888888889</v>
      </c>
      <c r="C189" s="110" t="s">
        <v>28</v>
      </c>
      <c r="D189" s="110" t="s">
        <v>27</v>
      </c>
      <c r="E189" s="110" t="s">
        <v>32</v>
      </c>
      <c r="F189" s="81">
        <f t="shared" si="2"/>
        <v>0.427083333333333</v>
      </c>
      <c r="G189" s="104">
        <v>40</v>
      </c>
      <c r="H189" s="89">
        <v>0.0694444444444444</v>
      </c>
      <c r="I189" s="74">
        <f>SCH!A188</f>
        <v>0</v>
      </c>
    </row>
    <row r="190" ht="15.75" spans="1:10">
      <c r="A190" s="84">
        <v>188</v>
      </c>
      <c r="B190" s="108">
        <v>0.361111111111111</v>
      </c>
      <c r="C190" s="110" t="s">
        <v>30</v>
      </c>
      <c r="D190" s="110" t="s">
        <v>27</v>
      </c>
      <c r="E190" s="110" t="s">
        <v>42</v>
      </c>
      <c r="F190" s="81">
        <f t="shared" si="2"/>
        <v>0.444444444444444</v>
      </c>
      <c r="G190" s="114">
        <v>42</v>
      </c>
      <c r="H190" s="89">
        <v>0.0833333333333333</v>
      </c>
      <c r="I190" s="74">
        <f>SCH!A189</f>
        <v>184</v>
      </c>
      <c r="J190" s="73" t="s">
        <v>31</v>
      </c>
    </row>
    <row r="191" ht="15.75" spans="1:9">
      <c r="A191" s="84">
        <v>189</v>
      </c>
      <c r="B191" s="86">
        <v>0.361111111111111</v>
      </c>
      <c r="C191" s="110" t="s">
        <v>28</v>
      </c>
      <c r="D191" s="110" t="s">
        <v>27</v>
      </c>
      <c r="E191" s="110" t="s">
        <v>32</v>
      </c>
      <c r="F191" s="81">
        <f t="shared" si="2"/>
        <v>0.444444444444444</v>
      </c>
      <c r="G191" s="104">
        <v>40</v>
      </c>
      <c r="H191" s="89">
        <v>0.0833333333333333</v>
      </c>
      <c r="I191" s="74">
        <f>SCH!A190</f>
        <v>376</v>
      </c>
    </row>
    <row r="192" ht="15.75" spans="1:10">
      <c r="A192" s="84">
        <v>190</v>
      </c>
      <c r="B192" s="86">
        <v>0.364583333333333</v>
      </c>
      <c r="C192" s="109" t="s">
        <v>30</v>
      </c>
      <c r="D192" s="109" t="s">
        <v>33</v>
      </c>
      <c r="E192" s="109" t="s">
        <v>32</v>
      </c>
      <c r="F192" s="81">
        <f t="shared" si="2"/>
        <v>0.416666666666666</v>
      </c>
      <c r="G192" s="105">
        <v>27.7</v>
      </c>
      <c r="H192" s="83">
        <v>0.0520833333333333</v>
      </c>
      <c r="I192" s="74">
        <f>SCH!A195</f>
        <v>0</v>
      </c>
      <c r="J192" s="73" t="s">
        <v>31</v>
      </c>
    </row>
    <row r="193" ht="15.75" spans="1:9">
      <c r="A193" s="84">
        <v>191</v>
      </c>
      <c r="B193" s="93">
        <v>0.4375</v>
      </c>
      <c r="C193" s="110" t="s">
        <v>28</v>
      </c>
      <c r="D193" s="109" t="s">
        <v>27</v>
      </c>
      <c r="E193" s="110" t="s">
        <v>29</v>
      </c>
      <c r="F193" s="81">
        <f t="shared" si="2"/>
        <v>0.493055555555556</v>
      </c>
      <c r="G193" s="90">
        <v>33.7</v>
      </c>
      <c r="H193" s="83">
        <v>0.0555555555555556</v>
      </c>
      <c r="I193" s="74">
        <f>SCH!A196</f>
        <v>0</v>
      </c>
    </row>
    <row r="194" ht="15.75" spans="1:10">
      <c r="A194" s="84">
        <v>192</v>
      </c>
      <c r="B194" s="93">
        <v>0.368055555555556</v>
      </c>
      <c r="C194" s="110" t="s">
        <v>30</v>
      </c>
      <c r="D194" s="110" t="s">
        <v>27</v>
      </c>
      <c r="E194" s="110" t="s">
        <v>29</v>
      </c>
      <c r="F194" s="81">
        <f t="shared" si="2"/>
        <v>0.40625</v>
      </c>
      <c r="G194" s="90">
        <v>20.7</v>
      </c>
      <c r="H194" s="89">
        <v>0.0381944444444444</v>
      </c>
      <c r="I194" s="74">
        <f>SCH!A198</f>
        <v>584</v>
      </c>
      <c r="J194" s="73" t="s">
        <v>31</v>
      </c>
    </row>
    <row r="195" ht="15.75" spans="1:9">
      <c r="A195" s="84">
        <v>193</v>
      </c>
      <c r="B195" s="86">
        <v>0.399305555555556</v>
      </c>
      <c r="C195" s="110" t="s">
        <v>28</v>
      </c>
      <c r="D195" s="110" t="s">
        <v>27</v>
      </c>
      <c r="E195" s="110" t="s">
        <v>32</v>
      </c>
      <c r="F195" s="81">
        <f t="shared" ref="F195:F258" si="3">B195+H195</f>
        <v>0.46875</v>
      </c>
      <c r="G195" s="104">
        <v>40</v>
      </c>
      <c r="H195" s="89">
        <v>0.0694444444444444</v>
      </c>
      <c r="I195" s="74">
        <f>SCH!A224</f>
        <v>615</v>
      </c>
    </row>
    <row r="196" ht="15.75" spans="1:9">
      <c r="A196" s="84">
        <v>194</v>
      </c>
      <c r="B196" s="92">
        <v>0.430555555555556</v>
      </c>
      <c r="C196" s="110" t="s">
        <v>28</v>
      </c>
      <c r="D196" s="110" t="s">
        <v>27</v>
      </c>
      <c r="E196" s="110" t="s">
        <v>29</v>
      </c>
      <c r="F196" s="81">
        <f t="shared" si="3"/>
        <v>0.486111111111111</v>
      </c>
      <c r="G196" s="88">
        <v>33.7</v>
      </c>
      <c r="H196" s="89">
        <v>0.0555555555555556</v>
      </c>
      <c r="I196" s="74">
        <f>SCH!A201</f>
        <v>521</v>
      </c>
    </row>
    <row r="197" ht="15.75" spans="1:9">
      <c r="A197" s="84">
        <v>195</v>
      </c>
      <c r="B197" s="95">
        <v>0.375</v>
      </c>
      <c r="C197" s="110" t="s">
        <v>28</v>
      </c>
      <c r="D197" s="110" t="s">
        <v>27</v>
      </c>
      <c r="E197" s="110" t="s">
        <v>32</v>
      </c>
      <c r="F197" s="81">
        <f t="shared" si="3"/>
        <v>0.458333333333333</v>
      </c>
      <c r="G197" s="104">
        <v>40</v>
      </c>
      <c r="H197" s="89">
        <v>0.0833333333333333</v>
      </c>
      <c r="I197" s="74">
        <f>SCH!A204</f>
        <v>0</v>
      </c>
    </row>
    <row r="198" ht="15.75" spans="1:10">
      <c r="A198" s="84">
        <v>196</v>
      </c>
      <c r="B198" s="94">
        <v>0.375</v>
      </c>
      <c r="C198" s="110" t="s">
        <v>30</v>
      </c>
      <c r="D198" s="110" t="s">
        <v>27</v>
      </c>
      <c r="E198" s="110" t="s">
        <v>29</v>
      </c>
      <c r="F198" s="81">
        <f t="shared" si="3"/>
        <v>0.413194444444444</v>
      </c>
      <c r="G198" s="90">
        <v>20.7</v>
      </c>
      <c r="H198" s="89">
        <v>0.0381944444444444</v>
      </c>
      <c r="I198" s="74">
        <f>SCH!A205</f>
        <v>585</v>
      </c>
      <c r="J198" s="73" t="s">
        <v>31</v>
      </c>
    </row>
    <row r="199" ht="15.75" spans="1:10">
      <c r="A199" s="84">
        <v>197</v>
      </c>
      <c r="B199" s="86">
        <v>0.381944444444444</v>
      </c>
      <c r="C199" s="109" t="s">
        <v>30</v>
      </c>
      <c r="D199" s="109" t="s">
        <v>27</v>
      </c>
      <c r="E199" s="109" t="s">
        <v>29</v>
      </c>
      <c r="F199" s="81">
        <f t="shared" si="3"/>
        <v>0.416666666666666</v>
      </c>
      <c r="G199" s="85">
        <v>20.7</v>
      </c>
      <c r="H199" s="83">
        <v>0.0347222222222222</v>
      </c>
      <c r="I199" s="74">
        <f>SCH!A212</f>
        <v>0</v>
      </c>
      <c r="J199" s="73" t="s">
        <v>31</v>
      </c>
    </row>
    <row r="200" ht="15.75" spans="1:9">
      <c r="A200" s="84">
        <v>198</v>
      </c>
      <c r="B200" s="81">
        <v>0.381944444444444</v>
      </c>
      <c r="C200" s="109" t="s">
        <v>28</v>
      </c>
      <c r="D200" s="109" t="s">
        <v>27</v>
      </c>
      <c r="E200" s="109" t="s">
        <v>29</v>
      </c>
      <c r="F200" s="81">
        <f t="shared" si="3"/>
        <v>0.4375</v>
      </c>
      <c r="G200" s="85">
        <v>33.7</v>
      </c>
      <c r="H200" s="83">
        <v>0.0555555555555556</v>
      </c>
      <c r="I200" s="74">
        <f>SCH!A213</f>
        <v>623</v>
      </c>
    </row>
    <row r="201" ht="15.75" spans="1:10">
      <c r="A201" s="84">
        <v>199</v>
      </c>
      <c r="B201" s="86">
        <v>0.385416666666667</v>
      </c>
      <c r="C201" s="110" t="s">
        <v>30</v>
      </c>
      <c r="D201" s="110" t="s">
        <v>33</v>
      </c>
      <c r="E201" s="110" t="s">
        <v>32</v>
      </c>
      <c r="F201" s="81">
        <f t="shared" si="3"/>
        <v>0.434027777777778</v>
      </c>
      <c r="G201" s="90">
        <v>27.7</v>
      </c>
      <c r="H201" s="89">
        <v>0.0486111111111111</v>
      </c>
      <c r="I201" s="74">
        <f>SCH!A218</f>
        <v>0</v>
      </c>
      <c r="J201" s="73" t="s">
        <v>31</v>
      </c>
    </row>
    <row r="202" ht="15.75" spans="1:10">
      <c r="A202" s="84">
        <v>200</v>
      </c>
      <c r="B202" s="86">
        <v>0.388888888888889</v>
      </c>
      <c r="C202" s="110" t="s">
        <v>30</v>
      </c>
      <c r="D202" s="110" t="s">
        <v>27</v>
      </c>
      <c r="E202" s="110" t="s">
        <v>29</v>
      </c>
      <c r="F202" s="81">
        <f t="shared" si="3"/>
        <v>0.423611111111111</v>
      </c>
      <c r="G202" s="90">
        <v>20.7</v>
      </c>
      <c r="H202" s="89">
        <v>0.0347222222222222</v>
      </c>
      <c r="I202" s="74">
        <f>SCH!A220</f>
        <v>0</v>
      </c>
      <c r="J202" s="73" t="s">
        <v>31</v>
      </c>
    </row>
    <row r="203" ht="15.75" spans="1:9">
      <c r="A203" s="91">
        <v>201</v>
      </c>
      <c r="B203" s="86">
        <v>0.427083333333333</v>
      </c>
      <c r="C203" s="109" t="s">
        <v>28</v>
      </c>
      <c r="D203" s="109" t="s">
        <v>27</v>
      </c>
      <c r="E203" s="109" t="s">
        <v>29</v>
      </c>
      <c r="F203" s="81">
        <f t="shared" si="3"/>
        <v>0.482638888888889</v>
      </c>
      <c r="G203" s="105">
        <v>33.7</v>
      </c>
      <c r="H203" s="89">
        <v>0.0555555555555556</v>
      </c>
      <c r="I203" s="74" t="e">
        <f>SCH!#REF!</f>
        <v>#REF!</v>
      </c>
    </row>
    <row r="204" ht="15.75" spans="1:9">
      <c r="A204" s="84">
        <v>202</v>
      </c>
      <c r="B204" s="86">
        <v>0.399305555555556</v>
      </c>
      <c r="C204" s="110" t="s">
        <v>28</v>
      </c>
      <c r="D204" s="110" t="s">
        <v>52</v>
      </c>
      <c r="E204" s="110" t="s">
        <v>32</v>
      </c>
      <c r="F204" s="81">
        <f t="shared" si="3"/>
        <v>0.46875</v>
      </c>
      <c r="G204" s="104">
        <v>40</v>
      </c>
      <c r="H204" s="89">
        <v>0.0694444444444444</v>
      </c>
      <c r="I204" s="74" t="e">
        <f>SCH!#REF!</f>
        <v>#REF!</v>
      </c>
    </row>
    <row r="205" ht="15.75" spans="1:10">
      <c r="A205" s="84">
        <v>203</v>
      </c>
      <c r="B205" s="94">
        <v>0.402777777777778</v>
      </c>
      <c r="C205" s="110" t="s">
        <v>30</v>
      </c>
      <c r="D205" s="110" t="s">
        <v>27</v>
      </c>
      <c r="E205" s="110" t="s">
        <v>29</v>
      </c>
      <c r="F205" s="81">
        <f t="shared" si="3"/>
        <v>0.4375</v>
      </c>
      <c r="G205" s="90">
        <v>20.7</v>
      </c>
      <c r="H205" s="89">
        <v>0.0347222222222222</v>
      </c>
      <c r="I205" s="74">
        <f>SCH!A228</f>
        <v>0</v>
      </c>
      <c r="J205" s="73" t="s">
        <v>31</v>
      </c>
    </row>
    <row r="206" ht="15.75" spans="1:10">
      <c r="A206" s="84">
        <v>204</v>
      </c>
      <c r="B206" s="94">
        <v>0.652777777777778</v>
      </c>
      <c r="C206" s="110" t="s">
        <v>28</v>
      </c>
      <c r="D206" s="110" t="s">
        <v>27</v>
      </c>
      <c r="E206" s="110" t="s">
        <v>29</v>
      </c>
      <c r="F206" s="81">
        <f t="shared" si="3"/>
        <v>0.715277777777778</v>
      </c>
      <c r="G206" s="90">
        <v>33.7</v>
      </c>
      <c r="H206" s="89">
        <v>0.0625</v>
      </c>
      <c r="I206" s="74">
        <f>SCH!A229</f>
        <v>602</v>
      </c>
      <c r="J206"/>
    </row>
    <row r="207" ht="15.75" spans="1:10">
      <c r="A207" s="84">
        <v>205</v>
      </c>
      <c r="B207" s="86">
        <v>0.40625</v>
      </c>
      <c r="C207" s="110" t="s">
        <v>30</v>
      </c>
      <c r="D207" s="110" t="s">
        <v>33</v>
      </c>
      <c r="E207" s="110" t="s">
        <v>32</v>
      </c>
      <c r="F207" s="81">
        <f t="shared" si="3"/>
        <v>0.454861111111111</v>
      </c>
      <c r="G207" s="104">
        <v>27.7</v>
      </c>
      <c r="H207" s="89">
        <v>0.0486111111111111</v>
      </c>
      <c r="I207" s="74">
        <f>SCH!A230</f>
        <v>607</v>
      </c>
      <c r="J207" s="73" t="s">
        <v>31</v>
      </c>
    </row>
    <row r="208" ht="15.75" spans="1:9">
      <c r="A208" s="84">
        <v>206</v>
      </c>
      <c r="B208" s="86">
        <v>0.409722222222222</v>
      </c>
      <c r="C208" s="110" t="s">
        <v>28</v>
      </c>
      <c r="D208" s="110" t="s">
        <v>27</v>
      </c>
      <c r="E208" s="110" t="s">
        <v>29</v>
      </c>
      <c r="F208" s="81">
        <f t="shared" si="3"/>
        <v>0.465277777777778</v>
      </c>
      <c r="G208" s="90">
        <v>33.7</v>
      </c>
      <c r="H208" s="89">
        <v>0.0555555555555556</v>
      </c>
      <c r="I208" s="74">
        <f>SCH!A233</f>
        <v>532</v>
      </c>
    </row>
    <row r="209" ht="15.75" spans="1:10">
      <c r="A209" s="84">
        <v>207</v>
      </c>
      <c r="B209" s="86">
        <v>0.409722222222222</v>
      </c>
      <c r="C209" s="110" t="s">
        <v>30</v>
      </c>
      <c r="D209" s="109" t="s">
        <v>27</v>
      </c>
      <c r="E209" s="110" t="s">
        <v>29</v>
      </c>
      <c r="F209" s="81">
        <f t="shared" si="3"/>
        <v>0.444444444444444</v>
      </c>
      <c r="G209" s="90">
        <v>20.7</v>
      </c>
      <c r="H209" s="89">
        <v>0.0347222222222222</v>
      </c>
      <c r="I209" s="74">
        <f>SCH!A234</f>
        <v>569</v>
      </c>
      <c r="J209" s="73" t="s">
        <v>31</v>
      </c>
    </row>
    <row r="210" ht="15.75" spans="1:10">
      <c r="A210" s="84">
        <v>208</v>
      </c>
      <c r="B210" s="86">
        <v>0.416666666666667</v>
      </c>
      <c r="C210" s="110" t="s">
        <v>30</v>
      </c>
      <c r="D210" s="110" t="s">
        <v>27</v>
      </c>
      <c r="E210" s="110" t="s">
        <v>29</v>
      </c>
      <c r="F210" s="81">
        <f t="shared" si="3"/>
        <v>0.451388888888889</v>
      </c>
      <c r="G210" s="90">
        <v>20.7</v>
      </c>
      <c r="H210" s="89">
        <v>0.0347222222222222</v>
      </c>
      <c r="I210" s="74">
        <f>SCH!A245</f>
        <v>500</v>
      </c>
      <c r="J210" s="73" t="s">
        <v>31</v>
      </c>
    </row>
    <row r="211" ht="15.75" spans="1:9">
      <c r="A211" s="84">
        <v>209</v>
      </c>
      <c r="B211" s="86">
        <v>0.416666666666666</v>
      </c>
      <c r="C211" s="110" t="s">
        <v>28</v>
      </c>
      <c r="D211" s="110" t="s">
        <v>27</v>
      </c>
      <c r="E211" s="110" t="s">
        <v>32</v>
      </c>
      <c r="F211" s="81">
        <f t="shared" si="3"/>
        <v>0.48611111111111</v>
      </c>
      <c r="G211" s="90">
        <v>40</v>
      </c>
      <c r="H211" s="89">
        <v>0.0694444444444444</v>
      </c>
      <c r="I211" s="74">
        <f>SCH!A244</f>
        <v>306</v>
      </c>
    </row>
    <row r="212" ht="15.75" spans="1:10">
      <c r="A212" s="84">
        <v>210</v>
      </c>
      <c r="B212" s="94">
        <v>0.427083333333333</v>
      </c>
      <c r="C212" s="110" t="s">
        <v>30</v>
      </c>
      <c r="D212" s="110" t="s">
        <v>27</v>
      </c>
      <c r="E212" s="110" t="s">
        <v>29</v>
      </c>
      <c r="F212" s="81">
        <f t="shared" si="3"/>
        <v>0.461805555555555</v>
      </c>
      <c r="G212" s="90">
        <v>20.7</v>
      </c>
      <c r="H212" s="89">
        <v>0.0347222222222222</v>
      </c>
      <c r="I212" s="74">
        <f>SCH!A256</f>
        <v>386</v>
      </c>
      <c r="J212" s="73" t="s">
        <v>31</v>
      </c>
    </row>
    <row r="213" ht="15.75" spans="1:9">
      <c r="A213" s="84">
        <v>211</v>
      </c>
      <c r="B213" s="94">
        <v>0.423611111111111</v>
      </c>
      <c r="C213" s="110" t="s">
        <v>28</v>
      </c>
      <c r="D213" s="110" t="s">
        <v>27</v>
      </c>
      <c r="E213" s="110" t="s">
        <v>29</v>
      </c>
      <c r="F213" s="81">
        <f t="shared" si="3"/>
        <v>0.479166666666667</v>
      </c>
      <c r="G213" s="90">
        <v>33.7</v>
      </c>
      <c r="H213" s="89">
        <v>0.0555555555555556</v>
      </c>
      <c r="I213" s="74">
        <f>SCH!A251</f>
        <v>90</v>
      </c>
    </row>
    <row r="214" ht="15.75" spans="1:10">
      <c r="A214" s="84">
        <v>212</v>
      </c>
      <c r="B214" s="86">
        <v>0.434027777777778</v>
      </c>
      <c r="C214" s="109" t="s">
        <v>30</v>
      </c>
      <c r="D214" s="109" t="s">
        <v>33</v>
      </c>
      <c r="E214" s="109" t="s">
        <v>32</v>
      </c>
      <c r="F214" s="81">
        <f t="shared" si="3"/>
        <v>0.482638888888889</v>
      </c>
      <c r="G214" s="85">
        <v>27.7</v>
      </c>
      <c r="H214" s="83">
        <v>0.0486111111111111</v>
      </c>
      <c r="I214" s="74">
        <f>SCH!A262</f>
        <v>40</v>
      </c>
      <c r="J214" s="73" t="s">
        <v>31</v>
      </c>
    </row>
    <row r="215" ht="15.75" spans="1:10">
      <c r="A215" s="91">
        <v>213</v>
      </c>
      <c r="B215" s="86">
        <v>0.4375</v>
      </c>
      <c r="C215" s="109" t="s">
        <v>30</v>
      </c>
      <c r="D215" s="109" t="s">
        <v>27</v>
      </c>
      <c r="E215" s="109" t="s">
        <v>29</v>
      </c>
      <c r="F215" s="81">
        <f t="shared" si="3"/>
        <v>0.472222222222222</v>
      </c>
      <c r="G215" s="90">
        <v>20.7</v>
      </c>
      <c r="H215" s="89">
        <v>0.0347222222222222</v>
      </c>
      <c r="I215" s="74">
        <f>SCH!A266</f>
        <v>590</v>
      </c>
      <c r="J215" s="73" t="s">
        <v>31</v>
      </c>
    </row>
    <row r="216" ht="15.75" spans="1:9">
      <c r="A216" s="91">
        <v>214</v>
      </c>
      <c r="B216" s="86">
        <v>0.434027777777778</v>
      </c>
      <c r="C216" s="109" t="s">
        <v>28</v>
      </c>
      <c r="D216" s="109" t="s">
        <v>27</v>
      </c>
      <c r="E216" s="109" t="s">
        <v>32</v>
      </c>
      <c r="F216" s="81">
        <f t="shared" si="3"/>
        <v>0.506944444444444</v>
      </c>
      <c r="G216" s="104">
        <v>40</v>
      </c>
      <c r="H216" s="89">
        <v>0.0729166666666667</v>
      </c>
      <c r="I216" s="74">
        <f>SCH!A267</f>
        <v>588</v>
      </c>
    </row>
    <row r="217" ht="15.75" spans="1:10">
      <c r="A217" s="84">
        <v>215</v>
      </c>
      <c r="B217" s="94">
        <v>0.447916666666667</v>
      </c>
      <c r="C217" s="110" t="s">
        <v>30</v>
      </c>
      <c r="D217" s="110" t="s">
        <v>27</v>
      </c>
      <c r="E217" s="110" t="s">
        <v>29</v>
      </c>
      <c r="F217" s="81">
        <f t="shared" si="3"/>
        <v>0.482638888888889</v>
      </c>
      <c r="G217" s="90">
        <v>20.7</v>
      </c>
      <c r="H217" s="89">
        <v>0.0347222222222222</v>
      </c>
      <c r="I217" s="74">
        <f>SCH!A278</f>
        <v>63</v>
      </c>
      <c r="J217" s="73" t="s">
        <v>31</v>
      </c>
    </row>
    <row r="218" ht="15.75" spans="1:9">
      <c r="A218" s="84">
        <v>216</v>
      </c>
      <c r="B218" s="86">
        <v>0.451388888888889</v>
      </c>
      <c r="C218" s="110" t="s">
        <v>28</v>
      </c>
      <c r="D218" s="110" t="s">
        <v>27</v>
      </c>
      <c r="E218" s="110" t="s">
        <v>32</v>
      </c>
      <c r="F218" s="81">
        <f t="shared" si="3"/>
        <v>0.524305555555556</v>
      </c>
      <c r="G218" s="104">
        <v>40</v>
      </c>
      <c r="H218" s="89">
        <v>0.0729166666666667</v>
      </c>
      <c r="I218" s="74">
        <f>SCH!A281</f>
        <v>302</v>
      </c>
    </row>
    <row r="219" ht="15.75" spans="1:10">
      <c r="A219" s="84">
        <v>217</v>
      </c>
      <c r="B219" s="86">
        <v>0.454861111111111</v>
      </c>
      <c r="C219" s="110" t="s">
        <v>30</v>
      </c>
      <c r="D219" s="110" t="s">
        <v>33</v>
      </c>
      <c r="E219" s="110" t="s">
        <v>32</v>
      </c>
      <c r="F219" s="81">
        <f t="shared" si="3"/>
        <v>0.503472222222222</v>
      </c>
      <c r="G219" s="90">
        <v>27.7</v>
      </c>
      <c r="H219" s="89">
        <v>0.0486111111111111</v>
      </c>
      <c r="I219" s="74">
        <f>SCH!A287</f>
        <v>594</v>
      </c>
      <c r="J219" s="73" t="s">
        <v>31</v>
      </c>
    </row>
    <row r="220" ht="15.75" spans="1:10">
      <c r="A220" s="84">
        <v>218</v>
      </c>
      <c r="B220" s="94">
        <v>0.461805555555556</v>
      </c>
      <c r="C220" s="110" t="s">
        <v>30</v>
      </c>
      <c r="D220" s="110" t="s">
        <v>27</v>
      </c>
      <c r="E220" s="110" t="s">
        <v>29</v>
      </c>
      <c r="F220" s="81">
        <f t="shared" si="3"/>
        <v>0.496527777777778</v>
      </c>
      <c r="G220" s="90">
        <v>20.7</v>
      </c>
      <c r="H220" s="89">
        <v>0.0347222222222222</v>
      </c>
      <c r="I220" s="74">
        <f>SCH!A295</f>
        <v>595</v>
      </c>
      <c r="J220" s="73" t="s">
        <v>31</v>
      </c>
    </row>
    <row r="221" ht="15.75" spans="1:9">
      <c r="A221" s="84">
        <v>219</v>
      </c>
      <c r="B221" s="94">
        <v>0.458333333333334</v>
      </c>
      <c r="C221" s="110" t="s">
        <v>28</v>
      </c>
      <c r="D221" s="110" t="s">
        <v>27</v>
      </c>
      <c r="E221" s="110" t="s">
        <v>32</v>
      </c>
      <c r="F221" s="81">
        <f t="shared" si="3"/>
        <v>0.527777777777778</v>
      </c>
      <c r="G221" s="104">
        <v>40</v>
      </c>
      <c r="H221" s="89">
        <v>0.0694444444444444</v>
      </c>
      <c r="I221" s="74">
        <f>SCH!A294</f>
        <v>600</v>
      </c>
    </row>
    <row r="222" ht="15.75" spans="1:9">
      <c r="A222" s="84">
        <v>220</v>
      </c>
      <c r="B222" s="86">
        <v>0.479166666666667</v>
      </c>
      <c r="C222" s="109" t="s">
        <v>28</v>
      </c>
      <c r="D222" s="109" t="s">
        <v>27</v>
      </c>
      <c r="E222" s="109" t="s">
        <v>29</v>
      </c>
      <c r="F222" s="81">
        <f t="shared" si="3"/>
        <v>0.534722222222222</v>
      </c>
      <c r="G222" s="85">
        <v>33.7</v>
      </c>
      <c r="H222" s="83">
        <v>0.0555555555555556</v>
      </c>
      <c r="I222" s="74">
        <f>SCH!A304</f>
        <v>674</v>
      </c>
    </row>
    <row r="223" ht="15.75" spans="1:10">
      <c r="A223" s="84">
        <v>221</v>
      </c>
      <c r="B223" s="86">
        <v>0.472222222222222</v>
      </c>
      <c r="C223" s="110" t="s">
        <v>30</v>
      </c>
      <c r="D223" s="110" t="s">
        <v>27</v>
      </c>
      <c r="E223" s="110" t="s">
        <v>29</v>
      </c>
      <c r="F223" s="81">
        <f t="shared" si="3"/>
        <v>0.506944444444444</v>
      </c>
      <c r="G223" s="90">
        <v>20.7</v>
      </c>
      <c r="H223" s="83">
        <v>0.0347222222222222</v>
      </c>
      <c r="I223" s="74">
        <f>SCH!A305</f>
        <v>675</v>
      </c>
      <c r="J223" s="73" t="s">
        <v>31</v>
      </c>
    </row>
    <row r="224" ht="15.75" spans="1:9">
      <c r="A224" s="84">
        <v>222</v>
      </c>
      <c r="B224" s="86">
        <v>0.482638888888889</v>
      </c>
      <c r="C224" s="110" t="s">
        <v>28</v>
      </c>
      <c r="D224" s="110" t="s">
        <v>27</v>
      </c>
      <c r="E224" s="110" t="s">
        <v>32</v>
      </c>
      <c r="F224" s="81">
        <f t="shared" si="3"/>
        <v>0.552083333333333</v>
      </c>
      <c r="G224" s="104">
        <v>40</v>
      </c>
      <c r="H224" s="89">
        <v>0.0694444444444444</v>
      </c>
      <c r="I224" s="74">
        <f>SCH!A314</f>
        <v>519</v>
      </c>
    </row>
    <row r="225" ht="15.75" spans="1:10">
      <c r="A225" s="84">
        <v>223</v>
      </c>
      <c r="B225" s="86">
        <v>0.486111111111111</v>
      </c>
      <c r="C225" s="109" t="s">
        <v>30</v>
      </c>
      <c r="D225" s="109" t="s">
        <v>27</v>
      </c>
      <c r="E225" s="109" t="s">
        <v>29</v>
      </c>
      <c r="F225" s="81">
        <f t="shared" si="3"/>
        <v>0.520833333333333</v>
      </c>
      <c r="G225" s="85">
        <v>20.7</v>
      </c>
      <c r="H225" s="83">
        <v>0.0347222222222222</v>
      </c>
      <c r="I225" s="74">
        <f>SCH!A317</f>
        <v>0</v>
      </c>
      <c r="J225" s="73" t="s">
        <v>31</v>
      </c>
    </row>
    <row r="226" ht="15.75" spans="1:9">
      <c r="A226" s="84">
        <v>224</v>
      </c>
      <c r="B226" s="86">
        <v>0.486111111111111</v>
      </c>
      <c r="C226" s="110" t="s">
        <v>28</v>
      </c>
      <c r="D226" s="110" t="s">
        <v>27</v>
      </c>
      <c r="E226" s="110" t="s">
        <v>29</v>
      </c>
      <c r="F226" s="81">
        <f t="shared" si="3"/>
        <v>0.541666666666667</v>
      </c>
      <c r="G226" s="90">
        <v>33.7</v>
      </c>
      <c r="H226" s="89">
        <v>0.0555555555555556</v>
      </c>
      <c r="I226" s="74">
        <f>SCH!A318</f>
        <v>56</v>
      </c>
    </row>
    <row r="227" ht="15.75" spans="1:10">
      <c r="A227" s="84">
        <v>225</v>
      </c>
      <c r="B227" s="86">
        <v>0.493055555555556</v>
      </c>
      <c r="C227" s="110" t="s">
        <v>30</v>
      </c>
      <c r="D227" s="110" t="s">
        <v>33</v>
      </c>
      <c r="E227" s="110" t="s">
        <v>32</v>
      </c>
      <c r="F227" s="81">
        <f t="shared" si="3"/>
        <v>0.541666666666667</v>
      </c>
      <c r="G227" s="90">
        <v>27.7</v>
      </c>
      <c r="H227" s="89">
        <v>0.0486111111111111</v>
      </c>
      <c r="I227" s="74">
        <f>SCH!A325</f>
        <v>115</v>
      </c>
      <c r="J227" s="73" t="s">
        <v>31</v>
      </c>
    </row>
    <row r="228" ht="15.75" spans="1:10">
      <c r="A228" s="84">
        <v>226</v>
      </c>
      <c r="B228" s="94">
        <v>0.5</v>
      </c>
      <c r="C228" s="110" t="s">
        <v>30</v>
      </c>
      <c r="D228" s="110" t="s">
        <v>27</v>
      </c>
      <c r="E228" s="110" t="s">
        <v>29</v>
      </c>
      <c r="F228" s="81">
        <f t="shared" si="3"/>
        <v>0.534722222222222</v>
      </c>
      <c r="G228" s="90">
        <v>20.7</v>
      </c>
      <c r="H228" s="89">
        <v>0.0347222222222222</v>
      </c>
      <c r="I228" s="74">
        <f>SCH!A327</f>
        <v>625</v>
      </c>
      <c r="J228" s="73" t="s">
        <v>31</v>
      </c>
    </row>
    <row r="229" ht="15.75" spans="1:9">
      <c r="A229" s="84">
        <v>227</v>
      </c>
      <c r="B229" s="94">
        <v>0.500000000000002</v>
      </c>
      <c r="C229" s="110" t="s">
        <v>28</v>
      </c>
      <c r="D229" s="110" t="s">
        <v>27</v>
      </c>
      <c r="E229" s="110" t="s">
        <v>32</v>
      </c>
      <c r="F229" s="81">
        <f t="shared" si="3"/>
        <v>0.569444444444446</v>
      </c>
      <c r="G229" s="104">
        <v>40</v>
      </c>
      <c r="H229" s="89">
        <v>0.0694444444444444</v>
      </c>
      <c r="I229" s="74">
        <f>SCH!A329</f>
        <v>626</v>
      </c>
    </row>
    <row r="230" ht="15.75" spans="1:9">
      <c r="A230" s="84">
        <v>228</v>
      </c>
      <c r="B230" s="86">
        <v>0.510416666666667</v>
      </c>
      <c r="C230" s="110" t="s">
        <v>28</v>
      </c>
      <c r="D230" s="109" t="s">
        <v>27</v>
      </c>
      <c r="E230" s="109" t="s">
        <v>32</v>
      </c>
      <c r="F230" s="81">
        <f t="shared" si="3"/>
        <v>0.579861111111111</v>
      </c>
      <c r="G230" s="90">
        <v>40</v>
      </c>
      <c r="H230" s="89">
        <v>0.0694444444444444</v>
      </c>
      <c r="I230" s="74">
        <f>SCH!A337</f>
        <v>597</v>
      </c>
    </row>
    <row r="231" ht="15.75" spans="1:9">
      <c r="A231" s="84">
        <v>229</v>
      </c>
      <c r="B231" s="94">
        <v>0.493055555555556</v>
      </c>
      <c r="C231" s="110" t="s">
        <v>28</v>
      </c>
      <c r="D231" s="110" t="s">
        <v>27</v>
      </c>
      <c r="E231" s="110" t="s">
        <v>29</v>
      </c>
      <c r="F231" s="81">
        <f t="shared" si="3"/>
        <v>0.548611111111111</v>
      </c>
      <c r="G231" s="104">
        <v>33.7</v>
      </c>
      <c r="H231" s="89">
        <v>0.0555555555555556</v>
      </c>
      <c r="I231" s="74">
        <f>SCH!A341</f>
        <v>0</v>
      </c>
    </row>
    <row r="232" ht="15.75" spans="1:10">
      <c r="A232" s="84">
        <v>230</v>
      </c>
      <c r="B232" s="86">
        <v>0.513888888888889</v>
      </c>
      <c r="C232" s="110" t="s">
        <v>30</v>
      </c>
      <c r="D232" s="110" t="s">
        <v>33</v>
      </c>
      <c r="E232" s="110" t="s">
        <v>32</v>
      </c>
      <c r="F232" s="81">
        <f t="shared" si="3"/>
        <v>0.5625</v>
      </c>
      <c r="G232" s="104">
        <v>27.7</v>
      </c>
      <c r="H232" s="89">
        <v>0.0486111111111111</v>
      </c>
      <c r="I232" s="74">
        <f>SCH!A342</f>
        <v>36</v>
      </c>
      <c r="J232" s="73" t="s">
        <v>31</v>
      </c>
    </row>
    <row r="233" ht="15.75" spans="1:10">
      <c r="A233" s="84">
        <v>231</v>
      </c>
      <c r="B233" s="86">
        <v>0.520833333333333</v>
      </c>
      <c r="C233" s="109" t="s">
        <v>30</v>
      </c>
      <c r="D233" s="109" t="s">
        <v>27</v>
      </c>
      <c r="E233" s="110" t="s">
        <v>29</v>
      </c>
      <c r="F233" s="81">
        <f t="shared" si="3"/>
        <v>0.555555555555555</v>
      </c>
      <c r="G233" s="90">
        <v>20.7</v>
      </c>
      <c r="H233" s="89">
        <v>0.0347222222222222</v>
      </c>
      <c r="I233" s="74">
        <f>SCH!A349</f>
        <v>76</v>
      </c>
      <c r="J233" s="73" t="s">
        <v>31</v>
      </c>
    </row>
    <row r="234" ht="15.75" spans="1:9">
      <c r="A234" s="84">
        <v>232</v>
      </c>
      <c r="B234" s="86">
        <v>0.506944444444444</v>
      </c>
      <c r="C234" s="110" t="s">
        <v>28</v>
      </c>
      <c r="D234" s="110" t="s">
        <v>52</v>
      </c>
      <c r="E234" s="110" t="s">
        <v>32</v>
      </c>
      <c r="F234" s="81">
        <f t="shared" si="3"/>
        <v>0.576388888888889</v>
      </c>
      <c r="G234" s="104">
        <v>40</v>
      </c>
      <c r="H234" s="89">
        <v>0.0694444444444444</v>
      </c>
      <c r="I234" s="74">
        <f>SCH!A351</f>
        <v>0</v>
      </c>
    </row>
    <row r="235" ht="15.75" spans="1:10">
      <c r="A235" s="84">
        <v>233</v>
      </c>
      <c r="B235" s="94">
        <v>0.527777777777778</v>
      </c>
      <c r="C235" s="110" t="s">
        <v>30</v>
      </c>
      <c r="D235" s="110" t="s">
        <v>27</v>
      </c>
      <c r="E235" s="110" t="s">
        <v>29</v>
      </c>
      <c r="F235" s="81">
        <f t="shared" si="3"/>
        <v>0.5625</v>
      </c>
      <c r="G235" s="90">
        <v>20.7</v>
      </c>
      <c r="H235" s="89">
        <v>0.0347222222222222</v>
      </c>
      <c r="I235" s="74">
        <f>SCH!A354</f>
        <v>648</v>
      </c>
      <c r="J235" s="73" t="s">
        <v>31</v>
      </c>
    </row>
    <row r="236" ht="15.75" spans="1:9">
      <c r="A236" s="84">
        <v>234</v>
      </c>
      <c r="B236" s="94">
        <v>0.531250000000003</v>
      </c>
      <c r="C236" s="110" t="s">
        <v>28</v>
      </c>
      <c r="D236" s="110" t="s">
        <v>27</v>
      </c>
      <c r="E236" s="110" t="s">
        <v>29</v>
      </c>
      <c r="F236" s="81">
        <f t="shared" si="3"/>
        <v>0.586805555555559</v>
      </c>
      <c r="G236" s="90">
        <v>33.7</v>
      </c>
      <c r="H236" s="89">
        <v>0.0555555555555556</v>
      </c>
      <c r="I236" s="74">
        <f>SCH!A359</f>
        <v>0</v>
      </c>
    </row>
    <row r="237" ht="15.75" spans="1:10">
      <c r="A237" s="84">
        <v>235</v>
      </c>
      <c r="B237" s="86">
        <v>0.534722222222222</v>
      </c>
      <c r="C237" s="109" t="s">
        <v>30</v>
      </c>
      <c r="D237" s="109" t="s">
        <v>33</v>
      </c>
      <c r="E237" s="109" t="s">
        <v>32</v>
      </c>
      <c r="F237" s="81">
        <f t="shared" si="3"/>
        <v>0.583333333333333</v>
      </c>
      <c r="G237" s="85">
        <v>27.7</v>
      </c>
      <c r="H237" s="83">
        <v>0.0486111111111111</v>
      </c>
      <c r="I237" s="74">
        <f>SCH!A361</f>
        <v>0</v>
      </c>
      <c r="J237" s="73" t="s">
        <v>31</v>
      </c>
    </row>
    <row r="238" ht="15.75" spans="1:10">
      <c r="A238" s="84">
        <v>236</v>
      </c>
      <c r="B238" s="86">
        <v>0.541666666666667</v>
      </c>
      <c r="C238" s="110" t="s">
        <v>30</v>
      </c>
      <c r="D238" s="110" t="s">
        <v>27</v>
      </c>
      <c r="E238" s="110" t="s">
        <v>29</v>
      </c>
      <c r="F238" s="81">
        <f t="shared" si="3"/>
        <v>0.576388888888889</v>
      </c>
      <c r="G238" s="90">
        <v>20.7</v>
      </c>
      <c r="H238" s="89">
        <v>0.0347222222222222</v>
      </c>
      <c r="I238" s="74">
        <f>SCH!A368</f>
        <v>511</v>
      </c>
      <c r="J238" s="73" t="s">
        <v>31</v>
      </c>
    </row>
    <row r="239" ht="15.75" spans="1:9">
      <c r="A239" s="84">
        <v>237</v>
      </c>
      <c r="B239" s="94">
        <v>0.541666666666667</v>
      </c>
      <c r="C239" s="110" t="s">
        <v>28</v>
      </c>
      <c r="D239" s="110" t="s">
        <v>27</v>
      </c>
      <c r="E239" s="110" t="s">
        <v>32</v>
      </c>
      <c r="F239" s="81">
        <f t="shared" si="3"/>
        <v>0.618055555555556</v>
      </c>
      <c r="G239" s="104">
        <v>40</v>
      </c>
      <c r="H239" s="89">
        <v>0.0763888888888889</v>
      </c>
      <c r="I239" s="74">
        <f>SCH!A372</f>
        <v>91</v>
      </c>
    </row>
    <row r="240" ht="15.75" spans="1:10">
      <c r="A240" s="84">
        <v>238</v>
      </c>
      <c r="B240" s="86">
        <v>0.552083333333333</v>
      </c>
      <c r="C240" s="109" t="s">
        <v>30</v>
      </c>
      <c r="D240" s="109" t="s">
        <v>27</v>
      </c>
      <c r="E240" s="110" t="s">
        <v>29</v>
      </c>
      <c r="F240" s="81">
        <f t="shared" si="3"/>
        <v>0.586805555555555</v>
      </c>
      <c r="G240" s="90">
        <v>20.7</v>
      </c>
      <c r="H240" s="89">
        <v>0.0347222222222222</v>
      </c>
      <c r="I240" s="74">
        <f>SCH!A380</f>
        <v>528</v>
      </c>
      <c r="J240" s="73" t="s">
        <v>31</v>
      </c>
    </row>
    <row r="241" ht="15.75" spans="1:9">
      <c r="A241" s="84">
        <v>239</v>
      </c>
      <c r="B241" s="86">
        <v>0.552083333333337</v>
      </c>
      <c r="C241" s="109" t="s">
        <v>28</v>
      </c>
      <c r="D241" s="109" t="s">
        <v>27</v>
      </c>
      <c r="E241" s="109" t="s">
        <v>29</v>
      </c>
      <c r="F241" s="81">
        <f t="shared" si="3"/>
        <v>0.607638888888893</v>
      </c>
      <c r="G241" s="105">
        <v>33.7</v>
      </c>
      <c r="H241" s="83">
        <v>0.0555555555555556</v>
      </c>
      <c r="I241" s="74">
        <f>SCH!A383</f>
        <v>578</v>
      </c>
    </row>
    <row r="242" ht="15.75" spans="1:10">
      <c r="A242" s="84">
        <v>240</v>
      </c>
      <c r="B242" s="86">
        <v>0.5625</v>
      </c>
      <c r="C242" s="110" t="s">
        <v>30</v>
      </c>
      <c r="D242" s="110" t="s">
        <v>33</v>
      </c>
      <c r="E242" s="110" t="s">
        <v>32</v>
      </c>
      <c r="F242" s="81">
        <f t="shared" si="3"/>
        <v>0.611111111111111</v>
      </c>
      <c r="G242" s="104">
        <v>27.7</v>
      </c>
      <c r="H242" s="89">
        <v>0.0486111111111111</v>
      </c>
      <c r="I242" s="74">
        <f>SCH!A390</f>
        <v>513</v>
      </c>
      <c r="J242" s="73" t="s">
        <v>31</v>
      </c>
    </row>
    <row r="243" ht="15.75" spans="1:9">
      <c r="A243" s="84">
        <v>241</v>
      </c>
      <c r="B243" s="86">
        <v>0.562500000000004</v>
      </c>
      <c r="C243" s="110" t="s">
        <v>28</v>
      </c>
      <c r="D243" s="110" t="s">
        <v>27</v>
      </c>
      <c r="E243" s="110" t="s">
        <v>32</v>
      </c>
      <c r="F243" s="81">
        <f t="shared" si="3"/>
        <v>0.631944444444448</v>
      </c>
      <c r="G243" s="88">
        <v>40</v>
      </c>
      <c r="H243" s="89">
        <v>0.0694444444444444</v>
      </c>
      <c r="I243" s="74">
        <f>SCH!A392</f>
        <v>525</v>
      </c>
    </row>
    <row r="244" ht="15.75" spans="1:10">
      <c r="A244" s="84">
        <v>242</v>
      </c>
      <c r="B244" s="86">
        <v>0.572916666666667</v>
      </c>
      <c r="C244" s="110" t="s">
        <v>30</v>
      </c>
      <c r="D244" s="110" t="s">
        <v>27</v>
      </c>
      <c r="E244" s="110" t="s">
        <v>29</v>
      </c>
      <c r="F244" s="81">
        <f t="shared" si="3"/>
        <v>0.607638888888889</v>
      </c>
      <c r="G244" s="88">
        <v>20.7</v>
      </c>
      <c r="H244" s="89">
        <v>0.0347222222222222</v>
      </c>
      <c r="I244" s="74">
        <f>SCH!A400</f>
        <v>551</v>
      </c>
      <c r="J244" s="73" t="s">
        <v>31</v>
      </c>
    </row>
    <row r="245" ht="15.75" spans="1:9">
      <c r="A245" s="84">
        <v>243</v>
      </c>
      <c r="B245" s="81">
        <v>0.572916666666671</v>
      </c>
      <c r="C245" s="109" t="s">
        <v>28</v>
      </c>
      <c r="D245" s="109" t="s">
        <v>27</v>
      </c>
      <c r="E245" s="109" t="s">
        <v>32</v>
      </c>
      <c r="F245" s="81">
        <f t="shared" si="3"/>
        <v>0.642361111111115</v>
      </c>
      <c r="G245" s="85">
        <v>40</v>
      </c>
      <c r="H245" s="83">
        <v>0.0694444444444444</v>
      </c>
      <c r="I245" s="74">
        <f>SCH!A402</f>
        <v>558</v>
      </c>
    </row>
    <row r="246" ht="15.75" spans="1:10">
      <c r="A246" s="91">
        <v>244</v>
      </c>
      <c r="B246" s="86">
        <v>0.579861111111111</v>
      </c>
      <c r="C246" s="109" t="s">
        <v>30</v>
      </c>
      <c r="D246" s="109" t="s">
        <v>33</v>
      </c>
      <c r="E246" s="109" t="s">
        <v>32</v>
      </c>
      <c r="F246" s="81">
        <f t="shared" si="3"/>
        <v>0.628472222222222</v>
      </c>
      <c r="G246" s="90">
        <v>27.7</v>
      </c>
      <c r="H246" s="89">
        <v>0.0486111111111111</v>
      </c>
      <c r="I246" s="74">
        <f>SCH!A405</f>
        <v>83</v>
      </c>
      <c r="J246" s="73" t="s">
        <v>31</v>
      </c>
    </row>
    <row r="247" ht="15.75" spans="1:9">
      <c r="A247" s="84">
        <v>245</v>
      </c>
      <c r="B247" s="86">
        <v>0.583333333333333</v>
      </c>
      <c r="C247" s="110" t="s">
        <v>30</v>
      </c>
      <c r="D247" s="110" t="s">
        <v>27</v>
      </c>
      <c r="E247" s="110" t="s">
        <v>29</v>
      </c>
      <c r="F247" s="81">
        <f t="shared" si="3"/>
        <v>0.618055555555555</v>
      </c>
      <c r="G247" s="90">
        <v>20.7</v>
      </c>
      <c r="H247" s="89">
        <v>0.0347222222222222</v>
      </c>
      <c r="I247" s="74" t="e">
        <f>SCH!#REF!</f>
        <v>#REF!</v>
      </c>
    </row>
    <row r="248" ht="15.75" spans="1:9">
      <c r="A248" s="84">
        <v>246</v>
      </c>
      <c r="B248" s="86">
        <v>0.583333333333338</v>
      </c>
      <c r="C248" s="110" t="s">
        <v>28</v>
      </c>
      <c r="D248" s="110" t="s">
        <v>27</v>
      </c>
      <c r="E248" s="110" t="s">
        <v>32</v>
      </c>
      <c r="F248" s="81">
        <f t="shared" si="3"/>
        <v>0.652777777777782</v>
      </c>
      <c r="G248" s="104">
        <v>40</v>
      </c>
      <c r="H248" s="89">
        <v>0.0694444444444444</v>
      </c>
      <c r="I248" s="74" t="e">
        <f>SCH!#REF!</f>
        <v>#REF!</v>
      </c>
    </row>
    <row r="249" ht="15.75" spans="1:10">
      <c r="A249" s="84">
        <v>247</v>
      </c>
      <c r="B249" s="94">
        <v>0.59375</v>
      </c>
      <c r="C249" s="110" t="s">
        <v>30</v>
      </c>
      <c r="D249" s="110" t="s">
        <v>27</v>
      </c>
      <c r="E249" s="110" t="s">
        <v>29</v>
      </c>
      <c r="F249" s="81">
        <f t="shared" si="3"/>
        <v>0.628472222222222</v>
      </c>
      <c r="G249" s="90">
        <v>20.7</v>
      </c>
      <c r="H249" s="89">
        <v>0.0347222222222222</v>
      </c>
      <c r="I249" s="74">
        <f>SCH!A411</f>
        <v>498</v>
      </c>
      <c r="J249" s="73" t="s">
        <v>31</v>
      </c>
    </row>
    <row r="250" ht="15.75" spans="1:9">
      <c r="A250" s="91">
        <v>248</v>
      </c>
      <c r="B250" s="86">
        <v>0.593750000000005</v>
      </c>
      <c r="C250" s="109" t="s">
        <v>28</v>
      </c>
      <c r="D250" s="109" t="s">
        <v>27</v>
      </c>
      <c r="E250" s="109" t="s">
        <v>29</v>
      </c>
      <c r="F250" s="81">
        <f t="shared" si="3"/>
        <v>0.649305555555561</v>
      </c>
      <c r="G250" s="105">
        <v>33.7</v>
      </c>
      <c r="H250" s="89">
        <v>0.0555555555555556</v>
      </c>
      <c r="I250" s="74">
        <f>SCH!A413</f>
        <v>0</v>
      </c>
    </row>
    <row r="251" ht="15.75" spans="1:10">
      <c r="A251" s="84">
        <v>249</v>
      </c>
      <c r="B251" s="86">
        <v>0.600694444444444</v>
      </c>
      <c r="C251" s="109" t="s">
        <v>30</v>
      </c>
      <c r="D251" s="109" t="s">
        <v>33</v>
      </c>
      <c r="E251" s="109" t="s">
        <v>32</v>
      </c>
      <c r="F251" s="81">
        <f t="shared" si="3"/>
        <v>0.649305555555555</v>
      </c>
      <c r="G251" s="105">
        <v>27.7</v>
      </c>
      <c r="H251" s="83">
        <v>0.0486111111111111</v>
      </c>
      <c r="I251" s="74" t="e">
        <f>SCH!#REF!</f>
        <v>#REF!</v>
      </c>
      <c r="J251" s="73" t="s">
        <v>31</v>
      </c>
    </row>
    <row r="252" ht="15.75" spans="1:10">
      <c r="A252" s="84">
        <v>250</v>
      </c>
      <c r="B252" s="94">
        <v>0.607638888888889</v>
      </c>
      <c r="C252" s="110" t="s">
        <v>30</v>
      </c>
      <c r="D252" s="110" t="s">
        <v>27</v>
      </c>
      <c r="E252" s="110" t="s">
        <v>29</v>
      </c>
      <c r="F252" s="81">
        <f t="shared" si="3"/>
        <v>0.642361111111111</v>
      </c>
      <c r="G252" s="90">
        <v>20.7</v>
      </c>
      <c r="H252" s="89">
        <v>0.0347222222222222</v>
      </c>
      <c r="I252" s="74">
        <f>SCH!A418</f>
        <v>663</v>
      </c>
      <c r="J252" s="73" t="s">
        <v>31</v>
      </c>
    </row>
    <row r="253" ht="15.75" spans="1:9">
      <c r="A253" s="84">
        <v>251</v>
      </c>
      <c r="B253" s="94">
        <v>0.604166666666672</v>
      </c>
      <c r="C253" s="110" t="s">
        <v>28</v>
      </c>
      <c r="D253" s="110" t="s">
        <v>27</v>
      </c>
      <c r="E253" s="110" t="s">
        <v>32</v>
      </c>
      <c r="F253" s="81">
        <f t="shared" si="3"/>
        <v>0.673611111111116</v>
      </c>
      <c r="G253" s="104">
        <v>40</v>
      </c>
      <c r="H253" s="89">
        <v>0.0694444444444444</v>
      </c>
      <c r="I253" s="74" t="e">
        <f>SCH!#REF!</f>
        <v>#REF!</v>
      </c>
    </row>
    <row r="254" ht="15.75" spans="1:9">
      <c r="A254" s="84">
        <v>252</v>
      </c>
      <c r="B254" s="94">
        <v>0.604166666666667</v>
      </c>
      <c r="C254" s="110" t="s">
        <v>30</v>
      </c>
      <c r="D254" s="110" t="s">
        <v>53</v>
      </c>
      <c r="E254" s="110" t="s">
        <v>47</v>
      </c>
      <c r="F254" s="81">
        <f t="shared" si="3"/>
        <v>0.680555555555556</v>
      </c>
      <c r="G254" s="114">
        <v>43</v>
      </c>
      <c r="H254" s="89">
        <v>0.0763888888888889</v>
      </c>
      <c r="I254" s="74" t="e">
        <f>SCH!#REF!</f>
        <v>#REF!</v>
      </c>
    </row>
    <row r="255" ht="15.75" spans="1:10">
      <c r="A255" s="84">
        <v>253</v>
      </c>
      <c r="B255" s="94">
        <v>0.614583333333333</v>
      </c>
      <c r="C255" s="110" t="s">
        <v>30</v>
      </c>
      <c r="D255" s="110" t="s">
        <v>27</v>
      </c>
      <c r="E255" s="110" t="s">
        <v>29</v>
      </c>
      <c r="F255" s="81">
        <f t="shared" si="3"/>
        <v>0.649305555555555</v>
      </c>
      <c r="G255" s="90">
        <v>20.7</v>
      </c>
      <c r="H255" s="89">
        <v>0.0347222222222222</v>
      </c>
      <c r="I255" s="74">
        <f>SCH!A424</f>
        <v>17</v>
      </c>
      <c r="J255" s="73" t="s">
        <v>31</v>
      </c>
    </row>
    <row r="256" ht="15.75" spans="1:9">
      <c r="A256" s="84">
        <v>254</v>
      </c>
      <c r="B256" s="86">
        <v>0.621527777777778</v>
      </c>
      <c r="C256" s="109" t="s">
        <v>28</v>
      </c>
      <c r="D256" s="109" t="s">
        <v>27</v>
      </c>
      <c r="E256" s="109" t="s">
        <v>42</v>
      </c>
      <c r="F256" s="81">
        <f t="shared" si="3"/>
        <v>0.708333333333333</v>
      </c>
      <c r="G256" s="115">
        <v>42</v>
      </c>
      <c r="H256" s="83">
        <v>0.0868055555555556</v>
      </c>
      <c r="I256" s="74">
        <f>SCH!A428</f>
        <v>659</v>
      </c>
    </row>
    <row r="257" ht="15.75" spans="1:10">
      <c r="A257" s="84">
        <v>255</v>
      </c>
      <c r="B257" s="86">
        <v>0.621527777777778</v>
      </c>
      <c r="C257" s="110" t="s">
        <v>30</v>
      </c>
      <c r="D257" s="110" t="s">
        <v>33</v>
      </c>
      <c r="E257" s="110" t="s">
        <v>32</v>
      </c>
      <c r="F257" s="81">
        <f t="shared" si="3"/>
        <v>0.670138888888889</v>
      </c>
      <c r="G257" s="90">
        <v>27.7</v>
      </c>
      <c r="H257" s="89">
        <v>0.0486111111111111</v>
      </c>
      <c r="I257" s="74">
        <f>SCH!A431</f>
        <v>0</v>
      </c>
      <c r="J257" s="73" t="s">
        <v>31</v>
      </c>
    </row>
    <row r="258" ht="15.75" spans="1:9">
      <c r="A258" s="84">
        <v>256</v>
      </c>
      <c r="B258" s="86">
        <v>0.625000000000006</v>
      </c>
      <c r="C258" s="110" t="s">
        <v>28</v>
      </c>
      <c r="D258" s="110" t="s">
        <v>27</v>
      </c>
      <c r="E258" s="110" t="s">
        <v>29</v>
      </c>
      <c r="F258" s="81">
        <f t="shared" si="3"/>
        <v>0.69444444444445</v>
      </c>
      <c r="G258" s="104">
        <v>33.7</v>
      </c>
      <c r="H258" s="89">
        <v>0.0694444444444444</v>
      </c>
      <c r="I258" s="74">
        <f>SCH!A434</f>
        <v>454</v>
      </c>
    </row>
    <row r="259" ht="15.75" spans="1:10">
      <c r="A259" s="84">
        <v>257</v>
      </c>
      <c r="B259" s="94">
        <v>0.628472222222222</v>
      </c>
      <c r="C259" s="110" t="s">
        <v>30</v>
      </c>
      <c r="D259" s="110" t="s">
        <v>27</v>
      </c>
      <c r="E259" s="110" t="s">
        <v>29</v>
      </c>
      <c r="F259" s="81">
        <f t="shared" ref="F259:F322" si="4">B259+H259</f>
        <v>0.663194444444444</v>
      </c>
      <c r="G259" s="90">
        <v>20.7</v>
      </c>
      <c r="H259" s="89">
        <v>0.0347222222222222</v>
      </c>
      <c r="I259" s="74">
        <f>SCH!A435</f>
        <v>280</v>
      </c>
      <c r="J259" s="73" t="s">
        <v>31</v>
      </c>
    </row>
    <row r="260" ht="15.75" spans="1:9">
      <c r="A260" s="91">
        <v>258</v>
      </c>
      <c r="B260" s="86">
        <v>0.635416666666667</v>
      </c>
      <c r="C260" s="109" t="s">
        <v>28</v>
      </c>
      <c r="D260" s="109" t="s">
        <v>52</v>
      </c>
      <c r="E260" s="109" t="s">
        <v>44</v>
      </c>
      <c r="F260" s="81">
        <f t="shared" si="4"/>
        <v>0.694444444444444</v>
      </c>
      <c r="G260" s="85">
        <v>33.7</v>
      </c>
      <c r="H260" s="89">
        <v>0.0590277777777778</v>
      </c>
      <c r="I260" s="74" t="e">
        <f>SCH!#REF!</f>
        <v>#REF!</v>
      </c>
    </row>
    <row r="261" ht="15.75" spans="1:10">
      <c r="A261" s="84">
        <v>259</v>
      </c>
      <c r="B261" s="94">
        <v>0.635416666666667</v>
      </c>
      <c r="C261" s="110" t="s">
        <v>30</v>
      </c>
      <c r="D261" s="110" t="s">
        <v>48</v>
      </c>
      <c r="E261" s="110" t="s">
        <v>49</v>
      </c>
      <c r="F261" s="81">
        <f t="shared" si="4"/>
        <v>0.697916666666667</v>
      </c>
      <c r="G261" s="104">
        <v>35</v>
      </c>
      <c r="H261" s="89">
        <v>0.0625</v>
      </c>
      <c r="I261" s="74" t="e">
        <f>SCH!#REF!</f>
        <v>#REF!</v>
      </c>
      <c r="J261" s="73" t="s">
        <v>31</v>
      </c>
    </row>
    <row r="262" ht="15.75" spans="1:10">
      <c r="A262" s="84">
        <v>260</v>
      </c>
      <c r="B262" s="94">
        <v>0.638888888888889</v>
      </c>
      <c r="C262" s="110" t="s">
        <v>30</v>
      </c>
      <c r="D262" s="110" t="s">
        <v>27</v>
      </c>
      <c r="E262" s="110" t="s">
        <v>29</v>
      </c>
      <c r="F262" s="81">
        <f t="shared" si="4"/>
        <v>0.673611111111111</v>
      </c>
      <c r="G262" s="90">
        <v>20.7</v>
      </c>
      <c r="H262" s="89">
        <v>0.0347222222222222</v>
      </c>
      <c r="I262" s="74" t="e">
        <f>SCH!#REF!</f>
        <v>#REF!</v>
      </c>
      <c r="J262" s="73" t="s">
        <v>31</v>
      </c>
    </row>
    <row r="263" ht="15.75" spans="1:10">
      <c r="A263" s="91">
        <v>261</v>
      </c>
      <c r="B263" s="86">
        <v>0.642361111111111</v>
      </c>
      <c r="C263" s="109" t="s">
        <v>30</v>
      </c>
      <c r="D263" s="109" t="s">
        <v>54</v>
      </c>
      <c r="E263" s="109" t="s">
        <v>55</v>
      </c>
      <c r="F263" s="81">
        <f t="shared" si="4"/>
        <v>0.697916666666667</v>
      </c>
      <c r="G263" s="104">
        <v>29.5</v>
      </c>
      <c r="H263" s="89">
        <v>0.0555555555555556</v>
      </c>
      <c r="I263" s="74">
        <f>SCH!A442</f>
        <v>348</v>
      </c>
      <c r="J263" s="73" t="s">
        <v>31</v>
      </c>
    </row>
    <row r="264" ht="15.75" spans="1:10">
      <c r="A264" s="84">
        <v>262</v>
      </c>
      <c r="B264" s="86">
        <v>0.645833333333333</v>
      </c>
      <c r="C264" s="110" t="s">
        <v>30</v>
      </c>
      <c r="D264" s="110" t="s">
        <v>33</v>
      </c>
      <c r="E264" s="110" t="s">
        <v>32</v>
      </c>
      <c r="F264" s="81">
        <f t="shared" si="4"/>
        <v>0.694444444444444</v>
      </c>
      <c r="G264" s="104">
        <v>27.7</v>
      </c>
      <c r="H264" s="89">
        <v>0.0486111111111111</v>
      </c>
      <c r="I264" s="74">
        <f>SCH!A444</f>
        <v>470</v>
      </c>
      <c r="J264" s="73" t="s">
        <v>31</v>
      </c>
    </row>
    <row r="265" ht="15.75" spans="1:9">
      <c r="A265" s="84">
        <v>263</v>
      </c>
      <c r="B265" s="94">
        <v>0.614583333333333</v>
      </c>
      <c r="C265" s="110" t="s">
        <v>28</v>
      </c>
      <c r="D265" s="110" t="s">
        <v>27</v>
      </c>
      <c r="E265" s="110" t="s">
        <v>29</v>
      </c>
      <c r="F265" s="81">
        <f t="shared" si="4"/>
        <v>0.670138888888889</v>
      </c>
      <c r="G265" s="104">
        <v>33.7</v>
      </c>
      <c r="H265" s="89">
        <v>0.0555555555555556</v>
      </c>
      <c r="I265" s="74">
        <f>SCH!A448</f>
        <v>34</v>
      </c>
    </row>
    <row r="266" ht="15.75" spans="1:10">
      <c r="A266" s="84">
        <v>264</v>
      </c>
      <c r="B266" s="94">
        <v>0.652777777777778</v>
      </c>
      <c r="C266" s="110" t="s">
        <v>30</v>
      </c>
      <c r="D266" s="110" t="s">
        <v>27</v>
      </c>
      <c r="E266" s="110" t="s">
        <v>29</v>
      </c>
      <c r="F266" s="81">
        <f t="shared" si="4"/>
        <v>0.6875</v>
      </c>
      <c r="G266" s="90">
        <v>20.7</v>
      </c>
      <c r="H266" s="89">
        <v>0.0347222222222222</v>
      </c>
      <c r="I266" s="74">
        <f>SCH!A452</f>
        <v>452</v>
      </c>
      <c r="J266" s="73" t="s">
        <v>31</v>
      </c>
    </row>
    <row r="267" ht="15.75" spans="1:9">
      <c r="A267" s="84">
        <v>265</v>
      </c>
      <c r="B267" s="86">
        <v>0.642361111111111</v>
      </c>
      <c r="C267" s="109" t="s">
        <v>28</v>
      </c>
      <c r="D267" s="109" t="s">
        <v>27</v>
      </c>
      <c r="E267" s="109" t="s">
        <v>29</v>
      </c>
      <c r="F267" s="81">
        <f t="shared" si="4"/>
        <v>0.701388888888889</v>
      </c>
      <c r="G267" s="105">
        <v>33.7</v>
      </c>
      <c r="H267" s="83">
        <v>0.0590277777777778</v>
      </c>
      <c r="I267" s="74">
        <f>SCH!A453</f>
        <v>103</v>
      </c>
    </row>
    <row r="268" ht="15.75" spans="1:10">
      <c r="A268" s="84">
        <v>266</v>
      </c>
      <c r="B268" s="86">
        <v>0.663194444444444</v>
      </c>
      <c r="C268" s="110" t="s">
        <v>30</v>
      </c>
      <c r="D268" s="110" t="s">
        <v>27</v>
      </c>
      <c r="E268" s="110" t="s">
        <v>29</v>
      </c>
      <c r="F268" s="81">
        <f t="shared" si="4"/>
        <v>0.697916666666666</v>
      </c>
      <c r="G268" s="90">
        <v>20.7</v>
      </c>
      <c r="H268" s="89">
        <v>0.0347222222222222</v>
      </c>
      <c r="I268" s="74">
        <f>SCH!A460</f>
        <v>639</v>
      </c>
      <c r="J268" s="73" t="s">
        <v>31</v>
      </c>
    </row>
    <row r="269" ht="15.75" spans="1:10">
      <c r="A269" s="84">
        <v>267</v>
      </c>
      <c r="B269" s="86">
        <v>0.666666666666667</v>
      </c>
      <c r="C269" s="110" t="s">
        <v>30</v>
      </c>
      <c r="D269" s="110" t="s">
        <v>33</v>
      </c>
      <c r="E269" s="110" t="s">
        <v>32</v>
      </c>
      <c r="F269" s="81">
        <f t="shared" si="4"/>
        <v>0.715277777777778</v>
      </c>
      <c r="G269" s="90">
        <v>27.7</v>
      </c>
      <c r="H269" s="89">
        <v>0.0486111111111111</v>
      </c>
      <c r="I269" s="74">
        <f>SCH!A463</f>
        <v>0</v>
      </c>
      <c r="J269" s="73" t="s">
        <v>31</v>
      </c>
    </row>
    <row r="270" ht="15.75" spans="1:9">
      <c r="A270" s="84">
        <v>268</v>
      </c>
      <c r="B270" s="94">
        <v>0.670138888888889</v>
      </c>
      <c r="C270" s="110" t="s">
        <v>28</v>
      </c>
      <c r="D270" s="110" t="s">
        <v>56</v>
      </c>
      <c r="E270" s="110" t="s">
        <v>32</v>
      </c>
      <c r="F270" s="81">
        <f t="shared" si="4"/>
        <v>0.739583333333333</v>
      </c>
      <c r="G270" s="104">
        <v>42.7</v>
      </c>
      <c r="H270" s="89">
        <v>0.0694444444444444</v>
      </c>
      <c r="I270" s="74">
        <f>SCH!A467</f>
        <v>666</v>
      </c>
    </row>
    <row r="271" ht="15.75" spans="1:10">
      <c r="A271" s="84">
        <v>269</v>
      </c>
      <c r="B271" s="86">
        <v>0.673611111111111</v>
      </c>
      <c r="C271" s="109" t="s">
        <v>30</v>
      </c>
      <c r="D271" s="109" t="s">
        <v>27</v>
      </c>
      <c r="E271" s="109" t="s">
        <v>29</v>
      </c>
      <c r="F271" s="81">
        <f t="shared" si="4"/>
        <v>0.708333333333333</v>
      </c>
      <c r="G271" s="85">
        <v>20.7</v>
      </c>
      <c r="H271" s="83">
        <v>0.0347222222222222</v>
      </c>
      <c r="I271" s="74">
        <f>SCH!A470</f>
        <v>460</v>
      </c>
      <c r="J271" s="73" t="s">
        <v>31</v>
      </c>
    </row>
    <row r="272" ht="15.75" spans="1:9">
      <c r="A272" s="84">
        <v>270</v>
      </c>
      <c r="B272" s="95">
        <v>0.607638888888889</v>
      </c>
      <c r="C272" s="110" t="s">
        <v>28</v>
      </c>
      <c r="D272" s="110" t="s">
        <v>27</v>
      </c>
      <c r="E272" s="110" t="s">
        <v>29</v>
      </c>
      <c r="F272" s="81">
        <f t="shared" si="4"/>
        <v>0.659722222222222</v>
      </c>
      <c r="G272" s="90">
        <v>33.7</v>
      </c>
      <c r="H272" s="89">
        <v>0.0520833333333333</v>
      </c>
      <c r="I272" s="74">
        <f>SCH!A420</f>
        <v>660</v>
      </c>
    </row>
    <row r="273" ht="15.75" spans="1:9">
      <c r="A273" s="84">
        <v>271</v>
      </c>
      <c r="B273" s="94">
        <v>0.555555555555556</v>
      </c>
      <c r="C273" s="110" t="s">
        <v>28</v>
      </c>
      <c r="D273" s="110" t="s">
        <v>27</v>
      </c>
      <c r="E273" s="110" t="s">
        <v>32</v>
      </c>
      <c r="F273" s="81">
        <f t="shared" si="4"/>
        <v>0.625</v>
      </c>
      <c r="G273" s="104">
        <v>40</v>
      </c>
      <c r="H273" s="89">
        <v>0.0694444444444444</v>
      </c>
      <c r="I273" s="74" t="e">
        <f>SCH!#REF!</f>
        <v>#REF!</v>
      </c>
    </row>
    <row r="274" ht="15.75" spans="1:10">
      <c r="A274" s="84">
        <v>272</v>
      </c>
      <c r="B274" s="86">
        <v>0.684027777777778</v>
      </c>
      <c r="C274" s="109" t="s">
        <v>30</v>
      </c>
      <c r="D274" s="109" t="s">
        <v>27</v>
      </c>
      <c r="E274" s="109" t="s">
        <v>29</v>
      </c>
      <c r="F274" s="81">
        <f t="shared" si="4"/>
        <v>0.71875</v>
      </c>
      <c r="G274" s="90">
        <v>20.7</v>
      </c>
      <c r="H274" s="89">
        <v>0.0347222222222222</v>
      </c>
      <c r="I274" s="74" t="e">
        <f>SCH!#REF!</f>
        <v>#REF!</v>
      </c>
      <c r="J274" s="73" t="s">
        <v>31</v>
      </c>
    </row>
    <row r="275" ht="15.75" spans="1:10">
      <c r="A275" s="84">
        <v>273</v>
      </c>
      <c r="B275" s="86">
        <v>0.6875</v>
      </c>
      <c r="C275" s="110" t="s">
        <v>30</v>
      </c>
      <c r="D275" s="110" t="s">
        <v>33</v>
      </c>
      <c r="E275" s="110" t="s">
        <v>32</v>
      </c>
      <c r="F275" s="81">
        <f t="shared" si="4"/>
        <v>0.736111111111111</v>
      </c>
      <c r="G275" s="104">
        <v>27.7</v>
      </c>
      <c r="H275" s="89">
        <v>0.0486111111111111</v>
      </c>
      <c r="I275" s="74" t="e">
        <f>SCH!#REF!</f>
        <v>#REF!</v>
      </c>
      <c r="J275" s="73" t="s">
        <v>31</v>
      </c>
    </row>
    <row r="276" ht="15.75" spans="1:9">
      <c r="A276" s="84">
        <v>274</v>
      </c>
      <c r="B276" s="95">
        <v>0.690972222222222</v>
      </c>
      <c r="C276" s="110" t="s">
        <v>28</v>
      </c>
      <c r="D276" s="110" t="s">
        <v>27</v>
      </c>
      <c r="E276" s="110" t="s">
        <v>32</v>
      </c>
      <c r="F276" s="81">
        <f t="shared" si="4"/>
        <v>0.760416666666666</v>
      </c>
      <c r="G276" s="104">
        <v>40</v>
      </c>
      <c r="H276" s="89">
        <v>0.0694444444444444</v>
      </c>
      <c r="I276" s="74" t="e">
        <f>SCH!#REF!</f>
        <v>#REF!</v>
      </c>
    </row>
    <row r="277" ht="15.75" spans="1:9">
      <c r="A277" s="84">
        <v>275</v>
      </c>
      <c r="B277" s="94">
        <v>0.597222222222222</v>
      </c>
      <c r="C277" s="110" t="s">
        <v>28</v>
      </c>
      <c r="D277" s="110" t="s">
        <v>27</v>
      </c>
      <c r="E277" s="110" t="s">
        <v>29</v>
      </c>
      <c r="F277" s="81">
        <f t="shared" si="4"/>
        <v>0.65625</v>
      </c>
      <c r="G277" s="90">
        <v>33.7</v>
      </c>
      <c r="H277" s="89">
        <v>0.0590277777777778</v>
      </c>
      <c r="I277" s="74" t="e">
        <f>SCH!#REF!</f>
        <v>#REF!</v>
      </c>
    </row>
    <row r="278" ht="15.75" spans="1:10">
      <c r="A278" s="91">
        <v>276</v>
      </c>
      <c r="B278" s="86">
        <v>0.694444444444444</v>
      </c>
      <c r="C278" s="109" t="s">
        <v>30</v>
      </c>
      <c r="D278" s="109" t="s">
        <v>27</v>
      </c>
      <c r="E278" s="109" t="s">
        <v>29</v>
      </c>
      <c r="F278" s="81">
        <f t="shared" si="4"/>
        <v>0.729166666666666</v>
      </c>
      <c r="G278" s="90">
        <v>20.7</v>
      </c>
      <c r="H278" s="89">
        <v>0.0347222222222222</v>
      </c>
      <c r="I278" s="74" t="e">
        <f>SCH!#REF!</f>
        <v>#REF!</v>
      </c>
      <c r="J278" s="73" t="s">
        <v>31</v>
      </c>
    </row>
    <row r="279" ht="15.75" spans="1:10">
      <c r="A279" s="84">
        <v>277</v>
      </c>
      <c r="B279" s="86">
        <v>0.701388888888889</v>
      </c>
      <c r="C279" s="110" t="s">
        <v>30</v>
      </c>
      <c r="D279" s="110" t="s">
        <v>27</v>
      </c>
      <c r="E279" s="110" t="s">
        <v>29</v>
      </c>
      <c r="F279" s="81">
        <f t="shared" si="4"/>
        <v>0.736111111111111</v>
      </c>
      <c r="G279" s="90">
        <v>20.7</v>
      </c>
      <c r="H279" s="89">
        <v>0.0347222222222222</v>
      </c>
      <c r="I279" s="74" t="e">
        <f>SCH!#REF!</f>
        <v>#REF!</v>
      </c>
      <c r="J279" s="73" t="s">
        <v>31</v>
      </c>
    </row>
    <row r="280" ht="15.75" spans="1:9">
      <c r="A280" s="84">
        <v>278</v>
      </c>
      <c r="B280" s="108">
        <v>0.701388888888889</v>
      </c>
      <c r="C280" s="110" t="s">
        <v>28</v>
      </c>
      <c r="D280" s="110" t="s">
        <v>27</v>
      </c>
      <c r="E280" s="110" t="s">
        <v>32</v>
      </c>
      <c r="F280" s="81">
        <f t="shared" si="4"/>
        <v>0.770833333333333</v>
      </c>
      <c r="G280" s="104">
        <v>40</v>
      </c>
      <c r="H280" s="89">
        <v>0.0694444444444444</v>
      </c>
      <c r="I280" s="74" t="e">
        <f>SCH!#REF!</f>
        <v>#REF!</v>
      </c>
    </row>
    <row r="281" ht="15.75" spans="1:10">
      <c r="A281" s="84">
        <v>279</v>
      </c>
      <c r="B281" s="95">
        <v>0.708333333333333</v>
      </c>
      <c r="C281" s="110" t="s">
        <v>30</v>
      </c>
      <c r="D281" s="110" t="s">
        <v>33</v>
      </c>
      <c r="E281" s="110" t="s">
        <v>32</v>
      </c>
      <c r="F281" s="81">
        <f t="shared" si="4"/>
        <v>0.756944444444444</v>
      </c>
      <c r="G281" s="90">
        <v>27.7</v>
      </c>
      <c r="H281" s="89">
        <v>0.0486111111111111</v>
      </c>
      <c r="I281" s="74" t="e">
        <f>SCH!#REF!</f>
        <v>#REF!</v>
      </c>
      <c r="J281" s="73" t="s">
        <v>31</v>
      </c>
    </row>
    <row r="282" ht="15.75" spans="1:9">
      <c r="A282" s="84">
        <v>280</v>
      </c>
      <c r="B282" s="86">
        <v>0.784722222222222</v>
      </c>
      <c r="C282" s="109" t="s">
        <v>28</v>
      </c>
      <c r="D282" s="109" t="s">
        <v>27</v>
      </c>
      <c r="E282" s="109" t="s">
        <v>32</v>
      </c>
      <c r="F282" s="81">
        <f t="shared" si="4"/>
        <v>0.854166666666667</v>
      </c>
      <c r="G282" s="105">
        <v>40</v>
      </c>
      <c r="H282" s="83">
        <v>0.0694444444444444</v>
      </c>
      <c r="I282" s="74" t="e">
        <f>SCH!#REF!</f>
        <v>#REF!</v>
      </c>
    </row>
    <row r="283" ht="15.75" spans="1:10">
      <c r="A283" s="84">
        <v>281</v>
      </c>
      <c r="B283" s="94">
        <v>0.711805555555556</v>
      </c>
      <c r="C283" s="110" t="s">
        <v>30</v>
      </c>
      <c r="D283" s="110" t="s">
        <v>27</v>
      </c>
      <c r="E283" s="110" t="s">
        <v>29</v>
      </c>
      <c r="F283" s="81">
        <f t="shared" si="4"/>
        <v>0.746527777777778</v>
      </c>
      <c r="G283" s="90">
        <v>20.7</v>
      </c>
      <c r="H283" s="89">
        <v>0.0347222222222222</v>
      </c>
      <c r="I283" s="74" t="e">
        <f>SCH!#REF!</f>
        <v>#REF!</v>
      </c>
      <c r="J283" s="73" t="s">
        <v>31</v>
      </c>
    </row>
    <row r="284" ht="15.75" spans="1:9">
      <c r="A284" s="84">
        <v>282</v>
      </c>
      <c r="B284" s="95">
        <v>0.722222222222222</v>
      </c>
      <c r="C284" s="110" t="s">
        <v>28</v>
      </c>
      <c r="D284" s="110" t="s">
        <v>27</v>
      </c>
      <c r="E284" s="110" t="s">
        <v>32</v>
      </c>
      <c r="F284" s="81">
        <f t="shared" si="4"/>
        <v>0.791666666666667</v>
      </c>
      <c r="G284" s="90">
        <v>40</v>
      </c>
      <c r="H284" s="89">
        <v>0.0694444444444444</v>
      </c>
      <c r="I284" s="74" t="e">
        <f>SCH!#REF!</f>
        <v>#REF!</v>
      </c>
    </row>
    <row r="285" ht="15.75" spans="1:10">
      <c r="A285" s="84">
        <v>283</v>
      </c>
      <c r="B285" s="95">
        <v>0.722222222222222</v>
      </c>
      <c r="C285" s="110" t="s">
        <v>30</v>
      </c>
      <c r="D285" s="110" t="s">
        <v>27</v>
      </c>
      <c r="E285" s="110" t="s">
        <v>29</v>
      </c>
      <c r="F285" s="81">
        <f t="shared" si="4"/>
        <v>0.756944444444444</v>
      </c>
      <c r="G285" s="90">
        <v>20.7</v>
      </c>
      <c r="H285" s="89">
        <v>0.0347222222222222</v>
      </c>
      <c r="I285" s="74" t="e">
        <f>SCH!#REF!</f>
        <v>#REF!</v>
      </c>
      <c r="J285" s="73" t="s">
        <v>31</v>
      </c>
    </row>
    <row r="286" ht="15.75" spans="1:9">
      <c r="A286" s="84">
        <v>284</v>
      </c>
      <c r="B286" s="94">
        <v>0.708333333333333</v>
      </c>
      <c r="C286" s="110" t="s">
        <v>28</v>
      </c>
      <c r="D286" s="110" t="s">
        <v>27</v>
      </c>
      <c r="E286" s="110" t="s">
        <v>29</v>
      </c>
      <c r="F286" s="81">
        <f t="shared" si="4"/>
        <v>0.763888888888889</v>
      </c>
      <c r="G286" s="90">
        <v>33.7</v>
      </c>
      <c r="H286" s="89">
        <v>0.0555555555555556</v>
      </c>
      <c r="I286" s="74" t="e">
        <f>SCH!#REF!</f>
        <v>#REF!</v>
      </c>
    </row>
    <row r="287" ht="15.75" spans="1:10">
      <c r="A287" s="84">
        <v>285</v>
      </c>
      <c r="B287" s="86">
        <v>0.729166666666667</v>
      </c>
      <c r="C287" s="109" t="s">
        <v>30</v>
      </c>
      <c r="D287" s="109" t="s">
        <v>33</v>
      </c>
      <c r="E287" s="109" t="s">
        <v>32</v>
      </c>
      <c r="F287" s="81">
        <f t="shared" si="4"/>
        <v>0.777777777777778</v>
      </c>
      <c r="G287" s="85">
        <v>27.7</v>
      </c>
      <c r="H287" s="83">
        <v>0.0486111111111111</v>
      </c>
      <c r="I287" s="74" t="e">
        <f>SCH!#REF!</f>
        <v>#REF!</v>
      </c>
      <c r="J287" s="73" t="s">
        <v>31</v>
      </c>
    </row>
    <row r="288" ht="15.75" spans="1:9">
      <c r="A288" s="84">
        <v>286</v>
      </c>
      <c r="B288" s="108">
        <v>0.732638888888889</v>
      </c>
      <c r="C288" s="109" t="s">
        <v>28</v>
      </c>
      <c r="D288" s="109" t="s">
        <v>27</v>
      </c>
      <c r="E288" s="109" t="s">
        <v>32</v>
      </c>
      <c r="F288" s="81">
        <f t="shared" si="4"/>
        <v>0.802083333333333</v>
      </c>
      <c r="G288" s="105">
        <v>40</v>
      </c>
      <c r="H288" s="83">
        <v>0.0694444444444444</v>
      </c>
      <c r="I288" s="74" t="e">
        <f>SCH!#REF!</f>
        <v>#REF!</v>
      </c>
    </row>
    <row r="289" ht="15.75" spans="1:10">
      <c r="A289" s="84">
        <v>287</v>
      </c>
      <c r="B289" s="108">
        <v>0.736111111111111</v>
      </c>
      <c r="C289" s="110" t="s">
        <v>30</v>
      </c>
      <c r="D289" s="110" t="s">
        <v>27</v>
      </c>
      <c r="E289" s="110" t="s">
        <v>29</v>
      </c>
      <c r="F289" s="81">
        <f t="shared" si="4"/>
        <v>0.770833333333333</v>
      </c>
      <c r="G289" s="90">
        <v>20.7</v>
      </c>
      <c r="H289" s="89">
        <v>0.0347222222222222</v>
      </c>
      <c r="I289" s="74" t="e">
        <f>SCH!#REF!</f>
        <v>#REF!</v>
      </c>
      <c r="J289" s="73" t="s">
        <v>31</v>
      </c>
    </row>
    <row r="290" ht="15.75" spans="1:9">
      <c r="A290" s="84">
        <v>288</v>
      </c>
      <c r="B290" s="86">
        <v>0.736111111111111</v>
      </c>
      <c r="C290" s="110" t="s">
        <v>28</v>
      </c>
      <c r="D290" s="109" t="s">
        <v>27</v>
      </c>
      <c r="E290" s="109" t="s">
        <v>29</v>
      </c>
      <c r="F290" s="81">
        <f t="shared" si="4"/>
        <v>0.798611111111111</v>
      </c>
      <c r="G290" s="104">
        <v>33.7</v>
      </c>
      <c r="H290" s="89">
        <v>0.0625</v>
      </c>
      <c r="I290" s="74" t="e">
        <f>SCH!#REF!</f>
        <v>#REF!</v>
      </c>
    </row>
    <row r="291" ht="15.75" spans="1:10">
      <c r="A291" s="84">
        <v>289</v>
      </c>
      <c r="B291" s="86">
        <v>0.743055555555556</v>
      </c>
      <c r="C291" s="110" t="s">
        <v>30</v>
      </c>
      <c r="D291" s="110" t="s">
        <v>27</v>
      </c>
      <c r="E291" s="110" t="s">
        <v>29</v>
      </c>
      <c r="F291" s="81">
        <f t="shared" si="4"/>
        <v>0.777777777777778</v>
      </c>
      <c r="G291" s="90">
        <v>20.7</v>
      </c>
      <c r="H291" s="89">
        <v>0.0347222222222222</v>
      </c>
      <c r="I291" s="74" t="e">
        <f>SCH!#REF!</f>
        <v>#REF!</v>
      </c>
      <c r="J291" s="73" t="s">
        <v>31</v>
      </c>
    </row>
    <row r="292" ht="15.75" spans="1:9">
      <c r="A292" s="84">
        <v>290</v>
      </c>
      <c r="B292" s="108">
        <v>0.677083333333333</v>
      </c>
      <c r="C292" s="110" t="s">
        <v>28</v>
      </c>
      <c r="D292" s="110" t="s">
        <v>27</v>
      </c>
      <c r="E292" s="110" t="s">
        <v>29</v>
      </c>
      <c r="F292" s="81">
        <f t="shared" si="4"/>
        <v>0.732638888888889</v>
      </c>
      <c r="G292" s="90">
        <v>33.7</v>
      </c>
      <c r="H292" s="89">
        <v>0.0555555555555556</v>
      </c>
      <c r="I292" s="74" t="e">
        <f>SCH!#REF!</f>
        <v>#REF!</v>
      </c>
    </row>
    <row r="293" ht="15.75" spans="1:10">
      <c r="A293" s="84">
        <v>291</v>
      </c>
      <c r="B293" s="108">
        <v>0.75</v>
      </c>
      <c r="C293" s="109" t="s">
        <v>30</v>
      </c>
      <c r="D293" s="109" t="s">
        <v>33</v>
      </c>
      <c r="E293" s="109" t="s">
        <v>32</v>
      </c>
      <c r="F293" s="81">
        <f t="shared" si="4"/>
        <v>0.798611111111111</v>
      </c>
      <c r="G293" s="105">
        <v>27.7</v>
      </c>
      <c r="H293" s="89">
        <v>0.0486111111111111</v>
      </c>
      <c r="I293" s="74" t="e">
        <f>SCH!#REF!</f>
        <v>#REF!</v>
      </c>
      <c r="J293" s="73" t="s">
        <v>31</v>
      </c>
    </row>
    <row r="294" ht="15.75" spans="1:9">
      <c r="A294" s="84">
        <v>292</v>
      </c>
      <c r="B294" s="86">
        <v>0.75</v>
      </c>
      <c r="C294" s="110" t="s">
        <v>28</v>
      </c>
      <c r="D294" s="110" t="s">
        <v>27</v>
      </c>
      <c r="E294" s="110" t="s">
        <v>32</v>
      </c>
      <c r="F294" s="81">
        <f t="shared" si="4"/>
        <v>0.819444444444444</v>
      </c>
      <c r="G294" s="104">
        <v>40</v>
      </c>
      <c r="H294" s="89">
        <v>0.0694444444444444</v>
      </c>
      <c r="I294" s="74" t="e">
        <f>SCH!#REF!</f>
        <v>#REF!</v>
      </c>
    </row>
    <row r="295" ht="15.75" spans="1:10">
      <c r="A295" s="84">
        <v>293</v>
      </c>
      <c r="B295" s="94">
        <v>0.756944444444444</v>
      </c>
      <c r="C295" s="110" t="s">
        <v>30</v>
      </c>
      <c r="D295" s="110" t="s">
        <v>27</v>
      </c>
      <c r="E295" s="110" t="s">
        <v>29</v>
      </c>
      <c r="F295" s="81">
        <f t="shared" si="4"/>
        <v>0.791666666666666</v>
      </c>
      <c r="G295" s="90">
        <v>20.7</v>
      </c>
      <c r="H295" s="89">
        <v>0.0347222222222222</v>
      </c>
      <c r="I295" s="74" t="e">
        <f>SCH!#REF!</f>
        <v>#REF!</v>
      </c>
      <c r="J295" s="73" t="s">
        <v>31</v>
      </c>
    </row>
    <row r="296" ht="15.75" spans="1:9">
      <c r="A296" s="84">
        <v>294</v>
      </c>
      <c r="B296" s="97">
        <v>0.753472222222222</v>
      </c>
      <c r="C296" s="110" t="s">
        <v>28</v>
      </c>
      <c r="D296" s="110" t="s">
        <v>27</v>
      </c>
      <c r="E296" s="110" t="s">
        <v>29</v>
      </c>
      <c r="F296" s="81">
        <f t="shared" si="4"/>
        <v>0.809027777777778</v>
      </c>
      <c r="G296" s="104">
        <v>33.7</v>
      </c>
      <c r="H296" s="89">
        <v>0.0555555555555556</v>
      </c>
      <c r="I296" s="74" t="e">
        <f>SCH!#REF!</f>
        <v>#REF!</v>
      </c>
    </row>
    <row r="297" ht="15.75" spans="1:10">
      <c r="A297" s="84">
        <v>295</v>
      </c>
      <c r="B297" s="97">
        <v>0.767361111111111</v>
      </c>
      <c r="C297" s="110" t="s">
        <v>30</v>
      </c>
      <c r="D297" s="110" t="s">
        <v>33</v>
      </c>
      <c r="E297" s="110" t="s">
        <v>32</v>
      </c>
      <c r="F297" s="81">
        <f t="shared" si="4"/>
        <v>0.815972222222222</v>
      </c>
      <c r="G297" s="90">
        <v>27.7</v>
      </c>
      <c r="H297" s="89">
        <v>0.0486111111111111</v>
      </c>
      <c r="I297" s="74" t="e">
        <f>SCH!#REF!</f>
        <v>#REF!</v>
      </c>
      <c r="J297" s="73" t="s">
        <v>31</v>
      </c>
    </row>
    <row r="298" ht="15.75" spans="1:10">
      <c r="A298" s="84">
        <v>296</v>
      </c>
      <c r="B298" s="97">
        <v>0.774305555555556</v>
      </c>
      <c r="C298" s="110" t="s">
        <v>30</v>
      </c>
      <c r="D298" s="110" t="s">
        <v>27</v>
      </c>
      <c r="E298" s="110" t="s">
        <v>29</v>
      </c>
      <c r="F298" s="81">
        <f t="shared" si="4"/>
        <v>0.809027777777778</v>
      </c>
      <c r="G298" s="90">
        <v>20.7</v>
      </c>
      <c r="H298" s="89">
        <v>0.0347222222222222</v>
      </c>
      <c r="I298" s="74" t="e">
        <f>SCH!#REF!</f>
        <v>#REF!</v>
      </c>
      <c r="J298" s="73" t="s">
        <v>31</v>
      </c>
    </row>
    <row r="299" ht="15.75" spans="1:9">
      <c r="A299" s="84">
        <v>297</v>
      </c>
      <c r="B299" s="81">
        <v>0.770833333333333</v>
      </c>
      <c r="C299" s="109" t="s">
        <v>28</v>
      </c>
      <c r="D299" s="109" t="s">
        <v>27</v>
      </c>
      <c r="E299" s="109" t="s">
        <v>29</v>
      </c>
      <c r="F299" s="81">
        <f t="shared" si="4"/>
        <v>0.826388888888889</v>
      </c>
      <c r="G299" s="85">
        <v>33.7</v>
      </c>
      <c r="H299" s="83">
        <v>0.0555555555555556</v>
      </c>
      <c r="I299" s="74" t="e">
        <f>SCH!#REF!</f>
        <v>#REF!</v>
      </c>
    </row>
    <row r="300" ht="15.75" spans="1:10">
      <c r="A300" s="84">
        <v>298</v>
      </c>
      <c r="B300" s="86">
        <v>0.784722222222222</v>
      </c>
      <c r="C300" s="110" t="s">
        <v>30</v>
      </c>
      <c r="D300" s="110" t="s">
        <v>27</v>
      </c>
      <c r="E300" s="110" t="s">
        <v>29</v>
      </c>
      <c r="F300" s="81">
        <f t="shared" si="4"/>
        <v>0.819444444444444</v>
      </c>
      <c r="G300" s="90">
        <v>20.7</v>
      </c>
      <c r="H300" s="89">
        <v>0.0347222222222222</v>
      </c>
      <c r="I300" s="74" t="e">
        <f>SCH!#REF!</f>
        <v>#REF!</v>
      </c>
      <c r="J300" s="73" t="s">
        <v>31</v>
      </c>
    </row>
    <row r="301" ht="15.75" spans="1:10">
      <c r="A301" s="91">
        <v>299</v>
      </c>
      <c r="B301" s="86">
        <v>0.791666666666667</v>
      </c>
      <c r="C301" s="109" t="s">
        <v>30</v>
      </c>
      <c r="D301" s="109" t="s">
        <v>33</v>
      </c>
      <c r="E301" s="109" t="s">
        <v>32</v>
      </c>
      <c r="F301" s="81">
        <f t="shared" si="4"/>
        <v>0.840277777777778</v>
      </c>
      <c r="G301" s="105">
        <v>27.7</v>
      </c>
      <c r="H301" s="89">
        <v>0.0486111111111111</v>
      </c>
      <c r="I301" s="74" t="e">
        <f>SCH!#REF!</f>
        <v>#REF!</v>
      </c>
      <c r="J301" s="73" t="s">
        <v>31</v>
      </c>
    </row>
    <row r="302" ht="15.75" spans="1:9">
      <c r="A302" s="91">
        <v>300</v>
      </c>
      <c r="B302" s="93">
        <v>0.788194444444444</v>
      </c>
      <c r="C302" s="109" t="s">
        <v>28</v>
      </c>
      <c r="D302" s="109" t="s">
        <v>27</v>
      </c>
      <c r="E302" s="109" t="s">
        <v>32</v>
      </c>
      <c r="F302" s="81">
        <f t="shared" si="4"/>
        <v>0.861111111111111</v>
      </c>
      <c r="G302" s="88">
        <v>40</v>
      </c>
      <c r="H302" s="89">
        <v>0.0729166666666667</v>
      </c>
      <c r="I302" s="74" t="e">
        <f>SCH!#REF!</f>
        <v>#REF!</v>
      </c>
    </row>
    <row r="303" ht="15.75" spans="1:10">
      <c r="A303" s="84">
        <v>301</v>
      </c>
      <c r="B303" s="97">
        <v>0.798611111111111</v>
      </c>
      <c r="C303" s="110" t="s">
        <v>30</v>
      </c>
      <c r="D303" s="110" t="s">
        <v>27</v>
      </c>
      <c r="E303" s="110" t="s">
        <v>29</v>
      </c>
      <c r="F303" s="81">
        <f t="shared" si="4"/>
        <v>0.833333333333333</v>
      </c>
      <c r="G303" s="88">
        <v>20.7</v>
      </c>
      <c r="H303" s="89">
        <v>0.0347222222222222</v>
      </c>
      <c r="I303" s="74" t="e">
        <f>SCH!#REF!</f>
        <v>#REF!</v>
      </c>
      <c r="J303" s="73" t="s">
        <v>31</v>
      </c>
    </row>
    <row r="304" ht="15.75" spans="1:9">
      <c r="A304" s="84">
        <v>302</v>
      </c>
      <c r="B304" s="94">
        <v>0.805555555555556</v>
      </c>
      <c r="C304" s="110" t="s">
        <v>28</v>
      </c>
      <c r="D304" s="110" t="s">
        <v>27</v>
      </c>
      <c r="E304" s="110" t="s">
        <v>29</v>
      </c>
      <c r="F304" s="81">
        <f t="shared" si="4"/>
        <v>0.861111111111112</v>
      </c>
      <c r="G304" s="104">
        <v>33.7</v>
      </c>
      <c r="H304" s="89">
        <v>0.0555555555555556</v>
      </c>
      <c r="I304" s="74" t="e">
        <f>SCH!#REF!</f>
        <v>#REF!</v>
      </c>
    </row>
    <row r="305" ht="15.75" spans="1:10">
      <c r="A305" s="91">
        <v>303</v>
      </c>
      <c r="B305" s="86">
        <v>0.8125</v>
      </c>
      <c r="C305" s="109" t="s">
        <v>30</v>
      </c>
      <c r="D305" s="109" t="s">
        <v>27</v>
      </c>
      <c r="E305" s="109" t="s">
        <v>29</v>
      </c>
      <c r="F305" s="81">
        <f t="shared" si="4"/>
        <v>0.847222222222222</v>
      </c>
      <c r="G305" s="90">
        <v>20.7</v>
      </c>
      <c r="H305" s="89">
        <v>0.0347222222222222</v>
      </c>
      <c r="I305" s="74" t="e">
        <f>SCH!#REF!</f>
        <v>#REF!</v>
      </c>
      <c r="J305" s="73" t="s">
        <v>31</v>
      </c>
    </row>
    <row r="306" ht="15.75" spans="1:9">
      <c r="A306" s="84">
        <v>304</v>
      </c>
      <c r="B306" s="93">
        <v>0.826388888888889</v>
      </c>
      <c r="C306" s="110" t="s">
        <v>28</v>
      </c>
      <c r="D306" s="110" t="s">
        <v>27</v>
      </c>
      <c r="E306" s="110" t="s">
        <v>29</v>
      </c>
      <c r="F306" s="81">
        <f t="shared" si="4"/>
        <v>0.881944444444445</v>
      </c>
      <c r="G306" s="90">
        <v>33.7</v>
      </c>
      <c r="H306" s="83">
        <v>0.0555555555555556</v>
      </c>
      <c r="I306" s="74" t="e">
        <f>SCH!#REF!</f>
        <v>#REF!</v>
      </c>
    </row>
    <row r="307" ht="15.75" spans="1:10">
      <c r="A307" s="84">
        <v>305</v>
      </c>
      <c r="B307" s="93">
        <v>0.826388888888889</v>
      </c>
      <c r="C307" s="110" t="s">
        <v>30</v>
      </c>
      <c r="D307" s="110" t="s">
        <v>27</v>
      </c>
      <c r="E307" s="110" t="s">
        <v>29</v>
      </c>
      <c r="F307" s="81">
        <f t="shared" si="4"/>
        <v>0.861111111111111</v>
      </c>
      <c r="G307" s="90">
        <v>20.7</v>
      </c>
      <c r="H307" s="89">
        <v>0.0347222222222222</v>
      </c>
      <c r="I307" s="74" t="e">
        <f>SCH!#REF!</f>
        <v>#REF!</v>
      </c>
      <c r="J307" s="73" t="s">
        <v>31</v>
      </c>
    </row>
    <row r="308" ht="15.75" spans="1:10">
      <c r="A308" s="84">
        <v>306</v>
      </c>
      <c r="B308" s="86">
        <v>0.6875</v>
      </c>
      <c r="C308" s="110" t="s">
        <v>28</v>
      </c>
      <c r="D308" s="110" t="s">
        <v>27</v>
      </c>
      <c r="E308" s="110" t="s">
        <v>30</v>
      </c>
      <c r="F308" s="81">
        <f t="shared" si="4"/>
        <v>0.704861111111111</v>
      </c>
      <c r="G308" s="90">
        <v>13</v>
      </c>
      <c r="H308" s="89">
        <v>0.0173611111111111</v>
      </c>
      <c r="I308" s="74" t="e">
        <f>SCH!#REF!</f>
        <v>#REF!</v>
      </c>
      <c r="J308" t="s">
        <v>57</v>
      </c>
    </row>
    <row r="309" ht="15.75" spans="1:10">
      <c r="A309" s="84">
        <v>307</v>
      </c>
      <c r="B309" s="94">
        <v>0.840277777777778</v>
      </c>
      <c r="C309" s="110" t="s">
        <v>30</v>
      </c>
      <c r="D309" s="110" t="s">
        <v>27</v>
      </c>
      <c r="E309" s="110" t="s">
        <v>29</v>
      </c>
      <c r="F309" s="81">
        <f t="shared" si="4"/>
        <v>0.875</v>
      </c>
      <c r="G309" s="90">
        <v>20.7</v>
      </c>
      <c r="H309" s="89">
        <v>0.0347222222222222</v>
      </c>
      <c r="I309" s="74" t="e">
        <f>SCH!#REF!</f>
        <v>#REF!</v>
      </c>
      <c r="J309" s="73" t="s">
        <v>31</v>
      </c>
    </row>
    <row r="310" ht="15.75" spans="1:10">
      <c r="A310" s="91">
        <v>308</v>
      </c>
      <c r="B310" s="86">
        <v>0.854166666666667</v>
      </c>
      <c r="C310" s="109" t="s">
        <v>30</v>
      </c>
      <c r="D310" s="109" t="s">
        <v>27</v>
      </c>
      <c r="E310" s="109" t="s">
        <v>29</v>
      </c>
      <c r="F310" s="81">
        <f t="shared" si="4"/>
        <v>0.888888888888889</v>
      </c>
      <c r="G310" s="90">
        <v>20.7</v>
      </c>
      <c r="H310" s="89">
        <v>0.0347222222222222</v>
      </c>
      <c r="I310" s="74" t="e">
        <f>SCH!#REF!</f>
        <v>#REF!</v>
      </c>
      <c r="J310" s="73" t="s">
        <v>31</v>
      </c>
    </row>
    <row r="311" ht="15.75" spans="1:9">
      <c r="A311" s="84">
        <v>309</v>
      </c>
      <c r="B311" s="94">
        <v>0.8125</v>
      </c>
      <c r="C311" s="110" t="s">
        <v>28</v>
      </c>
      <c r="D311" s="110" t="s">
        <v>27</v>
      </c>
      <c r="E311" s="110" t="s">
        <v>29</v>
      </c>
      <c r="F311" s="81">
        <f t="shared" si="4"/>
        <v>0.868055555555556</v>
      </c>
      <c r="G311" s="90">
        <v>33.7</v>
      </c>
      <c r="H311" s="89">
        <v>0.0555555555555556</v>
      </c>
      <c r="I311" s="74" t="e">
        <f>SCH!#REF!</f>
        <v>#REF!</v>
      </c>
    </row>
    <row r="312" ht="15.75" spans="1:9">
      <c r="A312" s="84">
        <v>310</v>
      </c>
      <c r="B312" s="94">
        <v>0.684027777777778</v>
      </c>
      <c r="C312" s="110" t="s">
        <v>28</v>
      </c>
      <c r="D312" s="110" t="s">
        <v>27</v>
      </c>
      <c r="E312" s="110" t="s">
        <v>29</v>
      </c>
      <c r="F312" s="81">
        <f t="shared" si="4"/>
        <v>0.746527777777778</v>
      </c>
      <c r="G312" s="104">
        <v>33.7</v>
      </c>
      <c r="H312" s="89">
        <v>0.0625</v>
      </c>
      <c r="I312" s="74" t="e">
        <f>SCH!#REF!</f>
        <v>#REF!</v>
      </c>
    </row>
    <row r="313" ht="15.75" spans="1:10">
      <c r="A313" s="84">
        <v>311</v>
      </c>
      <c r="B313" s="86">
        <v>0.8125</v>
      </c>
      <c r="C313" s="109" t="s">
        <v>30</v>
      </c>
      <c r="D313" s="109" t="s">
        <v>27</v>
      </c>
      <c r="E313" s="109" t="s">
        <v>29</v>
      </c>
      <c r="F313" s="81">
        <f t="shared" si="4"/>
        <v>0.847222222222222</v>
      </c>
      <c r="G313" s="85">
        <v>20</v>
      </c>
      <c r="H313" s="89">
        <v>0.0347222222222222</v>
      </c>
      <c r="I313" s="74" t="e">
        <f>SCH!#REF!</f>
        <v>#REF!</v>
      </c>
      <c r="J313"/>
    </row>
    <row r="314" ht="15.75" spans="1:10">
      <c r="A314" s="84">
        <v>312</v>
      </c>
      <c r="B314" s="116">
        <v>0.201388888888889</v>
      </c>
      <c r="C314" s="98" t="s">
        <v>29</v>
      </c>
      <c r="D314" s="100" t="s">
        <v>27</v>
      </c>
      <c r="E314" s="99" t="s">
        <v>30</v>
      </c>
      <c r="F314" s="81">
        <f t="shared" si="4"/>
        <v>0.229166666666667</v>
      </c>
      <c r="G314" s="90">
        <v>20.7</v>
      </c>
      <c r="H314" s="89">
        <v>0.0277777777777778</v>
      </c>
      <c r="I314" s="74">
        <f>SCH!A15</f>
        <v>317</v>
      </c>
      <c r="J314" s="73" t="s">
        <v>31</v>
      </c>
    </row>
    <row r="315" ht="15.75" spans="1:9">
      <c r="A315" s="78">
        <v>313</v>
      </c>
      <c r="B315" s="117">
        <v>0.211805555555556</v>
      </c>
      <c r="C315" s="87" t="s">
        <v>29</v>
      </c>
      <c r="D315" s="87" t="s">
        <v>58</v>
      </c>
      <c r="E315" s="87" t="s">
        <v>36</v>
      </c>
      <c r="F315" s="81">
        <f t="shared" si="4"/>
        <v>0.253472222222223</v>
      </c>
      <c r="G315" s="88">
        <v>32</v>
      </c>
      <c r="H315" s="89">
        <v>0.0416666666666667</v>
      </c>
      <c r="I315" s="74">
        <f>SCH!A20</f>
        <v>0</v>
      </c>
    </row>
    <row r="316" ht="15.75" spans="1:10">
      <c r="A316" s="84">
        <v>314</v>
      </c>
      <c r="B316" s="117">
        <v>0.222222222222222</v>
      </c>
      <c r="C316" s="101" t="s">
        <v>29</v>
      </c>
      <c r="D316" s="98" t="s">
        <v>27</v>
      </c>
      <c r="E316" s="101" t="s">
        <v>30</v>
      </c>
      <c r="F316" s="81">
        <f t="shared" si="4"/>
        <v>0.25</v>
      </c>
      <c r="G316" s="90">
        <v>20.7</v>
      </c>
      <c r="H316" s="89">
        <v>0.0277777777777778</v>
      </c>
      <c r="I316" s="74">
        <f>SCH!A29</f>
        <v>6</v>
      </c>
      <c r="J316" s="73" t="s">
        <v>31</v>
      </c>
    </row>
    <row r="317" ht="15.75" spans="1:9">
      <c r="A317" s="84">
        <v>315</v>
      </c>
      <c r="B317" s="116">
        <v>0.739583333333333</v>
      </c>
      <c r="C317" s="98" t="s">
        <v>29</v>
      </c>
      <c r="D317" s="98" t="s">
        <v>27</v>
      </c>
      <c r="E317" s="98" t="s">
        <v>28</v>
      </c>
      <c r="F317" s="81">
        <f t="shared" si="4"/>
        <v>0.795138888888889</v>
      </c>
      <c r="G317" s="90">
        <v>33.7</v>
      </c>
      <c r="H317" s="89">
        <v>0.0555555555555556</v>
      </c>
      <c r="I317" s="74">
        <f>SCH!A33</f>
        <v>389</v>
      </c>
    </row>
    <row r="318" ht="15.75" spans="1:9">
      <c r="A318" s="84">
        <v>316</v>
      </c>
      <c r="B318" s="116">
        <v>0.4375</v>
      </c>
      <c r="C318" s="98" t="s">
        <v>29</v>
      </c>
      <c r="D318" s="98" t="s">
        <v>27</v>
      </c>
      <c r="E318" s="98" t="s">
        <v>28</v>
      </c>
      <c r="F318" s="81">
        <f t="shared" si="4"/>
        <v>0.489583333333333</v>
      </c>
      <c r="G318" s="90">
        <v>33.7</v>
      </c>
      <c r="H318" s="89">
        <v>0.0520833333333333</v>
      </c>
      <c r="I318" s="74">
        <f>SCH!A45</f>
        <v>7</v>
      </c>
    </row>
    <row r="319" ht="15.75" spans="1:9">
      <c r="A319" s="84">
        <v>317</v>
      </c>
      <c r="B319" s="117">
        <v>0.253472222222222</v>
      </c>
      <c r="C319" s="87" t="s">
        <v>29</v>
      </c>
      <c r="D319" s="98" t="s">
        <v>27</v>
      </c>
      <c r="E319" s="87" t="s">
        <v>28</v>
      </c>
      <c r="F319" s="81">
        <f t="shared" si="4"/>
        <v>0.305555555555555</v>
      </c>
      <c r="G319" s="88">
        <v>33.7</v>
      </c>
      <c r="H319" s="89">
        <v>0.0520833333333333</v>
      </c>
      <c r="I319" s="74">
        <f>SCH!A57</f>
        <v>479</v>
      </c>
    </row>
    <row r="320" ht="15.75" spans="1:10">
      <c r="A320" s="84">
        <v>318</v>
      </c>
      <c r="B320" s="117">
        <v>0.256944444444444</v>
      </c>
      <c r="C320" s="98" t="s">
        <v>32</v>
      </c>
      <c r="D320" s="98" t="s">
        <v>27</v>
      </c>
      <c r="E320" s="98" t="s">
        <v>30</v>
      </c>
      <c r="F320" s="81">
        <f t="shared" si="4"/>
        <v>0.298611111111111</v>
      </c>
      <c r="G320" s="90">
        <v>27.7</v>
      </c>
      <c r="H320" s="89">
        <v>0.0416666666666667</v>
      </c>
      <c r="I320" s="74">
        <f>SCH!A62</f>
        <v>140</v>
      </c>
      <c r="J320" s="73" t="s">
        <v>31</v>
      </c>
    </row>
    <row r="321" ht="15.75" spans="1:10">
      <c r="A321" s="84">
        <v>319</v>
      </c>
      <c r="B321" s="116">
        <v>0.267361111111111</v>
      </c>
      <c r="C321" s="99" t="s">
        <v>29</v>
      </c>
      <c r="D321" s="99" t="s">
        <v>27</v>
      </c>
      <c r="E321" s="99" t="s">
        <v>30</v>
      </c>
      <c r="F321" s="81">
        <f t="shared" si="4"/>
        <v>0.298611111111111</v>
      </c>
      <c r="G321" s="85">
        <v>20.7</v>
      </c>
      <c r="H321" s="83">
        <v>0.03125</v>
      </c>
      <c r="I321" s="74">
        <f>SCH!A73</f>
        <v>485</v>
      </c>
      <c r="J321" s="73" t="s">
        <v>31</v>
      </c>
    </row>
    <row r="322" ht="15.75" spans="1:9">
      <c r="A322" s="84">
        <v>320</v>
      </c>
      <c r="B322" s="117">
        <v>0.347222222222222</v>
      </c>
      <c r="C322" s="106" t="s">
        <v>29</v>
      </c>
      <c r="D322" s="106" t="s">
        <v>27</v>
      </c>
      <c r="E322" s="106" t="s">
        <v>30</v>
      </c>
      <c r="F322" s="81">
        <f t="shared" si="4"/>
        <v>0.378472222222222</v>
      </c>
      <c r="G322" s="104">
        <v>20.7</v>
      </c>
      <c r="H322" s="89">
        <v>0.03125</v>
      </c>
      <c r="I322" s="74">
        <f>SCH!A85</f>
        <v>58</v>
      </c>
    </row>
    <row r="323" ht="15.75" spans="1:10">
      <c r="A323" s="84">
        <v>321</v>
      </c>
      <c r="B323" s="117">
        <v>0.277777777777778</v>
      </c>
      <c r="C323" s="101" t="s">
        <v>32</v>
      </c>
      <c r="D323" s="101" t="s">
        <v>33</v>
      </c>
      <c r="E323" s="101" t="s">
        <v>30</v>
      </c>
      <c r="F323" s="81">
        <f t="shared" ref="F323:F386" si="5">B323+H323</f>
        <v>0.326388888888889</v>
      </c>
      <c r="G323" s="90">
        <v>27.7</v>
      </c>
      <c r="H323" s="89">
        <v>0.0486111111111111</v>
      </c>
      <c r="I323" s="74">
        <f>SCH!A86</f>
        <v>248</v>
      </c>
      <c r="J323" s="73" t="s">
        <v>31</v>
      </c>
    </row>
    <row r="324" ht="15.75" spans="1:9">
      <c r="A324" s="91">
        <v>322</v>
      </c>
      <c r="B324" s="116">
        <v>0.284722222222222</v>
      </c>
      <c r="C324" s="99" t="s">
        <v>29</v>
      </c>
      <c r="D324" s="99" t="s">
        <v>27</v>
      </c>
      <c r="E324" s="99" t="s">
        <v>28</v>
      </c>
      <c r="F324" s="81">
        <f t="shared" si="5"/>
        <v>0.340277777777778</v>
      </c>
      <c r="G324" s="85">
        <v>33.7</v>
      </c>
      <c r="H324" s="89">
        <v>0.0555555555555556</v>
      </c>
      <c r="I324" s="74">
        <f>SCH!A95</f>
        <v>202</v>
      </c>
    </row>
    <row r="325" ht="15.75" spans="1:10">
      <c r="A325" s="91">
        <v>323</v>
      </c>
      <c r="B325" s="116">
        <v>0.284722222222222</v>
      </c>
      <c r="C325" s="80" t="s">
        <v>29</v>
      </c>
      <c r="D325" s="118" t="s">
        <v>27</v>
      </c>
      <c r="E325" s="80" t="s">
        <v>30</v>
      </c>
      <c r="F325" s="81">
        <f t="shared" si="5"/>
        <v>0.319444444444444</v>
      </c>
      <c r="G325" s="88">
        <v>20.7</v>
      </c>
      <c r="H325" s="89">
        <v>0.0347222222222222</v>
      </c>
      <c r="I325" s="74">
        <f>SCH!A96</f>
        <v>397</v>
      </c>
      <c r="J325" s="73" t="s">
        <v>31</v>
      </c>
    </row>
    <row r="326" ht="15.75" spans="1:10">
      <c r="A326" s="91">
        <v>324</v>
      </c>
      <c r="B326" s="116">
        <v>0.291666666666667</v>
      </c>
      <c r="C326" s="106" t="s">
        <v>32</v>
      </c>
      <c r="D326" s="106" t="s">
        <v>33</v>
      </c>
      <c r="E326" s="106" t="s">
        <v>30</v>
      </c>
      <c r="F326" s="81">
        <f t="shared" si="5"/>
        <v>0.340277777777778</v>
      </c>
      <c r="G326" s="104">
        <v>27.7</v>
      </c>
      <c r="H326" s="89">
        <v>0.0486111111111111</v>
      </c>
      <c r="I326" s="74">
        <f>SCH!A104</f>
        <v>297</v>
      </c>
      <c r="J326" s="73" t="s">
        <v>31</v>
      </c>
    </row>
    <row r="327" ht="15.75" spans="1:9">
      <c r="A327" s="84">
        <v>325</v>
      </c>
      <c r="B327" s="116">
        <v>0.298611111111111</v>
      </c>
      <c r="C327" s="98" t="s">
        <v>29</v>
      </c>
      <c r="D327" s="98" t="s">
        <v>27</v>
      </c>
      <c r="E327" s="98" t="s">
        <v>28</v>
      </c>
      <c r="F327" s="81">
        <f t="shared" si="5"/>
        <v>0.354166666666667</v>
      </c>
      <c r="G327" s="90">
        <v>33.7</v>
      </c>
      <c r="H327" s="89">
        <v>0.0555555555555556</v>
      </c>
      <c r="I327" s="74" t="e">
        <f>SCH!#REF!</f>
        <v>#REF!</v>
      </c>
    </row>
    <row r="328" ht="15.75" spans="1:10">
      <c r="A328" s="84">
        <v>326</v>
      </c>
      <c r="B328" s="116">
        <v>0.298611111111111</v>
      </c>
      <c r="C328" s="106" t="s">
        <v>29</v>
      </c>
      <c r="D328" s="102" t="s">
        <v>27</v>
      </c>
      <c r="E328" s="102" t="s">
        <v>30</v>
      </c>
      <c r="F328" s="81">
        <f t="shared" si="5"/>
        <v>0.333333333333333</v>
      </c>
      <c r="G328" s="90">
        <v>20.7</v>
      </c>
      <c r="H328" s="89">
        <v>0.0347222222222222</v>
      </c>
      <c r="I328" s="74" t="e">
        <f>SCH!#REF!</f>
        <v>#REF!</v>
      </c>
      <c r="J328" s="73" t="s">
        <v>31</v>
      </c>
    </row>
    <row r="329" ht="15.75" spans="1:9">
      <c r="A329" s="84">
        <v>327</v>
      </c>
      <c r="B329" s="119">
        <v>0.305555555555556</v>
      </c>
      <c r="C329" s="102" t="s">
        <v>32</v>
      </c>
      <c r="D329" s="102" t="s">
        <v>27</v>
      </c>
      <c r="E329" s="102" t="s">
        <v>28</v>
      </c>
      <c r="F329" s="81">
        <f t="shared" si="5"/>
        <v>0.388888888888889</v>
      </c>
      <c r="G329" s="105">
        <v>40</v>
      </c>
      <c r="H329" s="83">
        <v>0.0833333333333333</v>
      </c>
      <c r="I329" s="74">
        <f>SCH!A111</f>
        <v>453</v>
      </c>
    </row>
    <row r="330" ht="15.75" spans="1:9">
      <c r="A330" s="84">
        <v>328</v>
      </c>
      <c r="B330" s="116">
        <v>0.770833333333333</v>
      </c>
      <c r="C330" s="87" t="s">
        <v>29</v>
      </c>
      <c r="D330" s="107" t="s">
        <v>27</v>
      </c>
      <c r="E330" s="87" t="s">
        <v>30</v>
      </c>
      <c r="F330" s="81">
        <f t="shared" si="5"/>
        <v>0.805555555555556</v>
      </c>
      <c r="G330" s="88">
        <v>20</v>
      </c>
      <c r="H330" s="89">
        <v>0.0347222222222222</v>
      </c>
      <c r="I330" s="74">
        <f>SCH!A112</f>
        <v>304</v>
      </c>
    </row>
    <row r="331" ht="15.75" spans="1:10">
      <c r="A331" s="84">
        <v>329</v>
      </c>
      <c r="B331" s="116">
        <v>0.305555555555556</v>
      </c>
      <c r="C331" s="101" t="s">
        <v>32</v>
      </c>
      <c r="D331" s="101" t="s">
        <v>33</v>
      </c>
      <c r="E331" s="101" t="s">
        <v>30</v>
      </c>
      <c r="F331" s="81">
        <f t="shared" si="5"/>
        <v>0.354166666666667</v>
      </c>
      <c r="G331" s="90">
        <v>27.7</v>
      </c>
      <c r="H331" s="89">
        <v>0.0486111111111111</v>
      </c>
      <c r="I331" s="74">
        <f>SCH!A113</f>
        <v>494</v>
      </c>
      <c r="J331" s="73" t="s">
        <v>31</v>
      </c>
    </row>
    <row r="332" ht="15.75" spans="1:10">
      <c r="A332" s="84">
        <v>330</v>
      </c>
      <c r="B332" s="117">
        <v>0.3125</v>
      </c>
      <c r="C332" s="110" t="s">
        <v>29</v>
      </c>
      <c r="D332" s="110" t="s">
        <v>27</v>
      </c>
      <c r="E332" s="110" t="s">
        <v>30</v>
      </c>
      <c r="F332" s="81">
        <f t="shared" si="5"/>
        <v>0.347222222222222</v>
      </c>
      <c r="G332" s="90">
        <v>20.7</v>
      </c>
      <c r="H332" s="89">
        <v>0.0347222222222222</v>
      </c>
      <c r="I332" s="74">
        <f>SCH!A118</f>
        <v>151</v>
      </c>
      <c r="J332" s="73" t="s">
        <v>31</v>
      </c>
    </row>
    <row r="333" ht="15.75" spans="1:9">
      <c r="A333" s="84">
        <v>331</v>
      </c>
      <c r="B333" s="117">
        <v>0.322916666666667</v>
      </c>
      <c r="C333" s="101" t="s">
        <v>29</v>
      </c>
      <c r="D333" s="101" t="s">
        <v>27</v>
      </c>
      <c r="E333" s="101" t="s">
        <v>28</v>
      </c>
      <c r="F333" s="81">
        <f t="shared" si="5"/>
        <v>0.378472222222222</v>
      </c>
      <c r="G333" s="104">
        <v>33.7</v>
      </c>
      <c r="H333" s="89">
        <v>0.0555555555555556</v>
      </c>
      <c r="I333" s="74">
        <f>SCH!A121</f>
        <v>407</v>
      </c>
    </row>
    <row r="334" ht="15.75" spans="1:9">
      <c r="A334" s="84">
        <v>332</v>
      </c>
      <c r="B334" s="117">
        <v>0.631944444444444</v>
      </c>
      <c r="C334" s="106" t="s">
        <v>29</v>
      </c>
      <c r="D334" s="106" t="s">
        <v>27</v>
      </c>
      <c r="E334" s="106" t="s">
        <v>28</v>
      </c>
      <c r="F334" s="81">
        <f t="shared" si="5"/>
        <v>0.6875</v>
      </c>
      <c r="G334" s="90">
        <v>33.7</v>
      </c>
      <c r="H334" s="89">
        <v>0.0555555555555556</v>
      </c>
      <c r="I334" s="74">
        <f>SCH!A129</f>
        <v>411</v>
      </c>
    </row>
    <row r="335" ht="15.75" spans="1:9">
      <c r="A335" s="84">
        <v>333</v>
      </c>
      <c r="B335" s="117">
        <v>0.326388888888889</v>
      </c>
      <c r="C335" s="98" t="s">
        <v>32</v>
      </c>
      <c r="D335" s="98" t="s">
        <v>27</v>
      </c>
      <c r="E335" s="98" t="s">
        <v>28</v>
      </c>
      <c r="F335" s="81">
        <f t="shared" si="5"/>
        <v>0.402777777777778</v>
      </c>
      <c r="G335" s="90">
        <v>40</v>
      </c>
      <c r="H335" s="89">
        <v>0.0763888888888889</v>
      </c>
      <c r="I335" s="74">
        <f>SCH!A138</f>
        <v>536</v>
      </c>
    </row>
    <row r="336" ht="15.75" spans="1:10">
      <c r="A336" s="84">
        <v>334</v>
      </c>
      <c r="B336" s="116">
        <v>0.729166666666667</v>
      </c>
      <c r="C336" s="103" t="s">
        <v>32</v>
      </c>
      <c r="D336" s="103" t="s">
        <v>59</v>
      </c>
      <c r="E336" s="103" t="s">
        <v>26</v>
      </c>
      <c r="F336" s="81">
        <f t="shared" si="5"/>
        <v>0.802083333333333</v>
      </c>
      <c r="G336" s="105">
        <v>43.5</v>
      </c>
      <c r="H336" s="83">
        <v>0.0729166666666667</v>
      </c>
      <c r="I336" s="74">
        <f>SCH!A139</f>
        <v>579</v>
      </c>
      <c r="J336"/>
    </row>
    <row r="337" ht="15.75" spans="1:10">
      <c r="A337" s="84">
        <v>335</v>
      </c>
      <c r="B337" s="116">
        <v>0.326388888888889</v>
      </c>
      <c r="C337" s="99" t="s">
        <v>29</v>
      </c>
      <c r="D337" s="99" t="s">
        <v>27</v>
      </c>
      <c r="E337" s="99" t="s">
        <v>30</v>
      </c>
      <c r="F337" s="81">
        <f t="shared" si="5"/>
        <v>0.361111111111111</v>
      </c>
      <c r="G337" s="85">
        <v>20.7</v>
      </c>
      <c r="H337" s="83">
        <v>0.0347222222222222</v>
      </c>
      <c r="I337" s="74">
        <f>SCH!A140</f>
        <v>0</v>
      </c>
      <c r="J337" s="73" t="s">
        <v>31</v>
      </c>
    </row>
    <row r="338" ht="15.75" spans="1:9">
      <c r="A338" s="84">
        <v>336</v>
      </c>
      <c r="B338" s="116">
        <v>0.340277777777778</v>
      </c>
      <c r="C338" s="106" t="s">
        <v>32</v>
      </c>
      <c r="D338" s="106" t="s">
        <v>27</v>
      </c>
      <c r="E338" s="106" t="s">
        <v>28</v>
      </c>
      <c r="F338" s="81">
        <f t="shared" si="5"/>
        <v>0.416666666666667</v>
      </c>
      <c r="G338" s="104">
        <v>40</v>
      </c>
      <c r="H338" s="89">
        <v>0.0763888888888889</v>
      </c>
      <c r="I338" s="74">
        <f>SCH!A175</f>
        <v>365</v>
      </c>
    </row>
    <row r="339" ht="15.75" spans="1:9">
      <c r="A339" s="84">
        <v>337</v>
      </c>
      <c r="B339" s="117">
        <v>0.559027777777778</v>
      </c>
      <c r="C339" s="106" t="s">
        <v>29</v>
      </c>
      <c r="D339" s="106" t="s">
        <v>27</v>
      </c>
      <c r="E339" s="106" t="s">
        <v>28</v>
      </c>
      <c r="F339" s="81">
        <f t="shared" si="5"/>
        <v>0.611111111111111</v>
      </c>
      <c r="G339" s="90">
        <v>33.7</v>
      </c>
      <c r="H339" s="89">
        <v>0.0520833333333333</v>
      </c>
      <c r="I339" s="74">
        <f>SCH!A126</f>
        <v>157</v>
      </c>
    </row>
    <row r="340" ht="15.75" spans="1:10">
      <c r="A340" s="84">
        <v>338</v>
      </c>
      <c r="B340" s="116">
        <v>0.333333333333333</v>
      </c>
      <c r="C340" s="106" t="s">
        <v>32</v>
      </c>
      <c r="D340" s="106" t="s">
        <v>33</v>
      </c>
      <c r="E340" s="106" t="s">
        <v>30</v>
      </c>
      <c r="F340" s="81">
        <f t="shared" si="5"/>
        <v>0.381944444444444</v>
      </c>
      <c r="G340" s="104">
        <v>27.7</v>
      </c>
      <c r="H340" s="89">
        <v>0.0486111111111111</v>
      </c>
      <c r="I340" s="74">
        <f>SCH!A150</f>
        <v>163</v>
      </c>
      <c r="J340" s="73" t="s">
        <v>31</v>
      </c>
    </row>
    <row r="341" ht="15.75" spans="1:9">
      <c r="A341" s="91">
        <v>339</v>
      </c>
      <c r="B341" s="116">
        <v>0.420138888888889</v>
      </c>
      <c r="C341" s="109" t="s">
        <v>29</v>
      </c>
      <c r="D341" s="109" t="s">
        <v>27</v>
      </c>
      <c r="E341" s="109" t="s">
        <v>28</v>
      </c>
      <c r="F341" s="81">
        <f t="shared" si="5"/>
        <v>0.475694444444444</v>
      </c>
      <c r="G341" s="104">
        <v>33.7</v>
      </c>
      <c r="H341" s="89">
        <v>0.0555555555555556</v>
      </c>
      <c r="I341" s="74">
        <f>SCH!A155</f>
        <v>574</v>
      </c>
    </row>
    <row r="342" ht="15.75" spans="1:9">
      <c r="A342" s="84">
        <v>340</v>
      </c>
      <c r="B342" s="116">
        <v>0.340277777777778</v>
      </c>
      <c r="C342" s="110" t="s">
        <v>29</v>
      </c>
      <c r="D342" s="110" t="s">
        <v>27</v>
      </c>
      <c r="E342" s="110" t="s">
        <v>28</v>
      </c>
      <c r="F342" s="81">
        <f t="shared" si="5"/>
        <v>0.395833333333334</v>
      </c>
      <c r="G342" s="90">
        <v>33.7</v>
      </c>
      <c r="H342" s="89">
        <v>0.0555555555555556</v>
      </c>
      <c r="I342" s="74">
        <f>SCH!A160</f>
        <v>224</v>
      </c>
    </row>
    <row r="343" ht="15.75" spans="1:10">
      <c r="A343" s="91">
        <v>341</v>
      </c>
      <c r="B343" s="116">
        <v>0.340277777777778</v>
      </c>
      <c r="C343" s="102" t="s">
        <v>32</v>
      </c>
      <c r="D343" s="102" t="s">
        <v>33</v>
      </c>
      <c r="E343" s="102" t="s">
        <v>30</v>
      </c>
      <c r="F343" s="81">
        <f t="shared" si="5"/>
        <v>0.381944444444445</v>
      </c>
      <c r="G343" s="90">
        <v>27.7</v>
      </c>
      <c r="H343" s="89">
        <v>0.0416666666666667</v>
      </c>
      <c r="I343" s="74">
        <f>SCH!A161</f>
        <v>414</v>
      </c>
      <c r="J343" s="73" t="s">
        <v>31</v>
      </c>
    </row>
    <row r="344" ht="15.75" spans="1:10">
      <c r="A344" s="84">
        <v>342</v>
      </c>
      <c r="B344" s="117">
        <v>0.340277777777778</v>
      </c>
      <c r="C344" s="106" t="s">
        <v>29</v>
      </c>
      <c r="D344" s="106" t="s">
        <v>27</v>
      </c>
      <c r="E344" s="106" t="s">
        <v>30</v>
      </c>
      <c r="F344" s="81">
        <f t="shared" si="5"/>
        <v>0.375</v>
      </c>
      <c r="G344" s="90">
        <v>20.7</v>
      </c>
      <c r="H344" s="89">
        <v>0.0347222222222222</v>
      </c>
      <c r="I344" s="74">
        <f>SCH!A162</f>
        <v>537</v>
      </c>
      <c r="J344" s="73" t="s">
        <v>31</v>
      </c>
    </row>
    <row r="345" ht="15.75" spans="1:9">
      <c r="A345" s="91">
        <v>343</v>
      </c>
      <c r="B345" s="116">
        <v>0.34375</v>
      </c>
      <c r="C345" s="102" t="s">
        <v>32</v>
      </c>
      <c r="D345" s="102" t="s">
        <v>27</v>
      </c>
      <c r="E345" s="102" t="s">
        <v>28</v>
      </c>
      <c r="F345" s="81">
        <f t="shared" si="5"/>
        <v>0.409722222222222</v>
      </c>
      <c r="G345" s="105">
        <v>40</v>
      </c>
      <c r="H345" s="89">
        <v>0.0659722222222222</v>
      </c>
      <c r="I345" s="74">
        <f>SCH!A170</f>
        <v>0</v>
      </c>
    </row>
    <row r="346" ht="15.75" spans="1:9">
      <c r="A346" s="84">
        <v>344</v>
      </c>
      <c r="B346" s="116">
        <v>0.625</v>
      </c>
      <c r="C346" s="102" t="s">
        <v>29</v>
      </c>
      <c r="D346" s="102" t="s">
        <v>27</v>
      </c>
      <c r="E346" s="102" t="s">
        <v>28</v>
      </c>
      <c r="F346" s="81">
        <f t="shared" si="5"/>
        <v>0.680555555555556</v>
      </c>
      <c r="G346" s="105">
        <v>33.7</v>
      </c>
      <c r="H346" s="83">
        <v>0.0555555555555556</v>
      </c>
      <c r="I346" s="74">
        <f>SCH!A171</f>
        <v>0</v>
      </c>
    </row>
    <row r="347" ht="15.75" spans="1:9">
      <c r="A347" s="84">
        <v>345</v>
      </c>
      <c r="B347" s="116">
        <v>0.545138888888889</v>
      </c>
      <c r="C347" s="106" t="s">
        <v>29</v>
      </c>
      <c r="D347" s="106" t="s">
        <v>27</v>
      </c>
      <c r="E347" s="106" t="s">
        <v>30</v>
      </c>
      <c r="F347" s="81">
        <f t="shared" si="5"/>
        <v>0.576388888888889</v>
      </c>
      <c r="G347" s="85">
        <v>20.7</v>
      </c>
      <c r="H347" s="83">
        <v>0.03125</v>
      </c>
      <c r="I347" s="74">
        <f>SCH!A176</f>
        <v>237</v>
      </c>
    </row>
    <row r="348" ht="15.75" spans="1:10">
      <c r="A348" s="91">
        <v>346</v>
      </c>
      <c r="B348" s="116">
        <v>0.347222222222222</v>
      </c>
      <c r="C348" s="110" t="s">
        <v>29</v>
      </c>
      <c r="D348" s="110" t="s">
        <v>27</v>
      </c>
      <c r="E348" s="110" t="s">
        <v>30</v>
      </c>
      <c r="F348" s="81">
        <f t="shared" si="5"/>
        <v>0.381944444444444</v>
      </c>
      <c r="G348" s="90">
        <v>20.7</v>
      </c>
      <c r="H348" s="89">
        <v>0.0347222222222222</v>
      </c>
      <c r="I348" s="74">
        <f>SCH!A177</f>
        <v>379</v>
      </c>
      <c r="J348" s="73" t="s">
        <v>31</v>
      </c>
    </row>
    <row r="349" ht="15.75" spans="1:9">
      <c r="A349" s="84">
        <v>347</v>
      </c>
      <c r="B349" s="116">
        <v>0.520833333333333</v>
      </c>
      <c r="C349" s="101" t="s">
        <v>32</v>
      </c>
      <c r="D349" s="101" t="s">
        <v>27</v>
      </c>
      <c r="E349" s="101" t="s">
        <v>28</v>
      </c>
      <c r="F349" s="81">
        <f t="shared" si="5"/>
        <v>0.590277777777778</v>
      </c>
      <c r="G349" s="105">
        <v>40</v>
      </c>
      <c r="H349" s="83">
        <v>0.0694444444444444</v>
      </c>
      <c r="I349" s="74">
        <f>SCH!A182</f>
        <v>384</v>
      </c>
    </row>
    <row r="350" ht="15.75" spans="1:9">
      <c r="A350" s="84">
        <v>348</v>
      </c>
      <c r="B350" s="86">
        <v>0.354166666666667</v>
      </c>
      <c r="C350" s="101" t="s">
        <v>32</v>
      </c>
      <c r="D350" s="101" t="s">
        <v>27</v>
      </c>
      <c r="E350" s="101" t="s">
        <v>28</v>
      </c>
      <c r="F350" s="81">
        <f t="shared" si="5"/>
        <v>0.430555555555556</v>
      </c>
      <c r="G350" s="90">
        <v>40</v>
      </c>
      <c r="H350" s="89">
        <v>0.0763888888888889</v>
      </c>
      <c r="I350" s="74">
        <f>SCH!A185</f>
        <v>539</v>
      </c>
    </row>
    <row r="351" ht="15.75" spans="1:9">
      <c r="A351" s="84">
        <v>349</v>
      </c>
      <c r="B351" s="117">
        <v>0.409722222222222</v>
      </c>
      <c r="C351" s="106" t="s">
        <v>29</v>
      </c>
      <c r="D351" s="106" t="s">
        <v>27</v>
      </c>
      <c r="E351" s="106" t="s">
        <v>28</v>
      </c>
      <c r="F351" s="81">
        <f t="shared" si="5"/>
        <v>0.465277777777778</v>
      </c>
      <c r="G351" s="90">
        <v>33.7</v>
      </c>
      <c r="H351" s="89">
        <v>0.0555555555555556</v>
      </c>
      <c r="I351" s="74">
        <f>SCH!A191</f>
        <v>227</v>
      </c>
    </row>
    <row r="352" ht="15.75" spans="1:10">
      <c r="A352" s="84">
        <v>350</v>
      </c>
      <c r="B352" s="116">
        <v>0.361111111111111</v>
      </c>
      <c r="C352" s="98" t="s">
        <v>29</v>
      </c>
      <c r="D352" s="98" t="s">
        <v>27</v>
      </c>
      <c r="E352" s="98" t="s">
        <v>30</v>
      </c>
      <c r="F352" s="81">
        <f t="shared" si="5"/>
        <v>0.395833333333333</v>
      </c>
      <c r="G352" s="90">
        <v>20.7</v>
      </c>
      <c r="H352" s="89">
        <v>0.0347222222222222</v>
      </c>
      <c r="I352" s="74">
        <f>SCH!A192</f>
        <v>421</v>
      </c>
      <c r="J352" s="73" t="s">
        <v>31</v>
      </c>
    </row>
    <row r="353" ht="15.75" spans="1:9">
      <c r="A353" s="91">
        <v>351</v>
      </c>
      <c r="B353" s="116">
        <v>0.350694444444444</v>
      </c>
      <c r="C353" s="99" t="s">
        <v>32</v>
      </c>
      <c r="D353" s="99" t="s">
        <v>27</v>
      </c>
      <c r="E353" s="99" t="s">
        <v>28</v>
      </c>
      <c r="F353" s="81">
        <f t="shared" si="5"/>
        <v>0.420138888888889</v>
      </c>
      <c r="G353" s="104">
        <v>40</v>
      </c>
      <c r="H353" s="89">
        <v>0.0694444444444444</v>
      </c>
      <c r="I353" s="74">
        <f>SCH!A178</f>
        <v>529</v>
      </c>
    </row>
    <row r="354" ht="15.75" spans="1:10">
      <c r="A354" s="84">
        <v>352</v>
      </c>
      <c r="B354" s="116">
        <v>0.368055555555556</v>
      </c>
      <c r="C354" s="98" t="s">
        <v>32</v>
      </c>
      <c r="D354" s="98" t="s">
        <v>33</v>
      </c>
      <c r="E354" s="98" t="s">
        <v>30</v>
      </c>
      <c r="F354" s="81">
        <f t="shared" si="5"/>
        <v>0.416666666666667</v>
      </c>
      <c r="G354" s="90">
        <v>27.7</v>
      </c>
      <c r="H354" s="89">
        <v>0.0486111111111111</v>
      </c>
      <c r="I354" s="74">
        <f>SCH!A199</f>
        <v>198</v>
      </c>
      <c r="J354" s="73" t="s">
        <v>31</v>
      </c>
    </row>
    <row r="355" ht="15.75" spans="1:10">
      <c r="A355" s="84">
        <v>353</v>
      </c>
      <c r="B355" s="116">
        <v>0.368055555555556</v>
      </c>
      <c r="C355" s="106" t="s">
        <v>29</v>
      </c>
      <c r="D355" s="106" t="s">
        <v>27</v>
      </c>
      <c r="E355" s="106" t="s">
        <v>30</v>
      </c>
      <c r="F355" s="81">
        <f t="shared" si="5"/>
        <v>0.402777777777778</v>
      </c>
      <c r="G355" s="90">
        <v>20.7</v>
      </c>
      <c r="H355" s="89">
        <v>0.0347222222222222</v>
      </c>
      <c r="I355" s="74">
        <f>SCH!A200</f>
        <v>385</v>
      </c>
      <c r="J355" s="73" t="s">
        <v>31</v>
      </c>
    </row>
    <row r="356" ht="15.75" spans="1:9">
      <c r="A356" s="84">
        <v>354</v>
      </c>
      <c r="B356" s="117">
        <v>0.375</v>
      </c>
      <c r="C356" s="110" t="s">
        <v>29</v>
      </c>
      <c r="D356" s="110" t="s">
        <v>27</v>
      </c>
      <c r="E356" s="110" t="s">
        <v>28</v>
      </c>
      <c r="F356" s="81">
        <f t="shared" si="5"/>
        <v>0.430555555555556</v>
      </c>
      <c r="G356" s="104">
        <v>33.7</v>
      </c>
      <c r="H356" s="89">
        <v>0.0555555555555556</v>
      </c>
      <c r="I356" s="74">
        <f>SCH!A206</f>
        <v>336</v>
      </c>
    </row>
    <row r="357" ht="15.75" spans="1:10">
      <c r="A357" s="84">
        <v>355</v>
      </c>
      <c r="B357" s="117">
        <v>0.375</v>
      </c>
      <c r="C357" s="101" t="s">
        <v>29</v>
      </c>
      <c r="D357" s="101" t="s">
        <v>27</v>
      </c>
      <c r="E357" s="101" t="s">
        <v>30</v>
      </c>
      <c r="F357" s="81">
        <f t="shared" si="5"/>
        <v>0.409722222222222</v>
      </c>
      <c r="G357" s="90">
        <v>20.7</v>
      </c>
      <c r="H357" s="89">
        <v>0.0347222222222222</v>
      </c>
      <c r="I357" s="74">
        <f>SCH!A207</f>
        <v>191</v>
      </c>
      <c r="J357" s="73" t="s">
        <v>31</v>
      </c>
    </row>
    <row r="358" ht="15.75" spans="1:10">
      <c r="A358" s="91">
        <v>356</v>
      </c>
      <c r="B358" s="116">
        <v>0.378472222222222</v>
      </c>
      <c r="C358" s="100" t="s">
        <v>32</v>
      </c>
      <c r="D358" s="100" t="s">
        <v>33</v>
      </c>
      <c r="E358" s="100" t="s">
        <v>30</v>
      </c>
      <c r="F358" s="81">
        <f t="shared" si="5"/>
        <v>0.427083333333333</v>
      </c>
      <c r="G358" s="90">
        <v>27.7</v>
      </c>
      <c r="H358" s="89">
        <v>0.0486111111111111</v>
      </c>
      <c r="I358" s="74">
        <f>SCH!A211</f>
        <v>0</v>
      </c>
      <c r="J358" s="73" t="s">
        <v>31</v>
      </c>
    </row>
    <row r="359" ht="15.75" spans="1:9">
      <c r="A359" s="84">
        <v>357</v>
      </c>
      <c r="B359" s="116">
        <v>0.381944444444444</v>
      </c>
      <c r="C359" s="106" t="s">
        <v>32</v>
      </c>
      <c r="D359" s="102" t="s">
        <v>27</v>
      </c>
      <c r="E359" s="106" t="s">
        <v>28</v>
      </c>
      <c r="F359" s="81">
        <f t="shared" si="5"/>
        <v>0.451388888888888</v>
      </c>
      <c r="G359" s="104">
        <v>40</v>
      </c>
      <c r="H359" s="89">
        <v>0.0694444444444444</v>
      </c>
      <c r="I359" s="74">
        <f>SCH!A214</f>
        <v>673</v>
      </c>
    </row>
    <row r="360" ht="15.75" spans="1:10">
      <c r="A360" s="84">
        <v>358</v>
      </c>
      <c r="B360" s="116">
        <v>0.381944444444444</v>
      </c>
      <c r="C360" s="109" t="s">
        <v>29</v>
      </c>
      <c r="D360" s="109" t="s">
        <v>27</v>
      </c>
      <c r="E360" s="109" t="s">
        <v>30</v>
      </c>
      <c r="F360" s="81">
        <f t="shared" si="5"/>
        <v>0.416666666666666</v>
      </c>
      <c r="G360" s="85">
        <v>20.7</v>
      </c>
      <c r="H360" s="83">
        <v>0.0347222222222222</v>
      </c>
      <c r="I360" s="74">
        <f>SCH!A215</f>
        <v>194</v>
      </c>
      <c r="J360" s="73" t="s">
        <v>31</v>
      </c>
    </row>
    <row r="361" ht="15.75" spans="1:10">
      <c r="A361" s="84">
        <v>359</v>
      </c>
      <c r="B361" s="116">
        <v>0.388888888888889</v>
      </c>
      <c r="C361" s="100" t="s">
        <v>41</v>
      </c>
      <c r="D361" s="100" t="s">
        <v>40</v>
      </c>
      <c r="E361" s="100" t="s">
        <v>30</v>
      </c>
      <c r="F361" s="81">
        <f t="shared" si="5"/>
        <v>0.444444444444445</v>
      </c>
      <c r="G361" s="85">
        <v>33</v>
      </c>
      <c r="H361" s="83">
        <v>0.0555555555555556</v>
      </c>
      <c r="I361" s="74" t="e">
        <f>SCH!#REF!</f>
        <v>#REF!</v>
      </c>
      <c r="J361" s="73" t="s">
        <v>31</v>
      </c>
    </row>
    <row r="362" ht="15.75" spans="1:10">
      <c r="A362" s="84">
        <v>360</v>
      </c>
      <c r="B362" s="116">
        <v>0.388888888888889</v>
      </c>
      <c r="C362" s="110" t="s">
        <v>29</v>
      </c>
      <c r="D362" s="110" t="s">
        <v>27</v>
      </c>
      <c r="E362" s="110" t="s">
        <v>30</v>
      </c>
      <c r="F362" s="81">
        <f t="shared" si="5"/>
        <v>0.423611111111111</v>
      </c>
      <c r="G362" s="90">
        <v>20.7</v>
      </c>
      <c r="H362" s="89">
        <v>0.0347222222222222</v>
      </c>
      <c r="I362" s="74" t="e">
        <f>SCH!#REF!</f>
        <v>#REF!</v>
      </c>
      <c r="J362" s="73" t="s">
        <v>31</v>
      </c>
    </row>
    <row r="363" ht="15.75" spans="1:10">
      <c r="A363" s="91">
        <v>361</v>
      </c>
      <c r="B363" s="116">
        <v>0.392361111111111</v>
      </c>
      <c r="C363" s="80" t="s">
        <v>32</v>
      </c>
      <c r="D363" s="80" t="s">
        <v>33</v>
      </c>
      <c r="E363" s="80" t="s">
        <v>30</v>
      </c>
      <c r="F363" s="81">
        <f t="shared" si="5"/>
        <v>0.440972222222222</v>
      </c>
      <c r="G363" s="82">
        <v>27.7</v>
      </c>
      <c r="H363" s="89">
        <v>0.0486111111111111</v>
      </c>
      <c r="I363" s="74" t="e">
        <f>SCH!#REF!</f>
        <v>#REF!</v>
      </c>
      <c r="J363" s="73" t="s">
        <v>31</v>
      </c>
    </row>
    <row r="364" ht="15.75" spans="1:9">
      <c r="A364" s="84">
        <v>362</v>
      </c>
      <c r="B364" s="116">
        <v>0.388888888888889</v>
      </c>
      <c r="C364" s="98" t="s">
        <v>32</v>
      </c>
      <c r="D364" s="98" t="s">
        <v>27</v>
      </c>
      <c r="E364" s="98" t="s">
        <v>28</v>
      </c>
      <c r="F364" s="81">
        <f t="shared" si="5"/>
        <v>0.458333333333333</v>
      </c>
      <c r="G364" s="90">
        <v>40</v>
      </c>
      <c r="H364" s="89">
        <v>0.0694444444444444</v>
      </c>
      <c r="I364" s="74">
        <f>SCH!A221</f>
        <v>611</v>
      </c>
    </row>
    <row r="365" ht="15.75" spans="1:10">
      <c r="A365" s="91">
        <v>363</v>
      </c>
      <c r="B365" s="116">
        <v>0.395833333333333</v>
      </c>
      <c r="C365" s="102" t="s">
        <v>46</v>
      </c>
      <c r="D365" s="102" t="s">
        <v>45</v>
      </c>
      <c r="E365" s="102" t="s">
        <v>30</v>
      </c>
      <c r="F365" s="81">
        <f t="shared" si="5"/>
        <v>0.454861111111111</v>
      </c>
      <c r="G365" s="104">
        <v>38</v>
      </c>
      <c r="H365" s="89">
        <v>0.0590277777777778</v>
      </c>
      <c r="I365" s="74">
        <f>SCH!A222</f>
        <v>614</v>
      </c>
      <c r="J365" s="73" t="s">
        <v>31</v>
      </c>
    </row>
    <row r="366" ht="15.75" spans="1:10">
      <c r="A366" s="91">
        <v>364</v>
      </c>
      <c r="B366" s="116">
        <v>0.399305555555556</v>
      </c>
      <c r="C366" s="109" t="s">
        <v>29</v>
      </c>
      <c r="D366" s="109" t="s">
        <v>27</v>
      </c>
      <c r="E366" s="109" t="s">
        <v>30</v>
      </c>
      <c r="F366" s="81">
        <f t="shared" si="5"/>
        <v>0.4375</v>
      </c>
      <c r="G366" s="90">
        <v>20.7</v>
      </c>
      <c r="H366" s="89">
        <v>0.0381944444444444</v>
      </c>
      <c r="I366" s="74">
        <f>SCH!A225</f>
        <v>399</v>
      </c>
      <c r="J366" s="73" t="s">
        <v>31</v>
      </c>
    </row>
    <row r="367" ht="15.75" spans="1:9">
      <c r="A367" s="84">
        <v>365</v>
      </c>
      <c r="B367" s="116">
        <v>0.413194444444444</v>
      </c>
      <c r="C367" s="110" t="s">
        <v>29</v>
      </c>
      <c r="D367" s="110" t="s">
        <v>27</v>
      </c>
      <c r="E367" s="110" t="s">
        <v>28</v>
      </c>
      <c r="F367" s="81">
        <f t="shared" si="5"/>
        <v>0.461805555555555</v>
      </c>
      <c r="G367" s="90">
        <v>33.7</v>
      </c>
      <c r="H367" s="89">
        <v>0.0486111111111111</v>
      </c>
      <c r="I367" s="74">
        <f>SCH!A238</f>
        <v>160</v>
      </c>
    </row>
    <row r="368" ht="15.75" spans="1:10">
      <c r="A368" s="84">
        <v>366</v>
      </c>
      <c r="B368" s="117">
        <v>0.413194444444444</v>
      </c>
      <c r="C368" s="110" t="s">
        <v>49</v>
      </c>
      <c r="D368" s="110" t="s">
        <v>48</v>
      </c>
      <c r="E368" s="110" t="s">
        <v>30</v>
      </c>
      <c r="F368" s="81">
        <f t="shared" si="5"/>
        <v>0.475694444444444</v>
      </c>
      <c r="G368" s="104">
        <v>35</v>
      </c>
      <c r="H368" s="89">
        <v>0.0625</v>
      </c>
      <c r="I368" s="74">
        <f>SCH!A239</f>
        <v>349</v>
      </c>
      <c r="J368" s="73" t="s">
        <v>31</v>
      </c>
    </row>
    <row r="369" ht="15.75" spans="1:10">
      <c r="A369" s="84">
        <v>367</v>
      </c>
      <c r="B369" s="116">
        <v>0.413194444444444</v>
      </c>
      <c r="C369" s="110" t="s">
        <v>32</v>
      </c>
      <c r="D369" s="110" t="s">
        <v>50</v>
      </c>
      <c r="E369" s="110" t="s">
        <v>30</v>
      </c>
      <c r="F369" s="81">
        <f t="shared" si="5"/>
        <v>0.46875</v>
      </c>
      <c r="G369" s="114">
        <v>29.5</v>
      </c>
      <c r="H369" s="89">
        <v>0.0555555555555556</v>
      </c>
      <c r="I369" s="74">
        <f>SCH!A240</f>
        <v>156</v>
      </c>
      <c r="J369" s="73" t="s">
        <v>31</v>
      </c>
    </row>
    <row r="370" ht="15.75" spans="1:10">
      <c r="A370" s="84">
        <v>368</v>
      </c>
      <c r="B370" s="116">
        <v>0.413194444444444</v>
      </c>
      <c r="C370" s="109" t="s">
        <v>29</v>
      </c>
      <c r="D370" s="109" t="s">
        <v>27</v>
      </c>
      <c r="E370" s="109" t="s">
        <v>30</v>
      </c>
      <c r="F370" s="81">
        <f t="shared" si="5"/>
        <v>0.451388888888888</v>
      </c>
      <c r="G370" s="85">
        <v>20.7</v>
      </c>
      <c r="H370" s="83">
        <v>0.0381944444444444</v>
      </c>
      <c r="I370" s="74">
        <f>SCH!A241</f>
        <v>345</v>
      </c>
      <c r="J370" s="73" t="s">
        <v>31</v>
      </c>
    </row>
    <row r="371" ht="15.75" spans="1:9">
      <c r="A371" s="84">
        <v>369</v>
      </c>
      <c r="B371" s="116">
        <v>0.416666666666667</v>
      </c>
      <c r="C371" s="100" t="s">
        <v>42</v>
      </c>
      <c r="D371" s="100" t="s">
        <v>27</v>
      </c>
      <c r="E371" s="100" t="s">
        <v>28</v>
      </c>
      <c r="F371" s="81">
        <f t="shared" si="5"/>
        <v>0.5</v>
      </c>
      <c r="G371" s="85">
        <v>42</v>
      </c>
      <c r="H371" s="83">
        <v>0.0833333333333333</v>
      </c>
      <c r="I371" s="74">
        <f>SCH!A246</f>
        <v>37</v>
      </c>
    </row>
    <row r="372" ht="15.75" spans="1:9">
      <c r="A372" s="84">
        <v>370</v>
      </c>
      <c r="B372" s="116">
        <v>0.701388888888889</v>
      </c>
      <c r="C372" s="98" t="s">
        <v>44</v>
      </c>
      <c r="D372" s="98" t="s">
        <v>43</v>
      </c>
      <c r="E372" s="98" t="s">
        <v>28</v>
      </c>
      <c r="F372" s="81">
        <f t="shared" si="5"/>
        <v>0.784722222222222</v>
      </c>
      <c r="G372" s="90">
        <v>43</v>
      </c>
      <c r="H372" s="89">
        <v>0.0833333333333333</v>
      </c>
      <c r="I372" s="74" t="e">
        <f>SCH!#REF!</f>
        <v>#REF!</v>
      </c>
    </row>
    <row r="373" ht="15.75" spans="1:9">
      <c r="A373" s="91">
        <v>371</v>
      </c>
      <c r="B373" s="116">
        <v>0.493055555555556</v>
      </c>
      <c r="C373" s="109" t="s">
        <v>29</v>
      </c>
      <c r="D373" s="109" t="s">
        <v>27</v>
      </c>
      <c r="E373" s="109" t="s">
        <v>28</v>
      </c>
      <c r="F373" s="81">
        <f t="shared" si="5"/>
        <v>0.548611111111111</v>
      </c>
      <c r="G373" s="104">
        <v>33.7</v>
      </c>
      <c r="H373" s="89">
        <v>0.0555555555555556</v>
      </c>
      <c r="I373" s="74">
        <f>SCH!A248</f>
        <v>377</v>
      </c>
    </row>
    <row r="374" ht="15.75" spans="1:10">
      <c r="A374" s="84">
        <v>372</v>
      </c>
      <c r="B374" s="116">
        <v>0.420138888888889</v>
      </c>
      <c r="C374" s="110" t="s">
        <v>29</v>
      </c>
      <c r="D374" s="110" t="s">
        <v>27</v>
      </c>
      <c r="E374" s="110" t="s">
        <v>30</v>
      </c>
      <c r="F374" s="81">
        <f t="shared" si="5"/>
        <v>0.458333333333333</v>
      </c>
      <c r="G374" s="90">
        <v>20.7</v>
      </c>
      <c r="H374" s="89">
        <v>0.0381944444444444</v>
      </c>
      <c r="I374" s="74">
        <f>SCH!A249</f>
        <v>258</v>
      </c>
      <c r="J374" s="73" t="s">
        <v>31</v>
      </c>
    </row>
    <row r="375" ht="15.75" spans="1:9">
      <c r="A375" s="84">
        <v>373</v>
      </c>
      <c r="B375" s="117">
        <v>0.409722222222222</v>
      </c>
      <c r="C375" s="87" t="s">
        <v>32</v>
      </c>
      <c r="D375" s="87" t="s">
        <v>27</v>
      </c>
      <c r="E375" s="87" t="s">
        <v>28</v>
      </c>
      <c r="F375" s="81">
        <f t="shared" si="5"/>
        <v>0.479166666666666</v>
      </c>
      <c r="G375" s="88">
        <v>40</v>
      </c>
      <c r="H375" s="89">
        <v>0.0694444444444444</v>
      </c>
      <c r="I375" s="74">
        <f>SCH!A235</f>
        <v>0</v>
      </c>
    </row>
    <row r="376" ht="15.75" spans="1:9">
      <c r="A376" s="84">
        <v>374</v>
      </c>
      <c r="B376" s="117">
        <v>0.423611111111111</v>
      </c>
      <c r="C376" s="110" t="s">
        <v>32</v>
      </c>
      <c r="D376" s="110" t="s">
        <v>27</v>
      </c>
      <c r="E376" s="110" t="s">
        <v>28</v>
      </c>
      <c r="F376" s="81">
        <f t="shared" si="5"/>
        <v>0.486111111111111</v>
      </c>
      <c r="G376" s="104">
        <v>40</v>
      </c>
      <c r="H376" s="89">
        <v>0.0625</v>
      </c>
      <c r="I376" s="74">
        <f>SCH!A252</f>
        <v>0</v>
      </c>
    </row>
    <row r="377" ht="15.75" spans="1:10">
      <c r="A377" s="84">
        <v>375</v>
      </c>
      <c r="B377" s="116">
        <v>0.423611111111111</v>
      </c>
      <c r="C377" s="109" t="s">
        <v>29</v>
      </c>
      <c r="D377" s="109" t="s">
        <v>27</v>
      </c>
      <c r="E377" s="109" t="s">
        <v>30</v>
      </c>
      <c r="F377" s="81">
        <f t="shared" si="5"/>
        <v>0.458333333333333</v>
      </c>
      <c r="G377" s="85">
        <v>20.7</v>
      </c>
      <c r="H377" s="89">
        <v>0.0347222222222222</v>
      </c>
      <c r="I377" s="74">
        <f>SCH!A253</f>
        <v>0</v>
      </c>
      <c r="J377" s="73" t="s">
        <v>31</v>
      </c>
    </row>
    <row r="378" ht="15.75" spans="1:9">
      <c r="A378" s="84">
        <v>376</v>
      </c>
      <c r="B378" s="116">
        <v>0.427083333333333</v>
      </c>
      <c r="C378" s="109" t="s">
        <v>29</v>
      </c>
      <c r="D378" s="109" t="s">
        <v>27</v>
      </c>
      <c r="E378" s="109" t="s">
        <v>28</v>
      </c>
      <c r="F378" s="81">
        <f t="shared" si="5"/>
        <v>0.479166666666666</v>
      </c>
      <c r="G378" s="85">
        <v>33.7</v>
      </c>
      <c r="H378" s="83">
        <v>0.0520833333333333</v>
      </c>
      <c r="I378" s="74">
        <f>SCH!A257</f>
        <v>243</v>
      </c>
    </row>
    <row r="379" ht="15.75" spans="1:9">
      <c r="A379" s="84">
        <v>377</v>
      </c>
      <c r="B379" s="116">
        <v>0.409722222222222</v>
      </c>
      <c r="C379" s="109" t="s">
        <v>44</v>
      </c>
      <c r="D379" s="109" t="s">
        <v>27</v>
      </c>
      <c r="E379" s="109" t="s">
        <v>28</v>
      </c>
      <c r="F379" s="81">
        <f t="shared" si="5"/>
        <v>0.46875</v>
      </c>
      <c r="G379" s="85">
        <v>33.7</v>
      </c>
      <c r="H379" s="83">
        <v>0.0590277777777778</v>
      </c>
      <c r="I379" s="74">
        <f>SCH!A259</f>
        <v>642</v>
      </c>
    </row>
    <row r="380" ht="15.75" spans="1:10">
      <c r="A380" s="84">
        <v>378</v>
      </c>
      <c r="B380" s="116">
        <v>0.430555555555556</v>
      </c>
      <c r="C380" s="109" t="s">
        <v>29</v>
      </c>
      <c r="D380" s="109" t="s">
        <v>27</v>
      </c>
      <c r="E380" s="109" t="s">
        <v>30</v>
      </c>
      <c r="F380" s="81">
        <f t="shared" si="5"/>
        <v>0.465277777777778</v>
      </c>
      <c r="G380" s="85">
        <v>20.7</v>
      </c>
      <c r="H380" s="83">
        <v>0.0347222222222222</v>
      </c>
      <c r="I380" s="74">
        <f>SCH!A260</f>
        <v>0</v>
      </c>
      <c r="J380" s="73" t="s">
        <v>31</v>
      </c>
    </row>
    <row r="381" ht="15.75" spans="1:9">
      <c r="A381" s="84">
        <v>379</v>
      </c>
      <c r="B381" s="116">
        <v>0.625</v>
      </c>
      <c r="C381" s="110" t="s">
        <v>32</v>
      </c>
      <c r="D381" s="110" t="s">
        <v>27</v>
      </c>
      <c r="E381" s="110" t="s">
        <v>28</v>
      </c>
      <c r="F381" s="81">
        <f t="shared" si="5"/>
        <v>0.701388888888889</v>
      </c>
      <c r="G381" s="90">
        <v>40</v>
      </c>
      <c r="H381" s="89">
        <v>0.0763888888888889</v>
      </c>
      <c r="I381" s="74">
        <f>SCH!A263</f>
        <v>586</v>
      </c>
    </row>
    <row r="382" ht="15.75" spans="1:9">
      <c r="A382" s="84">
        <v>380</v>
      </c>
      <c r="B382" s="117">
        <v>0.4375</v>
      </c>
      <c r="C382" s="110" t="s">
        <v>32</v>
      </c>
      <c r="D382" s="110" t="s">
        <v>27</v>
      </c>
      <c r="E382" s="110" t="s">
        <v>28</v>
      </c>
      <c r="F382" s="81">
        <f t="shared" si="5"/>
        <v>0.506944444444444</v>
      </c>
      <c r="G382" s="104">
        <v>40</v>
      </c>
      <c r="H382" s="89">
        <v>0.0694444444444444</v>
      </c>
      <c r="I382" s="74">
        <f>SCH!A268</f>
        <v>591</v>
      </c>
    </row>
    <row r="383" ht="15.75" spans="1:9">
      <c r="A383" s="91">
        <v>381</v>
      </c>
      <c r="B383" s="116">
        <v>0.489583333333333</v>
      </c>
      <c r="C383" s="109" t="s">
        <v>29</v>
      </c>
      <c r="D383" s="109" t="s">
        <v>27</v>
      </c>
      <c r="E383" s="109" t="s">
        <v>28</v>
      </c>
      <c r="F383" s="81">
        <f t="shared" si="5"/>
        <v>0.538194444444444</v>
      </c>
      <c r="G383" s="104">
        <v>33.7</v>
      </c>
      <c r="H383" s="89">
        <v>0.0486111111111111</v>
      </c>
      <c r="I383" s="74">
        <f>SCH!A282</f>
        <v>492</v>
      </c>
    </row>
    <row r="384" ht="15.75" spans="1:10">
      <c r="A384" s="84">
        <v>382</v>
      </c>
      <c r="B384" s="116">
        <v>0.440972222222222</v>
      </c>
      <c r="C384" s="110" t="s">
        <v>32</v>
      </c>
      <c r="D384" s="109" t="s">
        <v>33</v>
      </c>
      <c r="E384" s="109" t="s">
        <v>30</v>
      </c>
      <c r="F384" s="81">
        <f t="shared" si="5"/>
        <v>0.489583333333333</v>
      </c>
      <c r="G384" s="85">
        <v>27.7</v>
      </c>
      <c r="H384" s="83">
        <v>0.0486111111111111</v>
      </c>
      <c r="I384" s="74">
        <f>SCH!A270</f>
        <v>592</v>
      </c>
      <c r="J384" s="73" t="s">
        <v>31</v>
      </c>
    </row>
    <row r="385" ht="15.75" spans="1:9">
      <c r="A385" s="84">
        <v>383</v>
      </c>
      <c r="B385" s="116">
        <v>0.458333333333333</v>
      </c>
      <c r="C385" s="110" t="s">
        <v>47</v>
      </c>
      <c r="D385" s="110" t="s">
        <v>27</v>
      </c>
      <c r="E385" s="110" t="s">
        <v>30</v>
      </c>
      <c r="F385" s="81">
        <f t="shared" si="5"/>
        <v>0.534722222222222</v>
      </c>
      <c r="G385" s="104">
        <v>43</v>
      </c>
      <c r="H385" s="89">
        <v>0.0763888888888889</v>
      </c>
      <c r="I385" s="74">
        <f>SCH!A290</f>
        <v>432</v>
      </c>
    </row>
    <row r="386" ht="15.75" spans="1:9">
      <c r="A386" s="91">
        <v>384</v>
      </c>
      <c r="B386" s="116">
        <v>0.430555555555556</v>
      </c>
      <c r="C386" s="109" t="s">
        <v>29</v>
      </c>
      <c r="D386" s="109" t="s">
        <v>27</v>
      </c>
      <c r="E386" s="109" t="s">
        <v>28</v>
      </c>
      <c r="F386" s="81">
        <f t="shared" si="5"/>
        <v>0.486111111111111</v>
      </c>
      <c r="G386" s="90">
        <v>33.7</v>
      </c>
      <c r="H386" s="89">
        <v>0.0555555555555556</v>
      </c>
      <c r="I386" s="74">
        <f>SCH!A271</f>
        <v>608</v>
      </c>
    </row>
    <row r="387" ht="15.75" spans="1:9">
      <c r="A387" s="91">
        <v>385</v>
      </c>
      <c r="B387" s="116">
        <v>0.444444444444444</v>
      </c>
      <c r="C387" s="109" t="s">
        <v>29</v>
      </c>
      <c r="D387" s="109" t="s">
        <v>27</v>
      </c>
      <c r="E387" s="109" t="s">
        <v>28</v>
      </c>
      <c r="F387" s="81">
        <f t="shared" ref="F387:F450" si="6">B387+H387</f>
        <v>0.5</v>
      </c>
      <c r="G387" s="105">
        <v>33.7</v>
      </c>
      <c r="H387" s="83">
        <v>0.0555555555555556</v>
      </c>
      <c r="I387" s="74">
        <f>SCH!A272</f>
        <v>643</v>
      </c>
    </row>
    <row r="388" ht="15.75" spans="1:9">
      <c r="A388" s="91">
        <v>386</v>
      </c>
      <c r="B388" s="116">
        <v>0.444444444444444</v>
      </c>
      <c r="C388" s="109" t="s">
        <v>32</v>
      </c>
      <c r="D388" s="109" t="s">
        <v>27</v>
      </c>
      <c r="E388" s="109" t="s">
        <v>28</v>
      </c>
      <c r="F388" s="81">
        <f t="shared" si="6"/>
        <v>0.520833333333333</v>
      </c>
      <c r="G388" s="90">
        <v>40</v>
      </c>
      <c r="H388" s="89">
        <v>0.0763888888888889</v>
      </c>
      <c r="I388" s="74">
        <f>SCH!A273</f>
        <v>425</v>
      </c>
    </row>
    <row r="389" ht="15.75" spans="1:9">
      <c r="A389" s="91">
        <v>387</v>
      </c>
      <c r="B389" s="116">
        <v>0.722222222222222</v>
      </c>
      <c r="C389" s="109" t="s">
        <v>29</v>
      </c>
      <c r="D389" s="109" t="s">
        <v>27</v>
      </c>
      <c r="E389" s="109" t="s">
        <v>28</v>
      </c>
      <c r="F389" s="81">
        <f t="shared" si="6"/>
        <v>0.777777777777778</v>
      </c>
      <c r="G389" s="88">
        <v>33.7</v>
      </c>
      <c r="H389" s="89">
        <v>0.0555555555555556</v>
      </c>
      <c r="I389" s="74">
        <f>SCH!A302</f>
        <v>619</v>
      </c>
    </row>
    <row r="390" ht="15.75" spans="1:10">
      <c r="A390" s="84">
        <v>388</v>
      </c>
      <c r="B390" s="117">
        <v>0.451388888888889</v>
      </c>
      <c r="C390" s="110" t="s">
        <v>42</v>
      </c>
      <c r="D390" s="110" t="s">
        <v>27</v>
      </c>
      <c r="E390" s="110" t="s">
        <v>30</v>
      </c>
      <c r="F390" s="81">
        <f t="shared" si="6"/>
        <v>0.534722222222222</v>
      </c>
      <c r="G390" s="114">
        <v>42</v>
      </c>
      <c r="H390" s="89">
        <v>0.0833333333333333</v>
      </c>
      <c r="I390" s="74">
        <f>SCH!A283</f>
        <v>120</v>
      </c>
      <c r="J390" s="73" t="s">
        <v>31</v>
      </c>
    </row>
    <row r="391" ht="15.75" spans="1:9">
      <c r="A391" s="84">
        <v>389</v>
      </c>
      <c r="B391" s="117">
        <v>0.451388888888889</v>
      </c>
      <c r="C391" s="110" t="s">
        <v>32</v>
      </c>
      <c r="D391" s="110" t="s">
        <v>27</v>
      </c>
      <c r="E391" s="110" t="s">
        <v>28</v>
      </c>
      <c r="F391" s="81">
        <f t="shared" si="6"/>
        <v>0.520833333333333</v>
      </c>
      <c r="G391" s="104">
        <v>40</v>
      </c>
      <c r="H391" s="89">
        <v>0.0694444444444444</v>
      </c>
      <c r="I391" s="74">
        <f>SCH!A284</f>
        <v>0</v>
      </c>
    </row>
    <row r="392" ht="15.75" spans="1:9">
      <c r="A392" s="91">
        <v>390</v>
      </c>
      <c r="B392" s="116">
        <v>0.631944444444444</v>
      </c>
      <c r="C392" s="109" t="s">
        <v>32</v>
      </c>
      <c r="D392" s="109" t="s">
        <v>27</v>
      </c>
      <c r="E392" s="109" t="s">
        <v>28</v>
      </c>
      <c r="F392" s="81">
        <f t="shared" si="6"/>
        <v>0.701388888888889</v>
      </c>
      <c r="G392" s="90">
        <v>40</v>
      </c>
      <c r="H392" s="89">
        <v>0.0694444444444444</v>
      </c>
      <c r="I392" s="74">
        <f>SCH!A320</f>
        <v>570</v>
      </c>
    </row>
    <row r="393" ht="15.75" spans="1:10">
      <c r="A393" s="84">
        <v>391</v>
      </c>
      <c r="B393" s="116">
        <v>0.451388888888889</v>
      </c>
      <c r="C393" s="110" t="s">
        <v>29</v>
      </c>
      <c r="D393" s="110" t="s">
        <v>27</v>
      </c>
      <c r="E393" s="110" t="s">
        <v>30</v>
      </c>
      <c r="F393" s="81">
        <f t="shared" si="6"/>
        <v>0.486111111111111</v>
      </c>
      <c r="G393" s="90">
        <v>20.7</v>
      </c>
      <c r="H393" s="89">
        <v>0.0347222222222222</v>
      </c>
      <c r="I393" s="74">
        <f>SCH!A285</f>
        <v>0</v>
      </c>
      <c r="J393" s="73" t="s">
        <v>31</v>
      </c>
    </row>
    <row r="394" ht="15.75" spans="1:10">
      <c r="A394" s="84">
        <v>392</v>
      </c>
      <c r="B394" s="117">
        <v>0.458333333333333</v>
      </c>
      <c r="C394" s="110" t="s">
        <v>29</v>
      </c>
      <c r="D394" s="110" t="s">
        <v>27</v>
      </c>
      <c r="E394" s="110" t="s">
        <v>30</v>
      </c>
      <c r="F394" s="81">
        <f t="shared" si="6"/>
        <v>0.493055555555555</v>
      </c>
      <c r="G394" s="90">
        <v>20.7</v>
      </c>
      <c r="H394" s="89">
        <v>0.0347222222222222</v>
      </c>
      <c r="I394" s="74">
        <f>SCH!A291</f>
        <v>88</v>
      </c>
      <c r="J394" s="73" t="s">
        <v>31</v>
      </c>
    </row>
    <row r="395" ht="15.75" spans="1:10">
      <c r="A395" s="84">
        <v>393</v>
      </c>
      <c r="B395" s="116">
        <v>0.461805555555556</v>
      </c>
      <c r="C395" s="109" t="s">
        <v>32</v>
      </c>
      <c r="D395" s="109" t="s">
        <v>33</v>
      </c>
      <c r="E395" s="110" t="s">
        <v>30</v>
      </c>
      <c r="F395" s="81">
        <f t="shared" si="6"/>
        <v>0.510416666666667</v>
      </c>
      <c r="G395" s="104">
        <v>27.7</v>
      </c>
      <c r="H395" s="89">
        <v>0.0486111111111111</v>
      </c>
      <c r="I395" s="74">
        <f>SCH!A296</f>
        <v>491</v>
      </c>
      <c r="J395" s="73" t="s">
        <v>31</v>
      </c>
    </row>
    <row r="396" ht="15.75" spans="1:9">
      <c r="A396" s="84">
        <v>394</v>
      </c>
      <c r="B396" s="116">
        <v>0.465277777777778</v>
      </c>
      <c r="C396" s="110" t="s">
        <v>32</v>
      </c>
      <c r="D396" s="110" t="s">
        <v>27</v>
      </c>
      <c r="E396" s="110" t="s">
        <v>28</v>
      </c>
      <c r="F396" s="81">
        <f t="shared" si="6"/>
        <v>0.534722222222222</v>
      </c>
      <c r="G396" s="104">
        <v>40</v>
      </c>
      <c r="H396" s="89">
        <v>0.0694444444444444</v>
      </c>
      <c r="I396" s="74">
        <f>SCH!A298</f>
        <v>622</v>
      </c>
    </row>
    <row r="397" ht="15.75" spans="1:9">
      <c r="A397" s="84">
        <v>395</v>
      </c>
      <c r="B397" s="116">
        <v>0.465277777777778</v>
      </c>
      <c r="C397" s="109" t="s">
        <v>29</v>
      </c>
      <c r="D397" s="109" t="s">
        <v>27</v>
      </c>
      <c r="E397" s="109" t="s">
        <v>28</v>
      </c>
      <c r="F397" s="81">
        <f t="shared" si="6"/>
        <v>0.527777777777778</v>
      </c>
      <c r="G397" s="105">
        <v>33.7</v>
      </c>
      <c r="H397" s="83">
        <v>0.0625</v>
      </c>
      <c r="I397" s="74">
        <f>SCH!A299</f>
        <v>101</v>
      </c>
    </row>
    <row r="398" ht="15.75" spans="1:10">
      <c r="A398" s="84">
        <v>396</v>
      </c>
      <c r="B398" s="116">
        <v>0.46875</v>
      </c>
      <c r="C398" s="100" t="s">
        <v>29</v>
      </c>
      <c r="D398" s="109" t="s">
        <v>27</v>
      </c>
      <c r="E398" s="109" t="s">
        <v>30</v>
      </c>
      <c r="F398" s="81">
        <f t="shared" si="6"/>
        <v>0.503472222222222</v>
      </c>
      <c r="G398" s="85">
        <v>20.7</v>
      </c>
      <c r="H398" s="83">
        <v>0.0347222222222222</v>
      </c>
      <c r="I398" s="74">
        <f>SCH!A303</f>
        <v>620</v>
      </c>
      <c r="J398" s="73" t="s">
        <v>31</v>
      </c>
    </row>
    <row r="399" ht="15.75" spans="1:9">
      <c r="A399" s="84">
        <v>397</v>
      </c>
      <c r="B399" s="117">
        <v>0.475694444444444</v>
      </c>
      <c r="C399" s="110" t="s">
        <v>32</v>
      </c>
      <c r="D399" s="109" t="s">
        <v>59</v>
      </c>
      <c r="E399" s="110" t="s">
        <v>26</v>
      </c>
      <c r="F399" s="81">
        <f t="shared" si="6"/>
        <v>0.552083333333333</v>
      </c>
      <c r="G399" s="104">
        <v>43.5</v>
      </c>
      <c r="H399" s="89">
        <v>0.0763888888888889</v>
      </c>
      <c r="I399" s="74">
        <f>SCH!A306</f>
        <v>420</v>
      </c>
    </row>
    <row r="400" ht="15.75" spans="1:9">
      <c r="A400" s="84">
        <v>398</v>
      </c>
      <c r="B400" s="116">
        <v>0.472222222222222</v>
      </c>
      <c r="C400" s="109" t="s">
        <v>29</v>
      </c>
      <c r="D400" s="109" t="s">
        <v>27</v>
      </c>
      <c r="E400" s="109" t="s">
        <v>28</v>
      </c>
      <c r="F400" s="81">
        <f t="shared" si="6"/>
        <v>0.527777777777778</v>
      </c>
      <c r="G400" s="85">
        <v>33.7</v>
      </c>
      <c r="H400" s="83">
        <v>0.0555555555555556</v>
      </c>
      <c r="I400" s="74">
        <f>SCH!A307</f>
        <v>87</v>
      </c>
    </row>
    <row r="401" ht="15.75" spans="1:9">
      <c r="A401" s="84">
        <v>399</v>
      </c>
      <c r="B401" s="119">
        <v>0.479166666666667</v>
      </c>
      <c r="C401" s="102" t="s">
        <v>32</v>
      </c>
      <c r="D401" s="110" t="s">
        <v>27</v>
      </c>
      <c r="E401" s="110" t="s">
        <v>28</v>
      </c>
      <c r="F401" s="81">
        <f t="shared" si="6"/>
        <v>0.548611111111111</v>
      </c>
      <c r="G401" s="85">
        <v>40</v>
      </c>
      <c r="H401" s="83">
        <v>0.0694444444444444</v>
      </c>
      <c r="I401" s="74">
        <f>SCH!A309</f>
        <v>0</v>
      </c>
    </row>
    <row r="402" ht="15.75" spans="1:9">
      <c r="A402" s="84">
        <v>400</v>
      </c>
      <c r="B402" s="116">
        <v>0.486111111111111</v>
      </c>
      <c r="C402" s="106" t="s">
        <v>29</v>
      </c>
      <c r="D402" s="110" t="s">
        <v>27</v>
      </c>
      <c r="E402" s="110" t="s">
        <v>28</v>
      </c>
      <c r="F402" s="81">
        <f t="shared" si="6"/>
        <v>0.541666666666667</v>
      </c>
      <c r="G402" s="90">
        <v>33.7</v>
      </c>
      <c r="H402" s="83">
        <v>0.0555555555555556</v>
      </c>
      <c r="I402" s="74">
        <f>SCH!A319</f>
        <v>526</v>
      </c>
    </row>
    <row r="403" ht="15.75" spans="1:10">
      <c r="A403" s="84">
        <v>401</v>
      </c>
      <c r="B403" s="116">
        <v>0.489583333333333</v>
      </c>
      <c r="C403" s="106" t="s">
        <v>32</v>
      </c>
      <c r="D403" s="110" t="s">
        <v>33</v>
      </c>
      <c r="E403" s="110" t="s">
        <v>30</v>
      </c>
      <c r="F403" s="81">
        <f t="shared" si="6"/>
        <v>0.538194444444444</v>
      </c>
      <c r="G403" s="90">
        <v>27.7</v>
      </c>
      <c r="H403" s="89">
        <v>0.0486111111111111</v>
      </c>
      <c r="I403" s="74">
        <f>SCH!A321</f>
        <v>583</v>
      </c>
      <c r="J403" s="73" t="s">
        <v>31</v>
      </c>
    </row>
    <row r="404" ht="15.75" spans="1:10">
      <c r="A404" s="84">
        <v>402</v>
      </c>
      <c r="B404" s="117">
        <v>0.489583333333333</v>
      </c>
      <c r="C404" s="98" t="s">
        <v>29</v>
      </c>
      <c r="D404" s="110" t="s">
        <v>27</v>
      </c>
      <c r="E404" s="110" t="s">
        <v>30</v>
      </c>
      <c r="F404" s="81">
        <f t="shared" si="6"/>
        <v>0.524305555555555</v>
      </c>
      <c r="G404" s="90">
        <v>20.7</v>
      </c>
      <c r="H404" s="89">
        <v>0.0347222222222222</v>
      </c>
      <c r="I404" s="74">
        <f>SCH!A322</f>
        <v>461</v>
      </c>
      <c r="J404" s="73" t="s">
        <v>31</v>
      </c>
    </row>
    <row r="405" ht="15.75" spans="1:10">
      <c r="A405" s="84">
        <v>403</v>
      </c>
      <c r="B405" s="116">
        <v>0.479166666666667</v>
      </c>
      <c r="C405" s="98" t="s">
        <v>32</v>
      </c>
      <c r="D405" s="110" t="s">
        <v>27</v>
      </c>
      <c r="E405" s="110" t="s">
        <v>28</v>
      </c>
      <c r="F405" s="81">
        <f t="shared" si="6"/>
        <v>0.548611111111111</v>
      </c>
      <c r="G405" s="90">
        <v>40</v>
      </c>
      <c r="H405" s="89">
        <v>0.0694444444444444</v>
      </c>
      <c r="I405" s="74">
        <f>SCH!A310</f>
        <v>621</v>
      </c>
      <c r="J405"/>
    </row>
    <row r="406" ht="15.75" spans="1:10">
      <c r="A406" s="84">
        <v>404</v>
      </c>
      <c r="B406" s="116">
        <v>0.503472222222222</v>
      </c>
      <c r="C406" s="99" t="s">
        <v>29</v>
      </c>
      <c r="D406" s="109" t="s">
        <v>27</v>
      </c>
      <c r="E406" s="110" t="s">
        <v>30</v>
      </c>
      <c r="F406" s="81">
        <f t="shared" si="6"/>
        <v>0.538194444444444</v>
      </c>
      <c r="G406" s="85">
        <v>20.7</v>
      </c>
      <c r="H406" s="83">
        <v>0.0347222222222222</v>
      </c>
      <c r="I406" s="74">
        <f>SCH!A331</f>
        <v>627</v>
      </c>
      <c r="J406" s="73" t="s">
        <v>31</v>
      </c>
    </row>
    <row r="407" ht="15.75" spans="1:9">
      <c r="A407" s="91">
        <v>405</v>
      </c>
      <c r="B407" s="116">
        <v>0.513888888888889</v>
      </c>
      <c r="C407" s="109" t="s">
        <v>32</v>
      </c>
      <c r="D407" s="109" t="s">
        <v>27</v>
      </c>
      <c r="E407" s="109" t="s">
        <v>28</v>
      </c>
      <c r="F407" s="81">
        <f t="shared" si="6"/>
        <v>0.586805555555556</v>
      </c>
      <c r="G407" s="90">
        <v>40</v>
      </c>
      <c r="H407" s="89">
        <v>0.0729166666666667</v>
      </c>
      <c r="I407" s="74">
        <f>SCH!A343</f>
        <v>634</v>
      </c>
    </row>
    <row r="408" ht="15.75" spans="1:10">
      <c r="A408" s="84">
        <v>406</v>
      </c>
      <c r="B408" s="117">
        <v>0.510416666666667</v>
      </c>
      <c r="C408" s="110" t="s">
        <v>32</v>
      </c>
      <c r="D408" s="110" t="s">
        <v>33</v>
      </c>
      <c r="E408" s="110" t="s">
        <v>30</v>
      </c>
      <c r="F408" s="81">
        <f t="shared" si="6"/>
        <v>0.559027777777778</v>
      </c>
      <c r="G408" s="90">
        <v>27.7</v>
      </c>
      <c r="H408" s="89">
        <v>0.0486111111111111</v>
      </c>
      <c r="I408" s="74">
        <f>SCH!A338</f>
        <v>466</v>
      </c>
      <c r="J408" s="73" t="s">
        <v>31</v>
      </c>
    </row>
    <row r="409" ht="15.75" spans="1:9">
      <c r="A409" s="84">
        <v>407</v>
      </c>
      <c r="B409" s="117">
        <v>0.493055555555556</v>
      </c>
      <c r="C409" s="101" t="s">
        <v>32</v>
      </c>
      <c r="D409" s="110" t="s">
        <v>27</v>
      </c>
      <c r="E409" s="110" t="s">
        <v>28</v>
      </c>
      <c r="F409" s="81">
        <f t="shared" si="6"/>
        <v>0.5625</v>
      </c>
      <c r="G409" s="104">
        <v>40</v>
      </c>
      <c r="H409" s="89">
        <v>0.0694444444444444</v>
      </c>
      <c r="I409" s="74">
        <f>SCH!A326</f>
        <v>2</v>
      </c>
    </row>
    <row r="410" ht="15.75" spans="1:10">
      <c r="A410" s="91">
        <v>408</v>
      </c>
      <c r="B410" s="116">
        <v>0.513888888888889</v>
      </c>
      <c r="C410" s="102" t="s">
        <v>29</v>
      </c>
      <c r="D410" s="109" t="s">
        <v>27</v>
      </c>
      <c r="E410" s="109" t="s">
        <v>30</v>
      </c>
      <c r="F410" s="81">
        <f t="shared" si="6"/>
        <v>0.548611111111111</v>
      </c>
      <c r="G410" s="90">
        <v>20.7</v>
      </c>
      <c r="H410" s="89">
        <v>0.0347222222222222</v>
      </c>
      <c r="I410" s="74">
        <f>SCH!A344</f>
        <v>638</v>
      </c>
      <c r="J410" s="73" t="s">
        <v>31</v>
      </c>
    </row>
    <row r="411" ht="15.75" spans="1:10">
      <c r="A411" s="84">
        <v>409</v>
      </c>
      <c r="B411" s="116">
        <v>0.527777777777778</v>
      </c>
      <c r="C411" s="109" t="s">
        <v>29</v>
      </c>
      <c r="D411" s="109" t="s">
        <v>27</v>
      </c>
      <c r="E411" s="109" t="s">
        <v>30</v>
      </c>
      <c r="F411" s="81">
        <f t="shared" si="6"/>
        <v>0.5625</v>
      </c>
      <c r="G411" s="85">
        <v>20.7</v>
      </c>
      <c r="H411" s="83">
        <v>0.0347222222222222</v>
      </c>
      <c r="I411" s="74">
        <f>SCH!A355</f>
        <v>646</v>
      </c>
      <c r="J411" s="73" t="s">
        <v>31</v>
      </c>
    </row>
    <row r="412" ht="15.75" spans="1:9">
      <c r="A412" s="91">
        <v>410</v>
      </c>
      <c r="B412" s="116">
        <v>0.541666666666667</v>
      </c>
      <c r="C412" s="102" t="s">
        <v>29</v>
      </c>
      <c r="D412" s="109" t="s">
        <v>59</v>
      </c>
      <c r="E412" s="109" t="s">
        <v>26</v>
      </c>
      <c r="F412" s="81">
        <f t="shared" si="6"/>
        <v>0.604166666666667</v>
      </c>
      <c r="G412" s="104">
        <v>37.2</v>
      </c>
      <c r="H412" s="89">
        <v>0.0625</v>
      </c>
      <c r="I412" s="74">
        <f>SCH!A362</f>
        <v>0</v>
      </c>
    </row>
    <row r="413" ht="15.75" spans="1:9">
      <c r="A413" s="84">
        <v>411</v>
      </c>
      <c r="B413" s="116">
        <v>0.534722222222222</v>
      </c>
      <c r="C413" s="101" t="s">
        <v>32</v>
      </c>
      <c r="D413" s="110" t="s">
        <v>27</v>
      </c>
      <c r="E413" s="110" t="s">
        <v>28</v>
      </c>
      <c r="F413" s="81">
        <f t="shared" si="6"/>
        <v>0.604166666666666</v>
      </c>
      <c r="G413" s="104">
        <v>40</v>
      </c>
      <c r="H413" s="89">
        <v>0.0694444444444444</v>
      </c>
      <c r="I413" s="74">
        <f>SCH!A363</f>
        <v>0</v>
      </c>
    </row>
    <row r="414" ht="15.75" spans="1:10">
      <c r="A414" s="84">
        <v>412</v>
      </c>
      <c r="B414" s="117">
        <v>0.541666666666667</v>
      </c>
      <c r="C414" s="110" t="s">
        <v>29</v>
      </c>
      <c r="D414" s="110" t="s">
        <v>27</v>
      </c>
      <c r="E414" s="110" t="s">
        <v>30</v>
      </c>
      <c r="F414" s="81">
        <f t="shared" si="6"/>
        <v>0.576388888888889</v>
      </c>
      <c r="G414" s="90">
        <v>20.7</v>
      </c>
      <c r="H414" s="89">
        <v>0.0347222222222222</v>
      </c>
      <c r="I414" s="74">
        <f>SCH!A369</f>
        <v>556</v>
      </c>
      <c r="J414" s="73" t="s">
        <v>31</v>
      </c>
    </row>
    <row r="415" ht="15.75" spans="1:10">
      <c r="A415" s="84">
        <v>413</v>
      </c>
      <c r="B415" s="116">
        <v>0.548611111111111</v>
      </c>
      <c r="C415" s="110" t="s">
        <v>32</v>
      </c>
      <c r="D415" s="110" t="s">
        <v>33</v>
      </c>
      <c r="E415" s="110" t="s">
        <v>30</v>
      </c>
      <c r="F415" s="81">
        <f t="shared" si="6"/>
        <v>0.597222222222222</v>
      </c>
      <c r="G415" s="90">
        <v>27.7</v>
      </c>
      <c r="H415" s="89">
        <v>0.0486111111111111</v>
      </c>
      <c r="I415" s="74">
        <f>SCH!A377</f>
        <v>552</v>
      </c>
      <c r="J415" s="73" t="s">
        <v>31</v>
      </c>
    </row>
    <row r="416" ht="15.75" spans="1:9">
      <c r="A416" s="84">
        <v>414</v>
      </c>
      <c r="B416" s="117">
        <v>0.548611111111111</v>
      </c>
      <c r="C416" s="110" t="s">
        <v>29</v>
      </c>
      <c r="D416" s="110" t="s">
        <v>27</v>
      </c>
      <c r="E416" s="110" t="s">
        <v>28</v>
      </c>
      <c r="F416" s="81">
        <f t="shared" si="6"/>
        <v>0.604166666666667</v>
      </c>
      <c r="G416" s="90">
        <v>33.7</v>
      </c>
      <c r="H416" s="89">
        <v>0.0555555555555556</v>
      </c>
      <c r="I416" s="74">
        <f>SCH!A378</f>
        <v>524</v>
      </c>
    </row>
    <row r="417" ht="15.75" spans="1:10">
      <c r="A417" s="91">
        <v>415</v>
      </c>
      <c r="B417" s="116">
        <v>0.552083333333333</v>
      </c>
      <c r="C417" s="109" t="s">
        <v>29</v>
      </c>
      <c r="D417" s="109" t="s">
        <v>27</v>
      </c>
      <c r="E417" s="109" t="s">
        <v>30</v>
      </c>
      <c r="F417" s="81">
        <f t="shared" si="6"/>
        <v>0.586805555555555</v>
      </c>
      <c r="G417" s="90">
        <v>20.7</v>
      </c>
      <c r="H417" s="89">
        <v>0.0347222222222222</v>
      </c>
      <c r="I417" s="74">
        <f>SCH!A381</f>
        <v>573</v>
      </c>
      <c r="J417" s="73" t="s">
        <v>31</v>
      </c>
    </row>
    <row r="418" ht="15.75" spans="1:9">
      <c r="A418" s="84">
        <v>416</v>
      </c>
      <c r="B418" s="116">
        <v>0.559027777777778</v>
      </c>
      <c r="C418" s="101" t="s">
        <v>32</v>
      </c>
      <c r="D418" s="110" t="s">
        <v>27</v>
      </c>
      <c r="E418" s="110" t="s">
        <v>28</v>
      </c>
      <c r="F418" s="81">
        <f t="shared" si="6"/>
        <v>0.628472222222222</v>
      </c>
      <c r="G418" s="104">
        <v>40</v>
      </c>
      <c r="H418" s="89">
        <v>0.0694444444444444</v>
      </c>
      <c r="I418" s="74">
        <f>SCH!A386</f>
        <v>502</v>
      </c>
    </row>
    <row r="419" ht="15.75" spans="1:9">
      <c r="A419" s="84">
        <v>417</v>
      </c>
      <c r="B419" s="116">
        <v>0.565972222222222</v>
      </c>
      <c r="C419" s="109" t="s">
        <v>32</v>
      </c>
      <c r="D419" s="109" t="s">
        <v>27</v>
      </c>
      <c r="E419" s="109" t="s">
        <v>28</v>
      </c>
      <c r="F419" s="81">
        <f t="shared" si="6"/>
        <v>0.638888888888889</v>
      </c>
      <c r="G419" s="105">
        <v>40</v>
      </c>
      <c r="H419" s="83">
        <v>0.0729166666666667</v>
      </c>
      <c r="I419" s="74">
        <f>SCH!A391</f>
        <v>557</v>
      </c>
    </row>
    <row r="420" ht="15.75" spans="1:10">
      <c r="A420" s="84">
        <v>418</v>
      </c>
      <c r="B420" s="116">
        <v>0.569444444444444</v>
      </c>
      <c r="C420" s="110" t="s">
        <v>32</v>
      </c>
      <c r="D420" s="110" t="s">
        <v>33</v>
      </c>
      <c r="E420" s="110" t="s">
        <v>30</v>
      </c>
      <c r="F420" s="81">
        <f t="shared" si="6"/>
        <v>0.618055555555555</v>
      </c>
      <c r="G420" s="104">
        <v>27.7</v>
      </c>
      <c r="H420" s="89">
        <v>0.0486111111111111</v>
      </c>
      <c r="I420" s="74">
        <f>SCH!A395</f>
        <v>0</v>
      </c>
      <c r="J420" s="73" t="s">
        <v>31</v>
      </c>
    </row>
    <row r="421" ht="15.75" spans="1:10">
      <c r="A421" s="84">
        <v>419</v>
      </c>
      <c r="B421" s="117">
        <v>0.569444444444444</v>
      </c>
      <c r="C421" s="110" t="s">
        <v>29</v>
      </c>
      <c r="D421" s="110" t="s">
        <v>27</v>
      </c>
      <c r="E421" s="110" t="s">
        <v>30</v>
      </c>
      <c r="F421" s="81">
        <f t="shared" si="6"/>
        <v>0.604166666666666</v>
      </c>
      <c r="G421" s="90">
        <v>20.7</v>
      </c>
      <c r="H421" s="89">
        <v>0.0347222222222222</v>
      </c>
      <c r="I421" s="74">
        <f>SCH!A396</f>
        <v>14</v>
      </c>
      <c r="J421" s="73" t="s">
        <v>31</v>
      </c>
    </row>
    <row r="422" ht="15.75" spans="1:9">
      <c r="A422" s="84">
        <v>420</v>
      </c>
      <c r="B422" s="117">
        <v>0.520833333333333</v>
      </c>
      <c r="C422" s="110" t="s">
        <v>29</v>
      </c>
      <c r="D422" s="110" t="s">
        <v>27</v>
      </c>
      <c r="E422" s="110" t="s">
        <v>28</v>
      </c>
      <c r="F422" s="81">
        <f t="shared" si="6"/>
        <v>0.576388888888889</v>
      </c>
      <c r="G422" s="90">
        <v>33.7</v>
      </c>
      <c r="H422" s="89">
        <v>0.0555555555555556</v>
      </c>
      <c r="I422" s="74">
        <f>SCH!A401</f>
        <v>512</v>
      </c>
    </row>
    <row r="423" ht="15.75" spans="1:9">
      <c r="A423" s="91">
        <v>421</v>
      </c>
      <c r="B423" s="116">
        <v>0.576388888888889</v>
      </c>
      <c r="C423" s="109" t="s">
        <v>32</v>
      </c>
      <c r="D423" s="109" t="s">
        <v>27</v>
      </c>
      <c r="E423" s="109" t="s">
        <v>28</v>
      </c>
      <c r="F423" s="81">
        <f t="shared" si="6"/>
        <v>0.645833333333333</v>
      </c>
      <c r="G423" s="105">
        <v>40</v>
      </c>
      <c r="H423" s="89">
        <v>0.0694444444444444</v>
      </c>
      <c r="I423" s="74">
        <f>SCH!A403</f>
        <v>518</v>
      </c>
    </row>
    <row r="424" ht="15.75" spans="1:10">
      <c r="A424" s="84">
        <v>422</v>
      </c>
      <c r="B424" s="116">
        <v>0.583333333333333</v>
      </c>
      <c r="C424" s="109" t="s">
        <v>29</v>
      </c>
      <c r="D424" s="109" t="s">
        <v>27</v>
      </c>
      <c r="E424" s="110" t="s">
        <v>30</v>
      </c>
      <c r="F424" s="81">
        <f t="shared" si="6"/>
        <v>0.618055555555555</v>
      </c>
      <c r="G424" s="90">
        <v>20.7</v>
      </c>
      <c r="H424" s="89">
        <v>0.0347222222222222</v>
      </c>
      <c r="I424" s="74" t="e">
        <f>SCH!#REF!</f>
        <v>#REF!</v>
      </c>
      <c r="J424" s="73" t="s">
        <v>31</v>
      </c>
    </row>
    <row r="425" ht="15.75" spans="1:10">
      <c r="A425" s="84">
        <v>423</v>
      </c>
      <c r="B425" s="116">
        <v>0.590277777777778</v>
      </c>
      <c r="C425" s="109" t="s">
        <v>32</v>
      </c>
      <c r="D425" s="109" t="s">
        <v>33</v>
      </c>
      <c r="E425" s="109" t="s">
        <v>30</v>
      </c>
      <c r="F425" s="81">
        <f t="shared" si="6"/>
        <v>0.638888888888889</v>
      </c>
      <c r="G425" s="85">
        <v>27.7</v>
      </c>
      <c r="H425" s="83">
        <v>0.0486111111111111</v>
      </c>
      <c r="I425" s="74">
        <f>SCH!A406</f>
        <v>527</v>
      </c>
      <c r="J425" s="73" t="s">
        <v>31</v>
      </c>
    </row>
    <row r="426" ht="15.75" spans="1:9">
      <c r="A426" s="84">
        <v>424</v>
      </c>
      <c r="B426" s="116">
        <v>0.59375</v>
      </c>
      <c r="C426" s="110" t="s">
        <v>29</v>
      </c>
      <c r="D426" s="110" t="s">
        <v>27</v>
      </c>
      <c r="E426" s="110" t="s">
        <v>28</v>
      </c>
      <c r="F426" s="81">
        <f t="shared" si="6"/>
        <v>0.649305555555556</v>
      </c>
      <c r="G426" s="104">
        <v>33.7</v>
      </c>
      <c r="H426" s="89">
        <v>0.0555555555555556</v>
      </c>
      <c r="I426" s="74">
        <f>SCH!A412</f>
        <v>112</v>
      </c>
    </row>
    <row r="427" ht="15.75" spans="1:9">
      <c r="A427" s="91">
        <v>425</v>
      </c>
      <c r="B427" s="116">
        <v>0.597222222222222</v>
      </c>
      <c r="C427" s="109" t="s">
        <v>29</v>
      </c>
      <c r="D427" s="109" t="s">
        <v>27</v>
      </c>
      <c r="E427" s="109" t="s">
        <v>28</v>
      </c>
      <c r="F427" s="81">
        <f t="shared" si="6"/>
        <v>0.666666666666666</v>
      </c>
      <c r="G427" s="90">
        <v>33.7</v>
      </c>
      <c r="H427" s="89">
        <v>0.0694444444444444</v>
      </c>
      <c r="I427" s="74">
        <f>SCH!A414</f>
        <v>0</v>
      </c>
    </row>
    <row r="428" ht="15.75" spans="1:9">
      <c r="A428" s="91">
        <v>426</v>
      </c>
      <c r="B428" s="116">
        <v>0.583333333333333</v>
      </c>
      <c r="C428" s="109" t="s">
        <v>32</v>
      </c>
      <c r="D428" s="109" t="s">
        <v>60</v>
      </c>
      <c r="E428" s="109" t="s">
        <v>28</v>
      </c>
      <c r="F428" s="81">
        <f t="shared" si="6"/>
        <v>0.652777777777778</v>
      </c>
      <c r="G428" s="104">
        <v>40</v>
      </c>
      <c r="H428" s="89">
        <v>0.0694444444444444</v>
      </c>
      <c r="I428" s="74">
        <f>SCH!A415</f>
        <v>0</v>
      </c>
    </row>
    <row r="429" ht="15.75" spans="1:9">
      <c r="A429" s="84">
        <v>427</v>
      </c>
      <c r="B429" s="117">
        <v>0.614583333333333</v>
      </c>
      <c r="C429" s="110" t="s">
        <v>29</v>
      </c>
      <c r="D429" s="110" t="s">
        <v>27</v>
      </c>
      <c r="E429" s="110" t="s">
        <v>28</v>
      </c>
      <c r="F429" s="81">
        <f t="shared" si="6"/>
        <v>0.670138888888889</v>
      </c>
      <c r="G429" s="90">
        <v>33.7</v>
      </c>
      <c r="H429" s="89">
        <v>0.0555555555555556</v>
      </c>
      <c r="I429" s="74">
        <f>SCH!A425</f>
        <v>651</v>
      </c>
    </row>
    <row r="430" ht="15.75" spans="1:10">
      <c r="A430" s="91">
        <v>428</v>
      </c>
      <c r="B430" s="116">
        <v>0.614583333333333</v>
      </c>
      <c r="C430" s="109" t="s">
        <v>29</v>
      </c>
      <c r="D430" s="109" t="s">
        <v>27</v>
      </c>
      <c r="E430" s="109" t="s">
        <v>30</v>
      </c>
      <c r="F430" s="81">
        <f t="shared" si="6"/>
        <v>0.649305555555555</v>
      </c>
      <c r="G430" s="82">
        <v>20.7</v>
      </c>
      <c r="H430" s="89">
        <v>0.0347222222222222</v>
      </c>
      <c r="I430" s="74">
        <f>SCH!A426</f>
        <v>657</v>
      </c>
      <c r="J430" s="73" t="s">
        <v>31</v>
      </c>
    </row>
    <row r="431" ht="15.75" spans="1:9">
      <c r="A431" s="84">
        <v>429</v>
      </c>
      <c r="B431" s="116">
        <v>0.618055555555556</v>
      </c>
      <c r="C431" s="110" t="s">
        <v>32</v>
      </c>
      <c r="D431" s="110" t="s">
        <v>27</v>
      </c>
      <c r="E431" s="109" t="s">
        <v>28</v>
      </c>
      <c r="F431" s="81">
        <f t="shared" si="6"/>
        <v>0.6875</v>
      </c>
      <c r="G431" s="105">
        <v>40</v>
      </c>
      <c r="H431" s="83">
        <v>0.0694444444444444</v>
      </c>
      <c r="I431" s="74">
        <f>SCH!A429</f>
        <v>89</v>
      </c>
    </row>
    <row r="432" ht="15.75" spans="1:10">
      <c r="A432" s="84">
        <v>430</v>
      </c>
      <c r="B432" s="116">
        <v>0.618055555555556</v>
      </c>
      <c r="C432" s="110" t="s">
        <v>32</v>
      </c>
      <c r="D432" s="110" t="s">
        <v>33</v>
      </c>
      <c r="E432" s="110" t="s">
        <v>30</v>
      </c>
      <c r="F432" s="81">
        <f t="shared" si="6"/>
        <v>0.666666666666667</v>
      </c>
      <c r="G432" s="104">
        <v>27.7</v>
      </c>
      <c r="H432" s="83">
        <v>0.0486111111111111</v>
      </c>
      <c r="I432" s="74">
        <f>SCH!A430</f>
        <v>0</v>
      </c>
      <c r="J432" s="73" t="s">
        <v>31</v>
      </c>
    </row>
    <row r="433" ht="15.75" spans="1:10">
      <c r="A433" s="91">
        <v>431</v>
      </c>
      <c r="B433" s="116">
        <v>0.625</v>
      </c>
      <c r="C433" s="109" t="s">
        <v>29</v>
      </c>
      <c r="D433" s="109" t="s">
        <v>27</v>
      </c>
      <c r="E433" s="109" t="s">
        <v>30</v>
      </c>
      <c r="F433" s="81">
        <f t="shared" si="6"/>
        <v>0.659722222222222</v>
      </c>
      <c r="G433" s="90">
        <v>20.7</v>
      </c>
      <c r="H433" s="89">
        <v>0.0347222222222222</v>
      </c>
      <c r="I433" s="74">
        <f>SCH!A432</f>
        <v>55</v>
      </c>
      <c r="J433" s="73" t="s">
        <v>31</v>
      </c>
    </row>
    <row r="434" ht="15.75" spans="1:9">
      <c r="A434" s="84">
        <v>432</v>
      </c>
      <c r="B434" s="116">
        <v>0.486111111111111</v>
      </c>
      <c r="C434" s="110" t="s">
        <v>32</v>
      </c>
      <c r="D434" s="110" t="s">
        <v>27</v>
      </c>
      <c r="E434" s="110" t="s">
        <v>28</v>
      </c>
      <c r="F434" s="81">
        <f t="shared" si="6"/>
        <v>0.5625</v>
      </c>
      <c r="G434" s="104">
        <v>40</v>
      </c>
      <c r="H434" s="89">
        <v>0.0763888888888889</v>
      </c>
      <c r="I434" s="74" t="e">
        <f>SCH!#REF!</f>
        <v>#REF!</v>
      </c>
    </row>
    <row r="435" ht="15.75" spans="1:10">
      <c r="A435" s="84">
        <v>433</v>
      </c>
      <c r="B435" s="117">
        <v>0.635416666666667</v>
      </c>
      <c r="C435" s="110" t="s">
        <v>32</v>
      </c>
      <c r="D435" s="110" t="s">
        <v>33</v>
      </c>
      <c r="E435" s="110" t="s">
        <v>30</v>
      </c>
      <c r="F435" s="81">
        <f t="shared" si="6"/>
        <v>0.684027777777778</v>
      </c>
      <c r="G435" s="90">
        <v>27.7</v>
      </c>
      <c r="H435" s="89">
        <v>0.0486111111111111</v>
      </c>
      <c r="I435" s="74" t="e">
        <f>SCH!#REF!</f>
        <v>#REF!</v>
      </c>
      <c r="J435" s="73" t="s">
        <v>31</v>
      </c>
    </row>
    <row r="436" ht="15.75" spans="1:10">
      <c r="A436" s="84">
        <v>434</v>
      </c>
      <c r="B436" s="116">
        <v>0.635416666666667</v>
      </c>
      <c r="C436" s="110" t="s">
        <v>29</v>
      </c>
      <c r="D436" s="110" t="s">
        <v>27</v>
      </c>
      <c r="E436" s="110" t="s">
        <v>30</v>
      </c>
      <c r="F436" s="81">
        <f t="shared" si="6"/>
        <v>0.670138888888889</v>
      </c>
      <c r="G436" s="90">
        <v>20.7</v>
      </c>
      <c r="H436" s="89">
        <v>0.0347222222222222</v>
      </c>
      <c r="I436" s="74" t="e">
        <f>SCH!#REF!</f>
        <v>#REF!</v>
      </c>
      <c r="J436" s="73" t="s">
        <v>31</v>
      </c>
    </row>
    <row r="437" ht="15.75" spans="1:9">
      <c r="A437" s="84">
        <v>435</v>
      </c>
      <c r="B437" s="117">
        <v>0.638888888888889</v>
      </c>
      <c r="C437" s="110" t="s">
        <v>32</v>
      </c>
      <c r="D437" s="110" t="s">
        <v>27</v>
      </c>
      <c r="E437" s="110" t="s">
        <v>28</v>
      </c>
      <c r="F437" s="81">
        <f t="shared" si="6"/>
        <v>0.715277777777778</v>
      </c>
      <c r="G437" s="88">
        <v>40</v>
      </c>
      <c r="H437" s="89">
        <v>0.0763888888888889</v>
      </c>
      <c r="I437" s="74" t="e">
        <f>SCH!#REF!</f>
        <v>#REF!</v>
      </c>
    </row>
    <row r="438" ht="15.75" spans="1:10">
      <c r="A438" s="84">
        <v>436</v>
      </c>
      <c r="B438" s="117">
        <v>0.649305555555556</v>
      </c>
      <c r="C438" s="110" t="s">
        <v>29</v>
      </c>
      <c r="D438" s="110" t="s">
        <v>27</v>
      </c>
      <c r="E438" s="110" t="s">
        <v>30</v>
      </c>
      <c r="F438" s="81">
        <f t="shared" si="6"/>
        <v>0.684027777777778</v>
      </c>
      <c r="G438" s="90">
        <v>20.7</v>
      </c>
      <c r="H438" s="89">
        <v>0.0347222222222222</v>
      </c>
      <c r="I438" s="74">
        <f>SCH!A449</f>
        <v>178</v>
      </c>
      <c r="J438" s="73" t="s">
        <v>31</v>
      </c>
    </row>
    <row r="439" ht="15.75" spans="1:9">
      <c r="A439" s="91">
        <v>437</v>
      </c>
      <c r="B439" s="116">
        <v>0.65625</v>
      </c>
      <c r="C439" s="109" t="s">
        <v>29</v>
      </c>
      <c r="D439" s="109" t="s">
        <v>27</v>
      </c>
      <c r="E439" s="109" t="s">
        <v>28</v>
      </c>
      <c r="F439" s="81">
        <f t="shared" si="6"/>
        <v>0.711805555555556</v>
      </c>
      <c r="G439" s="85">
        <v>33.7</v>
      </c>
      <c r="H439" s="89">
        <v>0.0555555555555556</v>
      </c>
      <c r="I439" s="74">
        <f>SCH!A455</f>
        <v>0</v>
      </c>
    </row>
    <row r="440" ht="15.75" spans="1:10">
      <c r="A440" s="84">
        <v>438</v>
      </c>
      <c r="B440" s="116">
        <v>0.65625</v>
      </c>
      <c r="C440" s="109" t="s">
        <v>32</v>
      </c>
      <c r="D440" s="109" t="s">
        <v>33</v>
      </c>
      <c r="E440" s="109" t="s">
        <v>30</v>
      </c>
      <c r="F440" s="81">
        <f t="shared" si="6"/>
        <v>0.704861111111111</v>
      </c>
      <c r="G440" s="105">
        <v>27.7</v>
      </c>
      <c r="H440" s="83">
        <v>0.0486111111111111</v>
      </c>
      <c r="I440" s="74">
        <f>SCH!A456</f>
        <v>23</v>
      </c>
      <c r="J440" s="73" t="s">
        <v>31</v>
      </c>
    </row>
    <row r="441" ht="15.75" spans="1:10">
      <c r="A441" s="91">
        <v>439</v>
      </c>
      <c r="B441" s="116">
        <v>0.65625</v>
      </c>
      <c r="C441" s="109" t="s">
        <v>29</v>
      </c>
      <c r="D441" s="109" t="s">
        <v>27</v>
      </c>
      <c r="E441" s="109" t="s">
        <v>30</v>
      </c>
      <c r="F441" s="81">
        <f t="shared" si="6"/>
        <v>0.690972222222222</v>
      </c>
      <c r="G441" s="90">
        <v>20.7</v>
      </c>
      <c r="H441" s="89">
        <v>0.0347222222222222</v>
      </c>
      <c r="I441" s="74">
        <f>SCH!A457</f>
        <v>201</v>
      </c>
      <c r="J441" s="73" t="s">
        <v>31</v>
      </c>
    </row>
    <row r="442" ht="15.75" spans="1:9">
      <c r="A442" s="84">
        <v>440</v>
      </c>
      <c r="B442" s="116">
        <v>0.659722222222222</v>
      </c>
      <c r="C442" s="110" t="s">
        <v>32</v>
      </c>
      <c r="D442" s="110" t="s">
        <v>27</v>
      </c>
      <c r="E442" s="110" t="s">
        <v>28</v>
      </c>
      <c r="F442" s="81">
        <f t="shared" si="6"/>
        <v>0.732638888888889</v>
      </c>
      <c r="G442" s="104">
        <v>40</v>
      </c>
      <c r="H442" s="89">
        <v>0.0729166666666667</v>
      </c>
      <c r="I442" s="74">
        <f>SCH!A459</f>
        <v>635</v>
      </c>
    </row>
    <row r="443" ht="15.75" spans="1:10">
      <c r="A443" s="84">
        <v>441</v>
      </c>
      <c r="B443" s="116">
        <v>0.670138888888889</v>
      </c>
      <c r="C443" s="110" t="s">
        <v>29</v>
      </c>
      <c r="D443" s="109" t="s">
        <v>27</v>
      </c>
      <c r="E443" s="109" t="s">
        <v>30</v>
      </c>
      <c r="F443" s="81">
        <f t="shared" si="6"/>
        <v>0.704861111111111</v>
      </c>
      <c r="G443" s="90">
        <v>20.7</v>
      </c>
      <c r="H443" s="89">
        <v>0.0347222222222222</v>
      </c>
      <c r="I443" s="74">
        <f>SCH!A468</f>
        <v>374</v>
      </c>
      <c r="J443" s="73" t="s">
        <v>31</v>
      </c>
    </row>
    <row r="444" ht="15.75" spans="1:10">
      <c r="A444" s="84">
        <v>442</v>
      </c>
      <c r="B444" s="116">
        <v>0.677083333333333</v>
      </c>
      <c r="C444" s="110" t="s">
        <v>32</v>
      </c>
      <c r="D444" s="110" t="s">
        <v>33</v>
      </c>
      <c r="E444" s="110" t="s">
        <v>30</v>
      </c>
      <c r="F444" s="81">
        <f t="shared" si="6"/>
        <v>0.725694444444444</v>
      </c>
      <c r="G444" s="90">
        <v>27.7</v>
      </c>
      <c r="H444" s="89">
        <v>0.0486111111111111</v>
      </c>
      <c r="I444" s="74" t="e">
        <f>SCH!#REF!</f>
        <v>#REF!</v>
      </c>
      <c r="J444" s="73" t="s">
        <v>31</v>
      </c>
    </row>
    <row r="445" ht="15.75" spans="1:9">
      <c r="A445" s="84">
        <v>443</v>
      </c>
      <c r="B445" s="116">
        <v>0.680555555555556</v>
      </c>
      <c r="C445" s="109" t="s">
        <v>32</v>
      </c>
      <c r="D445" s="109" t="s">
        <v>27</v>
      </c>
      <c r="E445" s="109" t="s">
        <v>28</v>
      </c>
      <c r="F445" s="81">
        <f t="shared" si="6"/>
        <v>0.75</v>
      </c>
      <c r="G445" s="105">
        <v>40</v>
      </c>
      <c r="H445" s="83">
        <v>0.0694444444444444</v>
      </c>
      <c r="I445" s="74" t="e">
        <f>SCH!#REF!</f>
        <v>#REF!</v>
      </c>
    </row>
    <row r="446" ht="15.75" spans="1:10">
      <c r="A446" s="84">
        <v>444</v>
      </c>
      <c r="B446" s="116">
        <v>0.680555555555556</v>
      </c>
      <c r="C446" s="110" t="s">
        <v>29</v>
      </c>
      <c r="D446" s="110" t="s">
        <v>27</v>
      </c>
      <c r="E446" s="110" t="s">
        <v>30</v>
      </c>
      <c r="F446" s="81">
        <f t="shared" si="6"/>
        <v>0.715277777777778</v>
      </c>
      <c r="G446" s="90">
        <v>20.7</v>
      </c>
      <c r="H446" s="89">
        <v>0.0347222222222222</v>
      </c>
      <c r="I446" s="74" t="e">
        <f>SCH!#REF!</f>
        <v>#REF!</v>
      </c>
      <c r="J446" s="73" t="s">
        <v>31</v>
      </c>
    </row>
    <row r="447" ht="15.75" spans="1:10">
      <c r="A447" s="91">
        <v>445</v>
      </c>
      <c r="B447" s="116">
        <v>0.694444444444444</v>
      </c>
      <c r="C447" s="109" t="s">
        <v>29</v>
      </c>
      <c r="D447" s="109" t="s">
        <v>27</v>
      </c>
      <c r="E447" s="109" t="s">
        <v>30</v>
      </c>
      <c r="F447" s="81">
        <f t="shared" si="6"/>
        <v>0.729166666666666</v>
      </c>
      <c r="G447" s="90">
        <v>20.7</v>
      </c>
      <c r="H447" s="89">
        <v>0.0347222222222222</v>
      </c>
      <c r="I447" s="74" t="e">
        <f>SCH!#REF!</f>
        <v>#REF!</v>
      </c>
      <c r="J447" s="73" t="s">
        <v>31</v>
      </c>
    </row>
    <row r="448" ht="15.75" spans="1:9">
      <c r="A448" s="91">
        <v>446</v>
      </c>
      <c r="B448" s="116">
        <v>0.701388888888889</v>
      </c>
      <c r="C448" s="109" t="s">
        <v>32</v>
      </c>
      <c r="D448" s="109" t="s">
        <v>27</v>
      </c>
      <c r="E448" s="109" t="s">
        <v>28</v>
      </c>
      <c r="F448" s="81">
        <f t="shared" si="6"/>
        <v>0.770833333333333</v>
      </c>
      <c r="G448" s="104">
        <v>40</v>
      </c>
      <c r="H448" s="89">
        <v>0.0694444444444444</v>
      </c>
      <c r="I448" s="74" t="e">
        <f>SCH!#REF!</f>
        <v>#REF!</v>
      </c>
    </row>
    <row r="449" ht="15.75" spans="1:10">
      <c r="A449" s="84">
        <v>447</v>
      </c>
      <c r="B449" s="116">
        <v>0.701388888888889</v>
      </c>
      <c r="C449" s="110" t="s">
        <v>32</v>
      </c>
      <c r="D449" s="110" t="s">
        <v>33</v>
      </c>
      <c r="E449" s="110" t="s">
        <v>30</v>
      </c>
      <c r="F449" s="81">
        <f t="shared" si="6"/>
        <v>0.75</v>
      </c>
      <c r="G449" s="104">
        <v>27.7</v>
      </c>
      <c r="H449" s="89">
        <v>0.0486111111111111</v>
      </c>
      <c r="I449" s="74" t="e">
        <f>SCH!#REF!</f>
        <v>#REF!</v>
      </c>
      <c r="J449" s="73" t="s">
        <v>31</v>
      </c>
    </row>
    <row r="450" ht="15.75" spans="1:9">
      <c r="A450" s="91">
        <v>448</v>
      </c>
      <c r="B450" s="116">
        <v>0.638888888888889</v>
      </c>
      <c r="C450" s="109" t="s">
        <v>29</v>
      </c>
      <c r="D450" s="109" t="s">
        <v>61</v>
      </c>
      <c r="E450" s="109" t="s">
        <v>28</v>
      </c>
      <c r="F450" s="81">
        <f t="shared" si="6"/>
        <v>0.701388888888889</v>
      </c>
      <c r="G450" s="104">
        <v>35.7</v>
      </c>
      <c r="H450" s="89">
        <v>0.0625</v>
      </c>
      <c r="I450" s="74">
        <f>SCH!A445</f>
        <v>81</v>
      </c>
    </row>
    <row r="451" ht="15.75" spans="1:10">
      <c r="A451" s="84">
        <v>449</v>
      </c>
      <c r="B451" s="116">
        <v>0.704861111111111</v>
      </c>
      <c r="C451" s="110" t="s">
        <v>49</v>
      </c>
      <c r="D451" s="110" t="s">
        <v>48</v>
      </c>
      <c r="E451" s="110" t="s">
        <v>30</v>
      </c>
      <c r="F451" s="81">
        <f t="shared" ref="F451:F514" si="7">B451+H451</f>
        <v>0.767361111111111</v>
      </c>
      <c r="G451" s="104">
        <v>35</v>
      </c>
      <c r="H451" s="89">
        <v>0.0625</v>
      </c>
      <c r="I451" s="74" t="e">
        <f>SCH!#REF!</f>
        <v>#REF!</v>
      </c>
      <c r="J451" s="73" t="s">
        <v>31</v>
      </c>
    </row>
    <row r="452" ht="15.75" spans="1:10">
      <c r="A452" s="84">
        <v>450</v>
      </c>
      <c r="B452" s="116">
        <v>0.704861111111111</v>
      </c>
      <c r="C452" s="110" t="s">
        <v>55</v>
      </c>
      <c r="D452" s="109" t="s">
        <v>54</v>
      </c>
      <c r="E452" s="109" t="s">
        <v>30</v>
      </c>
      <c r="F452" s="81">
        <f t="shared" si="7"/>
        <v>0.760416666666667</v>
      </c>
      <c r="G452" s="104">
        <v>29.5</v>
      </c>
      <c r="H452" s="89">
        <v>0.0555555555555556</v>
      </c>
      <c r="I452" s="74" t="e">
        <f>SCH!#REF!</f>
        <v>#REF!</v>
      </c>
      <c r="J452" s="73" t="s">
        <v>31</v>
      </c>
    </row>
    <row r="453" ht="15.75" spans="1:10">
      <c r="A453" s="84">
        <v>451</v>
      </c>
      <c r="B453" s="116">
        <v>0.704861111111111</v>
      </c>
      <c r="C453" s="109" t="s">
        <v>29</v>
      </c>
      <c r="D453" s="109" t="s">
        <v>27</v>
      </c>
      <c r="E453" s="109" t="s">
        <v>30</v>
      </c>
      <c r="F453" s="81">
        <f t="shared" si="7"/>
        <v>0.739583333333333</v>
      </c>
      <c r="G453" s="85">
        <v>20.7</v>
      </c>
      <c r="H453" s="83">
        <v>0.0347222222222222</v>
      </c>
      <c r="I453" s="74" t="e">
        <f>SCH!#REF!</f>
        <v>#REF!</v>
      </c>
      <c r="J453" s="73" t="s">
        <v>31</v>
      </c>
    </row>
    <row r="454" ht="15.75" spans="1:9">
      <c r="A454" s="84">
        <v>452</v>
      </c>
      <c r="B454" s="116">
        <v>0.6875</v>
      </c>
      <c r="C454" s="109" t="s">
        <v>47</v>
      </c>
      <c r="D454" s="109" t="s">
        <v>62</v>
      </c>
      <c r="E454" s="109" t="s">
        <v>28</v>
      </c>
      <c r="F454" s="81">
        <f t="shared" si="7"/>
        <v>0.784722222222222</v>
      </c>
      <c r="G454" s="115">
        <v>56</v>
      </c>
      <c r="H454" s="83">
        <v>0.0972222222222222</v>
      </c>
      <c r="I454" s="74" t="e">
        <f>SCH!#REF!</f>
        <v>#REF!</v>
      </c>
    </row>
    <row r="455" ht="15.75" spans="1:9">
      <c r="A455" s="84">
        <v>453</v>
      </c>
      <c r="B455" s="116">
        <v>0.715277777777778</v>
      </c>
      <c r="C455" s="110" t="s">
        <v>42</v>
      </c>
      <c r="D455" s="110" t="s">
        <v>27</v>
      </c>
      <c r="E455" s="110" t="s">
        <v>28</v>
      </c>
      <c r="F455" s="81">
        <f t="shared" si="7"/>
        <v>0.805555555555556</v>
      </c>
      <c r="G455" s="114">
        <v>42</v>
      </c>
      <c r="H455" s="89">
        <v>0.0902777777777778</v>
      </c>
      <c r="I455" s="74" t="e">
        <f>SCH!#REF!</f>
        <v>#REF!</v>
      </c>
    </row>
    <row r="456" ht="15.75" spans="1:9">
      <c r="A456" s="84">
        <v>454</v>
      </c>
      <c r="B456" s="117">
        <v>0.708333333333333</v>
      </c>
      <c r="C456" s="110" t="s">
        <v>29</v>
      </c>
      <c r="D456" s="110" t="s">
        <v>27</v>
      </c>
      <c r="E456" s="110" t="s">
        <v>28</v>
      </c>
      <c r="F456" s="81">
        <f t="shared" si="7"/>
        <v>0.763888888888889</v>
      </c>
      <c r="G456" s="90">
        <v>33.7</v>
      </c>
      <c r="H456" s="89">
        <v>0.0555555555555556</v>
      </c>
      <c r="I456" s="74" t="e">
        <f>SCH!#REF!</f>
        <v>#REF!</v>
      </c>
    </row>
    <row r="457" ht="15.75" spans="1:9">
      <c r="A457" s="84">
        <v>455</v>
      </c>
      <c r="B457" s="117">
        <v>0.722222222222222</v>
      </c>
      <c r="C457" s="110" t="s">
        <v>32</v>
      </c>
      <c r="D457" s="110" t="s">
        <v>27</v>
      </c>
      <c r="E457" s="110" t="s">
        <v>28</v>
      </c>
      <c r="F457" s="81">
        <f t="shared" si="7"/>
        <v>0.791666666666666</v>
      </c>
      <c r="G457" s="104">
        <v>40</v>
      </c>
      <c r="H457" s="89">
        <v>0.0694444444444444</v>
      </c>
      <c r="I457" s="74" t="e">
        <f>SCH!#REF!</f>
        <v>#REF!</v>
      </c>
    </row>
    <row r="458" ht="15.75" spans="1:10">
      <c r="A458" s="91">
        <v>456</v>
      </c>
      <c r="B458" s="116">
        <v>0.722222222222222</v>
      </c>
      <c r="C458" s="109" t="s">
        <v>32</v>
      </c>
      <c r="D458" s="109" t="s">
        <v>33</v>
      </c>
      <c r="E458" s="109" t="s">
        <v>30</v>
      </c>
      <c r="F458" s="81">
        <f t="shared" si="7"/>
        <v>0.770833333333333</v>
      </c>
      <c r="G458" s="85">
        <v>27.7</v>
      </c>
      <c r="H458" s="89">
        <v>0.0486111111111111</v>
      </c>
      <c r="I458" s="74" t="e">
        <f>SCH!#REF!</f>
        <v>#REF!</v>
      </c>
      <c r="J458" s="73" t="s">
        <v>31</v>
      </c>
    </row>
    <row r="459" ht="15.75" spans="1:9">
      <c r="A459" s="84">
        <v>457</v>
      </c>
      <c r="B459" s="116">
        <v>0.5</v>
      </c>
      <c r="C459" s="110" t="s">
        <v>29</v>
      </c>
      <c r="D459" s="110" t="s">
        <v>27</v>
      </c>
      <c r="E459" s="110" t="s">
        <v>28</v>
      </c>
      <c r="F459" s="81">
        <f t="shared" si="7"/>
        <v>0.555555555555556</v>
      </c>
      <c r="G459" s="90">
        <v>33.7</v>
      </c>
      <c r="H459" s="89">
        <v>0.0555555555555556</v>
      </c>
      <c r="I459" s="74" t="e">
        <f>SCH!#REF!</f>
        <v>#REF!</v>
      </c>
    </row>
    <row r="460" ht="15.75" spans="1:10">
      <c r="A460" s="84">
        <v>458</v>
      </c>
      <c r="B460" s="117">
        <v>0.725694444444444</v>
      </c>
      <c r="C460" s="110" t="s">
        <v>29</v>
      </c>
      <c r="D460" s="110" t="s">
        <v>27</v>
      </c>
      <c r="E460" s="110" t="s">
        <v>30</v>
      </c>
      <c r="F460" s="81">
        <f t="shared" si="7"/>
        <v>0.760416666666666</v>
      </c>
      <c r="G460" s="90">
        <v>20.7</v>
      </c>
      <c r="H460" s="89">
        <v>0.0347222222222222</v>
      </c>
      <c r="I460" s="74" t="e">
        <f>SCH!#REF!</f>
        <v>#REF!</v>
      </c>
      <c r="J460" s="73" t="s">
        <v>31</v>
      </c>
    </row>
    <row r="461" ht="15.75" spans="1:10">
      <c r="A461" s="84">
        <v>459</v>
      </c>
      <c r="B461" s="117">
        <v>0.736111111111111</v>
      </c>
      <c r="C461" s="110" t="s">
        <v>29</v>
      </c>
      <c r="D461" s="110" t="s">
        <v>27</v>
      </c>
      <c r="E461" s="110" t="s">
        <v>30</v>
      </c>
      <c r="F461" s="81">
        <f t="shared" si="7"/>
        <v>0.770833333333333</v>
      </c>
      <c r="G461" s="90">
        <v>20.7</v>
      </c>
      <c r="H461" s="89">
        <v>0.0347222222222222</v>
      </c>
      <c r="I461" s="74" t="e">
        <f>SCH!#REF!</f>
        <v>#REF!</v>
      </c>
      <c r="J461" s="73" t="s">
        <v>31</v>
      </c>
    </row>
    <row r="462" ht="15.75" spans="1:9">
      <c r="A462" s="84">
        <v>460</v>
      </c>
      <c r="B462" s="116">
        <v>0.555555555555556</v>
      </c>
      <c r="C462" s="110" t="s">
        <v>29</v>
      </c>
      <c r="D462" s="110" t="s">
        <v>27</v>
      </c>
      <c r="E462" s="110" t="s">
        <v>28</v>
      </c>
      <c r="F462" s="81">
        <f t="shared" si="7"/>
        <v>0.611111111111111</v>
      </c>
      <c r="G462" s="104">
        <v>33.7</v>
      </c>
      <c r="H462" s="89">
        <v>0.0555555555555556</v>
      </c>
      <c r="I462" s="74" t="e">
        <f>SCH!#REF!</f>
        <v>#REF!</v>
      </c>
    </row>
    <row r="463" ht="15.75" spans="1:9">
      <c r="A463" s="84">
        <v>461</v>
      </c>
      <c r="B463" s="117">
        <v>0.743055555555556</v>
      </c>
      <c r="C463" s="110" t="s">
        <v>29</v>
      </c>
      <c r="D463" s="110" t="s">
        <v>27</v>
      </c>
      <c r="E463" s="110" t="s">
        <v>28</v>
      </c>
      <c r="F463" s="81">
        <f t="shared" si="7"/>
        <v>0.805555555555556</v>
      </c>
      <c r="G463" s="104">
        <v>33.7</v>
      </c>
      <c r="H463" s="89">
        <v>0.0625</v>
      </c>
      <c r="I463" s="74" t="e">
        <f>SCH!#REF!</f>
        <v>#REF!</v>
      </c>
    </row>
    <row r="464" ht="15.75" spans="1:10">
      <c r="A464" s="91">
        <v>462</v>
      </c>
      <c r="B464" s="116">
        <v>0.743055555555556</v>
      </c>
      <c r="C464" s="109" t="s">
        <v>32</v>
      </c>
      <c r="D464" s="109" t="s">
        <v>33</v>
      </c>
      <c r="E464" s="109" t="s">
        <v>30</v>
      </c>
      <c r="F464" s="81">
        <f t="shared" si="7"/>
        <v>0.791666666666667</v>
      </c>
      <c r="G464" s="104">
        <v>27.7</v>
      </c>
      <c r="H464" s="89">
        <v>0.0486111111111111</v>
      </c>
      <c r="I464" s="74" t="e">
        <f>SCH!#REF!</f>
        <v>#REF!</v>
      </c>
      <c r="J464" s="73" t="s">
        <v>31</v>
      </c>
    </row>
    <row r="465" ht="15.75" spans="1:10">
      <c r="A465" s="84">
        <v>463</v>
      </c>
      <c r="B465" s="116">
        <v>0.743055555555556</v>
      </c>
      <c r="C465" s="110" t="s">
        <v>29</v>
      </c>
      <c r="D465" s="110" t="s">
        <v>27</v>
      </c>
      <c r="E465" s="110" t="s">
        <v>30</v>
      </c>
      <c r="F465" s="81">
        <f t="shared" si="7"/>
        <v>0.777777777777778</v>
      </c>
      <c r="G465" s="90">
        <v>20.7</v>
      </c>
      <c r="H465" s="89">
        <v>0.0347222222222222</v>
      </c>
      <c r="I465" s="74" t="e">
        <f>SCH!#REF!</f>
        <v>#REF!</v>
      </c>
      <c r="J465" s="73" t="s">
        <v>31</v>
      </c>
    </row>
    <row r="466" ht="15.75" spans="1:9">
      <c r="A466" s="84">
        <v>464</v>
      </c>
      <c r="B466" s="116">
        <v>0.746527777777778</v>
      </c>
      <c r="C466" s="110" t="s">
        <v>32</v>
      </c>
      <c r="D466" s="110" t="s">
        <v>27</v>
      </c>
      <c r="E466" s="110" t="s">
        <v>28</v>
      </c>
      <c r="F466" s="81">
        <f t="shared" si="7"/>
        <v>0.819444444444445</v>
      </c>
      <c r="G466" s="90">
        <v>40</v>
      </c>
      <c r="H466" s="89">
        <v>0.0729166666666667</v>
      </c>
      <c r="I466" s="74" t="e">
        <f>SCH!#REF!</f>
        <v>#REF!</v>
      </c>
    </row>
    <row r="467" ht="15.75" spans="1:10">
      <c r="A467" s="84">
        <v>465</v>
      </c>
      <c r="B467" s="116">
        <v>0.753472222222222</v>
      </c>
      <c r="C467" s="109" t="s">
        <v>29</v>
      </c>
      <c r="D467" s="109" t="s">
        <v>27</v>
      </c>
      <c r="E467" s="109" t="s">
        <v>30</v>
      </c>
      <c r="F467" s="81">
        <f t="shared" si="7"/>
        <v>0.788194444444444</v>
      </c>
      <c r="G467" s="85">
        <v>20.7</v>
      </c>
      <c r="H467" s="83">
        <v>0.0347222222222222</v>
      </c>
      <c r="I467" s="74" t="e">
        <f>SCH!#REF!</f>
        <v>#REF!</v>
      </c>
      <c r="J467" s="73" t="s">
        <v>31</v>
      </c>
    </row>
    <row r="468" ht="15.75" spans="1:9">
      <c r="A468" s="84">
        <v>466</v>
      </c>
      <c r="B468" s="116">
        <v>0.736111111111111</v>
      </c>
      <c r="C468" s="109" t="s">
        <v>29</v>
      </c>
      <c r="D468" s="109" t="s">
        <v>27</v>
      </c>
      <c r="E468" s="109" t="s">
        <v>28</v>
      </c>
      <c r="F468" s="81">
        <f t="shared" si="7"/>
        <v>0.791666666666667</v>
      </c>
      <c r="G468" s="105">
        <v>33.7</v>
      </c>
      <c r="H468" s="83">
        <v>0.0555555555555556</v>
      </c>
      <c r="I468" s="74" t="e">
        <f>SCH!#REF!</f>
        <v>#REF!</v>
      </c>
    </row>
    <row r="469" ht="15.75" spans="1:9">
      <c r="A469" s="84">
        <v>467</v>
      </c>
      <c r="B469" s="116">
        <v>0.666666666666667</v>
      </c>
      <c r="C469" s="109" t="s">
        <v>29</v>
      </c>
      <c r="D469" s="109" t="s">
        <v>27</v>
      </c>
      <c r="E469" s="109" t="s">
        <v>28</v>
      </c>
      <c r="F469" s="81">
        <f t="shared" si="7"/>
        <v>0.722222222222222</v>
      </c>
      <c r="G469" s="105">
        <v>33.7</v>
      </c>
      <c r="H469" s="83">
        <v>0.0555555555555556</v>
      </c>
      <c r="I469" s="74" t="e">
        <f>SCH!#REF!</f>
        <v>#REF!</v>
      </c>
    </row>
    <row r="470" ht="15.75" spans="1:10">
      <c r="A470" s="84">
        <v>468</v>
      </c>
      <c r="B470" s="116">
        <v>0.763888888888889</v>
      </c>
      <c r="C470" s="109" t="s">
        <v>32</v>
      </c>
      <c r="D470" s="109" t="s">
        <v>33</v>
      </c>
      <c r="E470" s="109" t="s">
        <v>30</v>
      </c>
      <c r="F470" s="81">
        <f t="shared" si="7"/>
        <v>0.8125</v>
      </c>
      <c r="G470" s="85">
        <v>27.7</v>
      </c>
      <c r="H470" s="83">
        <v>0.0486111111111111</v>
      </c>
      <c r="I470" s="74" t="e">
        <f>SCH!#REF!</f>
        <v>#REF!</v>
      </c>
      <c r="J470" s="73" t="s">
        <v>31</v>
      </c>
    </row>
    <row r="471" ht="15.75" spans="1:10">
      <c r="A471" s="84">
        <v>469</v>
      </c>
      <c r="B471" s="116">
        <v>0.763888888888889</v>
      </c>
      <c r="C471" s="110" t="s">
        <v>29</v>
      </c>
      <c r="D471" s="110" t="s">
        <v>27</v>
      </c>
      <c r="E471" s="110" t="s">
        <v>30</v>
      </c>
      <c r="F471" s="81">
        <f t="shared" si="7"/>
        <v>0.798611111111111</v>
      </c>
      <c r="G471" s="90">
        <v>20.7</v>
      </c>
      <c r="H471" s="89">
        <v>0.0347222222222222</v>
      </c>
      <c r="I471" s="74" t="e">
        <f>SCH!#REF!</f>
        <v>#REF!</v>
      </c>
      <c r="J471" s="73" t="s">
        <v>31</v>
      </c>
    </row>
    <row r="472" ht="15.75" spans="1:9">
      <c r="A472" s="84">
        <v>470</v>
      </c>
      <c r="B472" s="117">
        <v>0.527777777777778</v>
      </c>
      <c r="C472" s="110" t="s">
        <v>29</v>
      </c>
      <c r="D472" s="110" t="s">
        <v>27</v>
      </c>
      <c r="E472" s="110" t="s">
        <v>28</v>
      </c>
      <c r="F472" s="81">
        <f t="shared" si="7"/>
        <v>0.583333333333333</v>
      </c>
      <c r="G472" s="90">
        <v>33.7</v>
      </c>
      <c r="H472" s="89">
        <v>0.0555555555555556</v>
      </c>
      <c r="I472" s="74" t="e">
        <f>SCH!#REF!</f>
        <v>#REF!</v>
      </c>
    </row>
    <row r="473" ht="15.75" spans="1:10">
      <c r="A473" s="84">
        <v>471</v>
      </c>
      <c r="B473" s="117">
        <v>0.777777777777778</v>
      </c>
      <c r="C473" s="110" t="s">
        <v>29</v>
      </c>
      <c r="D473" s="110" t="s">
        <v>27</v>
      </c>
      <c r="E473" s="110" t="s">
        <v>30</v>
      </c>
      <c r="F473" s="81">
        <f t="shared" si="7"/>
        <v>0.8125</v>
      </c>
      <c r="G473" s="90">
        <v>20.7</v>
      </c>
      <c r="H473" s="89">
        <v>0.0347222222222222</v>
      </c>
      <c r="I473" s="74" t="e">
        <f>SCH!#REF!</f>
        <v>#REF!</v>
      </c>
      <c r="J473" s="73" t="s">
        <v>31</v>
      </c>
    </row>
    <row r="474" ht="15.75" spans="1:9">
      <c r="A474" s="84">
        <v>472</v>
      </c>
      <c r="B474" s="116">
        <v>0.767361111111111</v>
      </c>
      <c r="C474" s="110" t="s">
        <v>32</v>
      </c>
      <c r="D474" s="110" t="s">
        <v>27</v>
      </c>
      <c r="E474" s="110" t="s">
        <v>28</v>
      </c>
      <c r="F474" s="81">
        <f t="shared" si="7"/>
        <v>0.840277777777778</v>
      </c>
      <c r="G474" s="104">
        <v>40</v>
      </c>
      <c r="H474" s="89">
        <v>0.0729166666666667</v>
      </c>
      <c r="I474" s="74" t="e">
        <f>SCH!#REF!</f>
        <v>#REF!</v>
      </c>
    </row>
    <row r="475" ht="15.75" spans="1:9">
      <c r="A475" s="84">
        <v>473</v>
      </c>
      <c r="B475" s="116">
        <v>0.784722222222222</v>
      </c>
      <c r="C475" s="109" t="s">
        <v>29</v>
      </c>
      <c r="D475" s="109" t="s">
        <v>27</v>
      </c>
      <c r="E475" s="109" t="s">
        <v>28</v>
      </c>
      <c r="F475" s="81">
        <f t="shared" si="7"/>
        <v>0.847222222222222</v>
      </c>
      <c r="G475" s="105">
        <v>33.7</v>
      </c>
      <c r="H475" s="83">
        <v>0.0625</v>
      </c>
      <c r="I475" s="74" t="e">
        <f>SCH!#REF!</f>
        <v>#REF!</v>
      </c>
    </row>
    <row r="476" ht="15.75" spans="1:10">
      <c r="A476" s="91">
        <v>474</v>
      </c>
      <c r="B476" s="116">
        <v>0.784722222222222</v>
      </c>
      <c r="C476" s="109" t="s">
        <v>32</v>
      </c>
      <c r="D476" s="109" t="s">
        <v>33</v>
      </c>
      <c r="E476" s="109" t="s">
        <v>30</v>
      </c>
      <c r="F476" s="81">
        <f t="shared" si="7"/>
        <v>0.833333333333333</v>
      </c>
      <c r="G476" s="90">
        <v>27.7</v>
      </c>
      <c r="H476" s="89">
        <v>0.0486111111111111</v>
      </c>
      <c r="I476" s="74" t="e">
        <f>SCH!#REF!</f>
        <v>#REF!</v>
      </c>
      <c r="J476" s="73" t="s">
        <v>31</v>
      </c>
    </row>
    <row r="477" ht="15.75" spans="1:10">
      <c r="A477" s="84">
        <v>475</v>
      </c>
      <c r="B477" s="116">
        <v>0.784722222222222</v>
      </c>
      <c r="C477" s="110" t="s">
        <v>29</v>
      </c>
      <c r="D477" s="110" t="s">
        <v>27</v>
      </c>
      <c r="E477" s="110" t="s">
        <v>30</v>
      </c>
      <c r="F477" s="81">
        <f t="shared" si="7"/>
        <v>0.819444444444444</v>
      </c>
      <c r="G477" s="90">
        <v>20.7</v>
      </c>
      <c r="H477" s="89">
        <v>0.0347222222222222</v>
      </c>
      <c r="I477" s="74" t="e">
        <f>SCH!#REF!</f>
        <v>#REF!</v>
      </c>
      <c r="J477" s="73" t="s">
        <v>31</v>
      </c>
    </row>
    <row r="478" ht="15.75" spans="1:9">
      <c r="A478" s="84">
        <v>476</v>
      </c>
      <c r="B478" s="117">
        <v>0.663194444444444</v>
      </c>
      <c r="C478" s="110" t="s">
        <v>29</v>
      </c>
      <c r="D478" s="110" t="s">
        <v>27</v>
      </c>
      <c r="E478" s="110" t="s">
        <v>28</v>
      </c>
      <c r="F478" s="81">
        <f t="shared" si="7"/>
        <v>0.722222222222222</v>
      </c>
      <c r="G478" s="90">
        <v>33.7</v>
      </c>
      <c r="H478" s="89">
        <v>0.0590277777777778</v>
      </c>
      <c r="I478" s="74" t="e">
        <f>SCH!#REF!</f>
        <v>#REF!</v>
      </c>
    </row>
    <row r="479" ht="15.75" spans="1:10">
      <c r="A479" s="84">
        <v>477</v>
      </c>
      <c r="B479" s="116">
        <v>0.798611111111111</v>
      </c>
      <c r="C479" s="109" t="s">
        <v>29</v>
      </c>
      <c r="D479" s="109" t="s">
        <v>27</v>
      </c>
      <c r="E479" s="109" t="s">
        <v>30</v>
      </c>
      <c r="F479" s="81">
        <f t="shared" si="7"/>
        <v>0.833333333333333</v>
      </c>
      <c r="G479" s="85">
        <v>20.7</v>
      </c>
      <c r="H479" s="83">
        <v>0.0347222222222222</v>
      </c>
      <c r="I479" s="74" t="e">
        <f>SCH!#REF!</f>
        <v>#REF!</v>
      </c>
      <c r="J479" s="73" t="s">
        <v>31</v>
      </c>
    </row>
    <row r="480" ht="15.75" spans="1:9">
      <c r="A480" s="91">
        <v>478</v>
      </c>
      <c r="B480" s="116">
        <v>0.809027777777778</v>
      </c>
      <c r="C480" s="109" t="s">
        <v>32</v>
      </c>
      <c r="D480" s="109" t="s">
        <v>27</v>
      </c>
      <c r="E480" s="109" t="s">
        <v>28</v>
      </c>
      <c r="F480" s="81">
        <f t="shared" si="7"/>
        <v>0.878472222222222</v>
      </c>
      <c r="G480" s="104">
        <v>40</v>
      </c>
      <c r="H480" s="89">
        <v>0.0694444444444444</v>
      </c>
      <c r="I480" s="74" t="e">
        <f>SCH!#REF!</f>
        <v>#REF!</v>
      </c>
    </row>
    <row r="481" ht="15.75" spans="1:9">
      <c r="A481" s="84">
        <v>479</v>
      </c>
      <c r="B481" s="116">
        <v>0.805555555555556</v>
      </c>
      <c r="C481" s="110" t="s">
        <v>29</v>
      </c>
      <c r="D481" s="110" t="s">
        <v>27</v>
      </c>
      <c r="E481" s="110" t="s">
        <v>28</v>
      </c>
      <c r="F481" s="81">
        <f t="shared" si="7"/>
        <v>0.868055555555556</v>
      </c>
      <c r="G481" s="90">
        <v>33.7</v>
      </c>
      <c r="H481" s="89">
        <v>0.0625</v>
      </c>
      <c r="I481" s="74" t="e">
        <f>SCH!#REF!</f>
        <v>#REF!</v>
      </c>
    </row>
    <row r="482" ht="15.75" spans="1:10">
      <c r="A482" s="84">
        <v>480</v>
      </c>
      <c r="B482" s="116">
        <v>0.805555555555556</v>
      </c>
      <c r="C482" s="110" t="s">
        <v>32</v>
      </c>
      <c r="D482" s="110" t="s">
        <v>33</v>
      </c>
      <c r="E482" s="110" t="s">
        <v>30</v>
      </c>
      <c r="F482" s="81">
        <f t="shared" si="7"/>
        <v>0.854166666666667</v>
      </c>
      <c r="G482" s="104">
        <v>27.7</v>
      </c>
      <c r="H482" s="89">
        <v>0.0486111111111111</v>
      </c>
      <c r="I482" s="74" t="e">
        <f>SCH!#REF!</f>
        <v>#REF!</v>
      </c>
      <c r="J482" s="73" t="s">
        <v>31</v>
      </c>
    </row>
    <row r="483" ht="15.75" spans="1:10">
      <c r="A483" s="120">
        <v>481</v>
      </c>
      <c r="B483" s="116">
        <v>0.916666666666667</v>
      </c>
      <c r="C483" s="110" t="s">
        <v>29</v>
      </c>
      <c r="D483" s="110" t="s">
        <v>27</v>
      </c>
      <c r="E483" s="110" t="s">
        <v>28</v>
      </c>
      <c r="F483" s="81">
        <f t="shared" si="7"/>
        <v>0.965277777777778</v>
      </c>
      <c r="G483" s="104">
        <v>33.7</v>
      </c>
      <c r="H483" s="89">
        <v>0.0486111111111111</v>
      </c>
      <c r="I483" s="74" t="e">
        <f>SCH!#REF!</f>
        <v>#REF!</v>
      </c>
      <c r="J483"/>
    </row>
    <row r="484" ht="15.75" spans="1:10">
      <c r="A484" s="84">
        <v>482</v>
      </c>
      <c r="B484" s="117">
        <v>0.815972222222222</v>
      </c>
      <c r="C484" s="110" t="s">
        <v>29</v>
      </c>
      <c r="D484" s="110" t="s">
        <v>27</v>
      </c>
      <c r="E484" s="110" t="s">
        <v>30</v>
      </c>
      <c r="F484" s="81">
        <f t="shared" si="7"/>
        <v>0.850694444444444</v>
      </c>
      <c r="G484" s="90">
        <v>20.7</v>
      </c>
      <c r="H484" s="89">
        <v>0.0347222222222222</v>
      </c>
      <c r="I484" s="74" t="e">
        <f>SCH!#REF!</f>
        <v>#REF!</v>
      </c>
      <c r="J484" s="73" t="s">
        <v>31</v>
      </c>
    </row>
    <row r="485" ht="15.75" spans="1:10">
      <c r="A485" s="84">
        <v>483</v>
      </c>
      <c r="B485" s="116">
        <v>0.822916666666667</v>
      </c>
      <c r="C485" s="109" t="s">
        <v>32</v>
      </c>
      <c r="D485" s="109" t="s">
        <v>33</v>
      </c>
      <c r="E485" s="109" t="s">
        <v>30</v>
      </c>
      <c r="F485" s="81">
        <f t="shared" si="7"/>
        <v>0.871527777777778</v>
      </c>
      <c r="G485" s="85">
        <v>27.7</v>
      </c>
      <c r="H485" s="83">
        <v>0.0486111111111111</v>
      </c>
      <c r="I485" s="74" t="e">
        <f>SCH!#REF!</f>
        <v>#REF!</v>
      </c>
      <c r="J485" s="73" t="s">
        <v>31</v>
      </c>
    </row>
    <row r="486" ht="15.75" spans="1:9">
      <c r="A486" s="84">
        <v>484</v>
      </c>
      <c r="B486" s="116">
        <v>0.798611111111111</v>
      </c>
      <c r="C486" s="110" t="s">
        <v>32</v>
      </c>
      <c r="D486" s="109" t="s">
        <v>59</v>
      </c>
      <c r="E486" s="109" t="s">
        <v>26</v>
      </c>
      <c r="F486" s="81">
        <f t="shared" si="7"/>
        <v>0.881944444444445</v>
      </c>
      <c r="G486" s="104">
        <v>43.5</v>
      </c>
      <c r="H486" s="89">
        <v>0.0833333333333333</v>
      </c>
      <c r="I486" s="74" t="e">
        <f>SCH!#REF!</f>
        <v>#REF!</v>
      </c>
    </row>
    <row r="487" ht="15.75" spans="1:9">
      <c r="A487" s="84">
        <v>485</v>
      </c>
      <c r="B487" s="116">
        <v>0.815972222222222</v>
      </c>
      <c r="C487" s="110" t="s">
        <v>29</v>
      </c>
      <c r="D487" s="110" t="s">
        <v>27</v>
      </c>
      <c r="E487" s="110" t="s">
        <v>28</v>
      </c>
      <c r="F487" s="81">
        <f t="shared" si="7"/>
        <v>0.871527777777778</v>
      </c>
      <c r="G487" s="90">
        <v>33.7</v>
      </c>
      <c r="H487" s="89">
        <v>0.0555555555555556</v>
      </c>
      <c r="I487" s="74" t="e">
        <f>SCH!#REF!</f>
        <v>#REF!</v>
      </c>
    </row>
    <row r="488" ht="15.75" spans="1:10">
      <c r="A488" s="84">
        <v>486</v>
      </c>
      <c r="B488" s="117">
        <v>0.826388888888889</v>
      </c>
      <c r="C488" s="110" t="s">
        <v>29</v>
      </c>
      <c r="D488" s="110" t="s">
        <v>27</v>
      </c>
      <c r="E488" s="110" t="s">
        <v>30</v>
      </c>
      <c r="F488" s="81">
        <f t="shared" si="7"/>
        <v>0.861111111111111</v>
      </c>
      <c r="G488" s="90">
        <v>20.7</v>
      </c>
      <c r="H488" s="89">
        <v>0.0347222222222222</v>
      </c>
      <c r="I488" s="74" t="e">
        <f>SCH!#REF!</f>
        <v>#REF!</v>
      </c>
      <c r="J488" s="73" t="s">
        <v>31</v>
      </c>
    </row>
    <row r="489" ht="15.75" spans="1:9">
      <c r="A489" s="84">
        <v>487</v>
      </c>
      <c r="B489" s="116">
        <v>0.833333333333333</v>
      </c>
      <c r="C489" s="110" t="s">
        <v>29</v>
      </c>
      <c r="D489" s="109" t="s">
        <v>27</v>
      </c>
      <c r="E489" s="109" t="s">
        <v>28</v>
      </c>
      <c r="F489" s="81">
        <f t="shared" si="7"/>
        <v>0.888888888888889</v>
      </c>
      <c r="G489" s="104">
        <v>33.7</v>
      </c>
      <c r="H489" s="89">
        <v>0.0555555555555556</v>
      </c>
      <c r="I489" s="74" t="e">
        <f>SCH!#REF!</f>
        <v>#REF!</v>
      </c>
    </row>
    <row r="490" ht="15.75" spans="1:10">
      <c r="A490" s="84">
        <v>488</v>
      </c>
      <c r="B490" s="116">
        <v>0.840277777777778</v>
      </c>
      <c r="C490" s="109" t="s">
        <v>29</v>
      </c>
      <c r="D490" s="109" t="s">
        <v>27</v>
      </c>
      <c r="E490" s="110" t="s">
        <v>30</v>
      </c>
      <c r="F490" s="81">
        <f t="shared" si="7"/>
        <v>1.89583333333334</v>
      </c>
      <c r="G490" s="82">
        <v>20.7</v>
      </c>
      <c r="H490" s="83">
        <v>1.05555555555556</v>
      </c>
      <c r="I490" s="74" t="e">
        <f>SCH!#REF!</f>
        <v>#REF!</v>
      </c>
      <c r="J490" s="73" t="s">
        <v>31</v>
      </c>
    </row>
    <row r="491" ht="15.75" spans="1:9">
      <c r="A491" s="84">
        <v>489</v>
      </c>
      <c r="B491" s="116">
        <v>0.861111111111111</v>
      </c>
      <c r="C491" s="110" t="s">
        <v>32</v>
      </c>
      <c r="D491" s="110" t="s">
        <v>27</v>
      </c>
      <c r="E491" s="110" t="s">
        <v>28</v>
      </c>
      <c r="F491" s="81">
        <f t="shared" si="7"/>
        <v>0.930555555555556</v>
      </c>
      <c r="G491" s="104">
        <v>40</v>
      </c>
      <c r="H491" s="89">
        <v>0.0694444444444444</v>
      </c>
      <c r="I491" s="74" t="e">
        <f>SCH!#REF!</f>
        <v>#REF!</v>
      </c>
    </row>
    <row r="492" ht="15.75" spans="1:10">
      <c r="A492" s="84">
        <v>490</v>
      </c>
      <c r="B492" s="116">
        <v>0.854166666666667</v>
      </c>
      <c r="C492" s="110" t="s">
        <v>29</v>
      </c>
      <c r="D492" s="110" t="s">
        <v>27</v>
      </c>
      <c r="E492" s="110" t="s">
        <v>30</v>
      </c>
      <c r="F492" s="81">
        <f t="shared" si="7"/>
        <v>3.90972222222223</v>
      </c>
      <c r="G492" s="90">
        <v>20.7</v>
      </c>
      <c r="H492" s="89">
        <v>3.05555555555556</v>
      </c>
      <c r="I492" s="74" t="e">
        <f>SCH!#REF!</f>
        <v>#REF!</v>
      </c>
      <c r="J492" s="73" t="s">
        <v>31</v>
      </c>
    </row>
    <row r="493" ht="15.75" spans="1:9">
      <c r="A493" s="84">
        <v>491</v>
      </c>
      <c r="B493" s="116">
        <v>0.434027777777778</v>
      </c>
      <c r="C493" s="109" t="s">
        <v>32</v>
      </c>
      <c r="D493" s="109" t="s">
        <v>27</v>
      </c>
      <c r="E493" s="109" t="s">
        <v>28</v>
      </c>
      <c r="F493" s="81">
        <f t="shared" si="7"/>
        <v>0.503472222222222</v>
      </c>
      <c r="G493" s="82">
        <v>40</v>
      </c>
      <c r="H493" s="83">
        <v>0.0694444444444444</v>
      </c>
      <c r="I493" s="74">
        <f>SCH!A264</f>
        <v>589</v>
      </c>
    </row>
    <row r="494" ht="15.75" spans="1:9">
      <c r="A494" s="84">
        <v>492</v>
      </c>
      <c r="B494" s="117">
        <v>0.868055555555556</v>
      </c>
      <c r="C494" s="110" t="s">
        <v>29</v>
      </c>
      <c r="D494" s="110" t="s">
        <v>27</v>
      </c>
      <c r="E494" s="110" t="s">
        <v>28</v>
      </c>
      <c r="F494" s="81">
        <f t="shared" si="7"/>
        <v>0.923611111111112</v>
      </c>
      <c r="G494" s="90">
        <v>33.7</v>
      </c>
      <c r="H494" s="89">
        <v>0.0555555555555556</v>
      </c>
      <c r="I494" s="74" t="e">
        <f>SCH!#REF!</f>
        <v>#REF!</v>
      </c>
    </row>
    <row r="495" ht="15.75" spans="1:10">
      <c r="A495" s="84">
        <v>493</v>
      </c>
      <c r="B495" s="117">
        <v>0.868055555555556</v>
      </c>
      <c r="C495" s="110" t="s">
        <v>29</v>
      </c>
      <c r="D495" s="110" t="s">
        <v>27</v>
      </c>
      <c r="E495" s="110" t="s">
        <v>30</v>
      </c>
      <c r="F495" s="81">
        <f t="shared" si="7"/>
        <v>0.902777777777778</v>
      </c>
      <c r="G495" s="90">
        <v>20.7</v>
      </c>
      <c r="H495" s="89">
        <v>0.0347222222222222</v>
      </c>
      <c r="I495" s="74" t="e">
        <f>SCH!#REF!</f>
        <v>#REF!</v>
      </c>
      <c r="J495" s="73" t="s">
        <v>31</v>
      </c>
    </row>
    <row r="496" ht="15.75" spans="1:9">
      <c r="A496" s="84">
        <v>494</v>
      </c>
      <c r="B496" s="117">
        <v>0.888888888888889</v>
      </c>
      <c r="C496" s="110" t="s">
        <v>29</v>
      </c>
      <c r="D496" s="110" t="s">
        <v>27</v>
      </c>
      <c r="E496" s="110" t="s">
        <v>28</v>
      </c>
      <c r="F496" s="81">
        <f t="shared" si="7"/>
        <v>0.944444444444445</v>
      </c>
      <c r="G496" s="104">
        <v>33.7</v>
      </c>
      <c r="H496" s="89">
        <v>0.0555555555555556</v>
      </c>
      <c r="I496" s="74" t="e">
        <f>SCH!#REF!</f>
        <v>#REF!</v>
      </c>
    </row>
    <row r="497" ht="15.75" spans="1:10">
      <c r="A497" s="84">
        <v>495</v>
      </c>
      <c r="B497" s="116">
        <v>0.881944444444444</v>
      </c>
      <c r="C497" s="109" t="s">
        <v>29</v>
      </c>
      <c r="D497" s="109" t="s">
        <v>27</v>
      </c>
      <c r="E497" s="109" t="s">
        <v>30</v>
      </c>
      <c r="F497" s="81">
        <f t="shared" si="7"/>
        <v>0.916666666666666</v>
      </c>
      <c r="G497" s="85">
        <v>20.7</v>
      </c>
      <c r="H497" s="83">
        <v>0.0347222222222222</v>
      </c>
      <c r="I497" s="74" t="e">
        <f>SCH!#REF!</f>
        <v>#REF!</v>
      </c>
      <c r="J497" s="73" t="s">
        <v>31</v>
      </c>
    </row>
    <row r="498" ht="15.75" spans="1:9">
      <c r="A498" s="84">
        <v>496</v>
      </c>
      <c r="B498" s="117">
        <v>0.784722222222222</v>
      </c>
      <c r="C498" s="110" t="s">
        <v>32</v>
      </c>
      <c r="D498" s="110" t="s">
        <v>59</v>
      </c>
      <c r="E498" s="110" t="s">
        <v>26</v>
      </c>
      <c r="F498" s="81">
        <f t="shared" si="7"/>
        <v>0.868055555555556</v>
      </c>
      <c r="G498" s="90">
        <v>43.5</v>
      </c>
      <c r="H498" s="89">
        <v>0.0833333333333333</v>
      </c>
      <c r="I498" s="74" t="e">
        <f>SCH!#REF!</f>
        <v>#REF!</v>
      </c>
    </row>
    <row r="499" ht="15.75" spans="1:10">
      <c r="A499" s="84">
        <v>497</v>
      </c>
      <c r="B499" s="116">
        <v>0.909722222222222</v>
      </c>
      <c r="C499" s="110" t="s">
        <v>32</v>
      </c>
      <c r="D499" s="110" t="s">
        <v>27</v>
      </c>
      <c r="E499" s="110" t="s">
        <v>28</v>
      </c>
      <c r="F499" s="81">
        <f t="shared" si="7"/>
        <v>0.979166666666666</v>
      </c>
      <c r="G499" s="90">
        <v>40</v>
      </c>
      <c r="H499" s="89">
        <v>0.0694444444444444</v>
      </c>
      <c r="I499" s="74" t="e">
        <f>SCH!#REF!</f>
        <v>#REF!</v>
      </c>
      <c r="J499"/>
    </row>
    <row r="500" ht="15.75" spans="1:9">
      <c r="A500" s="91">
        <v>498</v>
      </c>
      <c r="B500" s="116">
        <v>0.875</v>
      </c>
      <c r="C500" s="109" t="s">
        <v>29</v>
      </c>
      <c r="D500" s="109" t="s">
        <v>27</v>
      </c>
      <c r="E500" s="109" t="s">
        <v>28</v>
      </c>
      <c r="F500" s="81">
        <f t="shared" si="7"/>
        <v>0.927083333333333</v>
      </c>
      <c r="G500" s="90">
        <v>33.7</v>
      </c>
      <c r="H500" s="89">
        <v>0.0520833333333333</v>
      </c>
      <c r="I500" s="74" t="e">
        <f>SCH!#REF!</f>
        <v>#REF!</v>
      </c>
    </row>
    <row r="501" ht="15.75" spans="1:10">
      <c r="A501" s="84">
        <v>499</v>
      </c>
      <c r="B501" s="116">
        <v>0.753472222222222</v>
      </c>
      <c r="C501" s="109" t="s">
        <v>29</v>
      </c>
      <c r="D501" s="109" t="s">
        <v>59</v>
      </c>
      <c r="E501" s="109" t="s">
        <v>26</v>
      </c>
      <c r="F501" s="81">
        <f t="shared" si="7"/>
        <v>0.815972222222222</v>
      </c>
      <c r="G501" s="85">
        <v>37.2</v>
      </c>
      <c r="H501" s="83">
        <v>0.0625</v>
      </c>
      <c r="I501" s="74" t="e">
        <f>SCH!#REF!</f>
        <v>#REF!</v>
      </c>
      <c r="J501"/>
    </row>
    <row r="502" ht="15.75" spans="1:10">
      <c r="A502" s="84">
        <v>500</v>
      </c>
      <c r="B502" s="116">
        <v>0.711805555555555</v>
      </c>
      <c r="C502" s="110" t="s">
        <v>30</v>
      </c>
      <c r="D502" s="110" t="s">
        <v>27</v>
      </c>
      <c r="E502" s="110" t="s">
        <v>26</v>
      </c>
      <c r="F502" s="81">
        <f t="shared" si="7"/>
        <v>0.729166666666667</v>
      </c>
      <c r="G502" s="104">
        <v>12</v>
      </c>
      <c r="H502" s="89">
        <v>0.0173611111111111</v>
      </c>
      <c r="I502" s="74" t="e">
        <f>SCH!#REF!</f>
        <v>#REF!</v>
      </c>
      <c r="J502" t="s">
        <v>57</v>
      </c>
    </row>
    <row r="503" ht="15.75" spans="1:9">
      <c r="A503" s="84">
        <v>501</v>
      </c>
      <c r="B503" s="92">
        <v>0.222222222222222</v>
      </c>
      <c r="C503" s="80" t="s">
        <v>28</v>
      </c>
      <c r="D503" s="80" t="s">
        <v>63</v>
      </c>
      <c r="E503" s="87" t="s">
        <v>64</v>
      </c>
      <c r="F503" s="81">
        <f t="shared" si="7"/>
        <v>0.25</v>
      </c>
      <c r="G503" s="88">
        <v>17</v>
      </c>
      <c r="H503" s="89">
        <v>0.0277777777777778</v>
      </c>
      <c r="I503" s="74">
        <f>SCH!A30</f>
        <v>132</v>
      </c>
    </row>
    <row r="504" ht="15.75" spans="1:9">
      <c r="A504" s="84">
        <v>502</v>
      </c>
      <c r="B504" s="86">
        <v>0.229166666666667</v>
      </c>
      <c r="C504" s="87" t="s">
        <v>26</v>
      </c>
      <c r="D504" s="87" t="s">
        <v>65</v>
      </c>
      <c r="E504" s="87" t="s">
        <v>64</v>
      </c>
      <c r="F504" s="81">
        <f t="shared" si="7"/>
        <v>0.263888888888889</v>
      </c>
      <c r="G504" s="88">
        <v>20.5</v>
      </c>
      <c r="H504" s="89">
        <v>0.0347222222222222</v>
      </c>
      <c r="I504" s="74">
        <f>SCH!A48</f>
        <v>206</v>
      </c>
    </row>
    <row r="505" ht="15.75" spans="1:9">
      <c r="A505" s="84">
        <v>503</v>
      </c>
      <c r="B505" s="86">
        <v>0.256944444444444</v>
      </c>
      <c r="C505" s="80" t="s">
        <v>28</v>
      </c>
      <c r="D505" s="80" t="s">
        <v>63</v>
      </c>
      <c r="E505" s="80" t="s">
        <v>64</v>
      </c>
      <c r="F505" s="81">
        <f t="shared" si="7"/>
        <v>0.284722222222222</v>
      </c>
      <c r="G505" s="82">
        <v>17</v>
      </c>
      <c r="H505" s="83">
        <v>0.0277777777777778</v>
      </c>
      <c r="I505" s="74">
        <f>SCH!A63</f>
        <v>333</v>
      </c>
    </row>
    <row r="506" ht="15.75" spans="1:9">
      <c r="A506" s="84">
        <v>504</v>
      </c>
      <c r="B506" s="86">
        <v>0.277777777777778</v>
      </c>
      <c r="C506" s="87" t="s">
        <v>28</v>
      </c>
      <c r="D506" s="87" t="s">
        <v>63</v>
      </c>
      <c r="E506" s="87" t="s">
        <v>64</v>
      </c>
      <c r="F506" s="81">
        <f t="shared" si="7"/>
        <v>0.305555555555556</v>
      </c>
      <c r="G506" s="88">
        <v>17</v>
      </c>
      <c r="H506" s="89">
        <v>0.0277777777777778</v>
      </c>
      <c r="I506" s="74">
        <f>SCH!A87</f>
        <v>437</v>
      </c>
    </row>
    <row r="507" ht="15.75" spans="1:9">
      <c r="A507" s="84">
        <v>505</v>
      </c>
      <c r="B507" s="94">
        <v>0.291666666666667</v>
      </c>
      <c r="C507" s="87" t="s">
        <v>28</v>
      </c>
      <c r="D507" s="87" t="s">
        <v>63</v>
      </c>
      <c r="E507" s="87" t="s">
        <v>64</v>
      </c>
      <c r="F507" s="81">
        <f t="shared" si="7"/>
        <v>0.319444444444445</v>
      </c>
      <c r="G507" s="88">
        <v>17</v>
      </c>
      <c r="H507" s="89">
        <v>0.0277777777777778</v>
      </c>
      <c r="I507" s="74">
        <f>SCH!A105</f>
        <v>487</v>
      </c>
    </row>
    <row r="508" ht="15.75" spans="1:9">
      <c r="A508" s="84">
        <v>506</v>
      </c>
      <c r="B508" s="92">
        <v>0.305555555555556</v>
      </c>
      <c r="C508" s="80" t="s">
        <v>28</v>
      </c>
      <c r="D508" s="80" t="s">
        <v>63</v>
      </c>
      <c r="E508" s="80" t="s">
        <v>64</v>
      </c>
      <c r="F508" s="81">
        <f t="shared" si="7"/>
        <v>0.340277777777778</v>
      </c>
      <c r="G508" s="82">
        <v>17</v>
      </c>
      <c r="H508" s="83">
        <v>0.0347222222222222</v>
      </c>
      <c r="I508" s="74">
        <f>SCH!A119</f>
        <v>340</v>
      </c>
    </row>
    <row r="509" ht="15.75" spans="1:9">
      <c r="A509" s="84">
        <v>507</v>
      </c>
      <c r="B509" s="86">
        <v>0.326388888888889</v>
      </c>
      <c r="C509" s="87" t="s">
        <v>28</v>
      </c>
      <c r="D509" s="87" t="s">
        <v>63</v>
      </c>
      <c r="E509" s="87" t="s">
        <v>64</v>
      </c>
      <c r="F509" s="81">
        <f t="shared" si="7"/>
        <v>0.354166666666667</v>
      </c>
      <c r="G509" s="88">
        <v>17</v>
      </c>
      <c r="H509" s="89">
        <v>0.0277777777777778</v>
      </c>
      <c r="I509" s="74">
        <f>SCH!A141</f>
        <v>161</v>
      </c>
    </row>
    <row r="510" ht="15.75" spans="1:9">
      <c r="A510" s="91">
        <v>508</v>
      </c>
      <c r="B510" s="93">
        <v>0.340277777777778</v>
      </c>
      <c r="C510" s="80" t="s">
        <v>28</v>
      </c>
      <c r="D510" s="80" t="s">
        <v>63</v>
      </c>
      <c r="E510" s="80" t="s">
        <v>64</v>
      </c>
      <c r="F510" s="81">
        <f t="shared" si="7"/>
        <v>0.368055555555556</v>
      </c>
      <c r="G510" s="88">
        <v>17</v>
      </c>
      <c r="H510" s="89">
        <v>0.0277777777777778</v>
      </c>
      <c r="I510" s="74">
        <f>SCH!A163</f>
        <v>575</v>
      </c>
    </row>
    <row r="511" ht="15.75" spans="1:9">
      <c r="A511" s="84">
        <v>509</v>
      </c>
      <c r="B511" s="81">
        <v>0.354166666666667</v>
      </c>
      <c r="C511" s="80" t="s">
        <v>26</v>
      </c>
      <c r="D511" s="80" t="s">
        <v>63</v>
      </c>
      <c r="E511" s="80" t="s">
        <v>64</v>
      </c>
      <c r="F511" s="81">
        <f t="shared" si="7"/>
        <v>0.388888888888889</v>
      </c>
      <c r="G511" s="82">
        <v>17</v>
      </c>
      <c r="H511" s="83">
        <v>0.0347222222222222</v>
      </c>
      <c r="I511" s="74">
        <f>SCH!A186</f>
        <v>554</v>
      </c>
    </row>
    <row r="512" ht="15.75" spans="1:9">
      <c r="A512" s="84">
        <v>510</v>
      </c>
      <c r="B512" s="93">
        <v>0.430555555555556</v>
      </c>
      <c r="C512" s="87" t="s">
        <v>28</v>
      </c>
      <c r="D512" s="87" t="s">
        <v>64</v>
      </c>
      <c r="E512" s="87" t="s">
        <v>66</v>
      </c>
      <c r="F512" s="81">
        <f t="shared" si="7"/>
        <v>0.472222222222223</v>
      </c>
      <c r="G512" s="88">
        <v>22</v>
      </c>
      <c r="H512" s="89">
        <v>0.0416666666666667</v>
      </c>
      <c r="I512" s="74">
        <f>SCH!A197</f>
        <v>138</v>
      </c>
    </row>
    <row r="513" ht="15.75" spans="1:9">
      <c r="A513" s="91">
        <v>511</v>
      </c>
      <c r="B513" s="86">
        <v>0.375</v>
      </c>
      <c r="C513" s="80" t="s">
        <v>28</v>
      </c>
      <c r="D513" s="80" t="s">
        <v>63</v>
      </c>
      <c r="E513" s="80" t="s">
        <v>64</v>
      </c>
      <c r="F513" s="81">
        <f t="shared" si="7"/>
        <v>0.402777777777778</v>
      </c>
      <c r="G513" s="88">
        <v>17</v>
      </c>
      <c r="H513" s="89">
        <v>0.0277777777777778</v>
      </c>
      <c r="I513" s="74">
        <f>SCH!A208</f>
        <v>457</v>
      </c>
    </row>
    <row r="514" ht="15.75" spans="1:9">
      <c r="A514" s="84">
        <v>512</v>
      </c>
      <c r="B514" s="92">
        <v>0.409722222222222</v>
      </c>
      <c r="C514" s="80" t="s">
        <v>28</v>
      </c>
      <c r="D514" s="80" t="s">
        <v>63</v>
      </c>
      <c r="E514" s="80" t="s">
        <v>64</v>
      </c>
      <c r="F514" s="81">
        <f t="shared" si="7"/>
        <v>0.4375</v>
      </c>
      <c r="G514" s="82">
        <v>17</v>
      </c>
      <c r="H514" s="83">
        <v>0.0277777777777778</v>
      </c>
      <c r="I514" s="74">
        <f>SCH!A236</f>
        <v>0</v>
      </c>
    </row>
    <row r="515" ht="15.75" spans="1:9">
      <c r="A515" s="84">
        <v>513</v>
      </c>
      <c r="B515" s="94">
        <v>0.395833333333333</v>
      </c>
      <c r="C515" s="87" t="s">
        <v>28</v>
      </c>
      <c r="D515" s="87" t="s">
        <v>63</v>
      </c>
      <c r="E515" s="87" t="s">
        <v>64</v>
      </c>
      <c r="F515" s="81">
        <f t="shared" ref="F515:F578" si="8">B515+H515</f>
        <v>0.423611111111111</v>
      </c>
      <c r="G515" s="88">
        <v>17</v>
      </c>
      <c r="H515" s="89">
        <v>0.0277777777777778</v>
      </c>
      <c r="I515" s="74">
        <f>SCH!A223</f>
        <v>612</v>
      </c>
    </row>
    <row r="516" ht="15.75" spans="1:9">
      <c r="A516" s="84">
        <v>514</v>
      </c>
      <c r="B516" s="86">
        <v>0.416666666666667</v>
      </c>
      <c r="C516" s="87" t="s">
        <v>28</v>
      </c>
      <c r="D516" s="80" t="s">
        <v>63</v>
      </c>
      <c r="E516" s="80" t="s">
        <v>64</v>
      </c>
      <c r="F516" s="81">
        <f t="shared" si="8"/>
        <v>0.444444444444445</v>
      </c>
      <c r="G516" s="88">
        <v>17</v>
      </c>
      <c r="H516" s="89">
        <v>0.0277777777777778</v>
      </c>
      <c r="I516" s="74">
        <f>SCH!A247</f>
        <v>170</v>
      </c>
    </row>
    <row r="517" ht="15.75" spans="1:9">
      <c r="A517" s="84">
        <v>515</v>
      </c>
      <c r="B517" s="93">
        <v>0.263888888888889</v>
      </c>
      <c r="C517" s="87" t="s">
        <v>26</v>
      </c>
      <c r="D517" s="87" t="s">
        <v>65</v>
      </c>
      <c r="E517" s="87" t="s">
        <v>64</v>
      </c>
      <c r="F517" s="81">
        <f t="shared" si="8"/>
        <v>0.298611111111111</v>
      </c>
      <c r="G517" s="88">
        <v>20.5</v>
      </c>
      <c r="H517" s="89">
        <v>0.0347222222222222</v>
      </c>
      <c r="I517" s="74">
        <f>SCH!A269</f>
        <v>0</v>
      </c>
    </row>
    <row r="518" ht="15.75" spans="1:9">
      <c r="A518" s="84">
        <v>516</v>
      </c>
      <c r="B518" s="95">
        <v>0.447916666666667</v>
      </c>
      <c r="C518" s="87" t="s">
        <v>28</v>
      </c>
      <c r="D518" s="87" t="s">
        <v>63</v>
      </c>
      <c r="E518" s="87" t="s">
        <v>64</v>
      </c>
      <c r="F518" s="81">
        <f t="shared" si="8"/>
        <v>0.479166666666667</v>
      </c>
      <c r="G518" s="88">
        <v>17</v>
      </c>
      <c r="H518" s="89">
        <v>0.03125</v>
      </c>
      <c r="I518" s="74">
        <f>SCH!A288</f>
        <v>599</v>
      </c>
    </row>
    <row r="519" ht="15.75" spans="1:9">
      <c r="A519" s="84">
        <v>517</v>
      </c>
      <c r="B519" s="97">
        <v>0.427083333333333</v>
      </c>
      <c r="C519" s="87" t="s">
        <v>28</v>
      </c>
      <c r="D519" s="87" t="s">
        <v>63</v>
      </c>
      <c r="E519" s="87" t="s">
        <v>64</v>
      </c>
      <c r="F519" s="81">
        <f t="shared" si="8"/>
        <v>0.454861111111111</v>
      </c>
      <c r="G519" s="88">
        <v>17</v>
      </c>
      <c r="H519" s="89">
        <v>0.0277777777777778</v>
      </c>
      <c r="I519" s="74">
        <f>SCH!A254</f>
        <v>617</v>
      </c>
    </row>
    <row r="520" ht="15.75" spans="1:9">
      <c r="A520" s="121">
        <v>518</v>
      </c>
      <c r="B520" s="86">
        <v>0.479166666666667</v>
      </c>
      <c r="C520" s="80" t="s">
        <v>28</v>
      </c>
      <c r="D520" s="80" t="s">
        <v>63</v>
      </c>
      <c r="E520" s="80" t="s">
        <v>64</v>
      </c>
      <c r="F520" s="81">
        <f t="shared" si="8"/>
        <v>0.506944444444445</v>
      </c>
      <c r="G520" s="82">
        <v>17</v>
      </c>
      <c r="H520" s="83">
        <v>0.0277777777777778</v>
      </c>
      <c r="I520" s="74">
        <f>SCH!A311</f>
        <v>351</v>
      </c>
    </row>
    <row r="521" ht="15.75" spans="1:9">
      <c r="A521" s="84">
        <v>519</v>
      </c>
      <c r="B521" s="96">
        <v>0.496527777777778</v>
      </c>
      <c r="C521" s="80" t="s">
        <v>28</v>
      </c>
      <c r="D521" s="80" t="s">
        <v>63</v>
      </c>
      <c r="E521" s="80" t="s">
        <v>64</v>
      </c>
      <c r="F521" s="81">
        <f t="shared" si="8"/>
        <v>0.524305555555555</v>
      </c>
      <c r="G521" s="82">
        <v>17</v>
      </c>
      <c r="H521" s="83">
        <v>0.0277777777777778</v>
      </c>
      <c r="I521" s="74">
        <f>SCH!A323</f>
        <v>540</v>
      </c>
    </row>
    <row r="522" ht="15.75" spans="1:9">
      <c r="A522" s="84">
        <v>520</v>
      </c>
      <c r="B522" s="93">
        <v>0.513888888888889</v>
      </c>
      <c r="C522" s="87" t="s">
        <v>28</v>
      </c>
      <c r="D522" s="87" t="s">
        <v>63</v>
      </c>
      <c r="E522" s="87" t="s">
        <v>64</v>
      </c>
      <c r="F522" s="81">
        <f t="shared" si="8"/>
        <v>0.541666666666667</v>
      </c>
      <c r="G522" s="88">
        <v>17</v>
      </c>
      <c r="H522" s="89">
        <v>0.0277777777777778</v>
      </c>
      <c r="I522" s="74">
        <f>SCH!A332</f>
        <v>631</v>
      </c>
    </row>
    <row r="523" ht="15.75" spans="1:9">
      <c r="A523" s="84">
        <v>521</v>
      </c>
      <c r="B523" s="108">
        <v>0.513888888888889</v>
      </c>
      <c r="C523" s="87" t="s">
        <v>28</v>
      </c>
      <c r="D523" s="87" t="s">
        <v>63</v>
      </c>
      <c r="E523" s="87" t="s">
        <v>64</v>
      </c>
      <c r="F523" s="81">
        <f t="shared" si="8"/>
        <v>0.541666666666667</v>
      </c>
      <c r="G523" s="88">
        <v>17</v>
      </c>
      <c r="H523" s="89">
        <v>0.0277777777777778</v>
      </c>
      <c r="I523" s="74">
        <f>SCH!A333</f>
        <v>0</v>
      </c>
    </row>
    <row r="524" ht="15.75" spans="1:9">
      <c r="A524" s="84">
        <v>522</v>
      </c>
      <c r="B524" s="94">
        <v>0.520833333333333</v>
      </c>
      <c r="C524" s="87" t="s">
        <v>28</v>
      </c>
      <c r="D524" s="87" t="s">
        <v>63</v>
      </c>
      <c r="E524" s="87" t="s">
        <v>64</v>
      </c>
      <c r="F524" s="81">
        <f t="shared" si="8"/>
        <v>0.548611111111111</v>
      </c>
      <c r="G524" s="88">
        <v>17</v>
      </c>
      <c r="H524" s="89">
        <v>0.0277777777777778</v>
      </c>
      <c r="I524" s="74">
        <f>SCH!A350</f>
        <v>0</v>
      </c>
    </row>
    <row r="525" ht="15.75" spans="1:9">
      <c r="A525" s="91">
        <v>523</v>
      </c>
      <c r="B525" s="93">
        <v>0.534722222222222</v>
      </c>
      <c r="C525" s="80" t="s">
        <v>28</v>
      </c>
      <c r="D525" s="80" t="s">
        <v>63</v>
      </c>
      <c r="E525" s="80" t="s">
        <v>64</v>
      </c>
      <c r="F525" s="81">
        <f t="shared" si="8"/>
        <v>0.5625</v>
      </c>
      <c r="G525" s="88">
        <v>17</v>
      </c>
      <c r="H525" s="89">
        <v>0.0277777777777778</v>
      </c>
      <c r="I525" s="74">
        <f>SCH!A364</f>
        <v>0</v>
      </c>
    </row>
    <row r="526" ht="15.75" spans="1:9">
      <c r="A526" s="84">
        <v>524</v>
      </c>
      <c r="B526" s="86">
        <v>0.545138888888889</v>
      </c>
      <c r="C526" s="87" t="s">
        <v>28</v>
      </c>
      <c r="D526" s="80" t="s">
        <v>63</v>
      </c>
      <c r="E526" s="80" t="s">
        <v>64</v>
      </c>
      <c r="F526" s="81">
        <f t="shared" si="8"/>
        <v>0.572916666666667</v>
      </c>
      <c r="G526" s="88">
        <v>17</v>
      </c>
      <c r="H526" s="89">
        <v>0.0277777777777778</v>
      </c>
      <c r="I526" s="74">
        <f>SCH!A374</f>
        <v>0</v>
      </c>
    </row>
    <row r="527" ht="15.75" spans="1:9">
      <c r="A527" s="84">
        <v>525</v>
      </c>
      <c r="B527" s="92">
        <v>0.465277777777778</v>
      </c>
      <c r="C527" s="87" t="s">
        <v>28</v>
      </c>
      <c r="D527" s="87" t="s">
        <v>63</v>
      </c>
      <c r="E527" s="87" t="s">
        <v>64</v>
      </c>
      <c r="F527" s="81">
        <f t="shared" si="8"/>
        <v>0.493055555555556</v>
      </c>
      <c r="G527" s="88">
        <v>17</v>
      </c>
      <c r="H527" s="89">
        <v>0.0277777777777778</v>
      </c>
      <c r="I527" s="74">
        <f>SCH!A300</f>
        <v>0</v>
      </c>
    </row>
    <row r="528" ht="15.75" spans="1:9">
      <c r="A528" s="84">
        <v>526</v>
      </c>
      <c r="B528" s="108">
        <v>0.583333333333333</v>
      </c>
      <c r="C528" s="87" t="s">
        <v>28</v>
      </c>
      <c r="D528" s="87" t="s">
        <v>63</v>
      </c>
      <c r="E528" s="87" t="s">
        <v>64</v>
      </c>
      <c r="F528" s="81">
        <f t="shared" si="8"/>
        <v>0.611111111111111</v>
      </c>
      <c r="G528" s="88">
        <v>17</v>
      </c>
      <c r="H528" s="89">
        <v>0.0277777777777778</v>
      </c>
      <c r="I528" s="74" t="e">
        <f>SCH!#REF!</f>
        <v>#REF!</v>
      </c>
    </row>
    <row r="529" ht="15.75" spans="1:9">
      <c r="A529" s="84">
        <v>527</v>
      </c>
      <c r="B529" s="93">
        <v>0.604166666666667</v>
      </c>
      <c r="C529" s="87" t="s">
        <v>26</v>
      </c>
      <c r="D529" s="87" t="s">
        <v>63</v>
      </c>
      <c r="E529" s="87" t="s">
        <v>64</v>
      </c>
      <c r="F529" s="81">
        <f t="shared" si="8"/>
        <v>0.631944444444445</v>
      </c>
      <c r="G529" s="88">
        <v>17</v>
      </c>
      <c r="H529" s="89">
        <v>0.0277777777777778</v>
      </c>
      <c r="I529" s="74" t="e">
        <f>SCH!#REF!</f>
        <v>#REF!</v>
      </c>
    </row>
    <row r="530" ht="15.75" spans="1:10">
      <c r="A530" s="84">
        <v>528</v>
      </c>
      <c r="B530" s="97">
        <v>0.614583333333333</v>
      </c>
      <c r="C530" s="87" t="s">
        <v>28</v>
      </c>
      <c r="D530" s="87" t="s">
        <v>63</v>
      </c>
      <c r="E530" s="87" t="s">
        <v>64</v>
      </c>
      <c r="F530" s="81">
        <f t="shared" si="8"/>
        <v>0.642361111111111</v>
      </c>
      <c r="G530" s="88">
        <v>17</v>
      </c>
      <c r="H530" s="89">
        <v>0.0277777777777778</v>
      </c>
      <c r="I530" s="74">
        <f>SCH!A427</f>
        <v>653</v>
      </c>
      <c r="J530"/>
    </row>
    <row r="531" ht="15.75" spans="1:10">
      <c r="A531" s="84">
        <v>529</v>
      </c>
      <c r="B531" s="108">
        <v>0.708333333333333</v>
      </c>
      <c r="C531" s="87" t="s">
        <v>28</v>
      </c>
      <c r="D531" s="87" t="s">
        <v>63</v>
      </c>
      <c r="E531" s="87" t="s">
        <v>64</v>
      </c>
      <c r="F531" s="81">
        <f t="shared" si="8"/>
        <v>0.736111111111111</v>
      </c>
      <c r="G531" s="88">
        <v>17</v>
      </c>
      <c r="H531" s="89">
        <v>0.0277777777777778</v>
      </c>
      <c r="I531" s="74">
        <f>SCH!A437</f>
        <v>108</v>
      </c>
      <c r="J531"/>
    </row>
    <row r="532" ht="15.75" spans="1:10">
      <c r="A532" s="84">
        <v>530</v>
      </c>
      <c r="B532" s="86">
        <v>0.597222222222222</v>
      </c>
      <c r="C532" s="80" t="s">
        <v>28</v>
      </c>
      <c r="D532" s="80" t="s">
        <v>63</v>
      </c>
      <c r="E532" s="80" t="s">
        <v>64</v>
      </c>
      <c r="F532" s="81">
        <f t="shared" si="8"/>
        <v>0.625</v>
      </c>
      <c r="G532" s="82">
        <v>17</v>
      </c>
      <c r="H532" s="83">
        <v>0.0277777777777778</v>
      </c>
      <c r="I532" s="74">
        <f>SCH!A407</f>
        <v>571</v>
      </c>
      <c r="J532"/>
    </row>
    <row r="533" ht="15.75" spans="1:9">
      <c r="A533" s="84">
        <v>531</v>
      </c>
      <c r="B533" s="86">
        <v>0.652777777777778</v>
      </c>
      <c r="C533" s="80" t="s">
        <v>26</v>
      </c>
      <c r="D533" s="80" t="s">
        <v>63</v>
      </c>
      <c r="E533" s="80" t="s">
        <v>64</v>
      </c>
      <c r="F533" s="81">
        <f t="shared" si="8"/>
        <v>0.680555555555556</v>
      </c>
      <c r="G533" s="82">
        <v>17</v>
      </c>
      <c r="H533" s="83">
        <v>0.0277777777777778</v>
      </c>
      <c r="I533" s="74">
        <f>SCH!A458</f>
        <v>381</v>
      </c>
    </row>
    <row r="534" ht="15.75" spans="1:10">
      <c r="A534" s="84">
        <v>532</v>
      </c>
      <c r="B534" s="108">
        <v>0.59375</v>
      </c>
      <c r="C534" s="87" t="s">
        <v>28</v>
      </c>
      <c r="D534" s="87" t="s">
        <v>63</v>
      </c>
      <c r="E534" s="87" t="s">
        <v>64</v>
      </c>
      <c r="F534" s="81">
        <f t="shared" si="8"/>
        <v>0.625</v>
      </c>
      <c r="G534" s="88">
        <v>17</v>
      </c>
      <c r="H534" s="89">
        <v>0.03125</v>
      </c>
      <c r="I534" s="74" t="e">
        <f>SCH!#REF!</f>
        <v>#REF!</v>
      </c>
      <c r="J534"/>
    </row>
    <row r="535" ht="15.75" spans="1:10">
      <c r="A535" s="84">
        <v>533</v>
      </c>
      <c r="B535" s="86">
        <v>0.645833333333333</v>
      </c>
      <c r="C535" s="87" t="s">
        <v>28</v>
      </c>
      <c r="D535" s="87" t="s">
        <v>63</v>
      </c>
      <c r="E535" s="87" t="s">
        <v>64</v>
      </c>
      <c r="F535" s="81">
        <f t="shared" si="8"/>
        <v>0.673611111111111</v>
      </c>
      <c r="G535" s="88">
        <v>17</v>
      </c>
      <c r="H535" s="89">
        <v>0.0277777777777778</v>
      </c>
      <c r="I535" s="74">
        <f>SCH!A440</f>
        <v>16</v>
      </c>
      <c r="J535"/>
    </row>
    <row r="536" ht="15.75" spans="1:9">
      <c r="A536" s="84">
        <v>534</v>
      </c>
      <c r="B536" s="97">
        <v>0.659722222222222</v>
      </c>
      <c r="C536" s="87" t="s">
        <v>28</v>
      </c>
      <c r="D536" s="87" t="s">
        <v>63</v>
      </c>
      <c r="E536" s="87" t="s">
        <v>64</v>
      </c>
      <c r="F536" s="81">
        <f t="shared" si="8"/>
        <v>0.6875</v>
      </c>
      <c r="G536" s="88">
        <v>17</v>
      </c>
      <c r="H536" s="89">
        <v>0.0277777777777778</v>
      </c>
      <c r="I536" s="74" t="e">
        <f>SCH!#REF!</f>
        <v>#REF!</v>
      </c>
    </row>
    <row r="537" ht="15.75" spans="1:10">
      <c r="A537" s="84">
        <v>535</v>
      </c>
      <c r="B537" s="94">
        <v>0.697916666666667</v>
      </c>
      <c r="C537" s="87" t="s">
        <v>28</v>
      </c>
      <c r="D537" s="87" t="s">
        <v>63</v>
      </c>
      <c r="E537" s="87" t="s">
        <v>64</v>
      </c>
      <c r="F537" s="81">
        <f t="shared" si="8"/>
        <v>0.725694444444445</v>
      </c>
      <c r="G537" s="88">
        <v>17</v>
      </c>
      <c r="H537" s="89">
        <v>0.0277777777777778</v>
      </c>
      <c r="I537" s="74" t="e">
        <f>SCH!#REF!</f>
        <v>#REF!</v>
      </c>
      <c r="J537"/>
    </row>
    <row r="538" ht="15.75" spans="1:9">
      <c r="A538" s="84">
        <v>536</v>
      </c>
      <c r="B538" s="112">
        <v>0.729166666666667</v>
      </c>
      <c r="C538" s="87" t="s">
        <v>28</v>
      </c>
      <c r="D538" s="87" t="s">
        <v>63</v>
      </c>
      <c r="E538" s="87" t="s">
        <v>64</v>
      </c>
      <c r="F538" s="81">
        <f t="shared" si="8"/>
        <v>0.756944444444444</v>
      </c>
      <c r="G538" s="88">
        <v>17</v>
      </c>
      <c r="H538" s="89">
        <v>0.0277777777777778</v>
      </c>
      <c r="I538" s="74" t="e">
        <f>SCH!#REF!</f>
        <v>#REF!</v>
      </c>
    </row>
    <row r="539" ht="15.75" spans="1:10">
      <c r="A539" s="84">
        <v>537</v>
      </c>
      <c r="B539" s="108">
        <v>0.677083333333333</v>
      </c>
      <c r="C539" s="80" t="s">
        <v>28</v>
      </c>
      <c r="D539" s="80" t="s">
        <v>63</v>
      </c>
      <c r="E539" s="87" t="s">
        <v>64</v>
      </c>
      <c r="F539" s="81">
        <f t="shared" si="8"/>
        <v>0.704861111111111</v>
      </c>
      <c r="G539" s="82">
        <v>17</v>
      </c>
      <c r="H539" s="83">
        <v>0.0277777777777778</v>
      </c>
      <c r="I539" s="74">
        <f>SCH!A274</f>
        <v>636</v>
      </c>
      <c r="J539"/>
    </row>
    <row r="540" ht="15.75" spans="1:9">
      <c r="A540" s="84">
        <v>538</v>
      </c>
      <c r="B540" s="94">
        <v>0.767361111111111</v>
      </c>
      <c r="C540" s="87" t="s">
        <v>28</v>
      </c>
      <c r="D540" s="87" t="s">
        <v>63</v>
      </c>
      <c r="E540" s="87" t="s">
        <v>64</v>
      </c>
      <c r="F540" s="81">
        <f t="shared" si="8"/>
        <v>0.795138888888889</v>
      </c>
      <c r="G540" s="88">
        <v>17</v>
      </c>
      <c r="H540" s="89">
        <v>0.0277777777777778</v>
      </c>
      <c r="I540" s="74" t="e">
        <f>SCH!#REF!</f>
        <v>#REF!</v>
      </c>
    </row>
    <row r="541" ht="15.75" spans="1:10">
      <c r="A541" s="84">
        <v>539</v>
      </c>
      <c r="B541" s="94">
        <v>0.670138888888889</v>
      </c>
      <c r="C541" s="87" t="s">
        <v>28</v>
      </c>
      <c r="D541" s="87" t="s">
        <v>63</v>
      </c>
      <c r="E541" s="87" t="s">
        <v>64</v>
      </c>
      <c r="F541" s="81">
        <f t="shared" si="8"/>
        <v>0.697916666666667</v>
      </c>
      <c r="G541" s="88">
        <v>17</v>
      </c>
      <c r="H541" s="89">
        <v>0.0277777777777778</v>
      </c>
      <c r="I541" s="74" t="e">
        <f>SCH!#REF!</f>
        <v>#REF!</v>
      </c>
      <c r="J541"/>
    </row>
    <row r="542" ht="15.75" spans="1:9">
      <c r="A542" s="84">
        <v>540</v>
      </c>
      <c r="B542" s="97">
        <v>0.8125</v>
      </c>
      <c r="C542" s="87" t="s">
        <v>28</v>
      </c>
      <c r="D542" s="87" t="s">
        <v>63</v>
      </c>
      <c r="E542" s="87" t="s">
        <v>64</v>
      </c>
      <c r="F542" s="81">
        <f t="shared" si="8"/>
        <v>0.840277777777778</v>
      </c>
      <c r="G542" s="88">
        <v>17</v>
      </c>
      <c r="H542" s="89">
        <v>0.0277777777777778</v>
      </c>
      <c r="I542" s="74" t="e">
        <f>SCH!#REF!</f>
        <v>#REF!</v>
      </c>
    </row>
    <row r="543" ht="15.75" spans="1:10">
      <c r="A543" s="91">
        <v>541</v>
      </c>
      <c r="B543" s="93">
        <v>0.798611111111111</v>
      </c>
      <c r="C543" s="80" t="s">
        <v>28</v>
      </c>
      <c r="D543" s="80" t="s">
        <v>63</v>
      </c>
      <c r="E543" s="80" t="s">
        <v>64</v>
      </c>
      <c r="F543" s="81">
        <f t="shared" si="8"/>
        <v>0.826388888888889</v>
      </c>
      <c r="G543" s="82">
        <v>17</v>
      </c>
      <c r="H543" s="89">
        <v>0.0277777777777778</v>
      </c>
      <c r="I543" s="74" t="e">
        <f>SCH!#REF!</f>
        <v>#REF!</v>
      </c>
      <c r="J543"/>
    </row>
    <row r="544" ht="15.75" spans="1:9">
      <c r="A544" s="84">
        <v>542</v>
      </c>
      <c r="B544" s="92">
        <v>0.256944444444444</v>
      </c>
      <c r="C544" s="87" t="s">
        <v>64</v>
      </c>
      <c r="D544" s="87" t="s">
        <v>63</v>
      </c>
      <c r="E544" s="87" t="s">
        <v>28</v>
      </c>
      <c r="F544" s="81">
        <f t="shared" si="8"/>
        <v>0.284722222222222</v>
      </c>
      <c r="G544" s="88">
        <v>17</v>
      </c>
      <c r="H544" s="89">
        <v>0.0277777777777778</v>
      </c>
      <c r="I544" s="74">
        <f>SCH!A64</f>
        <v>211</v>
      </c>
    </row>
    <row r="545" ht="15.75" spans="1:9">
      <c r="A545" s="84">
        <v>543</v>
      </c>
      <c r="B545" s="86">
        <v>0.270833333333333</v>
      </c>
      <c r="C545" s="87" t="s">
        <v>64</v>
      </c>
      <c r="D545" s="87" t="s">
        <v>63</v>
      </c>
      <c r="E545" s="87" t="s">
        <v>28</v>
      </c>
      <c r="F545" s="81">
        <f t="shared" si="8"/>
        <v>0.298611111111111</v>
      </c>
      <c r="G545" s="90">
        <v>17</v>
      </c>
      <c r="H545" s="89">
        <v>0.0277777777777778</v>
      </c>
      <c r="I545" s="74">
        <f>SCH!A88</f>
        <v>286</v>
      </c>
    </row>
    <row r="546" ht="15.75" spans="1:9">
      <c r="A546" s="84">
        <v>544</v>
      </c>
      <c r="B546" s="86">
        <v>0.291666666666667</v>
      </c>
      <c r="C546" s="87" t="s">
        <v>64</v>
      </c>
      <c r="D546" s="87" t="s">
        <v>63</v>
      </c>
      <c r="E546" s="87" t="s">
        <v>28</v>
      </c>
      <c r="F546" s="81">
        <f t="shared" si="8"/>
        <v>0.319444444444445</v>
      </c>
      <c r="G546" s="88">
        <v>17</v>
      </c>
      <c r="H546" s="89">
        <v>0.0277777777777778</v>
      </c>
      <c r="I546" s="74">
        <f>SCH!A106</f>
        <v>119</v>
      </c>
    </row>
    <row r="547" ht="15.75" spans="1:9">
      <c r="A547" s="84">
        <v>545</v>
      </c>
      <c r="B547" s="94">
        <v>0.302083333333333</v>
      </c>
      <c r="C547" s="87" t="s">
        <v>64</v>
      </c>
      <c r="D547" s="87" t="s">
        <v>63</v>
      </c>
      <c r="E547" s="87" t="s">
        <v>28</v>
      </c>
      <c r="F547" s="81">
        <f t="shared" si="8"/>
        <v>0.329861111111111</v>
      </c>
      <c r="G547" s="90">
        <v>17</v>
      </c>
      <c r="H547" s="89">
        <v>0.0277777777777778</v>
      </c>
      <c r="I547" s="74" t="e">
        <f>SCH!#REF!</f>
        <v>#REF!</v>
      </c>
    </row>
    <row r="548" ht="15.75" spans="1:9">
      <c r="A548" s="84">
        <v>546</v>
      </c>
      <c r="B548" s="86">
        <v>0.315972222222222</v>
      </c>
      <c r="C548" s="87" t="s">
        <v>64</v>
      </c>
      <c r="D548" s="87" t="s">
        <v>63</v>
      </c>
      <c r="E548" s="87" t="s">
        <v>28</v>
      </c>
      <c r="F548" s="81">
        <f t="shared" si="8"/>
        <v>0.34375</v>
      </c>
      <c r="G548" s="88">
        <v>17</v>
      </c>
      <c r="H548" s="89">
        <v>0.0277777777777778</v>
      </c>
      <c r="I548" s="74">
        <f>SCH!A122</f>
        <v>73</v>
      </c>
    </row>
    <row r="549" ht="15.75" spans="1:9">
      <c r="A549" s="84">
        <v>547</v>
      </c>
      <c r="B549" s="92">
        <v>0.326388888888889</v>
      </c>
      <c r="C549" s="87" t="s">
        <v>64</v>
      </c>
      <c r="D549" s="87" t="s">
        <v>63</v>
      </c>
      <c r="E549" s="87" t="s">
        <v>28</v>
      </c>
      <c r="F549" s="81">
        <f t="shared" si="8"/>
        <v>0.354166666666667</v>
      </c>
      <c r="G549" s="90">
        <v>17</v>
      </c>
      <c r="H549" s="89">
        <v>0.0277777777777778</v>
      </c>
      <c r="I549" s="74">
        <f>SCH!A142</f>
        <v>362</v>
      </c>
    </row>
    <row r="550" ht="15.75" spans="1:9">
      <c r="A550" s="84">
        <v>548</v>
      </c>
      <c r="B550" s="94">
        <v>0.340277777777778</v>
      </c>
      <c r="C550" s="87" t="s">
        <v>64</v>
      </c>
      <c r="D550" s="87" t="s">
        <v>63</v>
      </c>
      <c r="E550" s="87" t="s">
        <v>28</v>
      </c>
      <c r="F550" s="81">
        <f t="shared" si="8"/>
        <v>0.368055555555556</v>
      </c>
      <c r="G550" s="88">
        <v>17</v>
      </c>
      <c r="H550" s="89">
        <v>0.0277777777777778</v>
      </c>
      <c r="I550" s="74">
        <f>SCH!A164</f>
        <v>0</v>
      </c>
    </row>
    <row r="551" ht="15.75" spans="1:9">
      <c r="A551" s="121">
        <v>549</v>
      </c>
      <c r="B551" s="93">
        <v>0.513888888888889</v>
      </c>
      <c r="C551" s="80" t="s">
        <v>64</v>
      </c>
      <c r="D551" s="80" t="s">
        <v>63</v>
      </c>
      <c r="E551" s="80" t="s">
        <v>28</v>
      </c>
      <c r="F551" s="81">
        <f t="shared" si="8"/>
        <v>0.541666666666667</v>
      </c>
      <c r="G551" s="85">
        <v>17</v>
      </c>
      <c r="H551" s="83">
        <v>0.0277777777777778</v>
      </c>
      <c r="I551" s="74">
        <f>SCH!A345</f>
        <v>603</v>
      </c>
    </row>
    <row r="552" ht="15.75" spans="1:9">
      <c r="A552" s="84">
        <v>550</v>
      </c>
      <c r="B552" s="81">
        <v>0.361111111111111</v>
      </c>
      <c r="C552" s="80" t="s">
        <v>64</v>
      </c>
      <c r="D552" s="80" t="s">
        <v>63</v>
      </c>
      <c r="E552" s="80" t="s">
        <v>28</v>
      </c>
      <c r="F552" s="81">
        <f t="shared" si="8"/>
        <v>0.388888888888889</v>
      </c>
      <c r="G552" s="82">
        <v>17</v>
      </c>
      <c r="H552" s="83">
        <v>0.0277777777777778</v>
      </c>
      <c r="I552" s="74">
        <f>SCH!A193</f>
        <v>534</v>
      </c>
    </row>
    <row r="553" ht="15.75" spans="1:9">
      <c r="A553" s="84">
        <v>551</v>
      </c>
      <c r="B553" s="96">
        <v>0.375</v>
      </c>
      <c r="C553" s="80" t="s">
        <v>64</v>
      </c>
      <c r="D553" s="80" t="s">
        <v>63</v>
      </c>
      <c r="E553" s="80" t="s">
        <v>28</v>
      </c>
      <c r="F553" s="81">
        <f t="shared" si="8"/>
        <v>0.402777777777778</v>
      </c>
      <c r="G553" s="85">
        <v>17</v>
      </c>
      <c r="H553" s="83">
        <v>0.0277777777777778</v>
      </c>
      <c r="I553" s="74">
        <f>SCH!A209</f>
        <v>86</v>
      </c>
    </row>
    <row r="554" ht="15.75" spans="1:9">
      <c r="A554" s="84">
        <v>552</v>
      </c>
      <c r="B554" s="86">
        <v>0.395833333333333</v>
      </c>
      <c r="C554" s="87" t="s">
        <v>64</v>
      </c>
      <c r="D554" s="87" t="s">
        <v>63</v>
      </c>
      <c r="E554" s="87" t="s">
        <v>28</v>
      </c>
      <c r="F554" s="81">
        <f t="shared" si="8"/>
        <v>0.423611111111111</v>
      </c>
      <c r="G554" s="88">
        <v>17</v>
      </c>
      <c r="H554" s="89">
        <v>0.0277777777777778</v>
      </c>
      <c r="I554" s="74">
        <f>SCH!A216</f>
        <v>371</v>
      </c>
    </row>
    <row r="555" ht="15.75" spans="1:10">
      <c r="A555" s="91">
        <v>553</v>
      </c>
      <c r="B555" s="92">
        <v>0.833333333333333</v>
      </c>
      <c r="C555" s="80" t="s">
        <v>64</v>
      </c>
      <c r="D555" s="80" t="s">
        <v>63</v>
      </c>
      <c r="E555" s="80" t="s">
        <v>28</v>
      </c>
      <c r="F555" s="81">
        <f t="shared" si="8"/>
        <v>0.861111111111111</v>
      </c>
      <c r="G555" s="90">
        <v>17</v>
      </c>
      <c r="H555" s="89">
        <v>0.0277777777777778</v>
      </c>
      <c r="I555" s="74" t="e">
        <f>SCH!#REF!</f>
        <v>#REF!</v>
      </c>
      <c r="J555"/>
    </row>
    <row r="556" ht="15.75" spans="1:10">
      <c r="A556" s="84">
        <v>554</v>
      </c>
      <c r="B556" s="86">
        <v>0.704861111111111</v>
      </c>
      <c r="C556" s="80" t="s">
        <v>64</v>
      </c>
      <c r="D556" s="80" t="s">
        <v>67</v>
      </c>
      <c r="E556" s="87" t="s">
        <v>26</v>
      </c>
      <c r="F556" s="81">
        <f t="shared" si="8"/>
        <v>0.739583333333333</v>
      </c>
      <c r="G556" s="82">
        <v>20.5</v>
      </c>
      <c r="H556" s="83">
        <v>0.0347222222222222</v>
      </c>
      <c r="I556" s="74" t="e">
        <f>SCH!#REF!</f>
        <v>#REF!</v>
      </c>
      <c r="J556"/>
    </row>
    <row r="557" ht="15.75" spans="1:9">
      <c r="A557" s="84">
        <v>555</v>
      </c>
      <c r="B557" s="86">
        <v>0.479166666666667</v>
      </c>
      <c r="C557" s="87" t="s">
        <v>64</v>
      </c>
      <c r="D557" s="87" t="s">
        <v>63</v>
      </c>
      <c r="E557" s="87" t="s">
        <v>28</v>
      </c>
      <c r="F557" s="81">
        <f t="shared" si="8"/>
        <v>0.506944444444445</v>
      </c>
      <c r="G557" s="90">
        <v>17</v>
      </c>
      <c r="H557" s="89">
        <v>0.0277777777777778</v>
      </c>
      <c r="I557" s="74">
        <f>SCH!A312</f>
        <v>517</v>
      </c>
    </row>
    <row r="558" ht="15.75" spans="1:9">
      <c r="A558" s="84">
        <v>556</v>
      </c>
      <c r="B558" s="93">
        <v>0.409722222222222</v>
      </c>
      <c r="C558" s="87" t="s">
        <v>64</v>
      </c>
      <c r="D558" s="87" t="s">
        <v>63</v>
      </c>
      <c r="E558" s="87" t="s">
        <v>28</v>
      </c>
      <c r="F558" s="81">
        <f t="shared" si="8"/>
        <v>0.4375</v>
      </c>
      <c r="G558" s="88">
        <v>17</v>
      </c>
      <c r="H558" s="89">
        <v>0.0277777777777778</v>
      </c>
      <c r="I558" s="74">
        <f>SCH!A237</f>
        <v>31</v>
      </c>
    </row>
    <row r="559" ht="15.75" spans="1:9">
      <c r="A559" s="121">
        <v>557</v>
      </c>
      <c r="B559" s="95">
        <v>0.430555555555556</v>
      </c>
      <c r="C559" s="87" t="s">
        <v>64</v>
      </c>
      <c r="D559" s="87" t="s">
        <v>63</v>
      </c>
      <c r="E559" s="87" t="s">
        <v>28</v>
      </c>
      <c r="F559" s="81">
        <f t="shared" si="8"/>
        <v>0.458333333333334</v>
      </c>
      <c r="G559" s="90">
        <v>17</v>
      </c>
      <c r="H559" s="89">
        <v>0.0277777777777778</v>
      </c>
      <c r="I559" s="74">
        <f>SCH!A261</f>
        <v>0</v>
      </c>
    </row>
    <row r="560" ht="15.75" spans="1:9">
      <c r="A560" s="84">
        <v>558</v>
      </c>
      <c r="B560" s="97">
        <v>0.444444444444444</v>
      </c>
      <c r="C560" s="87" t="s">
        <v>64</v>
      </c>
      <c r="D560" s="87" t="s">
        <v>63</v>
      </c>
      <c r="E560" s="87" t="s">
        <v>28</v>
      </c>
      <c r="F560" s="81">
        <f t="shared" si="8"/>
        <v>0.472222222222222</v>
      </c>
      <c r="G560" s="88">
        <v>17</v>
      </c>
      <c r="H560" s="89">
        <v>0.0277777777777778</v>
      </c>
      <c r="I560" s="74">
        <f>SCH!A275</f>
        <v>640</v>
      </c>
    </row>
    <row r="561" ht="15.75" spans="1:9">
      <c r="A561" s="91">
        <v>559</v>
      </c>
      <c r="B561" s="86">
        <v>0.451388888888889</v>
      </c>
      <c r="C561" s="80" t="s">
        <v>64</v>
      </c>
      <c r="D561" s="80" t="s">
        <v>63</v>
      </c>
      <c r="E561" s="80" t="s">
        <v>28</v>
      </c>
      <c r="F561" s="81">
        <f t="shared" si="8"/>
        <v>0.479166666666667</v>
      </c>
      <c r="G561" s="85">
        <v>17</v>
      </c>
      <c r="H561" s="89">
        <v>0.0277777777777778</v>
      </c>
      <c r="I561" s="74">
        <f>SCH!A289</f>
        <v>596</v>
      </c>
    </row>
    <row r="562" ht="15.75" spans="1:9">
      <c r="A562" s="91">
        <v>560</v>
      </c>
      <c r="B562" s="93">
        <v>0.472222222222222</v>
      </c>
      <c r="C562" s="87" t="s">
        <v>64</v>
      </c>
      <c r="D562" s="87" t="s">
        <v>63</v>
      </c>
      <c r="E562" s="87" t="s">
        <v>28</v>
      </c>
      <c r="F562" s="81">
        <f t="shared" si="8"/>
        <v>0.5</v>
      </c>
      <c r="G562" s="88">
        <v>17</v>
      </c>
      <c r="H562" s="89">
        <v>0.0277777777777778</v>
      </c>
      <c r="I562" s="74">
        <f>SCH!A308</f>
        <v>0</v>
      </c>
    </row>
    <row r="563" ht="15.75" spans="1:9">
      <c r="A563" s="84">
        <v>561</v>
      </c>
      <c r="B563" s="93">
        <v>0.461805555555556</v>
      </c>
      <c r="C563" s="80" t="s">
        <v>64</v>
      </c>
      <c r="D563" s="80" t="s">
        <v>63</v>
      </c>
      <c r="E563" s="80" t="s">
        <v>28</v>
      </c>
      <c r="F563" s="81">
        <f t="shared" si="8"/>
        <v>0.489583333333333</v>
      </c>
      <c r="G563" s="85">
        <v>17</v>
      </c>
      <c r="H563" s="83">
        <v>0.0277777777777778</v>
      </c>
      <c r="I563" s="74">
        <f>SCH!A292</f>
        <v>0</v>
      </c>
    </row>
    <row r="564" ht="15.75" spans="1:9">
      <c r="A564" s="84">
        <v>562</v>
      </c>
      <c r="B564" s="95">
        <v>0.486111111111111</v>
      </c>
      <c r="C564" s="87" t="s">
        <v>64</v>
      </c>
      <c r="D564" s="87" t="s">
        <v>63</v>
      </c>
      <c r="E564" s="87" t="s">
        <v>28</v>
      </c>
      <c r="F564" s="81">
        <f t="shared" si="8"/>
        <v>0.513888888888889</v>
      </c>
      <c r="G564" s="88">
        <v>17</v>
      </c>
      <c r="H564" s="89">
        <v>0.0277777777777778</v>
      </c>
      <c r="I564" s="74">
        <f>SCH!A324</f>
        <v>582</v>
      </c>
    </row>
    <row r="565" ht="15.75" spans="1:9">
      <c r="A565" s="84">
        <v>563</v>
      </c>
      <c r="B565" s="94">
        <v>0.53125</v>
      </c>
      <c r="C565" s="87" t="s">
        <v>64</v>
      </c>
      <c r="D565" s="87" t="s">
        <v>67</v>
      </c>
      <c r="E565" s="87" t="s">
        <v>26</v>
      </c>
      <c r="F565" s="81">
        <f t="shared" si="8"/>
        <v>0.569444444444444</v>
      </c>
      <c r="G565" s="90">
        <v>20.5</v>
      </c>
      <c r="H565" s="89">
        <v>0.0381944444444444</v>
      </c>
      <c r="I565" s="74">
        <f>SCH!A353</f>
        <v>645</v>
      </c>
    </row>
    <row r="566" ht="15.75" spans="1:9">
      <c r="A566" s="84">
        <v>564</v>
      </c>
      <c r="B566" s="93">
        <v>0.548611111111111</v>
      </c>
      <c r="C566" s="87" t="s">
        <v>64</v>
      </c>
      <c r="D566" s="87" t="s">
        <v>63</v>
      </c>
      <c r="E566" s="87" t="s">
        <v>26</v>
      </c>
      <c r="F566" s="81">
        <f t="shared" si="8"/>
        <v>0.576388888888889</v>
      </c>
      <c r="G566" s="88">
        <v>17</v>
      </c>
      <c r="H566" s="89">
        <v>0.0277777777777778</v>
      </c>
      <c r="I566" s="74">
        <f>SCH!A365</f>
        <v>3</v>
      </c>
    </row>
    <row r="567" ht="15.75" spans="1:9">
      <c r="A567" s="84">
        <v>565</v>
      </c>
      <c r="B567" s="86">
        <v>0.548611111111111</v>
      </c>
      <c r="C567" s="87" t="s">
        <v>64</v>
      </c>
      <c r="D567" s="87" t="s">
        <v>67</v>
      </c>
      <c r="E567" s="87" t="s">
        <v>26</v>
      </c>
      <c r="F567" s="81">
        <f t="shared" si="8"/>
        <v>0.583333333333333</v>
      </c>
      <c r="G567" s="85">
        <v>20.5</v>
      </c>
      <c r="H567" s="89">
        <v>0.0347222222222222</v>
      </c>
      <c r="I567" s="74">
        <f>SCH!A370</f>
        <v>180</v>
      </c>
    </row>
    <row r="568" ht="15.75" spans="1:9">
      <c r="A568" s="91">
        <v>566</v>
      </c>
      <c r="B568" s="92">
        <v>0.555555555555556</v>
      </c>
      <c r="C568" s="80" t="s">
        <v>64</v>
      </c>
      <c r="D568" s="80" t="s">
        <v>63</v>
      </c>
      <c r="E568" s="80" t="s">
        <v>26</v>
      </c>
      <c r="F568" s="81">
        <f t="shared" si="8"/>
        <v>0.583333333333334</v>
      </c>
      <c r="G568" s="88">
        <v>17</v>
      </c>
      <c r="H568" s="89">
        <v>0.0277777777777778</v>
      </c>
      <c r="I568" s="74">
        <f>SCH!A387</f>
        <v>543</v>
      </c>
    </row>
    <row r="569" ht="15.75" spans="1:9">
      <c r="A569" s="84">
        <v>567</v>
      </c>
      <c r="B569" s="108">
        <v>0.569444444444444</v>
      </c>
      <c r="C569" s="87" t="s">
        <v>64</v>
      </c>
      <c r="D569" s="87" t="s">
        <v>63</v>
      </c>
      <c r="E569" s="87" t="s">
        <v>28</v>
      </c>
      <c r="F569" s="81">
        <f t="shared" si="8"/>
        <v>0.597222222222222</v>
      </c>
      <c r="G569" s="90">
        <v>17</v>
      </c>
      <c r="H569" s="89">
        <v>0.0277777777777778</v>
      </c>
      <c r="I569" s="74">
        <f>SCH!A397</f>
        <v>503</v>
      </c>
    </row>
    <row r="570" ht="15.75" spans="1:10">
      <c r="A570" s="84">
        <v>568</v>
      </c>
      <c r="B570" s="93">
        <v>0.579861111111111</v>
      </c>
      <c r="C570" s="80" t="s">
        <v>64</v>
      </c>
      <c r="D570" s="80" t="s">
        <v>63</v>
      </c>
      <c r="E570" s="80" t="s">
        <v>28</v>
      </c>
      <c r="F570" s="81">
        <f t="shared" si="8"/>
        <v>0.607638888888889</v>
      </c>
      <c r="G570" s="82">
        <v>17</v>
      </c>
      <c r="H570" s="83">
        <v>0.0277777777777778</v>
      </c>
      <c r="I570" s="74" t="e">
        <f>SCH!#REF!</f>
        <v>#REF!</v>
      </c>
      <c r="J570"/>
    </row>
    <row r="571" ht="15.75" spans="1:10">
      <c r="A571" s="84">
        <v>569</v>
      </c>
      <c r="B571" s="93">
        <v>0.631944444444444</v>
      </c>
      <c r="C571" s="87" t="s">
        <v>64</v>
      </c>
      <c r="D571" s="87" t="s">
        <v>67</v>
      </c>
      <c r="E571" s="87" t="s">
        <v>26</v>
      </c>
      <c r="F571" s="81">
        <f t="shared" si="8"/>
        <v>0.666666666666667</v>
      </c>
      <c r="G571" s="90">
        <v>20.5</v>
      </c>
      <c r="H571" s="89">
        <v>0.0347222222222222</v>
      </c>
      <c r="I571" s="74">
        <f>SCH!A433</f>
        <v>265</v>
      </c>
      <c r="J571"/>
    </row>
    <row r="572" ht="15.75" spans="1:9">
      <c r="A572" s="84">
        <v>570</v>
      </c>
      <c r="B572" s="108">
        <v>0.618055555555556</v>
      </c>
      <c r="C572" s="87" t="s">
        <v>64</v>
      </c>
      <c r="D572" s="87" t="s">
        <v>63</v>
      </c>
      <c r="E572" s="87" t="s">
        <v>28</v>
      </c>
      <c r="F572" s="81">
        <f t="shared" si="8"/>
        <v>0.652777777777778</v>
      </c>
      <c r="G572" s="88">
        <v>17</v>
      </c>
      <c r="H572" s="89">
        <v>0.0347222222222222</v>
      </c>
      <c r="I572" s="74">
        <f>SCH!A438</f>
        <v>0</v>
      </c>
    </row>
    <row r="573" ht="15.75" spans="1:9">
      <c r="A573" s="84">
        <v>571</v>
      </c>
      <c r="B573" s="94">
        <v>0.638888888888889</v>
      </c>
      <c r="C573" s="87" t="s">
        <v>64</v>
      </c>
      <c r="D573" s="87" t="s">
        <v>63</v>
      </c>
      <c r="E573" s="87" t="s">
        <v>28</v>
      </c>
      <c r="F573" s="81">
        <f t="shared" si="8"/>
        <v>0.666666666666667</v>
      </c>
      <c r="G573" s="90">
        <v>17</v>
      </c>
      <c r="H573" s="89">
        <v>0.0277777777777778</v>
      </c>
      <c r="I573" s="74">
        <f>SCH!A441</f>
        <v>147</v>
      </c>
    </row>
    <row r="574" ht="15.75" spans="1:9">
      <c r="A574" s="84">
        <v>572</v>
      </c>
      <c r="B574" s="86">
        <v>0.743055555555555</v>
      </c>
      <c r="C574" s="80" t="s">
        <v>64</v>
      </c>
      <c r="D574" s="80" t="s">
        <v>63</v>
      </c>
      <c r="E574" s="80" t="s">
        <v>26</v>
      </c>
      <c r="F574" s="81">
        <f t="shared" si="8"/>
        <v>0.770833333333333</v>
      </c>
      <c r="G574" s="82">
        <v>17</v>
      </c>
      <c r="H574" s="83">
        <v>0.0277777777777778</v>
      </c>
      <c r="I574" s="74" t="e">
        <f>SCH!#REF!</f>
        <v>#REF!</v>
      </c>
    </row>
    <row r="575" ht="15.75" spans="1:10">
      <c r="A575" s="84">
        <v>573</v>
      </c>
      <c r="B575" s="86">
        <v>0.663194444444444</v>
      </c>
      <c r="C575" s="87" t="s">
        <v>64</v>
      </c>
      <c r="D575" s="87" t="s">
        <v>63</v>
      </c>
      <c r="E575" s="87" t="s">
        <v>28</v>
      </c>
      <c r="F575" s="81">
        <f t="shared" si="8"/>
        <v>0.690972222222222</v>
      </c>
      <c r="G575" s="90">
        <v>17</v>
      </c>
      <c r="H575" s="89">
        <v>0.0277777777777778</v>
      </c>
      <c r="I575" s="74">
        <f>SCH!A461</f>
        <v>263</v>
      </c>
      <c r="J575"/>
    </row>
    <row r="576" ht="15.75" spans="1:10">
      <c r="A576" s="84">
        <v>574</v>
      </c>
      <c r="B576" s="94">
        <v>0.680555555555555</v>
      </c>
      <c r="C576" s="87" t="s">
        <v>64</v>
      </c>
      <c r="D576" s="87" t="s">
        <v>63</v>
      </c>
      <c r="E576" s="87" t="s">
        <v>28</v>
      </c>
      <c r="F576" s="81">
        <f t="shared" si="8"/>
        <v>0.708333333333333</v>
      </c>
      <c r="G576" s="88">
        <v>17</v>
      </c>
      <c r="H576" s="89">
        <v>0.0277777777777778</v>
      </c>
      <c r="I576" s="74">
        <f>SCH!A469</f>
        <v>229</v>
      </c>
      <c r="J576"/>
    </row>
    <row r="577" ht="15.75" spans="1:9">
      <c r="A577" s="84">
        <v>575</v>
      </c>
      <c r="B577" s="95">
        <v>0.711805555555555</v>
      </c>
      <c r="C577" s="87" t="s">
        <v>64</v>
      </c>
      <c r="D577" s="87" t="s">
        <v>63</v>
      </c>
      <c r="E577" s="87" t="s">
        <v>26</v>
      </c>
      <c r="F577" s="81">
        <f t="shared" si="8"/>
        <v>0.739583333333333</v>
      </c>
      <c r="G577" s="90">
        <v>17</v>
      </c>
      <c r="H577" s="89">
        <v>0.0277777777777778</v>
      </c>
      <c r="I577" s="74" t="e">
        <f>SCH!#REF!</f>
        <v>#REF!</v>
      </c>
    </row>
    <row r="578" ht="15.75" spans="1:10">
      <c r="A578" s="84">
        <v>576</v>
      </c>
      <c r="B578" s="94">
        <v>0.631944444444444</v>
      </c>
      <c r="C578" s="87" t="s">
        <v>64</v>
      </c>
      <c r="D578" s="87" t="s">
        <v>63</v>
      </c>
      <c r="E578" s="87" t="s">
        <v>26</v>
      </c>
      <c r="F578" s="81">
        <f t="shared" si="8"/>
        <v>0.659722222222222</v>
      </c>
      <c r="G578" s="88">
        <v>17</v>
      </c>
      <c r="H578" s="89">
        <v>0.0277777777777778</v>
      </c>
      <c r="I578" s="74">
        <f>SCH!A446</f>
        <v>0</v>
      </c>
      <c r="J578"/>
    </row>
    <row r="579" ht="15.75" spans="1:9">
      <c r="A579" s="84">
        <v>577</v>
      </c>
      <c r="B579" s="97">
        <v>0.5</v>
      </c>
      <c r="C579" s="87" t="s">
        <v>64</v>
      </c>
      <c r="D579" s="87" t="s">
        <v>67</v>
      </c>
      <c r="E579" s="87" t="s">
        <v>26</v>
      </c>
      <c r="F579" s="81">
        <f t="shared" ref="F579:F642" si="9">B579+H579</f>
        <v>0.541666666666667</v>
      </c>
      <c r="G579" s="90">
        <v>20.5</v>
      </c>
      <c r="H579" s="89">
        <v>0.0416666666666667</v>
      </c>
      <c r="I579" s="74">
        <f>SCH!A328</f>
        <v>629</v>
      </c>
    </row>
    <row r="580" ht="15.75" spans="1:10">
      <c r="A580" s="91">
        <v>578</v>
      </c>
      <c r="B580" s="86">
        <v>0.732638888888889</v>
      </c>
      <c r="C580" s="80" t="s">
        <v>64</v>
      </c>
      <c r="D580" s="80" t="s">
        <v>63</v>
      </c>
      <c r="E580" s="80" t="s">
        <v>28</v>
      </c>
      <c r="F580" s="81">
        <f t="shared" si="9"/>
        <v>0.760416666666667</v>
      </c>
      <c r="G580" s="88">
        <v>17</v>
      </c>
      <c r="H580" s="89">
        <v>0.0277777777777778</v>
      </c>
      <c r="I580" s="74" t="e">
        <f>SCH!#REF!</f>
        <v>#REF!</v>
      </c>
      <c r="J580"/>
    </row>
    <row r="581" ht="15.75" spans="1:9">
      <c r="A581" s="84">
        <v>579</v>
      </c>
      <c r="B581" s="92">
        <v>0.763888888888889</v>
      </c>
      <c r="C581" s="87" t="s">
        <v>64</v>
      </c>
      <c r="D581" s="87" t="s">
        <v>63</v>
      </c>
      <c r="E581" s="87" t="s">
        <v>26</v>
      </c>
      <c r="F581" s="81">
        <f t="shared" si="9"/>
        <v>0.791666666666667</v>
      </c>
      <c r="G581" s="90">
        <v>17</v>
      </c>
      <c r="H581" s="89">
        <v>0.0277777777777778</v>
      </c>
      <c r="I581" s="74" t="e">
        <f>SCH!#REF!</f>
        <v>#REF!</v>
      </c>
    </row>
    <row r="582" ht="15.75" spans="1:9">
      <c r="A582" s="84">
        <v>580</v>
      </c>
      <c r="B582" s="108">
        <v>0.802083333333333</v>
      </c>
      <c r="C582" s="87" t="s">
        <v>64</v>
      </c>
      <c r="D582" s="87" t="s">
        <v>63</v>
      </c>
      <c r="E582" s="87" t="s">
        <v>26</v>
      </c>
      <c r="F582" s="81">
        <f t="shared" si="9"/>
        <v>0.829861111111111</v>
      </c>
      <c r="G582" s="88">
        <v>17</v>
      </c>
      <c r="H582" s="89">
        <v>0.0277777777777778</v>
      </c>
      <c r="I582" s="74" t="e">
        <f>SCH!#REF!</f>
        <v>#REF!</v>
      </c>
    </row>
    <row r="583" ht="15.75" spans="1:10">
      <c r="A583" s="84">
        <v>581</v>
      </c>
      <c r="B583" s="94">
        <v>0.694444444444445</v>
      </c>
      <c r="C583" s="87" t="s">
        <v>64</v>
      </c>
      <c r="D583" s="87" t="s">
        <v>67</v>
      </c>
      <c r="E583" s="87" t="s">
        <v>26</v>
      </c>
      <c r="F583" s="81">
        <f t="shared" si="9"/>
        <v>0.729166666666667</v>
      </c>
      <c r="G583" s="90">
        <v>20.5</v>
      </c>
      <c r="H583" s="89">
        <v>0.0347222222222222</v>
      </c>
      <c r="I583" s="74">
        <f>SCH!A471</f>
        <v>92</v>
      </c>
      <c r="J583"/>
    </row>
    <row r="584" ht="15.75" spans="1:9">
      <c r="A584" s="84">
        <v>582</v>
      </c>
      <c r="B584" s="86">
        <v>0.847222222222222</v>
      </c>
      <c r="C584" s="80" t="s">
        <v>64</v>
      </c>
      <c r="D584" s="80" t="s">
        <v>63</v>
      </c>
      <c r="E584" s="80" t="s">
        <v>28</v>
      </c>
      <c r="F584" s="81">
        <f t="shared" si="9"/>
        <v>0.875</v>
      </c>
      <c r="G584" s="82">
        <v>17</v>
      </c>
      <c r="H584" s="83">
        <v>0.0277777777777778</v>
      </c>
      <c r="I584" s="74" t="e">
        <f>SCH!#REF!</f>
        <v>#REF!</v>
      </c>
    </row>
    <row r="585" ht="15.75" spans="1:9">
      <c r="A585" s="84">
        <v>583</v>
      </c>
      <c r="B585" s="92">
        <v>0.673611111111111</v>
      </c>
      <c r="C585" s="80" t="s">
        <v>28</v>
      </c>
      <c r="D585" s="80" t="s">
        <v>34</v>
      </c>
      <c r="E585" s="87" t="s">
        <v>29</v>
      </c>
      <c r="F585" s="81">
        <f t="shared" si="9"/>
        <v>0.736111111111111</v>
      </c>
      <c r="G585" s="88">
        <v>39</v>
      </c>
      <c r="H585" s="89">
        <v>0.0625</v>
      </c>
      <c r="I585" s="74" t="e">
        <f>SCH!#REF!</f>
        <v>#REF!</v>
      </c>
    </row>
    <row r="586" ht="15.75" spans="1:9">
      <c r="A586" s="84">
        <v>584</v>
      </c>
      <c r="B586" s="92">
        <v>0.295138888888889</v>
      </c>
      <c r="C586" s="80" t="s">
        <v>29</v>
      </c>
      <c r="D586" s="80" t="s">
        <v>68</v>
      </c>
      <c r="E586" s="80" t="s">
        <v>28</v>
      </c>
      <c r="F586" s="81">
        <f t="shared" si="9"/>
        <v>0.361111111111111</v>
      </c>
      <c r="G586" s="82">
        <v>38.5</v>
      </c>
      <c r="H586" s="83">
        <v>0.0659722222222222</v>
      </c>
      <c r="I586" s="74">
        <f>SCH!A108</f>
        <v>0</v>
      </c>
    </row>
    <row r="587" ht="15.75" spans="1:9">
      <c r="A587" s="84">
        <v>585</v>
      </c>
      <c r="B587" s="112">
        <v>0.229166666666667</v>
      </c>
      <c r="C587" s="87" t="s">
        <v>26</v>
      </c>
      <c r="D587" s="87" t="s">
        <v>69</v>
      </c>
      <c r="E587" s="87" t="s">
        <v>32</v>
      </c>
      <c r="F587" s="81">
        <f t="shared" si="9"/>
        <v>0.333333333333334</v>
      </c>
      <c r="G587" s="88">
        <v>58</v>
      </c>
      <c r="H587" s="89">
        <v>0.104166666666667</v>
      </c>
      <c r="I587" s="74">
        <f>SCH!A42</f>
        <v>114</v>
      </c>
    </row>
    <row r="588" ht="15.75" spans="1:9">
      <c r="A588" s="91">
        <v>586</v>
      </c>
      <c r="B588" s="86">
        <v>0.392361111111111</v>
      </c>
      <c r="C588" s="100" t="s">
        <v>28</v>
      </c>
      <c r="D588" s="100" t="s">
        <v>70</v>
      </c>
      <c r="E588" s="100" t="s">
        <v>30</v>
      </c>
      <c r="F588" s="81">
        <f t="shared" si="9"/>
        <v>0.444444444444444</v>
      </c>
      <c r="G588" s="90">
        <v>30</v>
      </c>
      <c r="H588" s="89">
        <v>0.0520833333333333</v>
      </c>
      <c r="I588" s="74" t="e">
        <f>SCH!#REF!</f>
        <v>#REF!</v>
      </c>
    </row>
    <row r="589" ht="15.75" spans="1:9">
      <c r="A589" s="84">
        <v>587</v>
      </c>
      <c r="B589" s="86">
        <v>0.510416666666667</v>
      </c>
      <c r="C589" s="101" t="s">
        <v>28</v>
      </c>
      <c r="D589" s="98" t="s">
        <v>70</v>
      </c>
      <c r="E589" s="98" t="s">
        <v>30</v>
      </c>
      <c r="F589" s="81">
        <f t="shared" si="9"/>
        <v>0.5625</v>
      </c>
      <c r="G589" s="90">
        <v>30</v>
      </c>
      <c r="H589" s="89">
        <v>0.0520833333333333</v>
      </c>
      <c r="I589" s="74">
        <f>SCH!A339</f>
        <v>111</v>
      </c>
    </row>
    <row r="590" ht="15.75" spans="1:9">
      <c r="A590" s="91">
        <v>588</v>
      </c>
      <c r="B590" s="86">
        <v>0.642361111111111</v>
      </c>
      <c r="C590" s="100" t="s">
        <v>28</v>
      </c>
      <c r="D590" s="100" t="s">
        <v>70</v>
      </c>
      <c r="E590" s="100" t="s">
        <v>30</v>
      </c>
      <c r="F590" s="81">
        <f t="shared" si="9"/>
        <v>0.694444444444444</v>
      </c>
      <c r="G590" s="90">
        <v>30</v>
      </c>
      <c r="H590" s="89">
        <v>0.0520833333333333</v>
      </c>
      <c r="I590" s="74">
        <f>SCH!A443</f>
        <v>654</v>
      </c>
    </row>
    <row r="591" ht="15.75" spans="1:9">
      <c r="A591" s="84">
        <v>589</v>
      </c>
      <c r="B591" s="92">
        <v>0.451388888888889</v>
      </c>
      <c r="C591" s="87" t="s">
        <v>30</v>
      </c>
      <c r="D591" s="87" t="s">
        <v>71</v>
      </c>
      <c r="E591" s="87" t="s">
        <v>28</v>
      </c>
      <c r="F591" s="81">
        <f t="shared" si="9"/>
        <v>0.503472222222222</v>
      </c>
      <c r="G591" s="88">
        <v>30</v>
      </c>
      <c r="H591" s="89">
        <v>0.0520833333333333</v>
      </c>
      <c r="I591" s="74">
        <f>SCH!A286</f>
        <v>598</v>
      </c>
    </row>
    <row r="592" ht="15.75" spans="1:9">
      <c r="A592" s="84">
        <v>590</v>
      </c>
      <c r="B592" s="94">
        <v>0.583333333333333</v>
      </c>
      <c r="C592" s="87" t="s">
        <v>30</v>
      </c>
      <c r="D592" s="87" t="s">
        <v>71</v>
      </c>
      <c r="E592" s="98" t="s">
        <v>28</v>
      </c>
      <c r="F592" s="81">
        <f t="shared" si="9"/>
        <v>0.635416666666666</v>
      </c>
      <c r="G592" s="90">
        <v>30</v>
      </c>
      <c r="H592" s="89">
        <v>0.0520833333333333</v>
      </c>
      <c r="I592" s="74" t="e">
        <f>SCH!#REF!</f>
        <v>#REF!</v>
      </c>
    </row>
    <row r="593" ht="15.75" spans="1:9">
      <c r="A593" s="84">
        <v>591</v>
      </c>
      <c r="B593" s="94">
        <v>0.701388888888889</v>
      </c>
      <c r="C593" s="87" t="s">
        <v>30</v>
      </c>
      <c r="D593" s="87" t="s">
        <v>71</v>
      </c>
      <c r="E593" s="101" t="s">
        <v>26</v>
      </c>
      <c r="F593" s="81">
        <f t="shared" si="9"/>
        <v>0.753472222222222</v>
      </c>
      <c r="G593" s="88">
        <v>30</v>
      </c>
      <c r="H593" s="89">
        <v>0.0520833333333333</v>
      </c>
      <c r="I593" s="74" t="e">
        <f>SCH!#REF!</f>
        <v>#REF!</v>
      </c>
    </row>
    <row r="594" ht="15.75" spans="1:9">
      <c r="A594" s="84">
        <v>592</v>
      </c>
      <c r="B594" s="112">
        <v>0.326388888888889</v>
      </c>
      <c r="C594" s="87" t="s">
        <v>26</v>
      </c>
      <c r="D594" s="122" t="s">
        <v>72</v>
      </c>
      <c r="E594" s="87" t="s">
        <v>29</v>
      </c>
      <c r="F594" s="81">
        <f t="shared" si="9"/>
        <v>0.416666666666667</v>
      </c>
      <c r="G594" s="88">
        <v>51</v>
      </c>
      <c r="H594" s="89">
        <v>0.0902777777777778</v>
      </c>
      <c r="I594" s="74">
        <f>SCH!A130</f>
        <v>78</v>
      </c>
    </row>
    <row r="595" ht="31.5" spans="1:9">
      <c r="A595" s="84">
        <v>593</v>
      </c>
      <c r="B595" s="112">
        <v>0.715277777777778</v>
      </c>
      <c r="C595" s="87" t="s">
        <v>29</v>
      </c>
      <c r="D595" s="87" t="s">
        <v>73</v>
      </c>
      <c r="E595" s="87" t="s">
        <v>28</v>
      </c>
      <c r="F595" s="81">
        <f t="shared" si="9"/>
        <v>0.798611111111111</v>
      </c>
      <c r="G595" s="88">
        <v>51</v>
      </c>
      <c r="H595" s="89">
        <v>0.0833333333333333</v>
      </c>
      <c r="I595" s="74" t="e">
        <f>SCH!#REF!</f>
        <v>#REF!</v>
      </c>
    </row>
    <row r="596" ht="15.75" spans="1:9">
      <c r="A596" s="84">
        <v>594</v>
      </c>
      <c r="B596" s="92">
        <v>0.246527777777778</v>
      </c>
      <c r="C596" s="80" t="s">
        <v>74</v>
      </c>
      <c r="D596" s="80" t="s">
        <v>75</v>
      </c>
      <c r="E596" s="80" t="s">
        <v>29</v>
      </c>
      <c r="F596" s="81">
        <f t="shared" si="9"/>
        <v>0.309027777777778</v>
      </c>
      <c r="G596" s="82">
        <v>37</v>
      </c>
      <c r="H596" s="83">
        <v>0.0625</v>
      </c>
      <c r="I596" s="74">
        <f>SCH!A50</f>
        <v>68</v>
      </c>
    </row>
    <row r="597" ht="15.75" spans="1:9">
      <c r="A597" s="84">
        <v>595</v>
      </c>
      <c r="B597" s="86">
        <v>0.336805555555556</v>
      </c>
      <c r="C597" s="87" t="s">
        <v>74</v>
      </c>
      <c r="D597" s="87" t="s">
        <v>76</v>
      </c>
      <c r="E597" s="98" t="s">
        <v>32</v>
      </c>
      <c r="F597" s="81">
        <f t="shared" si="9"/>
        <v>0.413194444444445</v>
      </c>
      <c r="G597" s="90">
        <v>41</v>
      </c>
      <c r="H597" s="89">
        <v>0.0763888888888889</v>
      </c>
      <c r="I597" s="74">
        <f>SCH!A156</f>
        <v>96</v>
      </c>
    </row>
    <row r="598" ht="15.75" spans="1:9">
      <c r="A598" s="84">
        <v>596</v>
      </c>
      <c r="B598" s="94">
        <v>0.399305555555556</v>
      </c>
      <c r="C598" s="87" t="s">
        <v>74</v>
      </c>
      <c r="D598" s="87" t="s">
        <v>75</v>
      </c>
      <c r="E598" s="98" t="s">
        <v>32</v>
      </c>
      <c r="F598" s="81">
        <f t="shared" si="9"/>
        <v>0.479166666666667</v>
      </c>
      <c r="G598" s="90">
        <v>44</v>
      </c>
      <c r="H598" s="89">
        <v>0.0798611111111111</v>
      </c>
      <c r="I598" s="74">
        <f>SCH!A226</f>
        <v>93</v>
      </c>
    </row>
    <row r="599" ht="15.75" spans="1:9">
      <c r="A599" s="91">
        <v>597</v>
      </c>
      <c r="B599" s="86">
        <v>0.663194444444444</v>
      </c>
      <c r="C599" s="80" t="s">
        <v>74</v>
      </c>
      <c r="D599" s="80" t="s">
        <v>75</v>
      </c>
      <c r="E599" s="100" t="s">
        <v>29</v>
      </c>
      <c r="F599" s="81">
        <f t="shared" si="9"/>
        <v>0.729166666666667</v>
      </c>
      <c r="G599" s="85">
        <v>37</v>
      </c>
      <c r="H599" s="89">
        <v>0.0659722222222222</v>
      </c>
      <c r="I599" s="74">
        <f>SCH!A464</f>
        <v>20</v>
      </c>
    </row>
    <row r="600" ht="15.75" spans="1:9">
      <c r="A600" s="84">
        <v>598</v>
      </c>
      <c r="B600" s="92">
        <v>0.229166666666667</v>
      </c>
      <c r="C600" s="87" t="s">
        <v>26</v>
      </c>
      <c r="D600" s="87" t="s">
        <v>75</v>
      </c>
      <c r="E600" s="87" t="s">
        <v>74</v>
      </c>
      <c r="F600" s="81">
        <f t="shared" si="9"/>
        <v>0.239583333333334</v>
      </c>
      <c r="G600" s="88">
        <v>6</v>
      </c>
      <c r="H600" s="89">
        <v>0.0104166666666667</v>
      </c>
      <c r="I600" s="74">
        <f>SCH!A38</f>
        <v>239</v>
      </c>
    </row>
    <row r="601" ht="15.75" spans="1:9">
      <c r="A601" s="84">
        <v>599</v>
      </c>
      <c r="B601" s="94">
        <v>0.315972222222222</v>
      </c>
      <c r="C601" s="98" t="s">
        <v>29</v>
      </c>
      <c r="D601" s="98" t="s">
        <v>75</v>
      </c>
      <c r="E601" s="87" t="s">
        <v>74</v>
      </c>
      <c r="F601" s="81">
        <f t="shared" si="9"/>
        <v>0.378472222222222</v>
      </c>
      <c r="G601" s="90">
        <v>37</v>
      </c>
      <c r="H601" s="89">
        <v>0.0625</v>
      </c>
      <c r="I601" s="74">
        <f>SCH!A123</f>
        <v>0</v>
      </c>
    </row>
    <row r="602" ht="15.75" spans="1:9">
      <c r="A602" s="84">
        <v>600</v>
      </c>
      <c r="B602" s="86">
        <v>0.326388888888889</v>
      </c>
      <c r="C602" s="99" t="s">
        <v>26</v>
      </c>
      <c r="D602" s="100" t="s">
        <v>75</v>
      </c>
      <c r="E602" s="80" t="s">
        <v>74</v>
      </c>
      <c r="F602" s="81">
        <f t="shared" si="9"/>
        <v>0.336805555555556</v>
      </c>
      <c r="G602" s="82">
        <v>6</v>
      </c>
      <c r="H602" s="83">
        <v>0.0104166666666667</v>
      </c>
      <c r="I602" s="74">
        <f>SCH!A143</f>
        <v>220</v>
      </c>
    </row>
    <row r="603" ht="15.75" spans="1:9">
      <c r="A603" s="91">
        <v>601</v>
      </c>
      <c r="B603" s="86">
        <v>0.590277777777778</v>
      </c>
      <c r="C603" s="99" t="s">
        <v>29</v>
      </c>
      <c r="D603" s="100" t="s">
        <v>75</v>
      </c>
      <c r="E603" s="80" t="s">
        <v>74</v>
      </c>
      <c r="F603" s="81">
        <f t="shared" si="9"/>
        <v>0.65625</v>
      </c>
      <c r="G603" s="88">
        <v>37</v>
      </c>
      <c r="H603" s="89">
        <v>0.0659722222222222</v>
      </c>
      <c r="I603" s="74">
        <f>SCH!A408</f>
        <v>628</v>
      </c>
    </row>
    <row r="604" ht="15.75" spans="1:9">
      <c r="A604" s="84">
        <v>602</v>
      </c>
      <c r="B604" s="92">
        <v>0.288194444444444</v>
      </c>
      <c r="C604" s="87" t="s">
        <v>26</v>
      </c>
      <c r="D604" s="87" t="s">
        <v>77</v>
      </c>
      <c r="E604" s="87" t="s">
        <v>29</v>
      </c>
      <c r="F604" s="81">
        <f t="shared" si="9"/>
        <v>0.354166666666667</v>
      </c>
      <c r="G604" s="88">
        <v>38</v>
      </c>
      <c r="H604" s="89">
        <v>0.0659722222222222</v>
      </c>
      <c r="I604" s="74">
        <f>SCH!A97</f>
        <v>0</v>
      </c>
    </row>
    <row r="605" ht="15.75" spans="1:9">
      <c r="A605" s="84">
        <v>603</v>
      </c>
      <c r="B605" s="94">
        <v>0.378472222222222</v>
      </c>
      <c r="C605" s="98" t="s">
        <v>28</v>
      </c>
      <c r="D605" s="98" t="s">
        <v>27</v>
      </c>
      <c r="E605" s="98" t="s">
        <v>29</v>
      </c>
      <c r="F605" s="81">
        <f t="shared" si="9"/>
        <v>0.444444444444444</v>
      </c>
      <c r="G605" s="90">
        <v>33.7</v>
      </c>
      <c r="H605" s="89">
        <v>0.0659722222222222</v>
      </c>
      <c r="I605" s="74">
        <f>SCH!A202</f>
        <v>565</v>
      </c>
    </row>
    <row r="606" ht="15.75" spans="1:9">
      <c r="A606" s="84">
        <v>604</v>
      </c>
      <c r="B606" s="86">
        <v>0.444444444444444</v>
      </c>
      <c r="C606" s="99" t="s">
        <v>28</v>
      </c>
      <c r="D606" s="99" t="s">
        <v>56</v>
      </c>
      <c r="E606" s="99" t="s">
        <v>29</v>
      </c>
      <c r="F606" s="81">
        <f t="shared" si="9"/>
        <v>0.506944444444444</v>
      </c>
      <c r="G606" s="90">
        <v>35.7</v>
      </c>
      <c r="H606" s="83">
        <v>0.0625</v>
      </c>
      <c r="I606" s="74">
        <f>SCH!A276</f>
        <v>0</v>
      </c>
    </row>
    <row r="607" ht="15.75" spans="1:9">
      <c r="A607" s="84">
        <v>605</v>
      </c>
      <c r="B607" s="86">
        <v>0.645833333333333</v>
      </c>
      <c r="C607" s="98" t="s">
        <v>28</v>
      </c>
      <c r="D607" s="98" t="s">
        <v>27</v>
      </c>
      <c r="E607" s="98" t="s">
        <v>30</v>
      </c>
      <c r="F607" s="81">
        <f t="shared" si="9"/>
        <v>0.663194444444445</v>
      </c>
      <c r="G607" s="90">
        <v>13</v>
      </c>
      <c r="H607" s="89">
        <v>0.0173611111111111</v>
      </c>
      <c r="I607" s="74">
        <f>SCH!A465</f>
        <v>633</v>
      </c>
    </row>
    <row r="608" ht="15.75" spans="1:9">
      <c r="A608" s="84">
        <v>606</v>
      </c>
      <c r="B608" s="94">
        <v>0.673611111111111</v>
      </c>
      <c r="C608" s="101" t="s">
        <v>28</v>
      </c>
      <c r="D608" s="101" t="s">
        <v>56</v>
      </c>
      <c r="E608" s="101" t="s">
        <v>29</v>
      </c>
      <c r="F608" s="81">
        <f t="shared" si="9"/>
        <v>0.743055555555555</v>
      </c>
      <c r="G608" s="90">
        <v>35.7</v>
      </c>
      <c r="H608" s="89">
        <v>0.0694444444444444</v>
      </c>
      <c r="I608" s="74" t="e">
        <f>SCH!#REF!</f>
        <v>#REF!</v>
      </c>
    </row>
    <row r="609" ht="15.75" spans="1:9">
      <c r="A609" s="84">
        <v>607</v>
      </c>
      <c r="B609" s="112">
        <v>0.361111111111111</v>
      </c>
      <c r="C609" s="87" t="s">
        <v>29</v>
      </c>
      <c r="D609" s="87" t="s">
        <v>56</v>
      </c>
      <c r="E609" s="87" t="s">
        <v>28</v>
      </c>
      <c r="F609" s="81">
        <f t="shared" si="9"/>
        <v>0.423611111111111</v>
      </c>
      <c r="G609" s="88">
        <v>35.7</v>
      </c>
      <c r="H609" s="89">
        <v>0.0625</v>
      </c>
      <c r="I609" s="74">
        <f>SCH!A194</f>
        <v>581</v>
      </c>
    </row>
    <row r="610" ht="15.75" spans="1:9">
      <c r="A610" s="84">
        <v>608</v>
      </c>
      <c r="B610" s="94">
        <v>0.423611111111111</v>
      </c>
      <c r="C610" s="98" t="s">
        <v>29</v>
      </c>
      <c r="D610" s="98" t="s">
        <v>27</v>
      </c>
      <c r="E610" s="98" t="s">
        <v>28</v>
      </c>
      <c r="F610" s="81">
        <f t="shared" si="9"/>
        <v>0.486111111111111</v>
      </c>
      <c r="G610" s="90">
        <v>33.7</v>
      </c>
      <c r="H610" s="89">
        <v>0.0625</v>
      </c>
      <c r="I610" s="74">
        <f>SCH!A255</f>
        <v>618</v>
      </c>
    </row>
    <row r="611" ht="15.75" spans="1:9">
      <c r="A611" s="91">
        <v>609</v>
      </c>
      <c r="B611" s="86">
        <v>0.513888888888889</v>
      </c>
      <c r="C611" s="99" t="s">
        <v>29</v>
      </c>
      <c r="D611" s="99" t="s">
        <v>56</v>
      </c>
      <c r="E611" s="99" t="s">
        <v>28</v>
      </c>
      <c r="F611" s="81">
        <f t="shared" si="9"/>
        <v>0.576388888888889</v>
      </c>
      <c r="G611" s="88">
        <v>35.7</v>
      </c>
      <c r="H611" s="89">
        <v>0.0625</v>
      </c>
      <c r="I611" s="74">
        <f>SCH!A334</f>
        <v>46</v>
      </c>
    </row>
    <row r="612" ht="15.75" spans="1:9">
      <c r="A612" s="91">
        <v>610</v>
      </c>
      <c r="B612" s="86">
        <v>0.677083333333333</v>
      </c>
      <c r="C612" s="100" t="s">
        <v>30</v>
      </c>
      <c r="D612" s="100" t="s">
        <v>56</v>
      </c>
      <c r="E612" s="100" t="s">
        <v>26</v>
      </c>
      <c r="F612" s="81">
        <f t="shared" si="9"/>
        <v>0.694444444444445</v>
      </c>
      <c r="G612" s="90">
        <v>13</v>
      </c>
      <c r="H612" s="89">
        <v>0.0173611111111111</v>
      </c>
      <c r="I612" s="74" t="e">
        <f>SCH!#REF!</f>
        <v>#REF!</v>
      </c>
    </row>
    <row r="613" ht="15.75" spans="1:9">
      <c r="A613" s="84">
        <v>611</v>
      </c>
      <c r="B613" s="92">
        <v>0.25</v>
      </c>
      <c r="C613" s="87" t="s">
        <v>26</v>
      </c>
      <c r="D613" s="87" t="s">
        <v>78</v>
      </c>
      <c r="E613" s="87" t="s">
        <v>79</v>
      </c>
      <c r="F613" s="81">
        <f t="shared" si="9"/>
        <v>0.263888888888889</v>
      </c>
      <c r="G613" s="88">
        <v>8</v>
      </c>
      <c r="H613" s="89">
        <v>0.0138888888888889</v>
      </c>
      <c r="I613" s="74">
        <f>SCH!A55</f>
        <v>435</v>
      </c>
    </row>
    <row r="614" ht="15.75" spans="1:9">
      <c r="A614" s="84">
        <v>612</v>
      </c>
      <c r="B614" s="86">
        <v>0.333333333333333</v>
      </c>
      <c r="C614" s="98" t="s">
        <v>29</v>
      </c>
      <c r="D614" s="87" t="s">
        <v>78</v>
      </c>
      <c r="E614" s="87" t="s">
        <v>79</v>
      </c>
      <c r="F614" s="81">
        <f t="shared" si="9"/>
        <v>0.385416666666666</v>
      </c>
      <c r="G614" s="90">
        <v>31</v>
      </c>
      <c r="H614" s="89">
        <v>0.0520833333333333</v>
      </c>
      <c r="I614" s="74">
        <f>SCH!A151</f>
        <v>354</v>
      </c>
    </row>
    <row r="615" ht="15.75" spans="1:9">
      <c r="A615" s="84">
        <v>613</v>
      </c>
      <c r="B615" s="94">
        <v>0.649305555555556</v>
      </c>
      <c r="C615" s="101" t="s">
        <v>32</v>
      </c>
      <c r="D615" s="87" t="s">
        <v>78</v>
      </c>
      <c r="E615" s="87" t="s">
        <v>79</v>
      </c>
      <c r="F615" s="81">
        <f t="shared" si="9"/>
        <v>0.71875</v>
      </c>
      <c r="G615" s="104">
        <v>38</v>
      </c>
      <c r="H615" s="89">
        <v>0.0694444444444444</v>
      </c>
      <c r="I615" s="74">
        <f>SCH!A450</f>
        <v>383</v>
      </c>
    </row>
    <row r="616" ht="15.75" spans="1:9">
      <c r="A616" s="84">
        <v>614</v>
      </c>
      <c r="B616" s="92">
        <v>0.270833333333333</v>
      </c>
      <c r="C616" s="87" t="s">
        <v>79</v>
      </c>
      <c r="D616" s="87" t="s">
        <v>78</v>
      </c>
      <c r="E616" s="87" t="s">
        <v>29</v>
      </c>
      <c r="F616" s="81">
        <f t="shared" si="9"/>
        <v>0.326388888888889</v>
      </c>
      <c r="G616" s="88">
        <v>31</v>
      </c>
      <c r="H616" s="89">
        <v>0.0555555555555556</v>
      </c>
      <c r="I616" s="74">
        <f>SCH!A76</f>
        <v>0</v>
      </c>
    </row>
    <row r="617" ht="15.75" spans="1:9">
      <c r="A617" s="84">
        <v>615</v>
      </c>
      <c r="B617" s="94">
        <v>0.392361111111111</v>
      </c>
      <c r="C617" s="87" t="s">
        <v>79</v>
      </c>
      <c r="D617" s="87" t="s">
        <v>78</v>
      </c>
      <c r="E617" s="98" t="s">
        <v>32</v>
      </c>
      <c r="F617" s="81">
        <f t="shared" si="9"/>
        <v>0.458333333333333</v>
      </c>
      <c r="G617" s="90">
        <v>38</v>
      </c>
      <c r="H617" s="89">
        <v>0.0659722222222222</v>
      </c>
      <c r="I617" s="74" t="e">
        <f>SCH!#REF!</f>
        <v>#REF!</v>
      </c>
    </row>
    <row r="618" ht="15.75" spans="1:9">
      <c r="A618" s="91">
        <v>616</v>
      </c>
      <c r="B618" s="86">
        <v>0.71875</v>
      </c>
      <c r="C618" s="80" t="s">
        <v>79</v>
      </c>
      <c r="D618" s="80" t="s">
        <v>78</v>
      </c>
      <c r="E618" s="100" t="s">
        <v>32</v>
      </c>
      <c r="F618" s="81">
        <f t="shared" si="9"/>
        <v>0.788194444444444</v>
      </c>
      <c r="G618" s="88">
        <v>38</v>
      </c>
      <c r="H618" s="89">
        <v>0.0694444444444444</v>
      </c>
      <c r="I618" s="74" t="e">
        <f>SCH!#REF!</f>
        <v>#REF!</v>
      </c>
    </row>
    <row r="619" ht="15.75" spans="1:9">
      <c r="A619" s="84">
        <v>617</v>
      </c>
      <c r="B619" s="92">
        <v>0.322916666666667</v>
      </c>
      <c r="C619" s="80" t="s">
        <v>26</v>
      </c>
      <c r="D619" s="80" t="s">
        <v>75</v>
      </c>
      <c r="E619" s="80" t="s">
        <v>80</v>
      </c>
      <c r="F619" s="81">
        <f t="shared" si="9"/>
        <v>0.333333333333334</v>
      </c>
      <c r="G619" s="82">
        <v>7</v>
      </c>
      <c r="H619" s="83">
        <v>0.0104166666666667</v>
      </c>
      <c r="I619" s="74">
        <f>SCH!A131</f>
        <v>0</v>
      </c>
    </row>
    <row r="620" ht="15.75" spans="1:9">
      <c r="A620" s="84">
        <v>618</v>
      </c>
      <c r="B620" s="92">
        <v>0.340277777777778</v>
      </c>
      <c r="C620" s="87" t="s">
        <v>80</v>
      </c>
      <c r="D620" s="87" t="s">
        <v>81</v>
      </c>
      <c r="E620" s="87" t="s">
        <v>32</v>
      </c>
      <c r="F620" s="81">
        <f t="shared" si="9"/>
        <v>0.423611111111111</v>
      </c>
      <c r="G620" s="88">
        <v>45</v>
      </c>
      <c r="H620" s="89">
        <v>0.0833333333333333</v>
      </c>
      <c r="I620" s="74">
        <f>SCH!A165</f>
        <v>145</v>
      </c>
    </row>
    <row r="621" ht="15.75" spans="1:9">
      <c r="A621" s="84">
        <v>619</v>
      </c>
      <c r="B621" s="112">
        <v>0.222222222222222</v>
      </c>
      <c r="C621" s="87" t="s">
        <v>26</v>
      </c>
      <c r="D621" s="122" t="s">
        <v>82</v>
      </c>
      <c r="E621" s="87" t="s">
        <v>83</v>
      </c>
      <c r="F621" s="81">
        <f t="shared" si="9"/>
        <v>0.239583333333333</v>
      </c>
      <c r="G621" s="88">
        <v>9</v>
      </c>
      <c r="H621" s="89">
        <v>0.0173611111111111</v>
      </c>
      <c r="I621" s="74">
        <f>SCH!A31</f>
        <v>322</v>
      </c>
    </row>
    <row r="622" ht="15.75" spans="1:9">
      <c r="A622" s="84">
        <v>620</v>
      </c>
      <c r="B622" s="112">
        <v>0.246527777777778</v>
      </c>
      <c r="C622" s="87" t="s">
        <v>83</v>
      </c>
      <c r="D622" s="122" t="s">
        <v>84</v>
      </c>
      <c r="E622" s="87" t="s">
        <v>32</v>
      </c>
      <c r="F622" s="81">
        <f t="shared" si="9"/>
        <v>0.326388888888889</v>
      </c>
      <c r="G622" s="88">
        <v>48</v>
      </c>
      <c r="H622" s="89">
        <v>0.0798611111111111</v>
      </c>
      <c r="I622" s="74">
        <f>SCH!A51</f>
        <v>0</v>
      </c>
    </row>
    <row r="623" ht="15.75" spans="1:9">
      <c r="A623" s="84">
        <v>621</v>
      </c>
      <c r="B623" s="92">
        <v>0.243055555555556</v>
      </c>
      <c r="C623" s="87" t="s">
        <v>26</v>
      </c>
      <c r="D623" s="80" t="s">
        <v>85</v>
      </c>
      <c r="E623" s="87" t="s">
        <v>32</v>
      </c>
      <c r="F623" s="81">
        <f t="shared" si="9"/>
        <v>0.329861111111111</v>
      </c>
      <c r="G623" s="88">
        <v>48.5</v>
      </c>
      <c r="H623" s="83">
        <v>0.0868055555555556</v>
      </c>
      <c r="I623" s="74">
        <f>SCH!A49</f>
        <v>398</v>
      </c>
    </row>
    <row r="624" ht="15.75" spans="1:9">
      <c r="A624" s="84">
        <v>622</v>
      </c>
      <c r="B624" s="112">
        <v>0.673611111111111</v>
      </c>
      <c r="C624" s="87" t="s">
        <v>32</v>
      </c>
      <c r="D624" s="87" t="s">
        <v>86</v>
      </c>
      <c r="E624" s="87" t="s">
        <v>28</v>
      </c>
      <c r="F624" s="81">
        <f t="shared" si="9"/>
        <v>0.763888888888889</v>
      </c>
      <c r="G624" s="88">
        <v>48.5</v>
      </c>
      <c r="H624" s="89">
        <v>0.0902777777777778</v>
      </c>
      <c r="I624" s="74" t="e">
        <f>SCH!#REF!</f>
        <v>#REF!</v>
      </c>
    </row>
    <row r="625" ht="15.75" spans="1:9">
      <c r="A625" s="84">
        <v>623</v>
      </c>
      <c r="B625" s="92">
        <v>0.215277777777778</v>
      </c>
      <c r="C625" s="87" t="s">
        <v>26</v>
      </c>
      <c r="D625" s="87" t="s">
        <v>87</v>
      </c>
      <c r="E625" s="87" t="s">
        <v>29</v>
      </c>
      <c r="F625" s="81">
        <f t="shared" si="9"/>
        <v>0.3125</v>
      </c>
      <c r="G625" s="88">
        <v>57</v>
      </c>
      <c r="H625" s="89">
        <v>0.0972222222222222</v>
      </c>
      <c r="I625" s="74">
        <f>SCH!A23</f>
        <v>424</v>
      </c>
    </row>
    <row r="626" ht="15.75" spans="1:9">
      <c r="A626" s="84">
        <v>624</v>
      </c>
      <c r="B626" s="92">
        <v>0.715277777777778</v>
      </c>
      <c r="C626" s="87" t="s">
        <v>29</v>
      </c>
      <c r="D626" s="87" t="s">
        <v>88</v>
      </c>
      <c r="E626" s="87" t="s">
        <v>26</v>
      </c>
      <c r="F626" s="81">
        <f t="shared" si="9"/>
        <v>0.8125</v>
      </c>
      <c r="G626" s="88">
        <v>57</v>
      </c>
      <c r="H626" s="89">
        <v>0.0972222222222222</v>
      </c>
      <c r="I626" s="74" t="e">
        <f>SCH!#REF!</f>
        <v>#REF!</v>
      </c>
    </row>
    <row r="627" ht="15.75" spans="1:9">
      <c r="A627" s="84">
        <v>625</v>
      </c>
      <c r="B627" s="92">
        <v>0.34375</v>
      </c>
      <c r="C627" s="87" t="s">
        <v>28</v>
      </c>
      <c r="D627" s="87" t="s">
        <v>89</v>
      </c>
      <c r="E627" s="87" t="s">
        <v>90</v>
      </c>
      <c r="F627" s="81">
        <f t="shared" si="9"/>
        <v>0.399305555555556</v>
      </c>
      <c r="G627" s="88">
        <v>32</v>
      </c>
      <c r="H627" s="89">
        <v>0.0555555555555556</v>
      </c>
      <c r="I627" s="74">
        <f>SCH!A172</f>
        <v>0</v>
      </c>
    </row>
    <row r="628" ht="15.75" spans="1:9">
      <c r="A628" s="91">
        <v>626</v>
      </c>
      <c r="B628" s="86">
        <v>0.482638888888889</v>
      </c>
      <c r="C628" s="100" t="s">
        <v>28</v>
      </c>
      <c r="D628" s="80" t="s">
        <v>89</v>
      </c>
      <c r="E628" s="80" t="s">
        <v>90</v>
      </c>
      <c r="F628" s="81">
        <f t="shared" si="9"/>
        <v>0.545138888888889</v>
      </c>
      <c r="G628" s="85">
        <v>32</v>
      </c>
      <c r="H628" s="89">
        <v>0.0625</v>
      </c>
      <c r="I628" s="74">
        <f>SCH!A315</f>
        <v>563</v>
      </c>
    </row>
    <row r="629" ht="15.75" spans="1:9">
      <c r="A629" s="84">
        <v>627</v>
      </c>
      <c r="B629" s="94">
        <v>0.600694444444444</v>
      </c>
      <c r="C629" s="101" t="s">
        <v>63</v>
      </c>
      <c r="D629" s="87" t="s">
        <v>91</v>
      </c>
      <c r="E629" s="87" t="s">
        <v>90</v>
      </c>
      <c r="F629" s="81">
        <f t="shared" si="9"/>
        <v>0.642361111111111</v>
      </c>
      <c r="G629" s="90">
        <v>25</v>
      </c>
      <c r="H629" s="89">
        <v>0.0416666666666667</v>
      </c>
      <c r="I629" s="74" t="e">
        <f>SCH!#REF!</f>
        <v>#REF!</v>
      </c>
    </row>
    <row r="630" ht="15.75" spans="1:9">
      <c r="A630" s="84">
        <v>628</v>
      </c>
      <c r="B630" s="86">
        <v>0.6875</v>
      </c>
      <c r="C630" s="99" t="s">
        <v>28</v>
      </c>
      <c r="D630" s="80" t="s">
        <v>91</v>
      </c>
      <c r="E630" s="80" t="s">
        <v>90</v>
      </c>
      <c r="F630" s="81">
        <f t="shared" si="9"/>
        <v>0.743055555555556</v>
      </c>
      <c r="G630" s="85">
        <v>32</v>
      </c>
      <c r="H630" s="83">
        <v>0.0555555555555556</v>
      </c>
      <c r="I630" s="74" t="e">
        <f>SCH!#REF!</f>
        <v>#REF!</v>
      </c>
    </row>
    <row r="631" ht="15.75" spans="1:9">
      <c r="A631" s="84">
        <v>629</v>
      </c>
      <c r="B631" s="92">
        <v>0.40625</v>
      </c>
      <c r="C631" s="80" t="s">
        <v>90</v>
      </c>
      <c r="D631" s="80" t="s">
        <v>92</v>
      </c>
      <c r="E631" s="80" t="s">
        <v>28</v>
      </c>
      <c r="F631" s="81">
        <f t="shared" si="9"/>
        <v>0.461805555555556</v>
      </c>
      <c r="G631" s="82">
        <v>32</v>
      </c>
      <c r="H631" s="83">
        <v>0.0555555555555556</v>
      </c>
      <c r="I631" s="74">
        <f>SCH!A231</f>
        <v>604</v>
      </c>
    </row>
    <row r="632" ht="15.75" spans="1:9">
      <c r="A632" s="84">
        <v>630</v>
      </c>
      <c r="B632" s="94">
        <v>0.552083333333333</v>
      </c>
      <c r="C632" s="87" t="s">
        <v>90</v>
      </c>
      <c r="D632" s="87" t="s">
        <v>91</v>
      </c>
      <c r="E632" s="98" t="s">
        <v>63</v>
      </c>
      <c r="F632" s="81">
        <f t="shared" si="9"/>
        <v>0.59375</v>
      </c>
      <c r="G632" s="90">
        <v>25</v>
      </c>
      <c r="H632" s="89">
        <v>0.0416666666666667</v>
      </c>
      <c r="I632" s="74">
        <f>SCH!A382</f>
        <v>535</v>
      </c>
    </row>
    <row r="633" ht="15.75" spans="1:9">
      <c r="A633" s="84">
        <v>631</v>
      </c>
      <c r="B633" s="86">
        <v>0.649305555555556</v>
      </c>
      <c r="C633" s="87" t="s">
        <v>90</v>
      </c>
      <c r="D633" s="87" t="s">
        <v>91</v>
      </c>
      <c r="E633" s="98" t="s">
        <v>26</v>
      </c>
      <c r="F633" s="81">
        <f t="shared" si="9"/>
        <v>0.704861111111112</v>
      </c>
      <c r="G633" s="88">
        <v>32</v>
      </c>
      <c r="H633" s="89">
        <v>0.0555555555555556</v>
      </c>
      <c r="I633" s="74">
        <f>SCH!A451</f>
        <v>252</v>
      </c>
    </row>
    <row r="634" ht="15.75" spans="1:9">
      <c r="A634" s="84">
        <v>632</v>
      </c>
      <c r="B634" s="86">
        <v>0.75</v>
      </c>
      <c r="C634" s="87" t="s">
        <v>90</v>
      </c>
      <c r="D634" s="87" t="s">
        <v>92</v>
      </c>
      <c r="E634" s="98" t="s">
        <v>28</v>
      </c>
      <c r="F634" s="81">
        <f t="shared" si="9"/>
        <v>0.805555555555556</v>
      </c>
      <c r="G634" s="90">
        <v>32</v>
      </c>
      <c r="H634" s="89">
        <v>0.0555555555555556</v>
      </c>
      <c r="I634" s="74" t="e">
        <f>SCH!#REF!</f>
        <v>#REF!</v>
      </c>
    </row>
    <row r="635" ht="15.75" spans="1:9">
      <c r="A635" s="84">
        <v>633</v>
      </c>
      <c r="B635" s="112">
        <v>0.270833333333333</v>
      </c>
      <c r="C635" s="87" t="s">
        <v>28</v>
      </c>
      <c r="D635" s="87" t="s">
        <v>93</v>
      </c>
      <c r="E635" s="87" t="s">
        <v>94</v>
      </c>
      <c r="F635" s="81">
        <f t="shared" si="9"/>
        <v>0.291666666666667</v>
      </c>
      <c r="G635" s="88">
        <v>13</v>
      </c>
      <c r="H635" s="89">
        <v>0.0208333333333333</v>
      </c>
      <c r="I635" s="74">
        <f>SCH!A80</f>
        <v>195</v>
      </c>
    </row>
    <row r="636" ht="15.75" spans="1:9">
      <c r="A636" s="84">
        <v>634</v>
      </c>
      <c r="B636" s="94">
        <v>0.319444444444444</v>
      </c>
      <c r="C636" s="98" t="s">
        <v>28</v>
      </c>
      <c r="D636" s="87" t="s">
        <v>93</v>
      </c>
      <c r="E636" s="87" t="s">
        <v>94</v>
      </c>
      <c r="F636" s="81">
        <f t="shared" si="9"/>
        <v>0.340277777777778</v>
      </c>
      <c r="G636" s="90">
        <v>13</v>
      </c>
      <c r="H636" s="89">
        <v>0.0208333333333333</v>
      </c>
      <c r="I636" s="74">
        <f>SCH!A132</f>
        <v>0</v>
      </c>
    </row>
    <row r="637" ht="15.75" spans="1:9">
      <c r="A637" s="84">
        <v>635</v>
      </c>
      <c r="B637" s="94">
        <v>0.545138888888889</v>
      </c>
      <c r="C637" s="101" t="s">
        <v>28</v>
      </c>
      <c r="D637" s="87" t="s">
        <v>93</v>
      </c>
      <c r="E637" s="87" t="s">
        <v>94</v>
      </c>
      <c r="F637" s="81">
        <f t="shared" si="9"/>
        <v>0.565972222222222</v>
      </c>
      <c r="G637" s="88">
        <v>13</v>
      </c>
      <c r="H637" s="89">
        <v>0.0208333333333333</v>
      </c>
      <c r="I637" s="74">
        <f>SCH!A371</f>
        <v>347</v>
      </c>
    </row>
    <row r="638" ht="15.75" spans="1:9">
      <c r="A638" s="121">
        <v>636</v>
      </c>
      <c r="B638" s="94">
        <v>0.673611111111111</v>
      </c>
      <c r="C638" s="98" t="s">
        <v>28</v>
      </c>
      <c r="D638" s="87" t="s">
        <v>95</v>
      </c>
      <c r="E638" s="87" t="s">
        <v>94</v>
      </c>
      <c r="F638" s="81">
        <f t="shared" si="9"/>
        <v>0.694444444444445</v>
      </c>
      <c r="G638" s="90">
        <v>13</v>
      </c>
      <c r="H638" s="89">
        <v>0.0208333333333333</v>
      </c>
      <c r="I638" s="74" t="e">
        <f>SCH!#REF!</f>
        <v>#REF!</v>
      </c>
    </row>
    <row r="639" ht="15.75" spans="1:9">
      <c r="A639" s="84">
        <v>637</v>
      </c>
      <c r="B639" s="92">
        <v>0.298611111111111</v>
      </c>
      <c r="C639" s="87" t="s">
        <v>94</v>
      </c>
      <c r="D639" s="87" t="s">
        <v>96</v>
      </c>
      <c r="E639" s="87" t="s">
        <v>28</v>
      </c>
      <c r="F639" s="81">
        <f t="shared" si="9"/>
        <v>0.319444444444444</v>
      </c>
      <c r="G639" s="88">
        <v>13</v>
      </c>
      <c r="H639" s="89">
        <v>0.0208333333333333</v>
      </c>
      <c r="I639" s="74" t="e">
        <f>SCH!#REF!</f>
        <v>#REF!</v>
      </c>
    </row>
    <row r="640" ht="15.75" spans="1:9">
      <c r="A640" s="91">
        <v>638</v>
      </c>
      <c r="B640" s="86">
        <v>0.347222222222222</v>
      </c>
      <c r="C640" s="80" t="s">
        <v>94</v>
      </c>
      <c r="D640" s="87" t="s">
        <v>96</v>
      </c>
      <c r="E640" s="100" t="s">
        <v>28</v>
      </c>
      <c r="F640" s="81">
        <f t="shared" si="9"/>
        <v>0.371527777777778</v>
      </c>
      <c r="G640" s="90">
        <v>13</v>
      </c>
      <c r="H640" s="89">
        <v>0.0243055555555556</v>
      </c>
      <c r="I640" s="74">
        <f>SCH!A179</f>
        <v>572</v>
      </c>
    </row>
    <row r="641" ht="15.75" spans="1:9">
      <c r="A641" s="84">
        <v>639</v>
      </c>
      <c r="B641" s="86">
        <v>0.572916666666667</v>
      </c>
      <c r="C641" s="87" t="s">
        <v>94</v>
      </c>
      <c r="D641" s="87" t="s">
        <v>96</v>
      </c>
      <c r="E641" s="101" t="s">
        <v>28</v>
      </c>
      <c r="F641" s="81">
        <f t="shared" si="9"/>
        <v>0.59375</v>
      </c>
      <c r="G641" s="88">
        <v>13</v>
      </c>
      <c r="H641" s="89">
        <v>0.0208333333333333</v>
      </c>
      <c r="I641" s="74">
        <f>SCH!A393</f>
        <v>577</v>
      </c>
    </row>
    <row r="642" ht="15.75" spans="1:9">
      <c r="A642" s="84">
        <v>640</v>
      </c>
      <c r="B642" s="94">
        <v>0.701388888888889</v>
      </c>
      <c r="C642" s="98" t="s">
        <v>94</v>
      </c>
      <c r="D642" s="98" t="s">
        <v>95</v>
      </c>
      <c r="E642" s="98" t="s">
        <v>26</v>
      </c>
      <c r="F642" s="81">
        <f t="shared" si="9"/>
        <v>0.71875</v>
      </c>
      <c r="G642" s="90">
        <v>11</v>
      </c>
      <c r="H642" s="89">
        <v>0.0173611111111111</v>
      </c>
      <c r="I642" s="74" t="e">
        <f>SCH!#REF!</f>
        <v>#REF!</v>
      </c>
    </row>
    <row r="643" ht="15.75" spans="1:9">
      <c r="A643" s="91">
        <v>641</v>
      </c>
      <c r="B643" s="86">
        <v>0.260416666666667</v>
      </c>
      <c r="C643" s="102" t="s">
        <v>36</v>
      </c>
      <c r="D643" s="102" t="s">
        <v>78</v>
      </c>
      <c r="E643" s="102" t="s">
        <v>32</v>
      </c>
      <c r="F643" s="81">
        <f t="shared" ref="F643:F729" si="10">B643+H643</f>
        <v>0.333333333333334</v>
      </c>
      <c r="G643" s="90">
        <v>39</v>
      </c>
      <c r="H643" s="89">
        <v>0.0729166666666667</v>
      </c>
      <c r="I643" s="74">
        <f>SCH!A67</f>
        <v>0</v>
      </c>
    </row>
    <row r="644" ht="15.75" spans="1:9">
      <c r="A644" s="84">
        <v>642</v>
      </c>
      <c r="B644" s="86">
        <v>0.725694444444445</v>
      </c>
      <c r="C644" s="102" t="s">
        <v>79</v>
      </c>
      <c r="D644" s="102" t="s">
        <v>78</v>
      </c>
      <c r="E644" s="102" t="s">
        <v>26</v>
      </c>
      <c r="F644" s="81">
        <f t="shared" si="10"/>
        <v>0.739583333333334</v>
      </c>
      <c r="G644" s="85">
        <v>8</v>
      </c>
      <c r="H644" s="83">
        <v>0.0138888888888889</v>
      </c>
      <c r="I644" s="74" t="e">
        <f>SCH!#REF!</f>
        <v>#REF!</v>
      </c>
    </row>
    <row r="645" ht="15.75" spans="1:9">
      <c r="A645" s="84">
        <v>643</v>
      </c>
      <c r="B645" s="86">
        <v>0.506944444444444</v>
      </c>
      <c r="C645" s="102" t="s">
        <v>28</v>
      </c>
      <c r="D645" s="123" t="s">
        <v>97</v>
      </c>
      <c r="E645" s="102" t="s">
        <v>29</v>
      </c>
      <c r="F645" s="81">
        <f t="shared" si="10"/>
        <v>0.590277777777777</v>
      </c>
      <c r="G645" s="85">
        <v>45</v>
      </c>
      <c r="H645" s="83">
        <v>0.0833333333333333</v>
      </c>
      <c r="I645" s="74">
        <f>SCH!A335</f>
        <v>644</v>
      </c>
    </row>
    <row r="646" ht="15.75" spans="1:9">
      <c r="A646" s="84">
        <v>644</v>
      </c>
      <c r="B646" s="86">
        <v>0.479166666666667</v>
      </c>
      <c r="C646" s="106" t="s">
        <v>28</v>
      </c>
      <c r="D646" s="122" t="s">
        <v>97</v>
      </c>
      <c r="E646" s="106" t="s">
        <v>29</v>
      </c>
      <c r="F646" s="81">
        <f t="shared" si="10"/>
        <v>0.569444444444445</v>
      </c>
      <c r="G646" s="90">
        <v>45</v>
      </c>
      <c r="H646" s="89">
        <v>0.0902777777777778</v>
      </c>
      <c r="I646" s="74">
        <f>SCH!A313</f>
        <v>561</v>
      </c>
    </row>
    <row r="647" ht="15.75" spans="1:9">
      <c r="A647" s="84">
        <v>645</v>
      </c>
      <c r="B647" s="92">
        <v>0.208333333333333</v>
      </c>
      <c r="C647" s="87" t="s">
        <v>26</v>
      </c>
      <c r="D647" s="87" t="s">
        <v>98</v>
      </c>
      <c r="E647" s="87" t="s">
        <v>29</v>
      </c>
      <c r="F647" s="81">
        <f t="shared" si="10"/>
        <v>0.274305555555555</v>
      </c>
      <c r="G647" s="87">
        <v>39</v>
      </c>
      <c r="H647" s="89">
        <v>0.0659722222222222</v>
      </c>
      <c r="I647" s="74">
        <f>SCH!A18</f>
        <v>67</v>
      </c>
    </row>
    <row r="648" ht="15.75" spans="1:9">
      <c r="A648" s="84">
        <v>646</v>
      </c>
      <c r="B648" s="94">
        <v>0.357638888888889</v>
      </c>
      <c r="C648" s="98" t="s">
        <v>63</v>
      </c>
      <c r="D648" s="87" t="s">
        <v>99</v>
      </c>
      <c r="E648" s="98" t="s">
        <v>32</v>
      </c>
      <c r="F648" s="81">
        <f t="shared" si="10"/>
        <v>0.427083333333333</v>
      </c>
      <c r="G648" s="98">
        <v>41</v>
      </c>
      <c r="H648" s="89">
        <v>0.0694444444444444</v>
      </c>
      <c r="I648" s="74">
        <f>SCH!A203</f>
        <v>0</v>
      </c>
    </row>
    <row r="649" ht="15.75" spans="1:9">
      <c r="A649" s="84">
        <v>647</v>
      </c>
      <c r="B649" s="94">
        <v>0.513888888888889</v>
      </c>
      <c r="C649" s="101" t="s">
        <v>28</v>
      </c>
      <c r="D649" s="87" t="s">
        <v>98</v>
      </c>
      <c r="E649" s="101" t="s">
        <v>29</v>
      </c>
      <c r="F649" s="81">
        <f t="shared" si="10"/>
        <v>0.583333333333333</v>
      </c>
      <c r="G649" s="98">
        <v>40</v>
      </c>
      <c r="H649" s="89">
        <v>0.0694444444444444</v>
      </c>
      <c r="I649" s="74">
        <f>SCH!A346</f>
        <v>395</v>
      </c>
    </row>
    <row r="650" ht="15.75" spans="1:9">
      <c r="A650" s="84">
        <v>648</v>
      </c>
      <c r="B650" s="112">
        <v>0.28125</v>
      </c>
      <c r="C650" s="87" t="s">
        <v>29</v>
      </c>
      <c r="D650" s="87" t="s">
        <v>100</v>
      </c>
      <c r="E650" s="87" t="s">
        <v>63</v>
      </c>
      <c r="F650" s="81">
        <f t="shared" si="10"/>
        <v>0.350694444444444</v>
      </c>
      <c r="G650" s="87">
        <v>34</v>
      </c>
      <c r="H650" s="89">
        <v>0.0694444444444444</v>
      </c>
      <c r="I650" s="74">
        <f>SCH!A90</f>
        <v>118</v>
      </c>
    </row>
    <row r="651" ht="15.75" spans="1:9">
      <c r="A651" s="84">
        <v>649</v>
      </c>
      <c r="B651" s="94">
        <v>0.447916666666667</v>
      </c>
      <c r="C651" s="98" t="s">
        <v>32</v>
      </c>
      <c r="D651" s="87" t="s">
        <v>101</v>
      </c>
      <c r="E651" s="98" t="s">
        <v>26</v>
      </c>
      <c r="F651" s="81">
        <f t="shared" si="10"/>
        <v>0.53125</v>
      </c>
      <c r="G651" s="98">
        <v>46</v>
      </c>
      <c r="H651" s="89">
        <v>0.0833333333333333</v>
      </c>
      <c r="I651" s="74">
        <f>SCH!A279</f>
        <v>256</v>
      </c>
    </row>
    <row r="652" ht="15.75" spans="1:9">
      <c r="A652" s="84">
        <v>650</v>
      </c>
      <c r="B652" s="92">
        <v>0.1875</v>
      </c>
      <c r="C652" s="80" t="s">
        <v>28</v>
      </c>
      <c r="D652" s="123" t="s">
        <v>97</v>
      </c>
      <c r="E652" s="80" t="s">
        <v>29</v>
      </c>
      <c r="F652" s="81">
        <f t="shared" si="10"/>
        <v>0.270833333333333</v>
      </c>
      <c r="G652" s="80">
        <v>45</v>
      </c>
      <c r="H652" s="83">
        <v>0.0833333333333333</v>
      </c>
      <c r="I652" s="74">
        <f>SCH!A13</f>
        <v>4</v>
      </c>
    </row>
    <row r="653" ht="15.75" spans="1:9">
      <c r="A653" s="84">
        <v>651</v>
      </c>
      <c r="B653" s="92">
        <v>0.222222222222222</v>
      </c>
      <c r="C653" s="87" t="s">
        <v>28</v>
      </c>
      <c r="D653" s="122" t="s">
        <v>102</v>
      </c>
      <c r="E653" s="87" t="s">
        <v>32</v>
      </c>
      <c r="F653" s="81">
        <f t="shared" si="10"/>
        <v>0.319444444444444</v>
      </c>
      <c r="G653" s="87">
        <v>55</v>
      </c>
      <c r="H653" s="89">
        <v>0.0972222222222222</v>
      </c>
      <c r="I653" s="74">
        <f>SCH!A32</f>
        <v>189</v>
      </c>
    </row>
    <row r="654" ht="15.75" spans="1:9">
      <c r="A654" s="84">
        <v>652</v>
      </c>
      <c r="B654" s="94">
        <v>0.388888888888889</v>
      </c>
      <c r="C654" s="98" t="s">
        <v>28</v>
      </c>
      <c r="D654" s="122" t="s">
        <v>97</v>
      </c>
      <c r="E654" s="87" t="s">
        <v>29</v>
      </c>
      <c r="F654" s="81">
        <f t="shared" si="10"/>
        <v>0.472222222222222</v>
      </c>
      <c r="G654" s="98">
        <v>45</v>
      </c>
      <c r="H654" s="89">
        <v>0.0833333333333333</v>
      </c>
      <c r="I654" s="74" t="e">
        <f>SCH!#REF!</f>
        <v>#REF!</v>
      </c>
    </row>
    <row r="655" ht="15.75" spans="1:9">
      <c r="A655" s="91">
        <v>653</v>
      </c>
      <c r="B655" s="86">
        <v>0.444444444444444</v>
      </c>
      <c r="C655" s="100" t="s">
        <v>28</v>
      </c>
      <c r="D655" s="123" t="s">
        <v>97</v>
      </c>
      <c r="E655" s="80" t="s">
        <v>29</v>
      </c>
      <c r="F655" s="81">
        <f t="shared" si="10"/>
        <v>0.520833333333333</v>
      </c>
      <c r="G655" s="98">
        <v>45</v>
      </c>
      <c r="H655" s="89">
        <v>0.0763888888888889</v>
      </c>
      <c r="I655" s="74">
        <f>SCH!A277</f>
        <v>0</v>
      </c>
    </row>
    <row r="656" ht="15.75" spans="1:9">
      <c r="A656" s="84">
        <v>654</v>
      </c>
      <c r="B656" s="94">
        <v>0.4375</v>
      </c>
      <c r="C656" s="101" t="s">
        <v>28</v>
      </c>
      <c r="D656" s="122" t="s">
        <v>97</v>
      </c>
      <c r="E656" s="87" t="s">
        <v>29</v>
      </c>
      <c r="F656" s="81">
        <f t="shared" si="10"/>
        <v>0.520833333333333</v>
      </c>
      <c r="G656" s="98">
        <v>45</v>
      </c>
      <c r="H656" s="89">
        <v>0.0833333333333333</v>
      </c>
      <c r="I656" s="74">
        <f>SCH!A301</f>
        <v>0</v>
      </c>
    </row>
    <row r="657" ht="15.75" spans="1:9">
      <c r="A657" s="124">
        <v>655</v>
      </c>
      <c r="B657" s="86">
        <v>0.645833333333333</v>
      </c>
      <c r="C657" s="99" t="s">
        <v>28</v>
      </c>
      <c r="D657" s="123" t="s">
        <v>97</v>
      </c>
      <c r="E657" s="80" t="s">
        <v>29</v>
      </c>
      <c r="F657" s="81">
        <f t="shared" si="10"/>
        <v>0.722222222222222</v>
      </c>
      <c r="G657" s="100">
        <v>45</v>
      </c>
      <c r="H657" s="83">
        <v>0.0763888888888889</v>
      </c>
      <c r="I657" s="74">
        <f>SCH!A447</f>
        <v>0</v>
      </c>
    </row>
    <row r="658" ht="15.75" spans="1:9">
      <c r="A658" s="125">
        <v>656</v>
      </c>
      <c r="B658" s="86">
        <v>0.458333333333333</v>
      </c>
      <c r="C658" s="99" t="s">
        <v>28</v>
      </c>
      <c r="D658" s="123" t="s">
        <v>97</v>
      </c>
      <c r="E658" s="80" t="s">
        <v>29</v>
      </c>
      <c r="F658" s="81">
        <f t="shared" si="10"/>
        <v>0.541666666666666</v>
      </c>
      <c r="G658" s="98">
        <v>45</v>
      </c>
      <c r="H658" s="89">
        <v>0.0833333333333333</v>
      </c>
      <c r="I658" s="74">
        <f>SCH!A421</f>
        <v>85</v>
      </c>
    </row>
    <row r="659" ht="15.75" spans="1:9">
      <c r="A659" s="78">
        <v>657</v>
      </c>
      <c r="B659" s="112">
        <v>0.326388888888889</v>
      </c>
      <c r="C659" s="87" t="s">
        <v>32</v>
      </c>
      <c r="D659" s="87" t="s">
        <v>103</v>
      </c>
      <c r="E659" s="87" t="s">
        <v>28</v>
      </c>
      <c r="F659" s="81">
        <f t="shared" si="10"/>
        <v>0.423611111111111</v>
      </c>
      <c r="G659" s="87">
        <v>55</v>
      </c>
      <c r="H659" s="89">
        <v>0.0972222222222222</v>
      </c>
      <c r="I659" s="74">
        <f>SCH!A166</f>
        <v>448</v>
      </c>
    </row>
    <row r="660" ht="15.75" spans="1:9">
      <c r="A660" s="125">
        <v>658</v>
      </c>
      <c r="B660" s="92">
        <v>0.541666666666667</v>
      </c>
      <c r="C660" s="80" t="s">
        <v>32</v>
      </c>
      <c r="D660" s="100" t="s">
        <v>104</v>
      </c>
      <c r="E660" s="100" t="s">
        <v>28</v>
      </c>
      <c r="F660" s="81">
        <f t="shared" si="10"/>
        <v>0.631944444444445</v>
      </c>
      <c r="G660" s="87">
        <v>52</v>
      </c>
      <c r="H660" s="89">
        <v>0.0902777777777778</v>
      </c>
      <c r="I660" s="74">
        <f>SCH!A388</f>
        <v>506</v>
      </c>
    </row>
    <row r="661" ht="15.75" spans="1:9">
      <c r="A661" s="124">
        <v>659</v>
      </c>
      <c r="B661" s="94">
        <v>0.527777777777778</v>
      </c>
      <c r="C661" s="98" t="s">
        <v>29</v>
      </c>
      <c r="D661" s="98" t="s">
        <v>104</v>
      </c>
      <c r="E661" s="98" t="s">
        <v>28</v>
      </c>
      <c r="F661" s="81">
        <f t="shared" si="10"/>
        <v>0.604166666666667</v>
      </c>
      <c r="G661" s="98">
        <v>45</v>
      </c>
      <c r="H661" s="89">
        <v>0.0763888888888889</v>
      </c>
      <c r="I661" s="74">
        <f>SCH!A356</f>
        <v>649</v>
      </c>
    </row>
    <row r="662" ht="15.75" spans="1:9">
      <c r="A662" s="124">
        <v>660</v>
      </c>
      <c r="B662" s="94">
        <v>0.506944444444444</v>
      </c>
      <c r="C662" s="98" t="s">
        <v>29</v>
      </c>
      <c r="D662" s="98" t="s">
        <v>104</v>
      </c>
      <c r="E662" s="98" t="s">
        <v>28</v>
      </c>
      <c r="F662" s="81">
        <f t="shared" si="10"/>
        <v>0.590277777777777</v>
      </c>
      <c r="G662" s="87">
        <v>45</v>
      </c>
      <c r="H662" s="89">
        <v>0.0833333333333333</v>
      </c>
      <c r="I662" s="74">
        <f>SCH!A336</f>
        <v>601</v>
      </c>
    </row>
    <row r="663" ht="15.75" spans="1:9">
      <c r="A663" s="124">
        <v>661</v>
      </c>
      <c r="B663" s="94">
        <v>0.413194444444444</v>
      </c>
      <c r="C663" s="98" t="s">
        <v>29</v>
      </c>
      <c r="D663" s="98" t="s">
        <v>105</v>
      </c>
      <c r="E663" s="98" t="s">
        <v>28</v>
      </c>
      <c r="F663" s="81">
        <f t="shared" si="10"/>
        <v>0.479166666666666</v>
      </c>
      <c r="G663" s="98">
        <v>38</v>
      </c>
      <c r="H663" s="89">
        <v>0.0659722222222222</v>
      </c>
      <c r="I663" s="74" t="e">
        <f>SCH!#REF!</f>
        <v>#REF!</v>
      </c>
    </row>
    <row r="664" ht="15.75" spans="1:9">
      <c r="A664" s="124">
        <v>662</v>
      </c>
      <c r="B664" s="112">
        <v>0.729166666666667</v>
      </c>
      <c r="C664" s="98" t="s">
        <v>29</v>
      </c>
      <c r="D664" s="98" t="s">
        <v>104</v>
      </c>
      <c r="E664" s="98" t="s">
        <v>28</v>
      </c>
      <c r="F664" s="81">
        <f t="shared" si="10"/>
        <v>0.8125</v>
      </c>
      <c r="G664" s="87">
        <v>45</v>
      </c>
      <c r="H664" s="89">
        <v>0.0833333333333333</v>
      </c>
      <c r="I664" s="74" t="e">
        <f>SCH!#REF!</f>
        <v>#REF!</v>
      </c>
    </row>
    <row r="665" ht="15.75" spans="1:9">
      <c r="A665" s="78">
        <v>663</v>
      </c>
      <c r="B665" s="92">
        <v>0.291666666666667</v>
      </c>
      <c r="C665" s="100" t="s">
        <v>29</v>
      </c>
      <c r="D665" s="87" t="s">
        <v>71</v>
      </c>
      <c r="E665" s="100" t="s">
        <v>28</v>
      </c>
      <c r="F665" s="81">
        <f t="shared" si="10"/>
        <v>0.381944444444445</v>
      </c>
      <c r="G665" s="80">
        <v>50</v>
      </c>
      <c r="H665" s="83">
        <v>0.0902777777777778</v>
      </c>
      <c r="I665" s="74">
        <f>SCH!A107</f>
        <v>0</v>
      </c>
    </row>
    <row r="666" ht="15.75" spans="1:9">
      <c r="A666" s="124">
        <v>664</v>
      </c>
      <c r="B666" s="94">
        <v>0.805555555555556</v>
      </c>
      <c r="C666" s="126" t="s">
        <v>28</v>
      </c>
      <c r="D666" s="122" t="s">
        <v>97</v>
      </c>
      <c r="E666" s="126" t="s">
        <v>29</v>
      </c>
      <c r="F666" s="81">
        <f t="shared" si="10"/>
        <v>0.895833333333334</v>
      </c>
      <c r="G666" s="98">
        <v>45</v>
      </c>
      <c r="H666" s="89">
        <v>0.0902777777777778</v>
      </c>
      <c r="I666" s="74" t="e">
        <f>SCH!#REF!</f>
        <v>#REF!</v>
      </c>
    </row>
    <row r="667" ht="15.75" spans="1:10">
      <c r="A667" s="78">
        <v>665</v>
      </c>
      <c r="B667" s="86">
        <v>0.423611111111111</v>
      </c>
      <c r="C667" s="127" t="s">
        <v>28</v>
      </c>
      <c r="D667" s="123" t="s">
        <v>102</v>
      </c>
      <c r="E667" s="127" t="s">
        <v>32</v>
      </c>
      <c r="F667" s="81">
        <f t="shared" si="10"/>
        <v>0.517361111111111</v>
      </c>
      <c r="G667" s="100">
        <v>55</v>
      </c>
      <c r="H667" s="83">
        <v>0.09375</v>
      </c>
      <c r="I667" s="74">
        <f>SCH!A187</f>
        <v>0</v>
      </c>
      <c r="J667"/>
    </row>
    <row r="668" ht="15.75" spans="1:9">
      <c r="A668" s="78">
        <v>666</v>
      </c>
      <c r="B668" s="86">
        <v>0.326388888888889</v>
      </c>
      <c r="C668" s="127" t="s">
        <v>28</v>
      </c>
      <c r="D668" s="127" t="s">
        <v>106</v>
      </c>
      <c r="E668" s="127" t="s">
        <v>32</v>
      </c>
      <c r="F668" s="81">
        <f t="shared" si="10"/>
        <v>0.402777777777778</v>
      </c>
      <c r="G668" s="100">
        <v>42</v>
      </c>
      <c r="H668" s="83">
        <v>0.0763888888888889</v>
      </c>
      <c r="I668" s="74">
        <f>SCH!A144</f>
        <v>410</v>
      </c>
    </row>
    <row r="669" ht="15.75" spans="1:9">
      <c r="A669" s="125">
        <v>667</v>
      </c>
      <c r="B669" s="86">
        <v>0.548611111111111</v>
      </c>
      <c r="C669" s="100" t="s">
        <v>29</v>
      </c>
      <c r="D669" s="100" t="s">
        <v>104</v>
      </c>
      <c r="E669" s="100" t="s">
        <v>28</v>
      </c>
      <c r="F669" s="81">
        <f t="shared" si="10"/>
        <v>0.631944444444444</v>
      </c>
      <c r="G669" s="98">
        <v>45</v>
      </c>
      <c r="H669" s="89">
        <v>0.0833333333333333</v>
      </c>
      <c r="I669" s="74">
        <f>SCH!A409</f>
        <v>632</v>
      </c>
    </row>
    <row r="670" ht="15.75" spans="1:9">
      <c r="A670" s="128">
        <v>668</v>
      </c>
      <c r="B670" s="86">
        <v>0.256944444444444</v>
      </c>
      <c r="C670" s="127" t="s">
        <v>26</v>
      </c>
      <c r="D670" s="127" t="s">
        <v>69</v>
      </c>
      <c r="E670" s="127" t="s">
        <v>30</v>
      </c>
      <c r="F670" s="81">
        <f t="shared" si="10"/>
        <v>0.305555555555555</v>
      </c>
      <c r="G670" s="98">
        <v>30</v>
      </c>
      <c r="H670" s="89">
        <v>0.0486111111111111</v>
      </c>
      <c r="I670" s="74">
        <f>SCH!A65</f>
        <v>400</v>
      </c>
    </row>
    <row r="671" ht="15.75" spans="1:9">
      <c r="A671" s="78">
        <v>669</v>
      </c>
      <c r="B671" s="86">
        <v>0.3125</v>
      </c>
      <c r="C671" s="127" t="s">
        <v>30</v>
      </c>
      <c r="D671" s="127" t="s">
        <v>69</v>
      </c>
      <c r="E671" s="127" t="s">
        <v>28</v>
      </c>
      <c r="F671" s="81">
        <f t="shared" si="10"/>
        <v>0.361111111111111</v>
      </c>
      <c r="G671" s="100">
        <v>30</v>
      </c>
      <c r="H671" s="83">
        <v>0.0486111111111111</v>
      </c>
      <c r="I671" s="74">
        <f>SCH!A120</f>
        <v>209</v>
      </c>
    </row>
    <row r="672" ht="15.75" spans="1:10">
      <c r="A672" s="78">
        <v>670</v>
      </c>
      <c r="B672" s="86">
        <v>0.381944444444444</v>
      </c>
      <c r="C672" s="127" t="s">
        <v>28</v>
      </c>
      <c r="D672" s="127" t="s">
        <v>34</v>
      </c>
      <c r="E672" s="127" t="s">
        <v>29</v>
      </c>
      <c r="F672" s="81">
        <f t="shared" si="10"/>
        <v>0.451388888888888</v>
      </c>
      <c r="G672" s="100">
        <v>38.5</v>
      </c>
      <c r="H672" s="83">
        <v>0.0694444444444444</v>
      </c>
      <c r="I672" s="74">
        <f>SCH!A217</f>
        <v>74</v>
      </c>
      <c r="J672"/>
    </row>
    <row r="673" ht="15.75" spans="1:10">
      <c r="A673" s="128">
        <v>671</v>
      </c>
      <c r="B673" s="86">
        <v>0.524305555555556</v>
      </c>
      <c r="C673" s="129" t="s">
        <v>32</v>
      </c>
      <c r="D673" s="87" t="s">
        <v>103</v>
      </c>
      <c r="E673" s="127" t="s">
        <v>28</v>
      </c>
      <c r="F673" s="81">
        <f t="shared" si="10"/>
        <v>0.618055555555556</v>
      </c>
      <c r="G673" s="98">
        <v>55</v>
      </c>
      <c r="H673" s="89">
        <v>0.09375</v>
      </c>
      <c r="I673" s="74">
        <f>SCH!A293</f>
        <v>0</v>
      </c>
      <c r="J673"/>
    </row>
    <row r="674" ht="15.75" spans="1:9">
      <c r="A674" s="125">
        <v>672</v>
      </c>
      <c r="B674" s="86">
        <v>0.451388888888889</v>
      </c>
      <c r="C674" s="129" t="s">
        <v>26</v>
      </c>
      <c r="D674" s="130" t="s">
        <v>107</v>
      </c>
      <c r="E674" s="129" t="s">
        <v>32</v>
      </c>
      <c r="F674" s="81">
        <f t="shared" si="10"/>
        <v>0.534722222222222</v>
      </c>
      <c r="G674" s="98">
        <v>43.5</v>
      </c>
      <c r="H674" s="89">
        <v>0.0833333333333333</v>
      </c>
      <c r="I674" s="74">
        <f>SCH!A389</f>
        <v>550</v>
      </c>
    </row>
    <row r="675" ht="15.75" spans="1:9">
      <c r="A675" s="128">
        <v>673</v>
      </c>
      <c r="B675" s="86">
        <v>0.319444444444444</v>
      </c>
      <c r="C675" s="127" t="s">
        <v>29</v>
      </c>
      <c r="D675" s="127" t="s">
        <v>108</v>
      </c>
      <c r="E675" s="127" t="s">
        <v>28</v>
      </c>
      <c r="F675" s="81">
        <f t="shared" si="10"/>
        <v>0.409722222222222</v>
      </c>
      <c r="G675" s="98">
        <v>57</v>
      </c>
      <c r="H675" s="89">
        <v>0.0902777777777778</v>
      </c>
      <c r="I675" s="74" t="e">
        <f>SCH!#REF!</f>
        <v>#REF!</v>
      </c>
    </row>
    <row r="676" ht="15.75" spans="1:9">
      <c r="A676" s="128">
        <v>674</v>
      </c>
      <c r="B676" s="86">
        <v>0.333333333333333</v>
      </c>
      <c r="C676" s="129" t="s">
        <v>32</v>
      </c>
      <c r="D676" s="122" t="s">
        <v>109</v>
      </c>
      <c r="E676" s="127" t="s">
        <v>83</v>
      </c>
      <c r="F676" s="81">
        <f t="shared" si="10"/>
        <v>0.416666666666666</v>
      </c>
      <c r="G676" s="100">
        <v>48</v>
      </c>
      <c r="H676" s="89">
        <v>0.0833333333333333</v>
      </c>
      <c r="I676" s="74" t="e">
        <f>SCH!#REF!</f>
        <v>#REF!</v>
      </c>
    </row>
    <row r="677" ht="15.75" spans="1:9">
      <c r="A677" s="131">
        <v>675</v>
      </c>
      <c r="B677" s="86">
        <v>0.4375</v>
      </c>
      <c r="C677" s="126" t="s">
        <v>83</v>
      </c>
      <c r="D677" s="126" t="s">
        <v>109</v>
      </c>
      <c r="E677" s="126" t="s">
        <v>29</v>
      </c>
      <c r="F677" s="81">
        <f t="shared" si="10"/>
        <v>0.513888888888889</v>
      </c>
      <c r="G677" s="100">
        <v>42.7</v>
      </c>
      <c r="H677" s="116">
        <v>0.0763888888888889</v>
      </c>
      <c r="I677" s="74" t="e">
        <f>SCH!#REF!</f>
        <v>#REF!</v>
      </c>
    </row>
    <row r="678" ht="15.75" spans="1:9">
      <c r="A678" s="131">
        <v>676</v>
      </c>
      <c r="B678" s="86">
        <v>0.256944444444444</v>
      </c>
      <c r="C678" s="126" t="s">
        <v>26</v>
      </c>
      <c r="D678" s="126" t="s">
        <v>110</v>
      </c>
      <c r="E678" s="126" t="s">
        <v>111</v>
      </c>
      <c r="F678" s="81">
        <f t="shared" si="10"/>
        <v>0.350694444444444</v>
      </c>
      <c r="G678" s="100">
        <v>53.5</v>
      </c>
      <c r="H678" s="116">
        <v>0.09375</v>
      </c>
      <c r="I678" s="74" t="e">
        <f>SCH!#REF!</f>
        <v>#REF!</v>
      </c>
    </row>
    <row r="679" ht="15.75" spans="1:9">
      <c r="A679" s="131">
        <v>677</v>
      </c>
      <c r="B679" s="86">
        <v>0.357638888888889</v>
      </c>
      <c r="C679" s="126" t="s">
        <v>111</v>
      </c>
      <c r="D679" s="126" t="s">
        <v>112</v>
      </c>
      <c r="E679" s="126" t="s">
        <v>28</v>
      </c>
      <c r="F679" s="81">
        <f t="shared" si="10"/>
        <v>0.447916666666667</v>
      </c>
      <c r="G679" s="100">
        <v>50</v>
      </c>
      <c r="H679" s="116">
        <v>0.0902777777777778</v>
      </c>
      <c r="I679" s="74" t="e">
        <f>SCH!#REF!</f>
        <v>#REF!</v>
      </c>
    </row>
    <row r="680" ht="15.75" spans="1:9">
      <c r="A680" s="131">
        <v>678</v>
      </c>
      <c r="B680" s="86">
        <v>0.46875</v>
      </c>
      <c r="C680" s="126" t="s">
        <v>28</v>
      </c>
      <c r="D680" s="126" t="s">
        <v>113</v>
      </c>
      <c r="E680" s="126" t="s">
        <v>26</v>
      </c>
      <c r="F680" s="81">
        <f t="shared" si="10"/>
        <v>0.614583333333333</v>
      </c>
      <c r="G680" s="100">
        <v>81.5</v>
      </c>
      <c r="H680" s="116">
        <v>0.145833333333333</v>
      </c>
      <c r="I680" s="74" t="e">
        <f>SCH!#REF!</f>
        <v>#REF!</v>
      </c>
    </row>
    <row r="681" ht="15.75" spans="1:9">
      <c r="A681" s="131">
        <v>679</v>
      </c>
      <c r="B681" s="86">
        <v>0.236111111111111</v>
      </c>
      <c r="C681" s="126" t="s">
        <v>26</v>
      </c>
      <c r="D681" s="126" t="s">
        <v>114</v>
      </c>
      <c r="E681" s="126" t="s">
        <v>29</v>
      </c>
      <c r="F681" s="81">
        <f t="shared" si="10"/>
        <v>0.326388888888889</v>
      </c>
      <c r="G681" s="100">
        <v>48.5</v>
      </c>
      <c r="H681" s="116">
        <v>0.0902777777777778</v>
      </c>
      <c r="I681" s="74" t="e">
        <f>SCH!#REF!</f>
        <v>#REF!</v>
      </c>
    </row>
    <row r="682" ht="15.75" spans="1:9">
      <c r="A682" s="131">
        <v>680</v>
      </c>
      <c r="B682" s="86">
        <v>0.333333333333333</v>
      </c>
      <c r="C682" s="126" t="s">
        <v>29</v>
      </c>
      <c r="D682" s="132" t="s">
        <v>27</v>
      </c>
      <c r="E682" s="126" t="s">
        <v>28</v>
      </c>
      <c r="F682" s="81">
        <f t="shared" si="10"/>
        <v>0.392361111111111</v>
      </c>
      <c r="G682" s="100">
        <v>33.7</v>
      </c>
      <c r="H682" s="116">
        <v>0.0590277777777778</v>
      </c>
      <c r="I682" s="74" t="e">
        <f>SCH!#REF!</f>
        <v>#REF!</v>
      </c>
    </row>
    <row r="683" ht="15.75" spans="1:9">
      <c r="A683" s="131">
        <v>681</v>
      </c>
      <c r="B683" s="86">
        <v>0.559027777777778</v>
      </c>
      <c r="C683" s="126" t="s">
        <v>28</v>
      </c>
      <c r="D683" s="132" t="s">
        <v>27</v>
      </c>
      <c r="E683" s="132" t="s">
        <v>29</v>
      </c>
      <c r="F683" s="81">
        <f t="shared" si="10"/>
        <v>0.618055555555556</v>
      </c>
      <c r="G683" s="100">
        <v>33.7</v>
      </c>
      <c r="H683" s="116">
        <v>0.0590277777777778</v>
      </c>
      <c r="I683" s="74" t="e">
        <f>SCH!#REF!</f>
        <v>#REF!</v>
      </c>
    </row>
    <row r="684" ht="15.75" spans="1:9">
      <c r="A684" s="131">
        <v>682</v>
      </c>
      <c r="B684" s="86">
        <v>0.472222222222222</v>
      </c>
      <c r="C684" s="126" t="s">
        <v>64</v>
      </c>
      <c r="D684" s="126" t="s">
        <v>63</v>
      </c>
      <c r="E684" s="126" t="s">
        <v>28</v>
      </c>
      <c r="F684" s="81">
        <f t="shared" si="10"/>
        <v>0.5</v>
      </c>
      <c r="G684" s="100">
        <v>17</v>
      </c>
      <c r="H684" s="116">
        <v>0.0277777777777778</v>
      </c>
      <c r="I684" s="74" t="e">
        <f>SCH!#REF!</f>
        <v>#REF!</v>
      </c>
    </row>
    <row r="685" ht="15.75" spans="1:9">
      <c r="A685" s="131">
        <v>683</v>
      </c>
      <c r="B685" s="86">
        <v>0.625</v>
      </c>
      <c r="C685" s="132" t="s">
        <v>29</v>
      </c>
      <c r="D685" s="132" t="s">
        <v>115</v>
      </c>
      <c r="E685" s="126" t="s">
        <v>26</v>
      </c>
      <c r="F685" s="81">
        <f t="shared" si="10"/>
        <v>0.715277777777778</v>
      </c>
      <c r="G685" s="100">
        <v>48.5</v>
      </c>
      <c r="H685" s="116">
        <v>0.0902777777777778</v>
      </c>
      <c r="I685" s="74" t="e">
        <f>SCH!#REF!</f>
        <v>#REF!</v>
      </c>
    </row>
    <row r="686" ht="15.75" spans="1:9">
      <c r="A686" s="131">
        <v>684</v>
      </c>
      <c r="B686" s="86">
        <v>0.475694444444444</v>
      </c>
      <c r="C686" s="126" t="s">
        <v>26</v>
      </c>
      <c r="D686" s="126" t="s">
        <v>116</v>
      </c>
      <c r="E686" s="126" t="s">
        <v>29</v>
      </c>
      <c r="F686" s="81">
        <f t="shared" si="10"/>
        <v>0.5625</v>
      </c>
      <c r="G686" s="100">
        <v>48.5</v>
      </c>
      <c r="H686" s="116">
        <v>0.0868055555555556</v>
      </c>
      <c r="I686" s="74" t="e">
        <f>SCH!#REF!</f>
        <v>#REF!</v>
      </c>
    </row>
    <row r="687" ht="15.75" spans="1:9">
      <c r="A687" s="131">
        <v>685</v>
      </c>
      <c r="B687" s="86">
        <v>0.569444444444444</v>
      </c>
      <c r="C687" s="126" t="s">
        <v>29</v>
      </c>
      <c r="D687" s="126" t="s">
        <v>104</v>
      </c>
      <c r="E687" s="126" t="s">
        <v>28</v>
      </c>
      <c r="F687" s="81">
        <f t="shared" si="10"/>
        <v>0.645833333333333</v>
      </c>
      <c r="G687" s="100">
        <v>45</v>
      </c>
      <c r="H687" s="116">
        <v>0.0763888888888889</v>
      </c>
      <c r="I687" s="74" t="e">
        <f>SCH!#REF!</f>
        <v>#REF!</v>
      </c>
    </row>
    <row r="688" ht="15.75" spans="1:9">
      <c r="A688" s="131">
        <v>686</v>
      </c>
      <c r="B688" s="86">
        <v>0.666666666666667</v>
      </c>
      <c r="C688" s="126" t="s">
        <v>28</v>
      </c>
      <c r="D688" s="126" t="s">
        <v>117</v>
      </c>
      <c r="E688" s="126" t="s">
        <v>26</v>
      </c>
      <c r="F688" s="81">
        <f t="shared" si="10"/>
        <v>0.819444444444445</v>
      </c>
      <c r="G688" s="100">
        <v>81.5</v>
      </c>
      <c r="H688" s="116">
        <v>0.152777777777778</v>
      </c>
      <c r="I688" s="74" t="e">
        <f>SCH!#REF!</f>
        <v>#REF!</v>
      </c>
    </row>
    <row r="689" ht="15.75" spans="1:9">
      <c r="A689" s="131">
        <v>687</v>
      </c>
      <c r="B689" s="86">
        <v>0.513888888888889</v>
      </c>
      <c r="C689" s="126" t="s">
        <v>26</v>
      </c>
      <c r="D689" s="132" t="s">
        <v>118</v>
      </c>
      <c r="E689" s="132" t="s">
        <v>47</v>
      </c>
      <c r="F689" s="81">
        <f t="shared" si="10"/>
        <v>0.604166666666667</v>
      </c>
      <c r="G689" s="100">
        <v>53</v>
      </c>
      <c r="H689" s="116">
        <v>0.0902777777777778</v>
      </c>
      <c r="I689" s="74" t="e">
        <f>SCH!#REF!</f>
        <v>#REF!</v>
      </c>
    </row>
    <row r="690" ht="15.75" spans="1:9">
      <c r="A690" s="131">
        <v>688</v>
      </c>
      <c r="B690" s="86">
        <v>0.4375</v>
      </c>
      <c r="C690" s="126" t="s">
        <v>29</v>
      </c>
      <c r="D690" s="126" t="s">
        <v>119</v>
      </c>
      <c r="E690" s="126" t="s">
        <v>28</v>
      </c>
      <c r="F690" s="81">
        <f t="shared" si="10"/>
        <v>0.534722222222222</v>
      </c>
      <c r="G690" s="100">
        <v>57</v>
      </c>
      <c r="H690" s="116">
        <v>0.0972222222222222</v>
      </c>
      <c r="I690" s="74" t="e">
        <f>SCH!#REF!</f>
        <v>#REF!</v>
      </c>
    </row>
    <row r="691" ht="15.75" spans="1:9">
      <c r="A691" s="131">
        <v>689</v>
      </c>
      <c r="B691" s="86">
        <v>0.541666666666667</v>
      </c>
      <c r="C691" s="126" t="s">
        <v>28</v>
      </c>
      <c r="D691" s="126" t="s">
        <v>113</v>
      </c>
      <c r="E691" s="126" t="s">
        <v>26</v>
      </c>
      <c r="F691" s="81">
        <f t="shared" si="10"/>
        <v>0.690972222222223</v>
      </c>
      <c r="G691" s="100">
        <v>81.5</v>
      </c>
      <c r="H691" s="116">
        <v>0.149305555555556</v>
      </c>
      <c r="I691" s="74" t="e">
        <f>SCH!#REF!</f>
        <v>#REF!</v>
      </c>
    </row>
    <row r="692" ht="15.75" spans="1:9">
      <c r="A692" s="131">
        <v>690</v>
      </c>
      <c r="B692" s="86">
        <v>0.493055555555556</v>
      </c>
      <c r="C692" s="126" t="s">
        <v>26</v>
      </c>
      <c r="D692" s="126" t="s">
        <v>120</v>
      </c>
      <c r="E692" s="126" t="s">
        <v>28</v>
      </c>
      <c r="F692" s="81">
        <f t="shared" si="10"/>
        <v>0.638888888888889</v>
      </c>
      <c r="G692" s="100">
        <v>81.5</v>
      </c>
      <c r="H692" s="116">
        <v>0.145833333333333</v>
      </c>
      <c r="I692" s="74" t="e">
        <f>SCH!#REF!</f>
        <v>#REF!</v>
      </c>
    </row>
    <row r="693" ht="15.75" spans="1:9">
      <c r="A693" s="131">
        <v>691</v>
      </c>
      <c r="B693" s="86">
        <v>0.659722222222222</v>
      </c>
      <c r="C693" s="126" t="s">
        <v>28</v>
      </c>
      <c r="D693" s="126" t="s">
        <v>27</v>
      </c>
      <c r="E693" s="126" t="s">
        <v>29</v>
      </c>
      <c r="F693" s="81">
        <f t="shared" si="10"/>
        <v>0.722222222222222</v>
      </c>
      <c r="G693" s="100">
        <v>33.7</v>
      </c>
      <c r="H693" s="116">
        <v>0.0625</v>
      </c>
      <c r="I693" s="74" t="e">
        <f>SCH!#REF!</f>
        <v>#REF!</v>
      </c>
    </row>
    <row r="694" ht="15.75" spans="1:9">
      <c r="A694" s="131">
        <v>692</v>
      </c>
      <c r="B694" s="86">
        <v>0.729166666666667</v>
      </c>
      <c r="C694" s="126" t="s">
        <v>29</v>
      </c>
      <c r="D694" s="126" t="s">
        <v>121</v>
      </c>
      <c r="E694" s="126" t="s">
        <v>26</v>
      </c>
      <c r="F694" s="81">
        <f t="shared" si="10"/>
        <v>0.840277777777778</v>
      </c>
      <c r="G694" s="100">
        <v>60.5</v>
      </c>
      <c r="H694" s="116">
        <v>0.111111111111111</v>
      </c>
      <c r="I694" s="74" t="e">
        <f>SCH!#REF!</f>
        <v>#REF!</v>
      </c>
    </row>
    <row r="695" ht="15.75" spans="1:9">
      <c r="A695" s="131">
        <v>693</v>
      </c>
      <c r="B695" s="86">
        <v>0.208333333333333</v>
      </c>
      <c r="C695" s="126" t="s">
        <v>26</v>
      </c>
      <c r="D695" s="132" t="s">
        <v>122</v>
      </c>
      <c r="E695" s="132" t="s">
        <v>47</v>
      </c>
      <c r="F695" s="81">
        <f t="shared" si="10"/>
        <v>0.322916666666666</v>
      </c>
      <c r="G695" s="100">
        <v>66.5</v>
      </c>
      <c r="H695" s="116">
        <v>0.114583333333333</v>
      </c>
      <c r="I695" s="74" t="e">
        <f>SCH!#REF!</f>
        <v>#REF!</v>
      </c>
    </row>
    <row r="696" ht="15.75" spans="1:9">
      <c r="A696" s="131">
        <v>694</v>
      </c>
      <c r="B696" s="86">
        <v>0.3125</v>
      </c>
      <c r="C696" s="126" t="s">
        <v>32</v>
      </c>
      <c r="D696" s="126" t="s">
        <v>123</v>
      </c>
      <c r="E696" s="126" t="s">
        <v>28</v>
      </c>
      <c r="F696" s="81">
        <f t="shared" si="10"/>
        <v>0.399305555555556</v>
      </c>
      <c r="G696" s="100">
        <v>49</v>
      </c>
      <c r="H696" s="116">
        <v>0.0868055555555556</v>
      </c>
      <c r="I696" s="74" t="e">
        <f>SCH!#REF!</f>
        <v>#REF!</v>
      </c>
    </row>
    <row r="697" ht="15.75" spans="1:9">
      <c r="A697" s="131">
        <v>695</v>
      </c>
      <c r="B697" s="86">
        <v>0.420138888888889</v>
      </c>
      <c r="C697" s="126" t="s">
        <v>28</v>
      </c>
      <c r="D697" s="126" t="s">
        <v>124</v>
      </c>
      <c r="E697" s="126" t="s">
        <v>26</v>
      </c>
      <c r="F697" s="81">
        <f t="shared" si="10"/>
        <v>0.565972222222222</v>
      </c>
      <c r="G697" s="100">
        <v>81.5</v>
      </c>
      <c r="H697" s="116">
        <v>0.145833333333333</v>
      </c>
      <c r="I697" s="74" t="e">
        <f>SCH!#REF!</f>
        <v>#REF!</v>
      </c>
    </row>
    <row r="698" ht="15.75" spans="1:9">
      <c r="A698" s="131">
        <v>696</v>
      </c>
      <c r="B698" s="86">
        <v>0.340277777777778</v>
      </c>
      <c r="C698" s="126" t="s">
        <v>26</v>
      </c>
      <c r="D698" s="132" t="s">
        <v>125</v>
      </c>
      <c r="E698" s="126" t="s">
        <v>29</v>
      </c>
      <c r="F698" s="81">
        <f t="shared" si="10"/>
        <v>0.413194444444445</v>
      </c>
      <c r="G698" s="100">
        <v>42</v>
      </c>
      <c r="H698" s="116">
        <v>0.0729166666666667</v>
      </c>
      <c r="I698" s="74" t="e">
        <f>SCH!#REF!</f>
        <v>#REF!</v>
      </c>
    </row>
    <row r="699" ht="15.75" spans="1:9">
      <c r="A699" s="131">
        <v>697</v>
      </c>
      <c r="B699" s="86">
        <v>0.420138888888889</v>
      </c>
      <c r="C699" s="126" t="s">
        <v>29</v>
      </c>
      <c r="D699" s="126" t="s">
        <v>104</v>
      </c>
      <c r="E699" s="126" t="s">
        <v>28</v>
      </c>
      <c r="F699" s="81">
        <f t="shared" si="10"/>
        <v>0.496527777777778</v>
      </c>
      <c r="G699" s="100">
        <v>45</v>
      </c>
      <c r="H699" s="116">
        <v>0.0763888888888889</v>
      </c>
      <c r="I699" s="74" t="e">
        <f>SCH!#REF!</f>
        <v>#REF!</v>
      </c>
    </row>
    <row r="700" ht="15.75" spans="1:9">
      <c r="A700" s="131">
        <v>698</v>
      </c>
      <c r="B700" s="86">
        <v>0.663194444444444</v>
      </c>
      <c r="C700" s="126" t="s">
        <v>28</v>
      </c>
      <c r="D700" s="132" t="s">
        <v>97</v>
      </c>
      <c r="E700" s="126" t="s">
        <v>29</v>
      </c>
      <c r="F700" s="81">
        <f t="shared" si="10"/>
        <v>0.756944444444444</v>
      </c>
      <c r="G700" s="100">
        <v>45</v>
      </c>
      <c r="H700" s="116">
        <v>0.09375</v>
      </c>
      <c r="I700" s="74" t="e">
        <f>SCH!#REF!</f>
        <v>#REF!</v>
      </c>
    </row>
    <row r="701" ht="15.75" spans="1:9">
      <c r="A701" s="131">
        <v>699</v>
      </c>
      <c r="B701" s="86">
        <v>0.763888888888889</v>
      </c>
      <c r="C701" s="126" t="s">
        <v>29</v>
      </c>
      <c r="D701" s="126" t="s">
        <v>59</v>
      </c>
      <c r="E701" s="126" t="s">
        <v>26</v>
      </c>
      <c r="F701" s="81">
        <f t="shared" si="10"/>
        <v>0.819444444444445</v>
      </c>
      <c r="G701" s="100">
        <v>36.5</v>
      </c>
      <c r="H701" s="116">
        <v>0.0555555555555556</v>
      </c>
      <c r="I701" s="74" t="e">
        <f>SCH!#REF!</f>
        <v>#REF!</v>
      </c>
    </row>
    <row r="702" ht="15.75" spans="1:9">
      <c r="A702" s="131">
        <v>700</v>
      </c>
      <c r="B702" s="86">
        <v>0.479166666666667</v>
      </c>
      <c r="C702" s="126" t="s">
        <v>26</v>
      </c>
      <c r="D702" s="126" t="s">
        <v>65</v>
      </c>
      <c r="E702" s="126" t="s">
        <v>64</v>
      </c>
      <c r="F702" s="81">
        <f t="shared" si="10"/>
        <v>0.517361111111111</v>
      </c>
      <c r="G702" s="100">
        <v>20.5</v>
      </c>
      <c r="H702" s="116">
        <v>0.0381944444444444</v>
      </c>
      <c r="I702" s="74" t="e">
        <f>SCH!#REF!</f>
        <v>#REF!</v>
      </c>
    </row>
    <row r="703" ht="15.75" spans="1:9">
      <c r="A703" s="131">
        <v>701</v>
      </c>
      <c r="B703" s="86">
        <v>0.524305555555556</v>
      </c>
      <c r="C703" s="126" t="s">
        <v>64</v>
      </c>
      <c r="D703" s="126" t="s">
        <v>63</v>
      </c>
      <c r="E703" s="126" t="s">
        <v>28</v>
      </c>
      <c r="F703" s="81">
        <f t="shared" si="10"/>
        <v>0.552083333333334</v>
      </c>
      <c r="G703" s="100">
        <v>17</v>
      </c>
      <c r="H703" s="116">
        <v>0.0277777777777778</v>
      </c>
      <c r="I703" s="74" t="e">
        <f>SCH!#REF!</f>
        <v>#REF!</v>
      </c>
    </row>
    <row r="704" ht="15.75" spans="1:9">
      <c r="A704" s="131">
        <v>702</v>
      </c>
      <c r="B704" s="86">
        <v>0.559027777777778</v>
      </c>
      <c r="C704" s="126" t="s">
        <v>28</v>
      </c>
      <c r="D704" s="126" t="s">
        <v>126</v>
      </c>
      <c r="E704" s="126" t="s">
        <v>28</v>
      </c>
      <c r="F704" s="81">
        <f t="shared" si="10"/>
        <v>0.694444444444445</v>
      </c>
      <c r="G704" s="100">
        <v>78</v>
      </c>
      <c r="H704" s="116">
        <v>0.135416666666667</v>
      </c>
      <c r="I704" s="74" t="e">
        <f>SCH!#REF!</f>
        <v>#REF!</v>
      </c>
    </row>
    <row r="705" ht="15.75" spans="1:9">
      <c r="A705" s="131">
        <v>703</v>
      </c>
      <c r="B705" s="86">
        <v>0.715277777777778</v>
      </c>
      <c r="C705" s="126" t="s">
        <v>28</v>
      </c>
      <c r="D705" s="132" t="s">
        <v>127</v>
      </c>
      <c r="E705" s="126" t="s">
        <v>28</v>
      </c>
      <c r="F705" s="81">
        <f t="shared" si="10"/>
        <v>0.784722222222222</v>
      </c>
      <c r="G705" s="100">
        <v>39</v>
      </c>
      <c r="H705" s="116">
        <v>0.0694444444444444</v>
      </c>
      <c r="I705" s="74" t="e">
        <f>SCH!#REF!</f>
        <v>#REF!</v>
      </c>
    </row>
    <row r="706" ht="15.75" spans="1:9">
      <c r="A706" s="131">
        <v>704</v>
      </c>
      <c r="B706" s="86">
        <v>0.743055555555555</v>
      </c>
      <c r="C706" s="126" t="s">
        <v>28</v>
      </c>
      <c r="D706" s="126" t="s">
        <v>63</v>
      </c>
      <c r="E706" s="126" t="s">
        <v>64</v>
      </c>
      <c r="F706" s="81">
        <f t="shared" si="10"/>
        <v>0.770833333333333</v>
      </c>
      <c r="G706" s="100">
        <v>17</v>
      </c>
      <c r="H706" s="116">
        <v>0.0277777777777778</v>
      </c>
      <c r="I706" s="74" t="e">
        <f>SCH!#REF!</f>
        <v>#REF!</v>
      </c>
    </row>
    <row r="707" ht="15.75" spans="1:9">
      <c r="A707" s="131">
        <v>705</v>
      </c>
      <c r="B707" s="86">
        <v>0.777777777777778</v>
      </c>
      <c r="C707" s="126" t="s">
        <v>64</v>
      </c>
      <c r="D707" s="132" t="s">
        <v>67</v>
      </c>
      <c r="E707" s="132" t="s">
        <v>26</v>
      </c>
      <c r="F707" s="81">
        <f t="shared" si="10"/>
        <v>0.8125</v>
      </c>
      <c r="G707" s="100">
        <v>20.5</v>
      </c>
      <c r="H707" s="116">
        <v>0.0347222222222222</v>
      </c>
      <c r="I707" s="74" t="e">
        <f>SCH!#REF!</f>
        <v>#REF!</v>
      </c>
    </row>
    <row r="708" ht="15.75" spans="1:9">
      <c r="A708" s="131">
        <v>706</v>
      </c>
      <c r="B708" s="86">
        <v>0.347222222222222</v>
      </c>
      <c r="C708" s="132" t="s">
        <v>26</v>
      </c>
      <c r="D708" s="132" t="s">
        <v>35</v>
      </c>
      <c r="E708" s="132" t="s">
        <v>29</v>
      </c>
      <c r="F708" s="81">
        <f t="shared" si="10"/>
        <v>0.413194444444444</v>
      </c>
      <c r="G708" s="100">
        <v>37.2</v>
      </c>
      <c r="H708" s="116">
        <v>0.0659722222222222</v>
      </c>
      <c r="I708" s="74" t="e">
        <f>SCH!#REF!</f>
        <v>#REF!</v>
      </c>
    </row>
    <row r="709" ht="15.75" spans="1:9">
      <c r="A709" s="131">
        <v>707</v>
      </c>
      <c r="B709" s="86">
        <v>0.680555555555555</v>
      </c>
      <c r="C709" s="132" t="s">
        <v>29</v>
      </c>
      <c r="D709" s="132" t="s">
        <v>59</v>
      </c>
      <c r="E709" s="132" t="s">
        <v>26</v>
      </c>
      <c r="F709" s="81">
        <f t="shared" si="10"/>
        <v>0.743055555555555</v>
      </c>
      <c r="G709" s="100">
        <v>37.2</v>
      </c>
      <c r="H709" s="116">
        <v>0.0625</v>
      </c>
      <c r="I709" s="74" t="e">
        <f>SCH!#REF!</f>
        <v>#REF!</v>
      </c>
    </row>
    <row r="710" ht="15.75" spans="1:9">
      <c r="A710" s="131">
        <v>708</v>
      </c>
      <c r="B710" s="86">
        <v>0.305555555555556</v>
      </c>
      <c r="C710" s="132" t="s">
        <v>26</v>
      </c>
      <c r="D710" s="132" t="s">
        <v>128</v>
      </c>
      <c r="E710" s="132" t="s">
        <v>29</v>
      </c>
      <c r="F710" s="81">
        <f t="shared" si="10"/>
        <v>0.395833333333334</v>
      </c>
      <c r="G710" s="100">
        <v>53</v>
      </c>
      <c r="H710" s="116">
        <v>0.0902777777777778</v>
      </c>
      <c r="I710" s="74" t="e">
        <f>SCH!#REF!</f>
        <v>#REF!</v>
      </c>
    </row>
    <row r="711" ht="15.75" spans="1:9">
      <c r="A711" s="131">
        <v>709</v>
      </c>
      <c r="B711" s="86">
        <v>0.402777777777778</v>
      </c>
      <c r="C711" s="132" t="s">
        <v>29</v>
      </c>
      <c r="D711" s="132" t="s">
        <v>27</v>
      </c>
      <c r="E711" s="132" t="s">
        <v>28</v>
      </c>
      <c r="F711" s="81">
        <f t="shared" si="10"/>
        <v>0.461805555555556</v>
      </c>
      <c r="G711" s="100">
        <v>33.7</v>
      </c>
      <c r="H711" s="116">
        <v>0.0590277777777778</v>
      </c>
      <c r="I711" s="74" t="e">
        <f>SCH!#REF!</f>
        <v>#REF!</v>
      </c>
    </row>
    <row r="712" ht="15.75" spans="1:9">
      <c r="A712" s="131">
        <v>710</v>
      </c>
      <c r="B712" s="86">
        <v>0.628472222222222</v>
      </c>
      <c r="C712" s="132" t="s">
        <v>28</v>
      </c>
      <c r="D712" s="132" t="s">
        <v>117</v>
      </c>
      <c r="E712" s="132" t="s">
        <v>26</v>
      </c>
      <c r="F712" s="81">
        <f t="shared" si="10"/>
        <v>0.784722222222222</v>
      </c>
      <c r="G712" s="100">
        <v>81.5</v>
      </c>
      <c r="H712" s="116">
        <v>0.15625</v>
      </c>
      <c r="I712" s="74" t="e">
        <f>SCH!#REF!</f>
        <v>#REF!</v>
      </c>
    </row>
    <row r="713" ht="15.75" spans="1:9">
      <c r="A713" s="131">
        <v>711</v>
      </c>
      <c r="B713" s="86">
        <v>0.322916666666667</v>
      </c>
      <c r="C713" s="132" t="s">
        <v>26</v>
      </c>
      <c r="D713" s="132" t="s">
        <v>129</v>
      </c>
      <c r="E713" s="132" t="s">
        <v>29</v>
      </c>
      <c r="F713" s="81">
        <f t="shared" si="10"/>
        <v>0.40625</v>
      </c>
      <c r="G713" s="100">
        <v>47</v>
      </c>
      <c r="H713" s="116">
        <v>0.0833333333333333</v>
      </c>
      <c r="I713" s="74" t="e">
        <f>SCH!#REF!</f>
        <v>#REF!</v>
      </c>
    </row>
    <row r="714" ht="15.75" spans="1:9">
      <c r="A714" s="131">
        <v>712</v>
      </c>
      <c r="B714" s="86">
        <v>0.527777777777778</v>
      </c>
      <c r="C714" s="132" t="s">
        <v>26</v>
      </c>
      <c r="D714" s="132" t="s">
        <v>130</v>
      </c>
      <c r="E714" s="132" t="s">
        <v>32</v>
      </c>
      <c r="F714" s="81">
        <f t="shared" si="10"/>
        <v>0.611111111111111</v>
      </c>
      <c r="G714" s="100">
        <v>46</v>
      </c>
      <c r="H714" s="116">
        <v>0.0833333333333333</v>
      </c>
      <c r="I714" s="74" t="e">
        <f>SCH!#REF!</f>
        <v>#REF!</v>
      </c>
    </row>
    <row r="715" ht="15.75" spans="1:9">
      <c r="A715" s="131">
        <v>713</v>
      </c>
      <c r="B715" s="86">
        <v>0.625</v>
      </c>
      <c r="C715" s="132" t="s">
        <v>47</v>
      </c>
      <c r="D715" s="132" t="s">
        <v>131</v>
      </c>
      <c r="E715" s="132" t="s">
        <v>28</v>
      </c>
      <c r="F715" s="81">
        <f t="shared" si="10"/>
        <v>0.736111111111111</v>
      </c>
      <c r="G715" s="100">
        <v>59.8</v>
      </c>
      <c r="H715" s="116">
        <v>0.111111111111111</v>
      </c>
      <c r="I715" s="74" t="e">
        <f>SCH!#REF!</f>
        <v>#REF!</v>
      </c>
    </row>
    <row r="716" ht="15.75" spans="1:9">
      <c r="A716" s="131">
        <v>714</v>
      </c>
      <c r="B716" s="86">
        <v>0.760416666666667</v>
      </c>
      <c r="C716" s="132" t="s">
        <v>28</v>
      </c>
      <c r="D716" s="132" t="s">
        <v>27</v>
      </c>
      <c r="E716" s="132" t="s">
        <v>29</v>
      </c>
      <c r="F716" s="81">
        <f t="shared" si="10"/>
        <v>0.815972222222223</v>
      </c>
      <c r="G716" s="100">
        <v>33.7</v>
      </c>
      <c r="H716" s="116">
        <v>0.0555555555555556</v>
      </c>
      <c r="I716" s="74" t="e">
        <f>SCH!#REF!</f>
        <v>#REF!</v>
      </c>
    </row>
    <row r="717" ht="15.75" spans="1:9">
      <c r="A717" s="131">
        <v>715</v>
      </c>
      <c r="B717" s="86">
        <v>0.822916666666667</v>
      </c>
      <c r="C717" s="132" t="s">
        <v>29</v>
      </c>
      <c r="D717" s="132" t="s">
        <v>59</v>
      </c>
      <c r="E717" s="132" t="s">
        <v>26</v>
      </c>
      <c r="F717" s="81">
        <f t="shared" si="10"/>
        <v>0.885416666666667</v>
      </c>
      <c r="G717" s="100">
        <v>37.2</v>
      </c>
      <c r="H717" s="116">
        <v>0.0625</v>
      </c>
      <c r="I717" s="74" t="e">
        <f>SCH!#REF!</f>
        <v>#REF!</v>
      </c>
    </row>
    <row r="718" ht="15.75" spans="1:9">
      <c r="A718" s="131">
        <v>716</v>
      </c>
      <c r="B718" s="86">
        <v>0.534722222222222</v>
      </c>
      <c r="C718" s="132" t="s">
        <v>26</v>
      </c>
      <c r="D718" s="132" t="s">
        <v>114</v>
      </c>
      <c r="E718" s="132" t="s">
        <v>29</v>
      </c>
      <c r="F718" s="81">
        <f t="shared" si="10"/>
        <v>0.621527777777778</v>
      </c>
      <c r="G718" s="100">
        <v>48.5</v>
      </c>
      <c r="H718" s="116">
        <v>0.0868055555555556</v>
      </c>
      <c r="I718" s="74" t="e">
        <f>SCH!#REF!</f>
        <v>#REF!</v>
      </c>
    </row>
    <row r="719" ht="15.75" spans="1:9">
      <c r="A719" s="131">
        <v>717</v>
      </c>
      <c r="B719" s="86">
        <v>0.628472222222222</v>
      </c>
      <c r="C719" s="132" t="s">
        <v>29</v>
      </c>
      <c r="D719" s="132" t="s">
        <v>27</v>
      </c>
      <c r="E719" s="132" t="s">
        <v>28</v>
      </c>
      <c r="F719" s="81">
        <f t="shared" si="10"/>
        <v>0.680555555555555</v>
      </c>
      <c r="G719" s="100">
        <v>33.7</v>
      </c>
      <c r="H719" s="116">
        <v>0.0520833333333333</v>
      </c>
      <c r="I719" s="74" t="e">
        <f>SCH!#REF!</f>
        <v>#REF!</v>
      </c>
    </row>
    <row r="720" ht="15.75" spans="1:9">
      <c r="A720" s="131">
        <v>718</v>
      </c>
      <c r="B720" s="86">
        <v>0.701388888888889</v>
      </c>
      <c r="C720" s="132" t="s">
        <v>28</v>
      </c>
      <c r="D720" s="132" t="s">
        <v>52</v>
      </c>
      <c r="E720" s="132" t="s">
        <v>32</v>
      </c>
      <c r="F720" s="81">
        <f t="shared" si="10"/>
        <v>0.770833333333333</v>
      </c>
      <c r="G720" s="100">
        <v>40</v>
      </c>
      <c r="H720" s="116">
        <v>0.0694444444444444</v>
      </c>
      <c r="I720" s="74" t="e">
        <f>SCH!#REF!</f>
        <v>#REF!</v>
      </c>
    </row>
    <row r="721" ht="15.75" spans="1:9">
      <c r="A721" s="131">
        <v>719</v>
      </c>
      <c r="B721" s="86">
        <v>0.777777777777778</v>
      </c>
      <c r="C721" s="132" t="s">
        <v>32</v>
      </c>
      <c r="D721" s="132" t="s">
        <v>132</v>
      </c>
      <c r="E721" s="132" t="s">
        <v>26</v>
      </c>
      <c r="F721" s="81">
        <f t="shared" si="10"/>
        <v>0.850694444444445</v>
      </c>
      <c r="G721" s="100">
        <v>43.5</v>
      </c>
      <c r="H721" s="116">
        <v>0.0729166666666667</v>
      </c>
      <c r="I721" s="74" t="e">
        <f>SCH!#REF!</f>
        <v>#REF!</v>
      </c>
    </row>
    <row r="722" ht="15.75" spans="1:9">
      <c r="A722" s="131">
        <v>720</v>
      </c>
      <c r="B722" s="86">
        <v>0.569444444444444</v>
      </c>
      <c r="C722" s="132" t="s">
        <v>26</v>
      </c>
      <c r="D722" s="132" t="s">
        <v>65</v>
      </c>
      <c r="E722" s="132" t="s">
        <v>64</v>
      </c>
      <c r="F722" s="81">
        <f t="shared" si="10"/>
        <v>0.604166666666666</v>
      </c>
      <c r="G722" s="100">
        <v>20.5</v>
      </c>
      <c r="H722" s="116">
        <v>0.0347222222222222</v>
      </c>
      <c r="I722" s="74" t="e">
        <f>SCH!#REF!</f>
        <v>#REF!</v>
      </c>
    </row>
    <row r="723" ht="15.75" spans="1:9">
      <c r="A723" s="131">
        <v>721</v>
      </c>
      <c r="B723" s="86">
        <v>0.625</v>
      </c>
      <c r="C723" s="132" t="s">
        <v>64</v>
      </c>
      <c r="D723" s="132" t="s">
        <v>26</v>
      </c>
      <c r="E723" s="132" t="s">
        <v>29</v>
      </c>
      <c r="F723" s="81">
        <f t="shared" si="10"/>
        <v>0.704861111111111</v>
      </c>
      <c r="G723" s="100">
        <v>46</v>
      </c>
      <c r="H723" s="116">
        <v>0.0798611111111111</v>
      </c>
      <c r="I723" s="74" t="e">
        <f>SCH!#REF!</f>
        <v>#REF!</v>
      </c>
    </row>
    <row r="724" ht="15.75" spans="1:9">
      <c r="A724" s="131">
        <v>722</v>
      </c>
      <c r="B724" s="86">
        <v>0.711805555555555</v>
      </c>
      <c r="C724" s="132" t="s">
        <v>29</v>
      </c>
      <c r="D724" s="132" t="s">
        <v>133</v>
      </c>
      <c r="E724" s="132" t="s">
        <v>29</v>
      </c>
      <c r="F724" s="81">
        <f t="shared" si="10"/>
        <v>0.854166666666666</v>
      </c>
      <c r="G724" s="100">
        <v>88.7</v>
      </c>
      <c r="H724" s="116">
        <v>0.142361111111111</v>
      </c>
      <c r="I724" s="74" t="e">
        <f>SCH!#REF!</f>
        <v>#REF!</v>
      </c>
    </row>
    <row r="725" ht="15.75" spans="1:9">
      <c r="A725" s="131">
        <v>723</v>
      </c>
      <c r="B725" s="86">
        <v>0.861111111111111</v>
      </c>
      <c r="C725" s="132" t="s">
        <v>29</v>
      </c>
      <c r="D725" s="132" t="s">
        <v>59</v>
      </c>
      <c r="E725" s="132" t="s">
        <v>26</v>
      </c>
      <c r="F725" s="81">
        <f t="shared" si="10"/>
        <v>0.923611111111111</v>
      </c>
      <c r="G725" s="100">
        <v>37.2</v>
      </c>
      <c r="H725" s="116">
        <v>0.0625</v>
      </c>
      <c r="I725" s="74" t="e">
        <f>SCH!#REF!</f>
        <v>#REF!</v>
      </c>
    </row>
    <row r="726" ht="15.75" spans="1:9">
      <c r="A726" s="131">
        <v>724</v>
      </c>
      <c r="B726" s="86">
        <v>0.34375</v>
      </c>
      <c r="C726" s="132" t="s">
        <v>47</v>
      </c>
      <c r="D726" s="132" t="s">
        <v>134</v>
      </c>
      <c r="E726" s="132" t="s">
        <v>28</v>
      </c>
      <c r="F726" s="81">
        <f t="shared" si="10"/>
        <v>0.440972222222222</v>
      </c>
      <c r="G726" s="100">
        <v>53</v>
      </c>
      <c r="H726" s="116">
        <v>0.0972222222222222</v>
      </c>
      <c r="I726" s="74" t="e">
        <f>SCH!#REF!</f>
        <v>#REF!</v>
      </c>
    </row>
    <row r="727" ht="15.75" spans="1:9">
      <c r="A727" s="131">
        <v>725</v>
      </c>
      <c r="B727" s="86">
        <v>0.447916666666667</v>
      </c>
      <c r="C727" s="132" t="s">
        <v>28</v>
      </c>
      <c r="D727" s="132" t="s">
        <v>63</v>
      </c>
      <c r="E727" s="132" t="s">
        <v>64</v>
      </c>
      <c r="F727" s="81">
        <f t="shared" si="10"/>
        <v>0.479166666666667</v>
      </c>
      <c r="G727" s="100">
        <v>17</v>
      </c>
      <c r="H727" s="116">
        <v>0.03125</v>
      </c>
      <c r="I727" s="74" t="e">
        <f>SCH!#REF!</f>
        <v>#REF!</v>
      </c>
    </row>
    <row r="728" ht="15.75" spans="1:9">
      <c r="A728" s="131">
        <v>726</v>
      </c>
      <c r="B728" s="86">
        <v>0.486111111111111</v>
      </c>
      <c r="C728" s="132" t="s">
        <v>64</v>
      </c>
      <c r="D728" s="132" t="s">
        <v>67</v>
      </c>
      <c r="E728" s="132" t="s">
        <v>26</v>
      </c>
      <c r="F728" s="81">
        <f t="shared" si="10"/>
        <v>0.520833333333333</v>
      </c>
      <c r="G728" s="100">
        <v>20.5</v>
      </c>
      <c r="H728" s="116">
        <v>0.0347222222222222</v>
      </c>
      <c r="I728" s="74" t="e">
        <f>SCH!#REF!</f>
        <v>#REF!</v>
      </c>
    </row>
    <row r="729" ht="15.75" spans="1:9">
      <c r="A729" s="131">
        <v>727</v>
      </c>
      <c r="B729" s="86">
        <v>0.513888888888889</v>
      </c>
      <c r="C729" s="132" t="s">
        <v>28</v>
      </c>
      <c r="D729" s="132" t="s">
        <v>27</v>
      </c>
      <c r="E729" s="132" t="s">
        <v>26</v>
      </c>
      <c r="F729" s="81">
        <f t="shared" si="10"/>
        <v>0.520833333333333</v>
      </c>
      <c r="G729" s="100">
        <v>3.5</v>
      </c>
      <c r="H729" s="116">
        <v>0.00694444444444444</v>
      </c>
      <c r="I729" s="74" t="e">
        <f>SCH!#REF!</f>
        <v>#REF!</v>
      </c>
    </row>
    <row r="730" ht="15.75" spans="1:9">
      <c r="A730" s="131">
        <v>728</v>
      </c>
      <c r="B730" s="86"/>
      <c r="C730" s="126"/>
      <c r="D730" s="126"/>
      <c r="E730" s="126"/>
      <c r="F730" s="81"/>
      <c r="G730" s="100"/>
      <c r="H730" s="116"/>
      <c r="I730" s="74" t="e">
        <f>SCH!#REF!</f>
        <v>#REF!</v>
      </c>
    </row>
    <row r="731" ht="15.75" spans="1:9">
      <c r="A731" s="131">
        <v>729</v>
      </c>
      <c r="B731" s="86"/>
      <c r="C731" s="126"/>
      <c r="D731" s="126"/>
      <c r="E731" s="126"/>
      <c r="F731" s="81"/>
      <c r="G731" s="100"/>
      <c r="H731" s="116"/>
      <c r="I731" s="74" t="e">
        <f>SCH!#REF!</f>
        <v>#REF!</v>
      </c>
    </row>
    <row r="732" ht="15.75" spans="1:9">
      <c r="A732" s="131">
        <v>730</v>
      </c>
      <c r="B732" s="86"/>
      <c r="C732" s="126"/>
      <c r="D732" s="126"/>
      <c r="E732" s="126"/>
      <c r="F732" s="81"/>
      <c r="G732" s="100"/>
      <c r="H732" s="116"/>
      <c r="I732" s="74" t="e">
        <f>SCH!#REF!</f>
        <v>#REF!</v>
      </c>
    </row>
    <row r="733" ht="15.75" spans="1:9">
      <c r="A733" s="131">
        <v>731</v>
      </c>
      <c r="B733" s="86"/>
      <c r="C733" s="126"/>
      <c r="D733" s="126"/>
      <c r="E733" s="126"/>
      <c r="F733" s="81"/>
      <c r="G733" s="100"/>
      <c r="H733" s="116"/>
      <c r="I733" s="74" t="e">
        <f>SCH!#REF!</f>
        <v>#REF!</v>
      </c>
    </row>
    <row r="734" ht="15.75" spans="1:9">
      <c r="A734" s="131">
        <v>732</v>
      </c>
      <c r="B734" s="86"/>
      <c r="C734" s="126"/>
      <c r="D734" s="126"/>
      <c r="E734" s="126"/>
      <c r="F734" s="81"/>
      <c r="G734" s="100"/>
      <c r="H734" s="116"/>
      <c r="I734" s="74" t="e">
        <f>SCH!#REF!</f>
        <v>#REF!</v>
      </c>
    </row>
    <row r="735" ht="15.75" spans="1:9">
      <c r="A735" s="131">
        <v>733</v>
      </c>
      <c r="B735" s="86"/>
      <c r="C735" s="126"/>
      <c r="D735" s="126"/>
      <c r="E735" s="126"/>
      <c r="F735" s="81"/>
      <c r="G735" s="100"/>
      <c r="H735" s="116"/>
      <c r="I735" s="74" t="e">
        <f>SCH!#REF!</f>
        <v>#REF!</v>
      </c>
    </row>
    <row r="736" ht="15.75" spans="1:9">
      <c r="A736" s="131">
        <v>734</v>
      </c>
      <c r="B736" s="86"/>
      <c r="C736" s="126"/>
      <c r="D736" s="126"/>
      <c r="E736" s="126"/>
      <c r="F736" s="81"/>
      <c r="G736" s="100"/>
      <c r="H736" s="116"/>
      <c r="I736" s="74" t="e">
        <f>SCH!#REF!</f>
        <v>#REF!</v>
      </c>
    </row>
    <row r="737" ht="15.75" spans="1:9">
      <c r="A737" s="131">
        <v>735</v>
      </c>
      <c r="B737" s="86"/>
      <c r="C737" s="126"/>
      <c r="D737" s="126"/>
      <c r="E737" s="126"/>
      <c r="F737" s="81"/>
      <c r="G737" s="100"/>
      <c r="H737" s="116"/>
      <c r="I737" s="74" t="e">
        <f>SCH!#REF!</f>
        <v>#REF!</v>
      </c>
    </row>
    <row r="738" ht="15.75" spans="1:9">
      <c r="A738" s="131">
        <v>736</v>
      </c>
      <c r="B738" s="86"/>
      <c r="C738" s="126"/>
      <c r="D738" s="126"/>
      <c r="E738" s="126"/>
      <c r="F738" s="81"/>
      <c r="G738" s="100"/>
      <c r="H738" s="116"/>
      <c r="I738" s="74" t="e">
        <f>SCH!#REF!</f>
        <v>#REF!</v>
      </c>
    </row>
    <row r="739" ht="15.75" spans="1:9">
      <c r="A739" s="131">
        <v>737</v>
      </c>
      <c r="B739" s="86"/>
      <c r="C739" s="126"/>
      <c r="D739" s="126"/>
      <c r="E739" s="126"/>
      <c r="F739" s="81"/>
      <c r="G739" s="100"/>
      <c r="H739" s="116"/>
      <c r="I739" s="74" t="e">
        <f>SCH!#REF!</f>
        <v>#REF!</v>
      </c>
    </row>
    <row r="740" ht="15.75" spans="1:9">
      <c r="A740" s="131">
        <v>738</v>
      </c>
      <c r="B740" s="86"/>
      <c r="C740" s="126"/>
      <c r="D740" s="126"/>
      <c r="E740" s="126"/>
      <c r="F740" s="81"/>
      <c r="G740" s="100"/>
      <c r="H740" s="116"/>
      <c r="I740" s="74" t="e">
        <f>SCH!#REF!</f>
        <v>#REF!</v>
      </c>
    </row>
    <row r="741" ht="15.75" spans="1:9">
      <c r="A741" s="131">
        <v>739</v>
      </c>
      <c r="B741" s="86"/>
      <c r="C741" s="126"/>
      <c r="D741" s="126"/>
      <c r="E741" s="126"/>
      <c r="F741" s="81"/>
      <c r="G741" s="100"/>
      <c r="H741" s="116"/>
      <c r="I741" s="74" t="e">
        <f>SCH!#REF!</f>
        <v>#REF!</v>
      </c>
    </row>
    <row r="742" ht="15.75" spans="1:9">
      <c r="A742" s="131">
        <v>740</v>
      </c>
      <c r="B742" s="86"/>
      <c r="C742" s="126"/>
      <c r="D742" s="126"/>
      <c r="E742" s="126"/>
      <c r="F742" s="81"/>
      <c r="G742" s="100"/>
      <c r="H742" s="116"/>
      <c r="I742" s="74" t="e">
        <f>SCH!#REF!</f>
        <v>#REF!</v>
      </c>
    </row>
    <row r="743" ht="15.75" spans="1:9">
      <c r="A743" s="131">
        <v>741</v>
      </c>
      <c r="B743" s="86"/>
      <c r="C743" s="126"/>
      <c r="D743" s="126"/>
      <c r="E743" s="126"/>
      <c r="F743" s="81"/>
      <c r="G743" s="100"/>
      <c r="H743" s="116"/>
      <c r="I743" s="74" t="e">
        <f>SCH!#REF!</f>
        <v>#REF!</v>
      </c>
    </row>
    <row r="744" ht="15.75" spans="1:9">
      <c r="A744" s="131">
        <v>742</v>
      </c>
      <c r="B744" s="86"/>
      <c r="C744" s="126"/>
      <c r="D744" s="126"/>
      <c r="E744" s="126"/>
      <c r="F744" s="81"/>
      <c r="G744" s="100"/>
      <c r="H744" s="116"/>
      <c r="I744" s="74" t="e">
        <f>SCH!#REF!</f>
        <v>#REF!</v>
      </c>
    </row>
    <row r="745" ht="15.75" spans="1:9">
      <c r="A745" s="131">
        <v>743</v>
      </c>
      <c r="B745" s="86"/>
      <c r="C745" s="126"/>
      <c r="D745" s="126"/>
      <c r="E745" s="126"/>
      <c r="F745" s="81"/>
      <c r="G745" s="100"/>
      <c r="H745" s="116"/>
      <c r="I745" s="74" t="e">
        <f>SCH!#REF!</f>
        <v>#REF!</v>
      </c>
    </row>
    <row r="746" ht="15.75" spans="1:9">
      <c r="A746" s="131">
        <v>744</v>
      </c>
      <c r="B746" s="86"/>
      <c r="C746" s="126"/>
      <c r="D746" s="126"/>
      <c r="E746" s="126"/>
      <c r="F746" s="81"/>
      <c r="G746" s="100"/>
      <c r="H746" s="116"/>
      <c r="I746" s="74" t="e">
        <f>SCH!#REF!</f>
        <v>#REF!</v>
      </c>
    </row>
    <row r="747" ht="15.75" spans="1:9">
      <c r="A747" s="131">
        <v>745</v>
      </c>
      <c r="B747" s="86"/>
      <c r="C747" s="126"/>
      <c r="D747" s="126"/>
      <c r="E747" s="126"/>
      <c r="F747" s="81"/>
      <c r="G747" s="100"/>
      <c r="H747" s="116"/>
      <c r="I747" s="74" t="e">
        <f>SCH!#REF!</f>
        <v>#REF!</v>
      </c>
    </row>
    <row r="748" ht="15.75" spans="1:9">
      <c r="A748" s="131">
        <v>746</v>
      </c>
      <c r="B748" s="86"/>
      <c r="C748" s="126"/>
      <c r="D748" s="126"/>
      <c r="E748" s="126"/>
      <c r="F748" s="81"/>
      <c r="G748" s="100"/>
      <c r="H748" s="116"/>
      <c r="I748" s="74" t="e">
        <f>SCH!#REF!</f>
        <v>#REF!</v>
      </c>
    </row>
    <row r="749" ht="15.75" spans="1:9">
      <c r="A749" s="131">
        <v>747</v>
      </c>
      <c r="B749" s="86"/>
      <c r="C749" s="126"/>
      <c r="D749" s="126"/>
      <c r="E749" s="126"/>
      <c r="F749" s="81"/>
      <c r="G749" s="100"/>
      <c r="H749" s="116"/>
      <c r="I749" s="74" t="e">
        <f>SCH!#REF!</f>
        <v>#REF!</v>
      </c>
    </row>
    <row r="750" ht="15.75" spans="1:9">
      <c r="A750" s="131">
        <v>748</v>
      </c>
      <c r="B750" s="86"/>
      <c r="C750" s="126"/>
      <c r="D750" s="126"/>
      <c r="E750" s="126"/>
      <c r="F750" s="81"/>
      <c r="G750" s="100"/>
      <c r="H750" s="116"/>
      <c r="I750" s="74" t="e">
        <f>SCH!#REF!</f>
        <v>#REF!</v>
      </c>
    </row>
    <row r="751" ht="15.75" spans="1:9">
      <c r="A751" s="131">
        <v>749</v>
      </c>
      <c r="B751" s="86"/>
      <c r="C751" s="126"/>
      <c r="D751" s="126"/>
      <c r="E751" s="126"/>
      <c r="F751" s="81"/>
      <c r="G751" s="100"/>
      <c r="H751" s="116"/>
      <c r="I751" s="74" t="e">
        <f>SCH!#REF!</f>
        <v>#REF!</v>
      </c>
    </row>
    <row r="752" ht="15.75" spans="1:9">
      <c r="A752" s="131">
        <v>750</v>
      </c>
      <c r="B752" s="86"/>
      <c r="C752" s="126"/>
      <c r="D752" s="126"/>
      <c r="E752" s="126"/>
      <c r="F752" s="81"/>
      <c r="G752" s="100"/>
      <c r="H752" s="116"/>
      <c r="I752" s="74" t="e">
        <f>SCH!#REF!</f>
        <v>#REF!</v>
      </c>
    </row>
    <row r="753" ht="15.75" spans="1:9">
      <c r="A753" s="131">
        <v>751</v>
      </c>
      <c r="B753" s="86"/>
      <c r="C753" s="126"/>
      <c r="D753" s="126"/>
      <c r="E753" s="126"/>
      <c r="F753" s="81"/>
      <c r="G753" s="100"/>
      <c r="H753" s="116"/>
      <c r="I753" s="74" t="e">
        <f>SCH!#REF!</f>
        <v>#REF!</v>
      </c>
    </row>
    <row r="754" ht="15.75" spans="1:9">
      <c r="A754" s="131">
        <v>752</v>
      </c>
      <c r="B754" s="86"/>
      <c r="C754" s="126"/>
      <c r="D754" s="126"/>
      <c r="E754" s="126"/>
      <c r="F754" s="81"/>
      <c r="G754" s="100"/>
      <c r="H754" s="116"/>
      <c r="I754" s="74" t="e">
        <f>SCH!#REF!</f>
        <v>#REF!</v>
      </c>
    </row>
    <row r="755" ht="15.75" spans="1:9">
      <c r="A755" s="131">
        <v>753</v>
      </c>
      <c r="B755" s="86"/>
      <c r="C755" s="126"/>
      <c r="D755" s="126"/>
      <c r="E755" s="126"/>
      <c r="F755" s="81"/>
      <c r="G755" s="100"/>
      <c r="H755" s="116"/>
      <c r="I755" s="74" t="e">
        <f>SCH!#REF!</f>
        <v>#REF!</v>
      </c>
    </row>
    <row r="756" ht="15.75" spans="1:9">
      <c r="A756" s="131">
        <v>754</v>
      </c>
      <c r="B756" s="86"/>
      <c r="C756" s="126"/>
      <c r="D756" s="126"/>
      <c r="E756" s="126"/>
      <c r="F756" s="81"/>
      <c r="G756" s="100"/>
      <c r="H756" s="116"/>
      <c r="I756" s="74" t="e">
        <f>SCH!#REF!</f>
        <v>#REF!</v>
      </c>
    </row>
    <row r="757" ht="15.75" spans="1:9">
      <c r="A757" s="131">
        <v>755</v>
      </c>
      <c r="B757" s="86"/>
      <c r="C757" s="126"/>
      <c r="D757" s="126"/>
      <c r="E757" s="126"/>
      <c r="F757" s="81"/>
      <c r="G757" s="100"/>
      <c r="H757" s="116"/>
      <c r="I757" s="74" t="e">
        <f>SCH!#REF!</f>
        <v>#REF!</v>
      </c>
    </row>
    <row r="758" ht="15.75" spans="1:9">
      <c r="A758" s="131">
        <v>756</v>
      </c>
      <c r="B758" s="86"/>
      <c r="C758" s="126"/>
      <c r="D758" s="126"/>
      <c r="E758" s="126"/>
      <c r="F758" s="81"/>
      <c r="G758" s="100"/>
      <c r="H758" s="116"/>
      <c r="I758" s="74" t="e">
        <f>SCH!#REF!</f>
        <v>#REF!</v>
      </c>
    </row>
    <row r="759" ht="15.75" spans="1:9">
      <c r="A759" s="131">
        <v>757</v>
      </c>
      <c r="B759" s="86"/>
      <c r="C759" s="126"/>
      <c r="D759" s="126"/>
      <c r="E759" s="126"/>
      <c r="F759" s="81"/>
      <c r="G759" s="100"/>
      <c r="H759" s="116"/>
      <c r="I759" s="74" t="e">
        <f>SCH!#REF!</f>
        <v>#REF!</v>
      </c>
    </row>
    <row r="760" ht="15.75" spans="1:9">
      <c r="A760" s="131">
        <v>758</v>
      </c>
      <c r="B760" s="86"/>
      <c r="C760" s="126"/>
      <c r="D760" s="126"/>
      <c r="E760" s="126"/>
      <c r="F760" s="81"/>
      <c r="G760" s="100"/>
      <c r="H760" s="116"/>
      <c r="I760" s="74" t="e">
        <f>SCH!#REF!</f>
        <v>#REF!</v>
      </c>
    </row>
    <row r="761" ht="15.75" spans="1:9">
      <c r="A761" s="131">
        <v>759</v>
      </c>
      <c r="B761" s="86"/>
      <c r="C761" s="126"/>
      <c r="D761" s="126"/>
      <c r="E761" s="126"/>
      <c r="F761" s="81"/>
      <c r="G761" s="100"/>
      <c r="H761" s="116"/>
      <c r="I761" s="74" t="e">
        <f>SCH!#REF!</f>
        <v>#REF!</v>
      </c>
    </row>
    <row r="762" ht="15.75" spans="1:9">
      <c r="A762" s="131">
        <v>760</v>
      </c>
      <c r="B762" s="86"/>
      <c r="C762" s="126"/>
      <c r="D762" s="126"/>
      <c r="E762" s="126"/>
      <c r="F762" s="81"/>
      <c r="G762" s="100"/>
      <c r="H762" s="116"/>
      <c r="I762" s="74" t="e">
        <f>SCH!#REF!</f>
        <v>#REF!</v>
      </c>
    </row>
    <row r="763" ht="15.75" spans="1:9">
      <c r="A763" s="131">
        <v>761</v>
      </c>
      <c r="B763" s="86"/>
      <c r="C763" s="126"/>
      <c r="D763" s="126"/>
      <c r="E763" s="126"/>
      <c r="F763" s="81"/>
      <c r="G763" s="100"/>
      <c r="H763" s="116"/>
      <c r="I763" s="74" t="e">
        <f>SCH!#REF!</f>
        <v>#REF!</v>
      </c>
    </row>
    <row r="764" ht="15.75" spans="1:9">
      <c r="A764" s="131">
        <v>762</v>
      </c>
      <c r="B764" s="86"/>
      <c r="C764" s="126"/>
      <c r="D764" s="126"/>
      <c r="E764" s="126"/>
      <c r="F764" s="81"/>
      <c r="G764" s="100"/>
      <c r="H764" s="116"/>
      <c r="I764" s="74" t="e">
        <f>SCH!#REF!</f>
        <v>#REF!</v>
      </c>
    </row>
    <row r="765" ht="15.75" spans="1:9">
      <c r="A765" s="131">
        <v>763</v>
      </c>
      <c r="B765" s="86"/>
      <c r="C765" s="126"/>
      <c r="D765" s="126"/>
      <c r="E765" s="126"/>
      <c r="F765" s="81"/>
      <c r="G765" s="100"/>
      <c r="H765" s="116"/>
      <c r="I765" s="74" t="e">
        <f>SCH!#REF!</f>
        <v>#REF!</v>
      </c>
    </row>
    <row r="766" ht="15.75" spans="1:9">
      <c r="A766" s="131">
        <v>764</v>
      </c>
      <c r="B766" s="86"/>
      <c r="C766" s="126"/>
      <c r="D766" s="126"/>
      <c r="E766" s="126"/>
      <c r="F766" s="81"/>
      <c r="G766" s="100"/>
      <c r="H766" s="116"/>
      <c r="I766" s="74" t="e">
        <f>SCH!#REF!</f>
        <v>#REF!</v>
      </c>
    </row>
    <row r="767" ht="15.75" spans="1:9">
      <c r="A767" s="131">
        <v>765</v>
      </c>
      <c r="B767" s="86"/>
      <c r="C767" s="126"/>
      <c r="D767" s="126"/>
      <c r="E767" s="126"/>
      <c r="F767" s="81"/>
      <c r="G767" s="100"/>
      <c r="H767" s="116"/>
      <c r="I767" s="74" t="e">
        <f>SCH!#REF!</f>
        <v>#REF!</v>
      </c>
    </row>
    <row r="768" ht="15.75" spans="1:9">
      <c r="A768" s="131">
        <v>766</v>
      </c>
      <c r="B768" s="86"/>
      <c r="C768" s="126"/>
      <c r="D768" s="126"/>
      <c r="E768" s="126"/>
      <c r="F768" s="81"/>
      <c r="G768" s="100"/>
      <c r="H768" s="116"/>
      <c r="I768" s="74" t="e">
        <f>SCH!#REF!</f>
        <v>#REF!</v>
      </c>
    </row>
    <row r="769" ht="15.75" spans="1:9">
      <c r="A769" s="131">
        <v>767</v>
      </c>
      <c r="B769" s="86"/>
      <c r="C769" s="126"/>
      <c r="D769" s="126"/>
      <c r="E769" s="126"/>
      <c r="F769" s="81"/>
      <c r="G769" s="100"/>
      <c r="H769" s="116"/>
      <c r="I769" s="74" t="e">
        <f>SCH!#REF!</f>
        <v>#REF!</v>
      </c>
    </row>
    <row r="770" ht="15.75" spans="1:9">
      <c r="A770" s="131">
        <v>768</v>
      </c>
      <c r="B770" s="86"/>
      <c r="C770" s="126"/>
      <c r="D770" s="126"/>
      <c r="E770" s="126"/>
      <c r="F770" s="81"/>
      <c r="G770" s="100"/>
      <c r="H770" s="116"/>
      <c r="I770" s="74" t="e">
        <f>SCH!#REF!</f>
        <v>#REF!</v>
      </c>
    </row>
    <row r="771" ht="15.75" spans="1:9">
      <c r="A771" s="131">
        <v>769</v>
      </c>
      <c r="B771" s="86"/>
      <c r="C771" s="126"/>
      <c r="D771" s="126"/>
      <c r="E771" s="126"/>
      <c r="F771" s="81"/>
      <c r="G771" s="100"/>
      <c r="H771" s="116"/>
      <c r="I771" s="74" t="e">
        <f>SCH!#REF!</f>
        <v>#REF!</v>
      </c>
    </row>
    <row r="772" ht="15.75" spans="1:9">
      <c r="A772" s="131">
        <v>770</v>
      </c>
      <c r="B772" s="86"/>
      <c r="C772" s="126"/>
      <c r="D772" s="126"/>
      <c r="E772" s="126"/>
      <c r="F772" s="81"/>
      <c r="G772" s="100"/>
      <c r="H772" s="116"/>
      <c r="I772" s="74" t="e">
        <f>SCH!#REF!</f>
        <v>#REF!</v>
      </c>
    </row>
    <row r="773" ht="15.75" spans="1:9">
      <c r="A773" s="131">
        <v>771</v>
      </c>
      <c r="B773" s="86"/>
      <c r="C773" s="126"/>
      <c r="D773" s="126"/>
      <c r="E773" s="126"/>
      <c r="F773" s="81"/>
      <c r="G773" s="100"/>
      <c r="H773" s="116"/>
      <c r="I773" s="74" t="e">
        <f>SCH!#REF!</f>
        <v>#REF!</v>
      </c>
    </row>
    <row r="774" ht="15.75" spans="1:9">
      <c r="A774" s="131">
        <v>772</v>
      </c>
      <c r="B774" s="86"/>
      <c r="C774" s="126"/>
      <c r="D774" s="126"/>
      <c r="E774" s="126"/>
      <c r="F774" s="81"/>
      <c r="G774" s="100"/>
      <c r="H774" s="116"/>
      <c r="I774" s="74" t="e">
        <f>SCH!#REF!</f>
        <v>#REF!</v>
      </c>
    </row>
    <row r="775" ht="15.75" spans="1:9">
      <c r="A775" s="131">
        <v>773</v>
      </c>
      <c r="B775" s="86"/>
      <c r="C775" s="126"/>
      <c r="D775" s="126"/>
      <c r="E775" s="126"/>
      <c r="F775" s="81"/>
      <c r="G775" s="100"/>
      <c r="H775" s="116"/>
      <c r="I775" s="74" t="e">
        <f>SCH!#REF!</f>
        <v>#REF!</v>
      </c>
    </row>
    <row r="776" ht="15.75" spans="1:9">
      <c r="A776" s="131">
        <v>774</v>
      </c>
      <c r="B776" s="86"/>
      <c r="C776" s="126"/>
      <c r="D776" s="126"/>
      <c r="E776" s="126"/>
      <c r="F776" s="81"/>
      <c r="G776" s="100"/>
      <c r="H776" s="116"/>
      <c r="I776" s="74" t="e">
        <f>SCH!#REF!</f>
        <v>#REF!</v>
      </c>
    </row>
    <row r="777" ht="15.75" spans="1:9">
      <c r="A777" s="131">
        <v>775</v>
      </c>
      <c r="B777" s="86"/>
      <c r="C777" s="126"/>
      <c r="D777" s="126"/>
      <c r="E777" s="126"/>
      <c r="F777" s="81"/>
      <c r="G777" s="100"/>
      <c r="H777" s="116"/>
      <c r="I777" s="74" t="e">
        <f>SCH!#REF!</f>
        <v>#REF!</v>
      </c>
    </row>
    <row r="778" ht="15.75" spans="1:9">
      <c r="A778" s="131">
        <v>776</v>
      </c>
      <c r="B778" s="86"/>
      <c r="C778" s="126"/>
      <c r="D778" s="126"/>
      <c r="E778" s="126"/>
      <c r="F778" s="81"/>
      <c r="G778" s="100"/>
      <c r="H778" s="116"/>
      <c r="I778" s="74" t="e">
        <f>SCH!#REF!</f>
        <v>#REF!</v>
      </c>
    </row>
    <row r="779" ht="15.75" spans="1:9">
      <c r="A779" s="131">
        <v>777</v>
      </c>
      <c r="B779" s="86"/>
      <c r="C779" s="126"/>
      <c r="D779" s="126"/>
      <c r="E779" s="126"/>
      <c r="F779" s="81"/>
      <c r="G779" s="100"/>
      <c r="H779" s="116"/>
      <c r="I779" s="74" t="e">
        <f>SCH!#REF!</f>
        <v>#REF!</v>
      </c>
    </row>
    <row r="780" ht="15.75" spans="1:9">
      <c r="A780" s="131">
        <v>778</v>
      </c>
      <c r="B780" s="86"/>
      <c r="C780" s="126"/>
      <c r="D780" s="126"/>
      <c r="E780" s="126"/>
      <c r="F780" s="81"/>
      <c r="G780" s="100"/>
      <c r="H780" s="116"/>
      <c r="I780" s="74" t="e">
        <f>SCH!#REF!</f>
        <v>#REF!</v>
      </c>
    </row>
    <row r="781" ht="15.75" spans="1:9">
      <c r="A781" s="131">
        <v>779</v>
      </c>
      <c r="B781" s="86"/>
      <c r="C781" s="126"/>
      <c r="D781" s="126"/>
      <c r="E781" s="126"/>
      <c r="F781" s="81"/>
      <c r="G781" s="100"/>
      <c r="H781" s="116"/>
      <c r="I781" s="74" t="e">
        <f>SCH!#REF!</f>
        <v>#REF!</v>
      </c>
    </row>
    <row r="782" ht="15.75" spans="1:9">
      <c r="A782" s="131">
        <v>780</v>
      </c>
      <c r="B782" s="86"/>
      <c r="C782" s="126"/>
      <c r="D782" s="126"/>
      <c r="E782" s="126"/>
      <c r="F782" s="81"/>
      <c r="G782" s="100"/>
      <c r="H782" s="116"/>
      <c r="I782" s="74" t="e">
        <f>SCH!#REF!</f>
        <v>#REF!</v>
      </c>
    </row>
    <row r="783" ht="15.75" spans="1:9">
      <c r="A783" s="131">
        <v>781</v>
      </c>
      <c r="B783" s="86"/>
      <c r="C783" s="126"/>
      <c r="D783" s="126"/>
      <c r="E783" s="126"/>
      <c r="F783" s="81"/>
      <c r="G783" s="100"/>
      <c r="H783" s="116"/>
      <c r="I783" s="74" t="e">
        <f>SCH!#REF!</f>
        <v>#REF!</v>
      </c>
    </row>
    <row r="784" ht="15.75" spans="1:9">
      <c r="A784" s="131">
        <v>782</v>
      </c>
      <c r="B784" s="86"/>
      <c r="C784" s="126"/>
      <c r="D784" s="126"/>
      <c r="E784" s="126"/>
      <c r="F784" s="81"/>
      <c r="G784" s="100"/>
      <c r="H784" s="116"/>
      <c r="I784" s="74" t="e">
        <f>SCH!#REF!</f>
        <v>#REF!</v>
      </c>
    </row>
    <row r="785" ht="15.75" spans="1:9">
      <c r="A785" s="131">
        <v>783</v>
      </c>
      <c r="B785" s="86"/>
      <c r="C785" s="126"/>
      <c r="D785" s="126"/>
      <c r="E785" s="126"/>
      <c r="F785" s="81"/>
      <c r="G785" s="100"/>
      <c r="H785" s="116"/>
      <c r="I785" s="74" t="e">
        <f>SCH!#REF!</f>
        <v>#REF!</v>
      </c>
    </row>
    <row r="786" ht="15.75" spans="1:9">
      <c r="A786" s="131">
        <v>784</v>
      </c>
      <c r="B786" s="86"/>
      <c r="C786" s="126"/>
      <c r="D786" s="126"/>
      <c r="E786" s="126"/>
      <c r="F786" s="81"/>
      <c r="G786" s="100"/>
      <c r="H786" s="116"/>
      <c r="I786" s="74" t="e">
        <f>SCH!#REF!</f>
        <v>#REF!</v>
      </c>
    </row>
    <row r="787" ht="15.75" spans="1:9">
      <c r="A787" s="131">
        <v>785</v>
      </c>
      <c r="B787" s="86"/>
      <c r="C787" s="126"/>
      <c r="D787" s="126"/>
      <c r="E787" s="126"/>
      <c r="F787" s="81"/>
      <c r="G787" s="100"/>
      <c r="H787" s="116"/>
      <c r="I787" s="74" t="e">
        <f>SCH!#REF!</f>
        <v>#REF!</v>
      </c>
    </row>
    <row r="788" ht="15.75" spans="1:9">
      <c r="A788" s="131">
        <v>786</v>
      </c>
      <c r="B788" s="86"/>
      <c r="C788" s="126"/>
      <c r="D788" s="126"/>
      <c r="E788" s="126"/>
      <c r="F788" s="81"/>
      <c r="G788" s="100"/>
      <c r="H788" s="116"/>
      <c r="I788" s="74" t="e">
        <f>SCH!#REF!</f>
        <v>#REF!</v>
      </c>
    </row>
    <row r="789" ht="15.75" spans="1:9">
      <c r="A789" s="131">
        <v>787</v>
      </c>
      <c r="B789" s="86"/>
      <c r="C789" s="126"/>
      <c r="D789" s="126"/>
      <c r="E789" s="126"/>
      <c r="F789" s="81"/>
      <c r="G789" s="100"/>
      <c r="H789" s="116"/>
      <c r="I789" s="74" t="e">
        <f>SCH!#REF!</f>
        <v>#REF!</v>
      </c>
    </row>
    <row r="790" ht="15.75" spans="1:9">
      <c r="A790" s="131">
        <v>788</v>
      </c>
      <c r="B790" s="86"/>
      <c r="C790" s="126"/>
      <c r="D790" s="126"/>
      <c r="E790" s="126"/>
      <c r="F790" s="81"/>
      <c r="G790" s="100"/>
      <c r="H790" s="116"/>
      <c r="I790" s="74" t="e">
        <f>SCH!#REF!</f>
        <v>#REF!</v>
      </c>
    </row>
    <row r="791" ht="15.75" spans="1:9">
      <c r="A791" s="131">
        <v>789</v>
      </c>
      <c r="B791" s="86"/>
      <c r="C791" s="126"/>
      <c r="D791" s="126"/>
      <c r="E791" s="126"/>
      <c r="F791" s="81"/>
      <c r="G791" s="100"/>
      <c r="H791" s="116"/>
      <c r="I791" s="74" t="e">
        <f>SCH!#REF!</f>
        <v>#REF!</v>
      </c>
    </row>
    <row r="792" ht="15.75" spans="1:9">
      <c r="A792" s="131">
        <v>790</v>
      </c>
      <c r="B792" s="86"/>
      <c r="C792" s="126"/>
      <c r="D792" s="126"/>
      <c r="E792" s="126"/>
      <c r="F792" s="81"/>
      <c r="G792" s="100"/>
      <c r="H792" s="116"/>
      <c r="I792" s="74" t="e">
        <f>SCH!#REF!</f>
        <v>#REF!</v>
      </c>
    </row>
    <row r="793" ht="15.75" spans="1:9">
      <c r="A793" s="131">
        <v>791</v>
      </c>
      <c r="B793" s="86"/>
      <c r="C793" s="126"/>
      <c r="D793" s="126"/>
      <c r="E793" s="126"/>
      <c r="F793" s="81"/>
      <c r="G793" s="100"/>
      <c r="H793" s="116"/>
      <c r="I793" s="74" t="e">
        <f>SCH!#REF!</f>
        <v>#REF!</v>
      </c>
    </row>
    <row r="794" ht="15.75" spans="1:9">
      <c r="A794" s="131">
        <v>792</v>
      </c>
      <c r="B794" s="86"/>
      <c r="C794" s="126"/>
      <c r="D794" s="126"/>
      <c r="E794" s="126"/>
      <c r="F794" s="81"/>
      <c r="G794" s="100"/>
      <c r="H794" s="116"/>
      <c r="I794" s="74" t="e">
        <f>SCH!#REF!</f>
        <v>#REF!</v>
      </c>
    </row>
    <row r="795" ht="15.75" spans="1:9">
      <c r="A795" s="131">
        <v>793</v>
      </c>
      <c r="B795" s="86"/>
      <c r="C795" s="126"/>
      <c r="D795" s="126"/>
      <c r="E795" s="126"/>
      <c r="F795" s="81"/>
      <c r="G795" s="100"/>
      <c r="H795" s="116"/>
      <c r="I795" s="74" t="e">
        <f>SCH!#REF!</f>
        <v>#REF!</v>
      </c>
    </row>
    <row r="796" ht="15.75" spans="1:9">
      <c r="A796" s="131">
        <v>794</v>
      </c>
      <c r="B796" s="86"/>
      <c r="C796" s="126"/>
      <c r="D796" s="126"/>
      <c r="E796" s="126"/>
      <c r="F796" s="81"/>
      <c r="G796" s="100"/>
      <c r="H796" s="116"/>
      <c r="I796" s="74" t="e">
        <f>SCH!#REF!</f>
        <v>#REF!</v>
      </c>
    </row>
    <row r="797" ht="15.75" spans="1:9">
      <c r="A797" s="131">
        <v>795</v>
      </c>
      <c r="B797" s="86"/>
      <c r="C797" s="126"/>
      <c r="D797" s="126"/>
      <c r="E797" s="126"/>
      <c r="F797" s="81"/>
      <c r="G797" s="100"/>
      <c r="H797" s="116"/>
      <c r="I797" s="74" t="e">
        <f>SCH!#REF!</f>
        <v>#REF!</v>
      </c>
    </row>
    <row r="798" ht="15.75" spans="1:9">
      <c r="A798" s="131">
        <v>796</v>
      </c>
      <c r="B798" s="86"/>
      <c r="C798" s="126"/>
      <c r="D798" s="126"/>
      <c r="E798" s="126"/>
      <c r="F798" s="81"/>
      <c r="G798" s="100"/>
      <c r="H798" s="116"/>
      <c r="I798" s="74" t="e">
        <f>SCH!#REF!</f>
        <v>#REF!</v>
      </c>
    </row>
    <row r="799" ht="15.75" spans="1:9">
      <c r="A799" s="131">
        <v>797</v>
      </c>
      <c r="B799" s="86"/>
      <c r="C799" s="126"/>
      <c r="D799" s="126"/>
      <c r="E799" s="126"/>
      <c r="F799" s="81"/>
      <c r="G799" s="100"/>
      <c r="H799" s="116"/>
      <c r="I799" s="74" t="e">
        <f>SCH!#REF!</f>
        <v>#REF!</v>
      </c>
    </row>
    <row r="800" ht="15.75" spans="1:9">
      <c r="A800" s="131">
        <v>798</v>
      </c>
      <c r="B800" s="86"/>
      <c r="C800" s="126"/>
      <c r="D800" s="126"/>
      <c r="E800" s="126"/>
      <c r="F800" s="81"/>
      <c r="G800" s="100"/>
      <c r="H800" s="116"/>
      <c r="I800" s="74" t="e">
        <f>SCH!#REF!</f>
        <v>#REF!</v>
      </c>
    </row>
    <row r="801" ht="15.75" spans="1:9">
      <c r="A801" s="131">
        <v>799</v>
      </c>
      <c r="B801" s="86"/>
      <c r="C801" s="126"/>
      <c r="D801" s="126"/>
      <c r="E801" s="126"/>
      <c r="F801" s="81"/>
      <c r="G801" s="100"/>
      <c r="H801" s="116"/>
      <c r="I801" s="74" t="e">
        <f>SCH!#REF!</f>
        <v>#REF!</v>
      </c>
    </row>
    <row r="802" ht="15.75" spans="1:9">
      <c r="A802" s="131">
        <v>800</v>
      </c>
      <c r="B802" s="86"/>
      <c r="C802" s="126"/>
      <c r="D802" s="126"/>
      <c r="E802" s="126"/>
      <c r="F802" s="81"/>
      <c r="G802" s="100"/>
      <c r="H802" s="116"/>
      <c r="I802" s="74" t="e">
        <f>SCH!#REF!</f>
        <v>#REF!</v>
      </c>
    </row>
    <row r="803" ht="15.75" spans="1:9">
      <c r="A803" s="131">
        <v>801</v>
      </c>
      <c r="B803" s="86"/>
      <c r="C803" s="126"/>
      <c r="D803" s="126"/>
      <c r="E803" s="126"/>
      <c r="F803" s="81"/>
      <c r="G803" s="100"/>
      <c r="H803" s="116"/>
      <c r="I803" s="74" t="e">
        <f>SCH!#REF!</f>
        <v>#REF!</v>
      </c>
    </row>
    <row r="804" ht="15.75" spans="1:9">
      <c r="A804" s="131">
        <v>802</v>
      </c>
      <c r="B804" s="86"/>
      <c r="C804" s="126"/>
      <c r="D804" s="126"/>
      <c r="E804" s="126"/>
      <c r="F804" s="81"/>
      <c r="G804" s="100"/>
      <c r="H804" s="116"/>
      <c r="I804" s="74" t="e">
        <f>SCH!#REF!</f>
        <v>#REF!</v>
      </c>
    </row>
    <row r="805" ht="15.75" spans="1:9">
      <c r="A805" s="131">
        <v>803</v>
      </c>
      <c r="B805" s="86"/>
      <c r="C805" s="126"/>
      <c r="D805" s="126"/>
      <c r="E805" s="126"/>
      <c r="F805" s="81"/>
      <c r="G805" s="100"/>
      <c r="H805" s="116"/>
      <c r="I805" s="74" t="e">
        <f>SCH!#REF!</f>
        <v>#REF!</v>
      </c>
    </row>
    <row r="806" ht="15.75" spans="1:9">
      <c r="A806" s="131">
        <v>804</v>
      </c>
      <c r="B806" s="86"/>
      <c r="C806" s="126"/>
      <c r="D806" s="126"/>
      <c r="E806" s="126"/>
      <c r="F806" s="81"/>
      <c r="G806" s="100"/>
      <c r="H806" s="116"/>
      <c r="I806" s="74" t="e">
        <f>SCH!#REF!</f>
        <v>#REF!</v>
      </c>
    </row>
    <row r="807" ht="15.75" spans="1:9">
      <c r="A807" s="131">
        <v>805</v>
      </c>
      <c r="B807" s="86"/>
      <c r="C807" s="126"/>
      <c r="D807" s="126"/>
      <c r="E807" s="126"/>
      <c r="F807" s="81"/>
      <c r="G807" s="100"/>
      <c r="H807" s="116"/>
      <c r="I807" s="74" t="e">
        <f>SCH!#REF!</f>
        <v>#REF!</v>
      </c>
    </row>
    <row r="808" ht="15.75" spans="1:9">
      <c r="A808" s="131">
        <v>806</v>
      </c>
      <c r="B808" s="86"/>
      <c r="C808" s="126"/>
      <c r="D808" s="126"/>
      <c r="E808" s="126"/>
      <c r="F808" s="81"/>
      <c r="G808" s="100"/>
      <c r="H808" s="116"/>
      <c r="I808" s="74" t="e">
        <f>SCH!#REF!</f>
        <v>#REF!</v>
      </c>
    </row>
    <row r="809" ht="15.75" spans="1:9">
      <c r="A809" s="131">
        <v>807</v>
      </c>
      <c r="B809" s="86"/>
      <c r="C809" s="126"/>
      <c r="D809" s="126"/>
      <c r="E809" s="126"/>
      <c r="F809" s="81"/>
      <c r="G809" s="100"/>
      <c r="H809" s="116"/>
      <c r="I809" s="74" t="e">
        <f>SCH!#REF!</f>
        <v>#REF!</v>
      </c>
    </row>
    <row r="810" ht="15.75" spans="1:9">
      <c r="A810" s="131">
        <v>808</v>
      </c>
      <c r="B810" s="86"/>
      <c r="C810" s="126"/>
      <c r="D810" s="126"/>
      <c r="E810" s="126"/>
      <c r="F810" s="81"/>
      <c r="G810" s="100"/>
      <c r="H810" s="116"/>
      <c r="I810" s="74" t="e">
        <f>SCH!#REF!</f>
        <v>#REF!</v>
      </c>
    </row>
    <row r="811" ht="15.75" spans="1:9">
      <c r="A811" s="131">
        <v>809</v>
      </c>
      <c r="B811" s="86"/>
      <c r="C811" s="126"/>
      <c r="D811" s="126"/>
      <c r="E811" s="126"/>
      <c r="F811" s="81"/>
      <c r="G811" s="100"/>
      <c r="H811" s="116"/>
      <c r="I811" s="74" t="e">
        <f>SCH!#REF!</f>
        <v>#REF!</v>
      </c>
    </row>
    <row r="812" ht="15.75" spans="1:9">
      <c r="A812" s="131">
        <v>810</v>
      </c>
      <c r="B812" s="86"/>
      <c r="C812" s="126"/>
      <c r="D812" s="126"/>
      <c r="E812" s="126"/>
      <c r="F812" s="81"/>
      <c r="G812" s="100"/>
      <c r="H812" s="116"/>
      <c r="I812" s="74" t="e">
        <f>SCH!#REF!</f>
        <v>#REF!</v>
      </c>
    </row>
    <row r="813" ht="15.75" spans="1:9">
      <c r="A813" s="131">
        <v>811</v>
      </c>
      <c r="B813" s="86"/>
      <c r="C813" s="126"/>
      <c r="D813" s="126"/>
      <c r="E813" s="126"/>
      <c r="F813" s="81"/>
      <c r="G813" s="100"/>
      <c r="H813" s="116"/>
      <c r="I813" s="74" t="e">
        <f>SCH!#REF!</f>
        <v>#REF!</v>
      </c>
    </row>
    <row r="814" ht="15.75" spans="1:9">
      <c r="A814" s="131">
        <v>812</v>
      </c>
      <c r="B814" s="86"/>
      <c r="C814" s="126"/>
      <c r="D814" s="126"/>
      <c r="E814" s="126"/>
      <c r="F814" s="81"/>
      <c r="G814" s="100"/>
      <c r="H814" s="116"/>
      <c r="I814" s="74" t="e">
        <f>SCH!#REF!</f>
        <v>#REF!</v>
      </c>
    </row>
    <row r="815" ht="15.75" spans="1:9">
      <c r="A815" s="131">
        <v>813</v>
      </c>
      <c r="B815" s="86"/>
      <c r="C815" s="126"/>
      <c r="D815" s="126"/>
      <c r="E815" s="126"/>
      <c r="F815" s="81"/>
      <c r="G815" s="100"/>
      <c r="H815" s="116"/>
      <c r="I815" s="74" t="e">
        <f>SCH!#REF!</f>
        <v>#REF!</v>
      </c>
    </row>
    <row r="816" ht="15.75" spans="1:9">
      <c r="A816" s="131">
        <v>814</v>
      </c>
      <c r="B816" s="86"/>
      <c r="C816" s="126"/>
      <c r="D816" s="126"/>
      <c r="E816" s="126"/>
      <c r="F816" s="81"/>
      <c r="G816" s="100"/>
      <c r="H816" s="116"/>
      <c r="I816" s="74" t="e">
        <f>SCH!#REF!</f>
        <v>#REF!</v>
      </c>
    </row>
    <row r="817" ht="15.75" spans="1:9">
      <c r="A817" s="131">
        <v>815</v>
      </c>
      <c r="B817" s="86"/>
      <c r="C817" s="126"/>
      <c r="D817" s="126"/>
      <c r="E817" s="126"/>
      <c r="F817" s="81"/>
      <c r="G817" s="100"/>
      <c r="H817" s="116"/>
      <c r="I817" s="74" t="e">
        <f>SCH!#REF!</f>
        <v>#REF!</v>
      </c>
    </row>
    <row r="818" ht="15.75" spans="1:9">
      <c r="A818" s="131">
        <v>816</v>
      </c>
      <c r="B818" s="86"/>
      <c r="C818" s="126"/>
      <c r="D818" s="126"/>
      <c r="E818" s="126"/>
      <c r="F818" s="81"/>
      <c r="G818" s="100"/>
      <c r="H818" s="116"/>
      <c r="I818" s="74" t="e">
        <f>SCH!#REF!</f>
        <v>#REF!</v>
      </c>
    </row>
    <row r="819" ht="15.75" spans="1:9">
      <c r="A819" s="131">
        <v>817</v>
      </c>
      <c r="B819" s="86"/>
      <c r="C819" s="126"/>
      <c r="D819" s="126"/>
      <c r="E819" s="126"/>
      <c r="F819" s="81"/>
      <c r="G819" s="100"/>
      <c r="H819" s="116"/>
      <c r="I819" s="74" t="e">
        <f>SCH!#REF!</f>
        <v>#REF!</v>
      </c>
    </row>
    <row r="820" ht="15.75" spans="1:9">
      <c r="A820" s="131">
        <v>818</v>
      </c>
      <c r="B820" s="86"/>
      <c r="C820" s="126"/>
      <c r="D820" s="126"/>
      <c r="E820" s="126"/>
      <c r="F820" s="81"/>
      <c r="G820" s="100"/>
      <c r="H820" s="116"/>
      <c r="I820" s="74" t="e">
        <f>SCH!#REF!</f>
        <v>#REF!</v>
      </c>
    </row>
    <row r="821" ht="15.75" spans="1:9">
      <c r="A821" s="131">
        <v>819</v>
      </c>
      <c r="B821" s="86"/>
      <c r="C821" s="126"/>
      <c r="D821" s="126"/>
      <c r="E821" s="126"/>
      <c r="F821" s="81"/>
      <c r="G821" s="100"/>
      <c r="H821" s="116"/>
      <c r="I821" s="74" t="e">
        <f>SCH!#REF!</f>
        <v>#REF!</v>
      </c>
    </row>
    <row r="822" ht="15.75" spans="1:9">
      <c r="A822" s="131">
        <v>820</v>
      </c>
      <c r="B822" s="86"/>
      <c r="C822" s="126"/>
      <c r="D822" s="126"/>
      <c r="E822" s="126"/>
      <c r="F822" s="81"/>
      <c r="G822" s="100"/>
      <c r="H822" s="116"/>
      <c r="I822" s="74" t="e">
        <f>SCH!#REF!</f>
        <v>#REF!</v>
      </c>
    </row>
    <row r="823" ht="15.75" spans="1:9">
      <c r="A823" s="131">
        <v>821</v>
      </c>
      <c r="B823" s="86"/>
      <c r="C823" s="126"/>
      <c r="D823" s="126"/>
      <c r="E823" s="126"/>
      <c r="F823" s="81"/>
      <c r="G823" s="100"/>
      <c r="H823" s="116"/>
      <c r="I823" s="74" t="e">
        <f>SCH!#REF!</f>
        <v>#REF!</v>
      </c>
    </row>
    <row r="824" ht="15.75" spans="1:9">
      <c r="A824" s="131">
        <v>822</v>
      </c>
      <c r="B824" s="86"/>
      <c r="C824" s="126"/>
      <c r="D824" s="126"/>
      <c r="E824" s="126"/>
      <c r="F824" s="81"/>
      <c r="G824" s="100"/>
      <c r="H824" s="116"/>
      <c r="I824" s="74" t="e">
        <f>SCH!#REF!</f>
        <v>#REF!</v>
      </c>
    </row>
    <row r="825" ht="15.75" spans="1:9">
      <c r="A825" s="131">
        <v>823</v>
      </c>
      <c r="B825" s="86"/>
      <c r="C825" s="126"/>
      <c r="D825" s="126"/>
      <c r="E825" s="126"/>
      <c r="F825" s="81"/>
      <c r="G825" s="100"/>
      <c r="H825" s="116"/>
      <c r="I825" s="74" t="e">
        <f>SCH!#REF!</f>
        <v>#REF!</v>
      </c>
    </row>
    <row r="826" ht="15.75" spans="1:9">
      <c r="A826" s="131">
        <v>824</v>
      </c>
      <c r="B826" s="86"/>
      <c r="C826" s="126"/>
      <c r="D826" s="126"/>
      <c r="E826" s="126"/>
      <c r="F826" s="81"/>
      <c r="G826" s="100"/>
      <c r="H826" s="116"/>
      <c r="I826" s="74" t="e">
        <f>SCH!#REF!</f>
        <v>#REF!</v>
      </c>
    </row>
    <row r="827" ht="15.75" spans="1:9">
      <c r="A827" s="131">
        <v>825</v>
      </c>
      <c r="B827" s="86"/>
      <c r="C827" s="126"/>
      <c r="D827" s="126"/>
      <c r="E827" s="126"/>
      <c r="F827" s="81"/>
      <c r="G827" s="100"/>
      <c r="H827" s="116"/>
      <c r="I827" s="74" t="e">
        <f>SCH!#REF!</f>
        <v>#REF!</v>
      </c>
    </row>
    <row r="828" ht="15.75" spans="1:9">
      <c r="A828" s="131">
        <v>826</v>
      </c>
      <c r="B828" s="86"/>
      <c r="C828" s="126"/>
      <c r="D828" s="126"/>
      <c r="E828" s="126"/>
      <c r="F828" s="81"/>
      <c r="G828" s="100"/>
      <c r="H828" s="116"/>
      <c r="I828" s="74" t="e">
        <f>SCH!#REF!</f>
        <v>#REF!</v>
      </c>
    </row>
    <row r="829" ht="15.75" spans="1:9">
      <c r="A829" s="131">
        <v>827</v>
      </c>
      <c r="B829" s="86"/>
      <c r="C829" s="126"/>
      <c r="D829" s="126"/>
      <c r="E829" s="126"/>
      <c r="F829" s="81"/>
      <c r="G829" s="100"/>
      <c r="H829" s="116"/>
      <c r="I829" s="74" t="e">
        <f>SCH!#REF!</f>
        <v>#REF!</v>
      </c>
    </row>
    <row r="830" ht="15.75" spans="1:9">
      <c r="A830" s="131">
        <v>828</v>
      </c>
      <c r="B830" s="86"/>
      <c r="C830" s="126"/>
      <c r="D830" s="126"/>
      <c r="E830" s="126"/>
      <c r="F830" s="81"/>
      <c r="G830" s="100"/>
      <c r="H830" s="116"/>
      <c r="I830" s="74" t="e">
        <f>SCH!#REF!</f>
        <v>#REF!</v>
      </c>
    </row>
    <row r="831" ht="15.75" spans="1:9">
      <c r="A831" s="131">
        <v>829</v>
      </c>
      <c r="B831" s="86"/>
      <c r="C831" s="126"/>
      <c r="D831" s="126"/>
      <c r="E831" s="126"/>
      <c r="F831" s="81"/>
      <c r="G831" s="100"/>
      <c r="H831" s="116"/>
      <c r="I831" s="74" t="e">
        <f>SCH!#REF!</f>
        <v>#REF!</v>
      </c>
    </row>
    <row r="832" ht="15.75" spans="1:9">
      <c r="A832" s="131">
        <v>830</v>
      </c>
      <c r="B832" s="86"/>
      <c r="C832" s="126"/>
      <c r="D832" s="126"/>
      <c r="E832" s="126"/>
      <c r="F832" s="81"/>
      <c r="G832" s="100"/>
      <c r="H832" s="116"/>
      <c r="I832" s="74" t="e">
        <f>SCH!#REF!</f>
        <v>#REF!</v>
      </c>
    </row>
    <row r="833" ht="15.75" spans="1:9">
      <c r="A833" s="131">
        <v>831</v>
      </c>
      <c r="B833" s="86"/>
      <c r="C833" s="126"/>
      <c r="D833" s="126"/>
      <c r="E833" s="126"/>
      <c r="F833" s="81"/>
      <c r="G833" s="100"/>
      <c r="H833" s="116"/>
      <c r="I833" s="74" t="e">
        <f>SCH!#REF!</f>
        <v>#REF!</v>
      </c>
    </row>
    <row r="834" ht="15.75" spans="1:9">
      <c r="A834" s="131">
        <v>832</v>
      </c>
      <c r="B834" s="86"/>
      <c r="C834" s="126"/>
      <c r="D834" s="126"/>
      <c r="E834" s="126"/>
      <c r="F834" s="81"/>
      <c r="G834" s="100"/>
      <c r="H834" s="116"/>
      <c r="I834" s="74" t="e">
        <f>SCH!#REF!</f>
        <v>#REF!</v>
      </c>
    </row>
    <row r="835" ht="15.75" spans="1:9">
      <c r="A835" s="131">
        <v>833</v>
      </c>
      <c r="B835" s="86"/>
      <c r="C835" s="126"/>
      <c r="D835" s="126"/>
      <c r="E835" s="126"/>
      <c r="F835" s="81"/>
      <c r="G835" s="100"/>
      <c r="H835" s="116"/>
      <c r="I835" s="74" t="e">
        <f>SCH!#REF!</f>
        <v>#REF!</v>
      </c>
    </row>
    <row r="836" ht="15.75" spans="1:9">
      <c r="A836" s="131">
        <v>834</v>
      </c>
      <c r="B836" s="86"/>
      <c r="C836" s="126"/>
      <c r="D836" s="126"/>
      <c r="E836" s="126"/>
      <c r="F836" s="81"/>
      <c r="G836" s="100"/>
      <c r="H836" s="116"/>
      <c r="I836" s="74" t="e">
        <f>SCH!#REF!</f>
        <v>#REF!</v>
      </c>
    </row>
    <row r="837" ht="15.75" spans="1:9">
      <c r="A837" s="131">
        <v>835</v>
      </c>
      <c r="B837" s="86"/>
      <c r="C837" s="126"/>
      <c r="D837" s="126"/>
      <c r="E837" s="126"/>
      <c r="F837" s="81"/>
      <c r="G837" s="100"/>
      <c r="H837" s="116"/>
      <c r="I837" s="74" t="e">
        <f>SCH!#REF!</f>
        <v>#REF!</v>
      </c>
    </row>
    <row r="838" ht="15.75" spans="1:9">
      <c r="A838" s="131">
        <v>836</v>
      </c>
      <c r="B838" s="86"/>
      <c r="C838" s="126"/>
      <c r="D838" s="126"/>
      <c r="E838" s="126"/>
      <c r="F838" s="81"/>
      <c r="G838" s="100"/>
      <c r="H838" s="116"/>
      <c r="I838" s="74" t="e">
        <f>SCH!#REF!</f>
        <v>#REF!</v>
      </c>
    </row>
    <row r="839" ht="15.75" spans="1:9">
      <c r="A839" s="131">
        <v>837</v>
      </c>
      <c r="B839" s="86"/>
      <c r="C839" s="126"/>
      <c r="D839" s="126"/>
      <c r="E839" s="126"/>
      <c r="F839" s="81"/>
      <c r="G839" s="100"/>
      <c r="H839" s="116"/>
      <c r="I839" s="74" t="e">
        <f>SCH!#REF!</f>
        <v>#REF!</v>
      </c>
    </row>
    <row r="840" ht="15.75" spans="1:9">
      <c r="A840" s="131">
        <v>838</v>
      </c>
      <c r="B840" s="86"/>
      <c r="C840" s="126"/>
      <c r="D840" s="126"/>
      <c r="E840" s="126"/>
      <c r="F840" s="81"/>
      <c r="G840" s="100"/>
      <c r="H840" s="116"/>
      <c r="I840" s="74" t="e">
        <f>SCH!#REF!</f>
        <v>#REF!</v>
      </c>
    </row>
    <row r="841" ht="15.75" spans="1:9">
      <c r="A841" s="131">
        <v>839</v>
      </c>
      <c r="B841" s="86"/>
      <c r="C841" s="126"/>
      <c r="D841" s="126"/>
      <c r="E841" s="126"/>
      <c r="F841" s="81"/>
      <c r="G841" s="100"/>
      <c r="H841" s="116"/>
      <c r="I841" s="74" t="e">
        <f>SCH!#REF!</f>
        <v>#REF!</v>
      </c>
    </row>
    <row r="842" ht="15.75" spans="1:9">
      <c r="A842" s="131">
        <v>840</v>
      </c>
      <c r="B842" s="86"/>
      <c r="C842" s="126"/>
      <c r="D842" s="126"/>
      <c r="E842" s="126"/>
      <c r="F842" s="81"/>
      <c r="G842" s="100"/>
      <c r="H842" s="116"/>
      <c r="I842" s="74" t="e">
        <f>SCH!#REF!</f>
        <v>#REF!</v>
      </c>
    </row>
    <row r="843" ht="15.75" spans="1:9">
      <c r="A843" s="131">
        <v>841</v>
      </c>
      <c r="B843" s="86"/>
      <c r="C843" s="126"/>
      <c r="D843" s="126"/>
      <c r="E843" s="126"/>
      <c r="F843" s="81"/>
      <c r="G843" s="100"/>
      <c r="H843" s="116"/>
      <c r="I843" s="74" t="e">
        <f>SCH!#REF!</f>
        <v>#REF!</v>
      </c>
    </row>
    <row r="844" ht="15.75" spans="1:9">
      <c r="A844" s="131">
        <v>842</v>
      </c>
      <c r="B844" s="86"/>
      <c r="C844" s="126"/>
      <c r="D844" s="126"/>
      <c r="E844" s="126"/>
      <c r="F844" s="81"/>
      <c r="G844" s="100"/>
      <c r="H844" s="116"/>
      <c r="I844" s="74" t="e">
        <f>SCH!#REF!</f>
        <v>#REF!</v>
      </c>
    </row>
    <row r="845" ht="15.75" spans="1:9">
      <c r="A845" s="131">
        <v>843</v>
      </c>
      <c r="B845" s="86"/>
      <c r="C845" s="126"/>
      <c r="D845" s="126"/>
      <c r="E845" s="126"/>
      <c r="F845" s="81"/>
      <c r="G845" s="100"/>
      <c r="H845" s="116"/>
      <c r="I845" s="74" t="e">
        <f>SCH!#REF!</f>
        <v>#REF!</v>
      </c>
    </row>
    <row r="846" ht="15.75" spans="1:9">
      <c r="A846" s="131">
        <v>844</v>
      </c>
      <c r="B846" s="86"/>
      <c r="C846" s="126"/>
      <c r="D846" s="126"/>
      <c r="E846" s="126"/>
      <c r="F846" s="81"/>
      <c r="G846" s="100"/>
      <c r="H846" s="116"/>
      <c r="I846" s="74" t="e">
        <f>SCH!#REF!</f>
        <v>#REF!</v>
      </c>
    </row>
    <row r="847" ht="15.75" spans="1:9">
      <c r="A847" s="131">
        <v>845</v>
      </c>
      <c r="B847" s="86"/>
      <c r="C847" s="126"/>
      <c r="D847" s="126"/>
      <c r="E847" s="126"/>
      <c r="F847" s="81"/>
      <c r="G847" s="100"/>
      <c r="H847" s="116"/>
      <c r="I847" s="74" t="e">
        <f>SCH!#REF!</f>
        <v>#REF!</v>
      </c>
    </row>
    <row r="848" ht="15.75" spans="1:9">
      <c r="A848" s="131">
        <v>846</v>
      </c>
      <c r="B848" s="86"/>
      <c r="C848" s="126"/>
      <c r="D848" s="126"/>
      <c r="E848" s="126"/>
      <c r="F848" s="81"/>
      <c r="G848" s="100"/>
      <c r="H848" s="116"/>
      <c r="I848" s="74" t="e">
        <f>SCH!#REF!</f>
        <v>#REF!</v>
      </c>
    </row>
    <row r="849" ht="15.75" spans="1:9">
      <c r="A849" s="131">
        <v>847</v>
      </c>
      <c r="B849" s="86"/>
      <c r="C849" s="126"/>
      <c r="D849" s="126"/>
      <c r="E849" s="126"/>
      <c r="F849" s="81"/>
      <c r="G849" s="100"/>
      <c r="H849" s="116"/>
      <c r="I849" s="74" t="e">
        <f>SCH!#REF!</f>
        <v>#REF!</v>
      </c>
    </row>
    <row r="850" ht="15.75" spans="1:9">
      <c r="A850" s="131">
        <v>848</v>
      </c>
      <c r="B850" s="86"/>
      <c r="C850" s="126"/>
      <c r="D850" s="126"/>
      <c r="E850" s="126"/>
      <c r="F850" s="81"/>
      <c r="G850" s="100"/>
      <c r="H850" s="116"/>
      <c r="I850" s="74" t="e">
        <f>SCH!#REF!</f>
        <v>#REF!</v>
      </c>
    </row>
    <row r="851" ht="15.75" spans="1:9">
      <c r="A851" s="131">
        <v>849</v>
      </c>
      <c r="B851" s="86"/>
      <c r="C851" s="126"/>
      <c r="D851" s="126"/>
      <c r="E851" s="126"/>
      <c r="F851" s="81"/>
      <c r="G851" s="100"/>
      <c r="H851" s="116"/>
      <c r="I851" s="74" t="e">
        <f>SCH!#REF!</f>
        <v>#REF!</v>
      </c>
    </row>
    <row r="852" ht="15.75" spans="1:9">
      <c r="A852" s="131">
        <v>850</v>
      </c>
      <c r="B852" s="86"/>
      <c r="C852" s="126"/>
      <c r="D852" s="126"/>
      <c r="E852" s="126"/>
      <c r="F852" s="81"/>
      <c r="G852" s="100"/>
      <c r="H852" s="116"/>
      <c r="I852" s="74" t="e">
        <f>SCH!#REF!</f>
        <v>#REF!</v>
      </c>
    </row>
    <row r="853" ht="15.75" spans="1:9">
      <c r="A853" s="131">
        <v>851</v>
      </c>
      <c r="B853" s="86"/>
      <c r="C853" s="126"/>
      <c r="D853" s="126"/>
      <c r="E853" s="126"/>
      <c r="F853" s="81"/>
      <c r="G853" s="100"/>
      <c r="H853" s="116"/>
      <c r="I853" s="74" t="e">
        <f>SCH!#REF!</f>
        <v>#REF!</v>
      </c>
    </row>
    <row r="854" ht="15.75" spans="1:9">
      <c r="A854" s="131">
        <v>852</v>
      </c>
      <c r="B854" s="86"/>
      <c r="C854" s="126"/>
      <c r="D854" s="126"/>
      <c r="E854" s="126"/>
      <c r="F854" s="81"/>
      <c r="G854" s="100"/>
      <c r="H854" s="116"/>
      <c r="I854" s="74" t="e">
        <f>SCH!#REF!</f>
        <v>#REF!</v>
      </c>
    </row>
    <row r="855" ht="15.75" spans="1:9">
      <c r="A855" s="131">
        <v>853</v>
      </c>
      <c r="B855" s="86"/>
      <c r="C855" s="126"/>
      <c r="D855" s="126"/>
      <c r="E855" s="126"/>
      <c r="F855" s="81"/>
      <c r="G855" s="100"/>
      <c r="H855" s="116"/>
      <c r="I855" s="74" t="e">
        <f>SCH!#REF!</f>
        <v>#REF!</v>
      </c>
    </row>
    <row r="856" ht="15.75" spans="1:9">
      <c r="A856" s="131">
        <v>854</v>
      </c>
      <c r="B856" s="86"/>
      <c r="C856" s="126"/>
      <c r="D856" s="126"/>
      <c r="E856" s="126"/>
      <c r="F856" s="81"/>
      <c r="G856" s="100"/>
      <c r="H856" s="116"/>
      <c r="I856" s="74" t="e">
        <f>SCH!#REF!</f>
        <v>#REF!</v>
      </c>
    </row>
    <row r="857" ht="15.75" spans="1:9">
      <c r="A857" s="131">
        <v>855</v>
      </c>
      <c r="B857" s="86"/>
      <c r="C857" s="126"/>
      <c r="D857" s="126"/>
      <c r="E857" s="126"/>
      <c r="F857" s="81"/>
      <c r="G857" s="100"/>
      <c r="H857" s="116"/>
      <c r="I857" s="74" t="e">
        <f>SCH!#REF!</f>
        <v>#REF!</v>
      </c>
    </row>
    <row r="858" ht="15.75" spans="1:9">
      <c r="A858" s="131">
        <v>856</v>
      </c>
      <c r="B858" s="86"/>
      <c r="C858" s="126"/>
      <c r="D858" s="126"/>
      <c r="E858" s="126"/>
      <c r="F858" s="81"/>
      <c r="G858" s="100"/>
      <c r="H858" s="116"/>
      <c r="I858" s="74" t="e">
        <f>SCH!#REF!</f>
        <v>#REF!</v>
      </c>
    </row>
    <row r="859" ht="15.75" spans="1:9">
      <c r="A859" s="131">
        <v>857</v>
      </c>
      <c r="B859" s="86"/>
      <c r="C859" s="126"/>
      <c r="D859" s="126"/>
      <c r="E859" s="126"/>
      <c r="F859" s="81"/>
      <c r="G859" s="100"/>
      <c r="H859" s="116"/>
      <c r="I859" s="74" t="e">
        <f>SCH!#REF!</f>
        <v>#REF!</v>
      </c>
    </row>
    <row r="860" ht="15.75" spans="1:9">
      <c r="A860" s="131">
        <v>858</v>
      </c>
      <c r="B860" s="86"/>
      <c r="C860" s="126"/>
      <c r="D860" s="126"/>
      <c r="E860" s="126"/>
      <c r="F860" s="81"/>
      <c r="G860" s="100"/>
      <c r="H860" s="116"/>
      <c r="I860" s="74" t="e">
        <f>SCH!#REF!</f>
        <v>#REF!</v>
      </c>
    </row>
    <row r="861" ht="15.75" spans="1:9">
      <c r="A861" s="131">
        <v>859</v>
      </c>
      <c r="B861" s="86"/>
      <c r="C861" s="126"/>
      <c r="D861" s="126"/>
      <c r="E861" s="126"/>
      <c r="F861" s="81"/>
      <c r="G861" s="100"/>
      <c r="H861" s="116"/>
      <c r="I861" s="74" t="e">
        <f>SCH!#REF!</f>
        <v>#REF!</v>
      </c>
    </row>
    <row r="862" ht="15.75" spans="1:9">
      <c r="A862" s="131">
        <v>860</v>
      </c>
      <c r="B862" s="86"/>
      <c r="C862" s="126"/>
      <c r="D862" s="126"/>
      <c r="E862" s="126"/>
      <c r="F862" s="81"/>
      <c r="G862" s="100"/>
      <c r="H862" s="116"/>
      <c r="I862" s="74" t="e">
        <f>SCH!#REF!</f>
        <v>#REF!</v>
      </c>
    </row>
    <row r="863" ht="15.75" spans="1:9">
      <c r="A863" s="131">
        <v>861</v>
      </c>
      <c r="B863" s="86"/>
      <c r="C863" s="126"/>
      <c r="D863" s="126"/>
      <c r="E863" s="126"/>
      <c r="F863" s="81"/>
      <c r="G863" s="100"/>
      <c r="H863" s="116"/>
      <c r="I863" s="74" t="e">
        <f>SCH!#REF!</f>
        <v>#REF!</v>
      </c>
    </row>
    <row r="864" ht="15.75" spans="1:9">
      <c r="A864" s="131">
        <v>862</v>
      </c>
      <c r="B864" s="86"/>
      <c r="C864" s="126"/>
      <c r="D864" s="126"/>
      <c r="E864" s="126"/>
      <c r="F864" s="81"/>
      <c r="G864" s="100"/>
      <c r="H864" s="116"/>
      <c r="I864" s="74" t="e">
        <f>SCH!#REF!</f>
        <v>#REF!</v>
      </c>
    </row>
    <row r="865" ht="15.75" spans="1:9">
      <c r="A865" s="131">
        <v>863</v>
      </c>
      <c r="B865" s="86"/>
      <c r="C865" s="126"/>
      <c r="D865" s="126"/>
      <c r="E865" s="126"/>
      <c r="F865" s="81"/>
      <c r="G865" s="100"/>
      <c r="H865" s="116"/>
      <c r="I865" s="74" t="e">
        <f>SCH!#REF!</f>
        <v>#REF!</v>
      </c>
    </row>
    <row r="866" ht="15.75" spans="1:9">
      <c r="A866" s="131">
        <v>864</v>
      </c>
      <c r="B866" s="86"/>
      <c r="C866" s="126"/>
      <c r="D866" s="126"/>
      <c r="E866" s="126"/>
      <c r="F866" s="81"/>
      <c r="G866" s="100"/>
      <c r="H866" s="116"/>
      <c r="I866" s="74" t="e">
        <f>SCH!#REF!</f>
        <v>#REF!</v>
      </c>
    </row>
    <row r="867" ht="15.75" spans="1:9">
      <c r="A867" s="131">
        <v>865</v>
      </c>
      <c r="B867" s="86"/>
      <c r="C867" s="126"/>
      <c r="D867" s="126"/>
      <c r="E867" s="126"/>
      <c r="F867" s="81"/>
      <c r="G867" s="100"/>
      <c r="H867" s="116"/>
      <c r="I867" s="74" t="e">
        <f>SCH!#REF!</f>
        <v>#REF!</v>
      </c>
    </row>
    <row r="868" ht="15.75" spans="1:9">
      <c r="A868" s="131">
        <v>866</v>
      </c>
      <c r="B868" s="86"/>
      <c r="C868" s="126"/>
      <c r="D868" s="126"/>
      <c r="E868" s="126"/>
      <c r="F868" s="81"/>
      <c r="G868" s="100"/>
      <c r="H868" s="116"/>
      <c r="I868" s="74" t="e">
        <f>SCH!#REF!</f>
        <v>#REF!</v>
      </c>
    </row>
    <row r="869" ht="15.75" spans="1:9">
      <c r="A869" s="131">
        <v>867</v>
      </c>
      <c r="B869" s="86"/>
      <c r="C869" s="126"/>
      <c r="D869" s="126"/>
      <c r="E869" s="126"/>
      <c r="F869" s="81"/>
      <c r="G869" s="100"/>
      <c r="H869" s="116"/>
      <c r="I869" s="74" t="e">
        <f>SCH!#REF!</f>
        <v>#REF!</v>
      </c>
    </row>
    <row r="870" ht="15.75" spans="1:9">
      <c r="A870" s="131">
        <v>868</v>
      </c>
      <c r="B870" s="86"/>
      <c r="C870" s="126"/>
      <c r="D870" s="126"/>
      <c r="E870" s="126"/>
      <c r="F870" s="81"/>
      <c r="G870" s="100"/>
      <c r="H870" s="116"/>
      <c r="I870" s="74" t="e">
        <f>SCH!#REF!</f>
        <v>#REF!</v>
      </c>
    </row>
    <row r="871" ht="15.75" spans="1:9">
      <c r="A871" s="131">
        <v>869</v>
      </c>
      <c r="B871" s="86"/>
      <c r="C871" s="126"/>
      <c r="D871" s="126"/>
      <c r="E871" s="126"/>
      <c r="F871" s="81"/>
      <c r="G871" s="100"/>
      <c r="H871" s="116"/>
      <c r="I871" s="74" t="e">
        <f>SCH!#REF!</f>
        <v>#REF!</v>
      </c>
    </row>
    <row r="872" ht="15.75" spans="1:9">
      <c r="A872" s="131">
        <v>870</v>
      </c>
      <c r="B872" s="86"/>
      <c r="C872" s="126"/>
      <c r="D872" s="126"/>
      <c r="E872" s="126"/>
      <c r="F872" s="81"/>
      <c r="G872" s="100"/>
      <c r="H872" s="116"/>
      <c r="I872" s="74" t="e">
        <f>SCH!#REF!</f>
        <v>#REF!</v>
      </c>
    </row>
    <row r="873" ht="15.75" spans="1:9">
      <c r="A873" s="131">
        <v>871</v>
      </c>
      <c r="B873" s="86"/>
      <c r="C873" s="126"/>
      <c r="D873" s="126"/>
      <c r="E873" s="126"/>
      <c r="F873" s="81"/>
      <c r="G873" s="100"/>
      <c r="H873" s="116"/>
      <c r="I873" s="74" t="e">
        <f>SCH!#REF!</f>
        <v>#REF!</v>
      </c>
    </row>
    <row r="874" ht="15.75" spans="1:9">
      <c r="A874" s="131">
        <v>872</v>
      </c>
      <c r="B874" s="86"/>
      <c r="C874" s="126"/>
      <c r="D874" s="126"/>
      <c r="E874" s="126"/>
      <c r="F874" s="81"/>
      <c r="G874" s="100"/>
      <c r="H874" s="116"/>
      <c r="I874" s="74" t="e">
        <f>SCH!#REF!</f>
        <v>#REF!</v>
      </c>
    </row>
    <row r="875" ht="15.75" spans="1:9">
      <c r="A875" s="131">
        <v>873</v>
      </c>
      <c r="B875" s="86"/>
      <c r="C875" s="126"/>
      <c r="D875" s="126"/>
      <c r="E875" s="126"/>
      <c r="F875" s="81"/>
      <c r="G875" s="100"/>
      <c r="H875" s="116"/>
      <c r="I875" s="74" t="e">
        <f>SCH!#REF!</f>
        <v>#REF!</v>
      </c>
    </row>
    <row r="876" ht="15.75" spans="1:9">
      <c r="A876" s="131">
        <v>874</v>
      </c>
      <c r="B876" s="86"/>
      <c r="C876" s="126"/>
      <c r="D876" s="126"/>
      <c r="E876" s="126"/>
      <c r="F876" s="81"/>
      <c r="G876" s="100"/>
      <c r="H876" s="116"/>
      <c r="I876" s="74" t="e">
        <f>SCH!#REF!</f>
        <v>#REF!</v>
      </c>
    </row>
    <row r="877" ht="15.75" spans="1:9">
      <c r="A877" s="131">
        <v>875</v>
      </c>
      <c r="B877" s="86"/>
      <c r="C877" s="126"/>
      <c r="D877" s="126"/>
      <c r="E877" s="126"/>
      <c r="F877" s="81"/>
      <c r="G877" s="100"/>
      <c r="H877" s="116"/>
      <c r="I877" s="74" t="e">
        <f>SCH!#REF!</f>
        <v>#REF!</v>
      </c>
    </row>
    <row r="878" ht="15.75" spans="1:9">
      <c r="A878" s="131">
        <v>876</v>
      </c>
      <c r="B878" s="86"/>
      <c r="C878" s="126"/>
      <c r="D878" s="126"/>
      <c r="E878" s="126"/>
      <c r="F878" s="81"/>
      <c r="G878" s="100"/>
      <c r="H878" s="116"/>
      <c r="I878" s="74" t="e">
        <f>SCH!#REF!</f>
        <v>#REF!</v>
      </c>
    </row>
    <row r="879" ht="15.75" spans="1:9">
      <c r="A879" s="131">
        <v>877</v>
      </c>
      <c r="B879" s="86"/>
      <c r="C879" s="126"/>
      <c r="D879" s="126"/>
      <c r="E879" s="126"/>
      <c r="F879" s="81"/>
      <c r="G879" s="100"/>
      <c r="H879" s="116"/>
      <c r="I879" s="74" t="e">
        <f>SCH!#REF!</f>
        <v>#REF!</v>
      </c>
    </row>
    <row r="880" ht="15.75" spans="1:9">
      <c r="A880" s="131">
        <v>878</v>
      </c>
      <c r="B880" s="86"/>
      <c r="C880" s="126"/>
      <c r="D880" s="126"/>
      <c r="E880" s="126"/>
      <c r="F880" s="81"/>
      <c r="G880" s="100"/>
      <c r="H880" s="116"/>
      <c r="I880" s="74" t="e">
        <f>SCH!#REF!</f>
        <v>#REF!</v>
      </c>
    </row>
    <row r="881" ht="15.75" spans="1:9">
      <c r="A881" s="131">
        <v>879</v>
      </c>
      <c r="B881" s="86"/>
      <c r="C881" s="126"/>
      <c r="D881" s="126"/>
      <c r="E881" s="126"/>
      <c r="F881" s="81"/>
      <c r="G881" s="100"/>
      <c r="H881" s="116"/>
      <c r="I881" s="74" t="e">
        <f>SCH!#REF!</f>
        <v>#REF!</v>
      </c>
    </row>
    <row r="882" ht="15.75" spans="1:9">
      <c r="A882" s="131">
        <v>880</v>
      </c>
      <c r="B882" s="86"/>
      <c r="C882" s="126"/>
      <c r="D882" s="126"/>
      <c r="E882" s="126"/>
      <c r="F882" s="81"/>
      <c r="G882" s="100"/>
      <c r="H882" s="116"/>
      <c r="I882" s="74" t="e">
        <f>SCH!#REF!</f>
        <v>#REF!</v>
      </c>
    </row>
    <row r="883" ht="15.75" spans="1:9">
      <c r="A883" s="131">
        <v>881</v>
      </c>
      <c r="B883" s="86"/>
      <c r="C883" s="126"/>
      <c r="D883" s="126"/>
      <c r="E883" s="126"/>
      <c r="F883" s="81"/>
      <c r="G883" s="100"/>
      <c r="H883" s="116"/>
      <c r="I883" s="74" t="e">
        <f>SCH!#REF!</f>
        <v>#REF!</v>
      </c>
    </row>
    <row r="884" ht="15.75" spans="1:9">
      <c r="A884" s="131">
        <v>882</v>
      </c>
      <c r="B884" s="86"/>
      <c r="C884" s="126"/>
      <c r="D884" s="126"/>
      <c r="E884" s="126"/>
      <c r="F884" s="81"/>
      <c r="G884" s="100"/>
      <c r="H884" s="116"/>
      <c r="I884" s="74" t="e">
        <f>SCH!#REF!</f>
        <v>#REF!</v>
      </c>
    </row>
    <row r="885" ht="15.75" spans="1:9">
      <c r="A885" s="131">
        <v>883</v>
      </c>
      <c r="B885" s="86"/>
      <c r="C885" s="126"/>
      <c r="D885" s="126"/>
      <c r="E885" s="126"/>
      <c r="F885" s="81"/>
      <c r="G885" s="100"/>
      <c r="H885" s="116"/>
      <c r="I885" s="74" t="e">
        <f>SCH!#REF!</f>
        <v>#REF!</v>
      </c>
    </row>
    <row r="886" ht="15.75" spans="1:9">
      <c r="A886" s="131">
        <v>884</v>
      </c>
      <c r="B886" s="86"/>
      <c r="C886" s="126"/>
      <c r="D886" s="126"/>
      <c r="E886" s="126"/>
      <c r="F886" s="81"/>
      <c r="G886" s="100"/>
      <c r="H886" s="116"/>
      <c r="I886" s="74" t="e">
        <f>SCH!#REF!</f>
        <v>#REF!</v>
      </c>
    </row>
    <row r="887" ht="15.75" spans="1:9">
      <c r="A887" s="131">
        <v>885</v>
      </c>
      <c r="B887" s="86"/>
      <c r="C887" s="126"/>
      <c r="D887" s="126"/>
      <c r="E887" s="126"/>
      <c r="F887" s="81"/>
      <c r="G887" s="100"/>
      <c r="H887" s="116"/>
      <c r="I887" s="74" t="e">
        <f>SCH!#REF!</f>
        <v>#REF!</v>
      </c>
    </row>
    <row r="888" ht="15.75" spans="1:9">
      <c r="A888" s="131">
        <v>886</v>
      </c>
      <c r="B888" s="86"/>
      <c r="C888" s="126"/>
      <c r="D888" s="126"/>
      <c r="E888" s="126"/>
      <c r="F888" s="81"/>
      <c r="G888" s="100"/>
      <c r="H888" s="116"/>
      <c r="I888" s="74" t="e">
        <f>SCH!#REF!</f>
        <v>#REF!</v>
      </c>
    </row>
    <row r="889" ht="15.75" spans="1:9">
      <c r="A889" s="131">
        <v>887</v>
      </c>
      <c r="B889" s="86"/>
      <c r="C889" s="126"/>
      <c r="D889" s="126"/>
      <c r="E889" s="126"/>
      <c r="F889" s="81"/>
      <c r="G889" s="100"/>
      <c r="H889" s="116"/>
      <c r="I889" s="74" t="e">
        <f>SCH!#REF!</f>
        <v>#REF!</v>
      </c>
    </row>
    <row r="890" ht="15.75" spans="1:9">
      <c r="A890" s="131">
        <v>888</v>
      </c>
      <c r="B890" s="86"/>
      <c r="C890" s="126"/>
      <c r="D890" s="126"/>
      <c r="E890" s="126"/>
      <c r="F890" s="81"/>
      <c r="G890" s="100"/>
      <c r="H890" s="116"/>
      <c r="I890" s="74" t="e">
        <f>SCH!#REF!</f>
        <v>#REF!</v>
      </c>
    </row>
    <row r="891" ht="15.75" spans="1:9">
      <c r="A891" s="131">
        <v>889</v>
      </c>
      <c r="B891" s="86"/>
      <c r="C891" s="126"/>
      <c r="D891" s="126"/>
      <c r="E891" s="126"/>
      <c r="F891" s="81"/>
      <c r="G891" s="100"/>
      <c r="H891" s="116"/>
      <c r="I891" s="74" t="e">
        <f>SCH!#REF!</f>
        <v>#REF!</v>
      </c>
    </row>
    <row r="892" ht="15.75" spans="1:9">
      <c r="A892" s="131">
        <v>890</v>
      </c>
      <c r="B892" s="86"/>
      <c r="C892" s="126"/>
      <c r="D892" s="126"/>
      <c r="E892" s="126"/>
      <c r="F892" s="81"/>
      <c r="G892" s="100"/>
      <c r="H892" s="116"/>
      <c r="I892" s="74" t="e">
        <f>SCH!#REF!</f>
        <v>#REF!</v>
      </c>
    </row>
    <row r="893" ht="15.75" spans="1:9">
      <c r="A893" s="131">
        <v>891</v>
      </c>
      <c r="B893" s="86"/>
      <c r="C893" s="126"/>
      <c r="D893" s="126"/>
      <c r="E893" s="126"/>
      <c r="F893" s="81"/>
      <c r="G893" s="100"/>
      <c r="H893" s="116"/>
      <c r="I893" s="74" t="e">
        <f>SCH!#REF!</f>
        <v>#REF!</v>
      </c>
    </row>
    <row r="894" ht="15.75" spans="1:9">
      <c r="A894" s="131">
        <v>892</v>
      </c>
      <c r="B894" s="86"/>
      <c r="C894" s="126"/>
      <c r="D894" s="126"/>
      <c r="E894" s="126"/>
      <c r="F894" s="81"/>
      <c r="G894" s="100"/>
      <c r="H894" s="116"/>
      <c r="I894" s="74" t="e">
        <f>SCH!#REF!</f>
        <v>#REF!</v>
      </c>
    </row>
    <row r="895" ht="15.75" spans="1:9">
      <c r="A895" s="131">
        <v>893</v>
      </c>
      <c r="B895" s="86"/>
      <c r="C895" s="126"/>
      <c r="D895" s="126"/>
      <c r="E895" s="126"/>
      <c r="F895" s="81"/>
      <c r="G895" s="100"/>
      <c r="H895" s="116"/>
      <c r="I895" s="74" t="e">
        <f>SCH!#REF!</f>
        <v>#REF!</v>
      </c>
    </row>
    <row r="896" ht="15.75" spans="1:9">
      <c r="A896" s="131">
        <v>894</v>
      </c>
      <c r="B896" s="86"/>
      <c r="C896" s="126"/>
      <c r="D896" s="126"/>
      <c r="E896" s="126"/>
      <c r="F896" s="81"/>
      <c r="G896" s="100"/>
      <c r="H896" s="116"/>
      <c r="I896" s="74" t="e">
        <f>SCH!#REF!</f>
        <v>#REF!</v>
      </c>
    </row>
    <row r="897" ht="15.75" spans="1:9">
      <c r="A897" s="131">
        <v>895</v>
      </c>
      <c r="B897" s="86"/>
      <c r="C897" s="126"/>
      <c r="D897" s="126"/>
      <c r="E897" s="126"/>
      <c r="F897" s="81"/>
      <c r="G897" s="100"/>
      <c r="H897" s="116"/>
      <c r="I897" s="74" t="e">
        <f>SCH!#REF!</f>
        <v>#REF!</v>
      </c>
    </row>
    <row r="898" ht="15.75" spans="1:9">
      <c r="A898" s="131">
        <v>896</v>
      </c>
      <c r="B898" s="86"/>
      <c r="C898" s="126"/>
      <c r="D898" s="126"/>
      <c r="E898" s="126"/>
      <c r="F898" s="81"/>
      <c r="G898" s="100"/>
      <c r="H898" s="116"/>
      <c r="I898" s="74" t="e">
        <f>SCH!#REF!</f>
        <v>#REF!</v>
      </c>
    </row>
    <row r="899" ht="15.75" spans="1:9">
      <c r="A899" s="131">
        <v>897</v>
      </c>
      <c r="B899" s="86"/>
      <c r="C899" s="126"/>
      <c r="D899" s="126"/>
      <c r="E899" s="126"/>
      <c r="F899" s="81"/>
      <c r="G899" s="100"/>
      <c r="H899" s="116"/>
      <c r="I899" s="74" t="e">
        <f>SCH!#REF!</f>
        <v>#REF!</v>
      </c>
    </row>
    <row r="900" ht="15.75" spans="1:9">
      <c r="A900" s="131">
        <v>898</v>
      </c>
      <c r="B900" s="86"/>
      <c r="C900" s="126"/>
      <c r="D900" s="126"/>
      <c r="E900" s="126"/>
      <c r="F900" s="81"/>
      <c r="G900" s="100"/>
      <c r="H900" s="116"/>
      <c r="I900" s="74" t="e">
        <f>SCH!#REF!</f>
        <v>#REF!</v>
      </c>
    </row>
    <row r="901" spans="1:9">
      <c r="A901" s="131"/>
      <c r="B901" s="131"/>
      <c r="C901" s="126"/>
      <c r="D901" s="126"/>
      <c r="E901" s="126"/>
      <c r="F901" s="131"/>
      <c r="G901" s="133"/>
      <c r="H901" s="126"/>
      <c r="I901" s="74" t="e">
        <f>SCH!#REF!</f>
        <v>#REF!</v>
      </c>
    </row>
    <row r="902" spans="1:9">
      <c r="A902" s="131"/>
      <c r="B902" s="131"/>
      <c r="C902" s="126"/>
      <c r="D902" s="126"/>
      <c r="E902" s="126"/>
      <c r="F902" s="131"/>
      <c r="G902" s="133"/>
      <c r="H902" s="126"/>
      <c r="I902" s="74" t="e">
        <f>SCH!#REF!</f>
        <v>#REF!</v>
      </c>
    </row>
    <row r="903" spans="1:9">
      <c r="A903" s="131"/>
      <c r="B903" s="131"/>
      <c r="C903" s="126"/>
      <c r="D903" s="126"/>
      <c r="E903" s="126"/>
      <c r="F903" s="131"/>
      <c r="G903" s="133"/>
      <c r="H903" s="126"/>
      <c r="I903" s="74" t="e">
        <f>SCH!#REF!</f>
        <v>#REF!</v>
      </c>
    </row>
    <row r="904" spans="1:9">
      <c r="A904" s="131"/>
      <c r="B904" s="131"/>
      <c r="C904" s="126"/>
      <c r="D904" s="126"/>
      <c r="E904" s="126"/>
      <c r="F904" s="131"/>
      <c r="G904" s="133"/>
      <c r="H904" s="126"/>
      <c r="I904" s="74" t="e">
        <f>SCH!#REF!</f>
        <v>#REF!</v>
      </c>
    </row>
    <row r="905" spans="1:9">
      <c r="A905" s="131"/>
      <c r="B905" s="131"/>
      <c r="C905" s="126"/>
      <c r="D905" s="126"/>
      <c r="E905" s="126"/>
      <c r="F905" s="131"/>
      <c r="G905" s="133"/>
      <c r="H905" s="126"/>
      <c r="I905" s="74" t="e">
        <f>SCH!#REF!</f>
        <v>#REF!</v>
      </c>
    </row>
    <row r="906" spans="1:9">
      <c r="A906" s="131"/>
      <c r="B906" s="131"/>
      <c r="C906" s="126"/>
      <c r="D906" s="126"/>
      <c r="E906" s="126"/>
      <c r="F906" s="131"/>
      <c r="G906" s="133"/>
      <c r="H906" s="126"/>
      <c r="I906" s="74" t="e">
        <f>SCH!#REF!</f>
        <v>#REF!</v>
      </c>
    </row>
    <row r="907" spans="1:9">
      <c r="A907" s="131"/>
      <c r="B907" s="131"/>
      <c r="C907" s="126"/>
      <c r="D907" s="126"/>
      <c r="E907" s="126"/>
      <c r="F907" s="131"/>
      <c r="G907" s="133"/>
      <c r="H907" s="126"/>
      <c r="I907" s="74" t="e">
        <f>SCH!#REF!</f>
        <v>#REF!</v>
      </c>
    </row>
    <row r="908" spans="1:9">
      <c r="A908" s="131"/>
      <c r="B908" s="131"/>
      <c r="C908" s="126"/>
      <c r="D908" s="126"/>
      <c r="E908" s="126"/>
      <c r="F908" s="131"/>
      <c r="G908" s="133"/>
      <c r="H908" s="126"/>
      <c r="I908" s="74" t="e">
        <f>SCH!#REF!</f>
        <v>#REF!</v>
      </c>
    </row>
    <row r="909" spans="1:9">
      <c r="A909" s="131"/>
      <c r="B909" s="131"/>
      <c r="C909" s="126"/>
      <c r="D909" s="126"/>
      <c r="E909" s="126"/>
      <c r="F909" s="131"/>
      <c r="G909" s="133"/>
      <c r="H909" s="126"/>
      <c r="I909" s="74" t="e">
        <f>SCH!#REF!</f>
        <v>#REF!</v>
      </c>
    </row>
    <row r="910" spans="1:9">
      <c r="A910" s="131"/>
      <c r="B910" s="131"/>
      <c r="C910" s="126"/>
      <c r="D910" s="126"/>
      <c r="E910" s="126"/>
      <c r="F910" s="131"/>
      <c r="G910" s="133"/>
      <c r="H910" s="126"/>
      <c r="I910" s="74" t="e">
        <f>SCH!#REF!</f>
        <v>#REF!</v>
      </c>
    </row>
    <row r="911" spans="1:9">
      <c r="A911" s="131"/>
      <c r="B911" s="131"/>
      <c r="C911" s="126"/>
      <c r="D911" s="126"/>
      <c r="E911" s="126"/>
      <c r="F911" s="131"/>
      <c r="G911" s="133"/>
      <c r="H911" s="126"/>
      <c r="I911" s="74" t="e">
        <f>SCH!#REF!</f>
        <v>#REF!</v>
      </c>
    </row>
    <row r="912" spans="1:9">
      <c r="A912" s="131"/>
      <c r="B912" s="131"/>
      <c r="C912" s="126"/>
      <c r="D912" s="126"/>
      <c r="E912" s="126"/>
      <c r="F912" s="131"/>
      <c r="G912" s="133"/>
      <c r="H912" s="126"/>
      <c r="I912" s="74" t="e">
        <f>SCH!#REF!</f>
        <v>#REF!</v>
      </c>
    </row>
    <row r="913" spans="1:9">
      <c r="A913" s="131"/>
      <c r="B913" s="131"/>
      <c r="C913" s="126"/>
      <c r="D913" s="126"/>
      <c r="E913" s="126"/>
      <c r="F913" s="131"/>
      <c r="G913" s="133"/>
      <c r="H913" s="126"/>
      <c r="I913" s="74" t="e">
        <f>SCH!#REF!</f>
        <v>#REF!</v>
      </c>
    </row>
    <row r="914" spans="1:9">
      <c r="A914" s="131"/>
      <c r="B914" s="131"/>
      <c r="C914" s="126"/>
      <c r="D914" s="126"/>
      <c r="E914" s="126"/>
      <c r="F914" s="131"/>
      <c r="G914" s="133"/>
      <c r="H914" s="126"/>
      <c r="I914" s="74" t="e">
        <f>SCH!#REF!</f>
        <v>#REF!</v>
      </c>
    </row>
    <row r="915" spans="1:9">
      <c r="A915" s="131"/>
      <c r="B915" s="131"/>
      <c r="C915" s="126"/>
      <c r="D915" s="126"/>
      <c r="E915" s="126"/>
      <c r="F915" s="131"/>
      <c r="G915" s="133"/>
      <c r="H915" s="126"/>
      <c r="I915" s="74" t="e">
        <f>SCH!#REF!</f>
        <v>#REF!</v>
      </c>
    </row>
    <row r="916" spans="1:9">
      <c r="A916" s="131"/>
      <c r="B916" s="131"/>
      <c r="C916" s="126"/>
      <c r="D916" s="126"/>
      <c r="E916" s="126"/>
      <c r="F916" s="131"/>
      <c r="G916" s="133"/>
      <c r="H916" s="126"/>
      <c r="I916" s="74" t="e">
        <f>SCH!#REF!</f>
        <v>#REF!</v>
      </c>
    </row>
    <row r="917" spans="1:9">
      <c r="A917" s="131"/>
      <c r="B917" s="131"/>
      <c r="C917" s="126"/>
      <c r="D917" s="126"/>
      <c r="E917" s="126"/>
      <c r="F917" s="131"/>
      <c r="G917" s="133"/>
      <c r="H917" s="126"/>
      <c r="I917" s="74" t="e">
        <f>SCH!#REF!</f>
        <v>#REF!</v>
      </c>
    </row>
    <row r="918" spans="1:9">
      <c r="A918" s="131"/>
      <c r="B918" s="131"/>
      <c r="C918" s="126"/>
      <c r="D918" s="126"/>
      <c r="E918" s="126"/>
      <c r="F918" s="131"/>
      <c r="G918" s="133"/>
      <c r="H918" s="126"/>
      <c r="I918" s="74" t="e">
        <f>SCH!#REF!</f>
        <v>#REF!</v>
      </c>
    </row>
    <row r="919" spans="1:9">
      <c r="A919" s="131"/>
      <c r="B919" s="131"/>
      <c r="C919" s="126"/>
      <c r="D919" s="126"/>
      <c r="E919" s="126"/>
      <c r="F919" s="131"/>
      <c r="G919" s="133"/>
      <c r="H919" s="126"/>
      <c r="I919" s="74" t="e">
        <f>SCH!#REF!</f>
        <v>#REF!</v>
      </c>
    </row>
    <row r="920" spans="1:9">
      <c r="A920" s="131"/>
      <c r="B920" s="131"/>
      <c r="C920" s="126"/>
      <c r="D920" s="126"/>
      <c r="E920" s="126"/>
      <c r="F920" s="131"/>
      <c r="G920" s="133"/>
      <c r="H920" s="126"/>
      <c r="I920" s="74" t="e">
        <f>SCH!#REF!</f>
        <v>#REF!</v>
      </c>
    </row>
    <row r="921" spans="1:9">
      <c r="A921" s="131"/>
      <c r="B921" s="131"/>
      <c r="C921" s="126"/>
      <c r="D921" s="126"/>
      <c r="E921" s="126"/>
      <c r="F921" s="131"/>
      <c r="G921" s="133"/>
      <c r="H921" s="126"/>
      <c r="I921" s="74" t="e">
        <f>SCH!#REF!</f>
        <v>#REF!</v>
      </c>
    </row>
    <row r="922" spans="1:9">
      <c r="A922" s="131"/>
      <c r="B922" s="131"/>
      <c r="C922" s="126"/>
      <c r="D922" s="126"/>
      <c r="E922" s="126"/>
      <c r="F922" s="131"/>
      <c r="G922" s="133"/>
      <c r="H922" s="126"/>
      <c r="I922" s="74" t="e">
        <f>SCH!#REF!</f>
        <v>#REF!</v>
      </c>
    </row>
    <row r="923" spans="1:9">
      <c r="A923" s="131"/>
      <c r="B923" s="131"/>
      <c r="C923" s="126"/>
      <c r="D923" s="126"/>
      <c r="E923" s="126"/>
      <c r="F923" s="131"/>
      <c r="G923" s="133"/>
      <c r="H923" s="126"/>
      <c r="I923" s="74" t="e">
        <f>SCH!#REF!</f>
        <v>#REF!</v>
      </c>
    </row>
    <row r="924" spans="1:9">
      <c r="A924" s="131"/>
      <c r="B924" s="131"/>
      <c r="C924" s="126"/>
      <c r="D924" s="126"/>
      <c r="E924" s="126"/>
      <c r="F924" s="131"/>
      <c r="G924" s="133"/>
      <c r="H924" s="126"/>
      <c r="I924" s="74" t="e">
        <f>SCH!#REF!</f>
        <v>#REF!</v>
      </c>
    </row>
    <row r="925" spans="1:9">
      <c r="A925" s="131"/>
      <c r="B925" s="131"/>
      <c r="C925" s="126"/>
      <c r="D925" s="126"/>
      <c r="E925" s="126"/>
      <c r="F925" s="131"/>
      <c r="G925" s="133"/>
      <c r="H925" s="126"/>
      <c r="I925" s="74" t="e">
        <f>SCH!#REF!</f>
        <v>#REF!</v>
      </c>
    </row>
    <row r="926" spans="1:9">
      <c r="A926" s="131"/>
      <c r="B926" s="131"/>
      <c r="C926" s="126"/>
      <c r="D926" s="126"/>
      <c r="E926" s="126"/>
      <c r="F926" s="131"/>
      <c r="G926" s="133"/>
      <c r="H926" s="126"/>
      <c r="I926" s="74" t="e">
        <f>SCH!#REF!</f>
        <v>#REF!</v>
      </c>
    </row>
    <row r="927" spans="1:9">
      <c r="A927" s="131"/>
      <c r="B927" s="131"/>
      <c r="C927" s="126"/>
      <c r="D927" s="126"/>
      <c r="E927" s="126"/>
      <c r="F927" s="131"/>
      <c r="G927" s="133"/>
      <c r="H927" s="126"/>
      <c r="I927" s="74" t="e">
        <f>SCH!#REF!</f>
        <v>#REF!</v>
      </c>
    </row>
    <row r="928" spans="1:9">
      <c r="A928" s="131"/>
      <c r="B928" s="131"/>
      <c r="C928" s="126"/>
      <c r="D928" s="126"/>
      <c r="E928" s="126"/>
      <c r="F928" s="131"/>
      <c r="G928" s="133"/>
      <c r="H928" s="126"/>
      <c r="I928" s="74" t="e">
        <f>SCH!#REF!</f>
        <v>#REF!</v>
      </c>
    </row>
    <row r="929" spans="1:9">
      <c r="A929" s="131"/>
      <c r="B929" s="131"/>
      <c r="C929" s="126"/>
      <c r="D929" s="126"/>
      <c r="E929" s="126"/>
      <c r="F929" s="131"/>
      <c r="G929" s="133"/>
      <c r="H929" s="126"/>
      <c r="I929" s="74" t="e">
        <f>SCH!#REF!</f>
        <v>#REF!</v>
      </c>
    </row>
    <row r="930" spans="1:9">
      <c r="A930" s="131"/>
      <c r="B930" s="131"/>
      <c r="C930" s="126"/>
      <c r="D930" s="126"/>
      <c r="E930" s="126"/>
      <c r="F930" s="131"/>
      <c r="G930" s="133"/>
      <c r="H930" s="126"/>
      <c r="I930" s="74">
        <f>SCH!A472</f>
        <v>706</v>
      </c>
    </row>
    <row r="931" spans="1:9">
      <c r="A931" s="131"/>
      <c r="B931" s="131"/>
      <c r="C931" s="126"/>
      <c r="D931" s="126"/>
      <c r="E931" s="126"/>
      <c r="F931" s="131"/>
      <c r="G931" s="133"/>
      <c r="H931" s="126"/>
      <c r="I931" s="74">
        <f>SCH!A473</f>
        <v>339</v>
      </c>
    </row>
    <row r="932" spans="1:9">
      <c r="A932" s="131"/>
      <c r="B932" s="131"/>
      <c r="C932" s="126"/>
      <c r="D932" s="126"/>
      <c r="E932" s="126"/>
      <c r="F932" s="131"/>
      <c r="G932" s="133"/>
      <c r="H932" s="126"/>
      <c r="I932" s="74">
        <f>SCH!A474</f>
        <v>153</v>
      </c>
    </row>
    <row r="933" spans="1:9">
      <c r="A933" s="131"/>
      <c r="B933" s="131"/>
      <c r="C933" s="126"/>
      <c r="D933" s="126"/>
      <c r="E933" s="126"/>
      <c r="F933" s="131"/>
      <c r="G933" s="133"/>
      <c r="H933" s="126"/>
      <c r="I933" s="74">
        <f>SCH!A475</f>
        <v>337</v>
      </c>
    </row>
    <row r="934" spans="1:9">
      <c r="A934" s="131"/>
      <c r="B934" s="131"/>
      <c r="C934" s="126"/>
      <c r="D934" s="126"/>
      <c r="E934" s="126"/>
      <c r="F934" s="131"/>
      <c r="G934" s="133"/>
      <c r="H934" s="126"/>
      <c r="I934" s="74">
        <f>SCH!A476</f>
        <v>150</v>
      </c>
    </row>
    <row r="935" spans="1:9">
      <c r="A935" s="131"/>
      <c r="B935" s="131"/>
      <c r="C935" s="126"/>
      <c r="D935" s="126"/>
      <c r="E935" s="126"/>
      <c r="F935" s="131"/>
      <c r="G935" s="133"/>
      <c r="H935" s="126"/>
      <c r="I935" s="74">
        <f>SCH!A477</f>
        <v>707</v>
      </c>
    </row>
    <row r="936" spans="1:9">
      <c r="A936" s="131"/>
      <c r="B936" s="131"/>
      <c r="C936" s="126"/>
      <c r="D936" s="126"/>
      <c r="E936" s="126"/>
      <c r="F936" s="131"/>
      <c r="G936" s="133"/>
      <c r="H936" s="126"/>
      <c r="I936" s="74">
        <f>SCH!A478</f>
        <v>0</v>
      </c>
    </row>
    <row r="937" spans="1:9">
      <c r="A937" s="131"/>
      <c r="B937" s="131"/>
      <c r="C937" s="126"/>
      <c r="D937" s="126"/>
      <c r="E937" s="126"/>
      <c r="F937" s="131"/>
      <c r="G937" s="133"/>
      <c r="H937" s="126"/>
      <c r="I937" s="74">
        <f>SCH!A479</f>
        <v>0</v>
      </c>
    </row>
    <row r="938" spans="1:9">
      <c r="A938" s="131"/>
      <c r="B938" s="131"/>
      <c r="C938" s="126"/>
      <c r="D938" s="126"/>
      <c r="E938" s="126"/>
      <c r="F938" s="131"/>
      <c r="G938" s="133"/>
      <c r="H938" s="126"/>
      <c r="I938" s="74">
        <f>SCH!A480</f>
        <v>146</v>
      </c>
    </row>
    <row r="939" spans="1:9">
      <c r="A939" s="131"/>
      <c r="B939" s="131"/>
      <c r="C939" s="126"/>
      <c r="D939" s="126"/>
      <c r="E939" s="126"/>
      <c r="F939" s="131"/>
      <c r="G939" s="133"/>
      <c r="H939" s="126"/>
      <c r="I939" s="74">
        <f>SCH!A481</f>
        <v>332</v>
      </c>
    </row>
    <row r="940" spans="1:9">
      <c r="A940" s="131"/>
      <c r="B940" s="131"/>
      <c r="C940" s="126"/>
      <c r="D940" s="126"/>
      <c r="E940" s="126"/>
      <c r="F940" s="131"/>
      <c r="G940" s="133"/>
      <c r="H940" s="126"/>
      <c r="I940" s="74">
        <f>SCH!A482</f>
        <v>131</v>
      </c>
    </row>
    <row r="941" spans="1:9">
      <c r="A941" s="131"/>
      <c r="B941" s="131"/>
      <c r="C941" s="126"/>
      <c r="D941" s="126"/>
      <c r="E941" s="126"/>
      <c r="F941" s="131"/>
      <c r="G941" s="133"/>
      <c r="H941" s="126"/>
      <c r="I941" s="74">
        <f>SCH!A483</f>
        <v>496</v>
      </c>
    </row>
    <row r="942" spans="1:9">
      <c r="A942" s="131"/>
      <c r="B942" s="131"/>
      <c r="C942" s="126"/>
      <c r="D942" s="126"/>
      <c r="E942" s="126"/>
      <c r="F942" s="131"/>
      <c r="G942" s="133"/>
      <c r="H942" s="126"/>
      <c r="I942" s="74">
        <f>SCH!A484</f>
        <v>0</v>
      </c>
    </row>
    <row r="943" spans="1:9">
      <c r="A943" s="131"/>
      <c r="B943" s="131"/>
      <c r="C943" s="126"/>
      <c r="D943" s="126"/>
      <c r="E943" s="126"/>
      <c r="F943" s="131"/>
      <c r="G943" s="133"/>
      <c r="H943" s="126"/>
      <c r="I943" s="74">
        <f>SCH!A485</f>
        <v>0</v>
      </c>
    </row>
    <row r="944" spans="1:9">
      <c r="A944" s="131"/>
      <c r="B944" s="131"/>
      <c r="C944" s="126"/>
      <c r="D944" s="126"/>
      <c r="E944" s="126"/>
      <c r="F944" s="131"/>
      <c r="G944" s="133"/>
      <c r="H944" s="126"/>
      <c r="I944" s="74">
        <f>SCH!A486</f>
        <v>0</v>
      </c>
    </row>
    <row r="945" spans="1:9">
      <c r="A945" s="131"/>
      <c r="B945" s="131"/>
      <c r="C945" s="126"/>
      <c r="D945" s="126"/>
      <c r="E945" s="126"/>
      <c r="F945" s="131"/>
      <c r="G945" s="133"/>
      <c r="H945" s="126"/>
      <c r="I945" s="74">
        <f>SCH!A487</f>
        <v>0</v>
      </c>
    </row>
    <row r="946" spans="1:9">
      <c r="A946" s="131"/>
      <c r="B946" s="131"/>
      <c r="C946" s="126"/>
      <c r="D946" s="126"/>
      <c r="E946" s="126"/>
      <c r="F946" s="131"/>
      <c r="G946" s="133"/>
      <c r="H946" s="126"/>
      <c r="I946" s="74">
        <f>SCH!A488</f>
        <v>44</v>
      </c>
    </row>
    <row r="947" spans="1:9">
      <c r="A947" s="131"/>
      <c r="B947" s="131"/>
      <c r="C947" s="126"/>
      <c r="D947" s="126"/>
      <c r="E947" s="126"/>
      <c r="F947" s="131"/>
      <c r="G947" s="133"/>
      <c r="H947" s="126"/>
      <c r="I947" s="74">
        <f>SCH!A489</f>
        <v>271</v>
      </c>
    </row>
    <row r="948" spans="1:9">
      <c r="A948" s="131"/>
      <c r="B948" s="131"/>
      <c r="C948" s="126"/>
      <c r="D948" s="126"/>
      <c r="E948" s="126"/>
      <c r="F948" s="131"/>
      <c r="G948" s="133"/>
      <c r="H948" s="126"/>
      <c r="I948" s="74">
        <f>SCH!A490</f>
        <v>390</v>
      </c>
    </row>
    <row r="949" spans="1:9">
      <c r="A949" s="131"/>
      <c r="B949" s="131"/>
      <c r="C949" s="126"/>
      <c r="D949" s="126"/>
      <c r="E949" s="126"/>
      <c r="F949" s="131"/>
      <c r="G949" s="133"/>
      <c r="H949" s="126"/>
      <c r="I949" s="74">
        <f>SCH!A491</f>
        <v>284</v>
      </c>
    </row>
    <row r="950" spans="1:9">
      <c r="A950" s="131"/>
      <c r="B950" s="131"/>
      <c r="C950" s="126"/>
      <c r="D950" s="126"/>
      <c r="E950" s="126"/>
      <c r="F950" s="131"/>
      <c r="G950" s="133"/>
      <c r="H950" s="126"/>
      <c r="I950" s="74">
        <f>SCH!A492</f>
        <v>473</v>
      </c>
    </row>
    <row r="951" spans="1:9">
      <c r="A951" s="131"/>
      <c r="B951" s="131"/>
      <c r="C951" s="126"/>
      <c r="D951" s="126"/>
      <c r="E951" s="126"/>
      <c r="F951" s="131"/>
      <c r="G951" s="133"/>
      <c r="H951" s="126"/>
      <c r="I951" s="74">
        <f>SCH!A493</f>
        <v>107</v>
      </c>
    </row>
    <row r="952" spans="1:9">
      <c r="A952" s="131"/>
      <c r="B952" s="131"/>
      <c r="C952" s="126"/>
      <c r="D952" s="126"/>
      <c r="E952" s="126"/>
      <c r="F952" s="131"/>
      <c r="G952" s="133"/>
      <c r="H952" s="126"/>
      <c r="I952" s="74">
        <f>SCH!A494</f>
        <v>0</v>
      </c>
    </row>
    <row r="953" spans="1:9">
      <c r="A953" s="131"/>
      <c r="B953" s="131"/>
      <c r="C953" s="126"/>
      <c r="D953" s="126"/>
      <c r="E953" s="126"/>
      <c r="F953" s="131"/>
      <c r="G953" s="133"/>
      <c r="H953" s="126"/>
      <c r="I953" s="74">
        <f>SCH!A495</f>
        <v>0</v>
      </c>
    </row>
    <row r="954" spans="1:9">
      <c r="A954" s="131"/>
      <c r="B954" s="131"/>
      <c r="C954" s="126"/>
      <c r="D954" s="126"/>
      <c r="E954" s="126"/>
      <c r="F954" s="131"/>
      <c r="G954" s="133"/>
      <c r="H954" s="126"/>
      <c r="I954" s="74">
        <f>SCH!A496</f>
        <v>10</v>
      </c>
    </row>
    <row r="955" spans="1:9">
      <c r="A955" s="131"/>
      <c r="B955" s="131"/>
      <c r="C955" s="126"/>
      <c r="D955" s="126"/>
      <c r="E955" s="126"/>
      <c r="F955" s="131"/>
      <c r="G955" s="133"/>
      <c r="H955" s="126"/>
      <c r="I955" s="74">
        <f>SCH!A497</f>
        <v>127</v>
      </c>
    </row>
    <row r="956" spans="1:9">
      <c r="A956" s="131"/>
      <c r="B956" s="131"/>
      <c r="C956" s="126"/>
      <c r="D956" s="126"/>
      <c r="E956" s="126"/>
      <c r="F956" s="131"/>
      <c r="G956" s="133"/>
      <c r="H956" s="126"/>
      <c r="I956" s="74">
        <f>SCH!A498</f>
        <v>320</v>
      </c>
    </row>
    <row r="957" spans="1:9">
      <c r="A957" s="131"/>
      <c r="B957" s="131"/>
      <c r="C957" s="126"/>
      <c r="D957" s="126"/>
      <c r="E957" s="126"/>
      <c r="F957" s="131"/>
      <c r="G957" s="133"/>
      <c r="H957" s="126"/>
      <c r="I957" s="74">
        <f>SCH!A499</f>
        <v>125</v>
      </c>
    </row>
    <row r="958" spans="1:9">
      <c r="A958" s="131"/>
      <c r="B958" s="131"/>
      <c r="C958" s="126"/>
      <c r="D958" s="126"/>
      <c r="E958" s="126"/>
      <c r="F958" s="131"/>
      <c r="G958" s="133"/>
      <c r="H958" s="126"/>
      <c r="I958" s="74">
        <f>SCH!A500</f>
        <v>316</v>
      </c>
    </row>
    <row r="959" spans="1:9">
      <c r="A959" s="131"/>
      <c r="B959" s="131"/>
      <c r="C959" s="126"/>
      <c r="D959" s="126"/>
      <c r="E959" s="126"/>
      <c r="F959" s="131"/>
      <c r="G959" s="133"/>
      <c r="H959" s="126"/>
      <c r="I959" s="74">
        <f>SCH!A501</f>
        <v>275</v>
      </c>
    </row>
    <row r="960" spans="1:9">
      <c r="A960" s="131"/>
      <c r="B960" s="131"/>
      <c r="C960" s="126"/>
      <c r="D960" s="126"/>
      <c r="E960" s="126"/>
      <c r="F960" s="131"/>
      <c r="G960" s="133"/>
      <c r="H960" s="126"/>
      <c r="I960" s="74">
        <f>SCH!A502</f>
        <v>476</v>
      </c>
    </row>
    <row r="961" spans="1:9">
      <c r="A961" s="131"/>
      <c r="B961" s="131"/>
      <c r="C961" s="126"/>
      <c r="D961" s="126"/>
      <c r="E961" s="126"/>
      <c r="F961" s="131"/>
      <c r="G961" s="133"/>
      <c r="H961" s="126"/>
      <c r="I961" s="74">
        <f>SCH!A503</f>
        <v>94</v>
      </c>
    </row>
    <row r="962" spans="1:9">
      <c r="A962" s="131"/>
      <c r="B962" s="131"/>
      <c r="C962" s="126"/>
      <c r="D962" s="126"/>
      <c r="E962" s="126"/>
      <c r="F962" s="131"/>
      <c r="G962" s="133"/>
      <c r="H962" s="126"/>
      <c r="I962" s="74">
        <f>SCH!A504</f>
        <v>52</v>
      </c>
    </row>
    <row r="963" spans="1:9">
      <c r="A963" s="131"/>
      <c r="B963" s="131"/>
      <c r="C963" s="126"/>
      <c r="D963" s="126"/>
      <c r="E963" s="126"/>
      <c r="F963" s="131"/>
      <c r="G963" s="133"/>
      <c r="H963" s="126"/>
      <c r="I963" s="74">
        <f>SCH!A505</f>
        <v>656</v>
      </c>
    </row>
    <row r="964" spans="1:9">
      <c r="A964" s="131"/>
      <c r="B964" s="131"/>
      <c r="C964" s="126"/>
      <c r="D964" s="126"/>
      <c r="E964" s="126"/>
      <c r="F964" s="131"/>
      <c r="G964" s="133"/>
      <c r="H964" s="126"/>
      <c r="I964" s="74">
        <f>SCH!A506</f>
        <v>667</v>
      </c>
    </row>
    <row r="965" spans="1:9">
      <c r="A965" s="131"/>
      <c r="B965" s="131"/>
      <c r="C965" s="126"/>
      <c r="D965" s="126"/>
      <c r="E965" s="126"/>
      <c r="F965" s="131"/>
      <c r="G965" s="133"/>
      <c r="H965" s="126"/>
      <c r="I965" s="74">
        <f>SCH!A507</f>
        <v>290</v>
      </c>
    </row>
    <row r="966" spans="1:9">
      <c r="A966" s="131"/>
      <c r="B966" s="131"/>
      <c r="C966" s="126"/>
      <c r="D966" s="126"/>
      <c r="E966" s="126"/>
      <c r="F966" s="131"/>
      <c r="G966" s="133"/>
      <c r="H966" s="126"/>
      <c r="I966" s="74">
        <f>SCH!A508</f>
        <v>315</v>
      </c>
    </row>
    <row r="967" spans="1:9">
      <c r="A967" s="131"/>
      <c r="B967" s="131"/>
      <c r="C967" s="126"/>
      <c r="D967" s="126"/>
      <c r="E967" s="126"/>
      <c r="F967" s="131"/>
      <c r="G967" s="133"/>
      <c r="H967" s="126"/>
      <c r="I967" s="74">
        <f>SCH!A509</f>
        <v>105</v>
      </c>
    </row>
    <row r="968" spans="1:9">
      <c r="A968" s="131"/>
      <c r="B968" s="131"/>
      <c r="C968" s="126"/>
      <c r="D968" s="126"/>
      <c r="E968" s="126"/>
      <c r="F968" s="131"/>
      <c r="G968" s="133"/>
      <c r="H968" s="126"/>
      <c r="I968" s="74">
        <f>SCH!A510</f>
        <v>0</v>
      </c>
    </row>
    <row r="969" spans="1:9">
      <c r="A969" s="131"/>
      <c r="B969" s="131"/>
      <c r="C969" s="126"/>
      <c r="D969" s="126"/>
      <c r="E969" s="126"/>
      <c r="F969" s="131"/>
      <c r="G969" s="133"/>
      <c r="H969" s="126"/>
      <c r="I969" s="74">
        <f>SCH!A511</f>
        <v>0</v>
      </c>
    </row>
    <row r="970" spans="1:9">
      <c r="A970" s="131"/>
      <c r="B970" s="131"/>
      <c r="C970" s="126"/>
      <c r="D970" s="126"/>
      <c r="E970" s="126"/>
      <c r="F970" s="131"/>
      <c r="G970" s="133"/>
      <c r="H970" s="126"/>
      <c r="I970" s="74">
        <f>SCH!A512</f>
        <v>672</v>
      </c>
    </row>
    <row r="971" spans="1:9">
      <c r="A971" s="131"/>
      <c r="B971" s="131"/>
      <c r="C971" s="126"/>
      <c r="D971" s="126"/>
      <c r="E971" s="126"/>
      <c r="F971" s="131"/>
      <c r="G971" s="133"/>
      <c r="H971" s="126"/>
      <c r="I971" s="74">
        <f>SCH!A513</f>
        <v>658</v>
      </c>
    </row>
    <row r="972" spans="1:9">
      <c r="A972" s="131"/>
      <c r="B972" s="131"/>
      <c r="C972" s="126"/>
      <c r="D972" s="126"/>
      <c r="E972" s="126"/>
      <c r="F972" s="131"/>
      <c r="G972" s="133"/>
      <c r="H972" s="126"/>
      <c r="I972" s="74">
        <f>SCH!A514</f>
        <v>310</v>
      </c>
    </row>
    <row r="973" spans="1:9">
      <c r="A973" s="131"/>
      <c r="B973" s="131"/>
      <c r="C973" s="126"/>
      <c r="D973" s="126"/>
      <c r="E973" s="126"/>
      <c r="F973" s="131"/>
      <c r="G973" s="133"/>
      <c r="H973" s="126"/>
      <c r="I973" s="74">
        <f>SCH!A515</f>
        <v>499</v>
      </c>
    </row>
    <row r="974" spans="1:9">
      <c r="A974" s="131"/>
      <c r="B974" s="131"/>
      <c r="C974" s="126"/>
      <c r="D974" s="126"/>
      <c r="E974" s="126"/>
      <c r="F974" s="131"/>
      <c r="G974" s="133"/>
      <c r="H974" s="126"/>
      <c r="I974" s="74">
        <f>SCH!A516</f>
        <v>0</v>
      </c>
    </row>
    <row r="975" spans="1:9">
      <c r="A975" s="131"/>
      <c r="B975" s="131"/>
      <c r="C975" s="126"/>
      <c r="D975" s="126"/>
      <c r="E975" s="126"/>
      <c r="F975" s="131"/>
      <c r="G975" s="133"/>
      <c r="H975" s="126"/>
      <c r="I975" s="74">
        <f>SCH!A517</f>
        <v>0</v>
      </c>
    </row>
    <row r="976" spans="1:9">
      <c r="A976" s="131"/>
      <c r="B976" s="131"/>
      <c r="C976" s="126"/>
      <c r="D976" s="126"/>
      <c r="E976" s="126"/>
      <c r="F976" s="131"/>
      <c r="G976" s="133"/>
      <c r="H976" s="126"/>
      <c r="I976" s="74">
        <f>SCH!A518</f>
        <v>0</v>
      </c>
    </row>
    <row r="977" spans="1:9">
      <c r="A977" s="131"/>
      <c r="B977" s="131"/>
      <c r="C977" s="126"/>
      <c r="D977" s="126"/>
      <c r="E977" s="126"/>
      <c r="F977" s="131"/>
      <c r="G977" s="133"/>
      <c r="H977" s="126"/>
      <c r="I977" s="74">
        <f>SCH!A519</f>
        <v>0</v>
      </c>
    </row>
    <row r="978" spans="1:9">
      <c r="A978" s="131"/>
      <c r="B978" s="131"/>
      <c r="C978" s="126"/>
      <c r="D978" s="126"/>
      <c r="E978" s="126"/>
      <c r="F978" s="131"/>
      <c r="G978" s="133"/>
      <c r="H978" s="126"/>
      <c r="I978" s="74">
        <f>SCH!A520</f>
        <v>693</v>
      </c>
    </row>
    <row r="979" spans="1:9">
      <c r="A979" s="131"/>
      <c r="B979" s="131"/>
      <c r="C979" s="126"/>
      <c r="D979" s="126"/>
      <c r="E979" s="126"/>
      <c r="F979" s="131"/>
      <c r="G979" s="133"/>
      <c r="H979" s="126"/>
      <c r="I979" s="74">
        <f>SCH!A521</f>
        <v>724</v>
      </c>
    </row>
    <row r="980" spans="1:9">
      <c r="A980" s="131"/>
      <c r="B980" s="131"/>
      <c r="C980" s="126"/>
      <c r="D980" s="126"/>
      <c r="E980" s="126"/>
      <c r="F980" s="131"/>
      <c r="G980" s="133"/>
      <c r="H980" s="126"/>
      <c r="I980" s="74">
        <f>SCH!A522</f>
        <v>725</v>
      </c>
    </row>
    <row r="981" spans="1:9">
      <c r="A981" s="131"/>
      <c r="B981" s="131"/>
      <c r="C981" s="126"/>
      <c r="D981" s="126"/>
      <c r="E981" s="126"/>
      <c r="F981" s="131"/>
      <c r="G981" s="133"/>
      <c r="H981" s="126"/>
      <c r="I981" s="74">
        <f>SCH!A523</f>
        <v>726</v>
      </c>
    </row>
    <row r="982" spans="1:9">
      <c r="A982" s="131"/>
      <c r="B982" s="131"/>
      <c r="C982" s="126"/>
      <c r="D982" s="126"/>
      <c r="E982" s="126"/>
      <c r="F982" s="131"/>
      <c r="G982" s="133"/>
      <c r="H982" s="126"/>
      <c r="I982" s="74">
        <f>SCH!A524</f>
        <v>0</v>
      </c>
    </row>
    <row r="983" spans="1:9">
      <c r="A983" s="131"/>
      <c r="B983" s="131"/>
      <c r="C983" s="126"/>
      <c r="D983" s="126"/>
      <c r="E983" s="126"/>
      <c r="F983" s="131"/>
      <c r="G983" s="133"/>
      <c r="H983" s="126"/>
      <c r="I983" s="74">
        <f>SCH!A525</f>
        <v>0</v>
      </c>
    </row>
    <row r="984" spans="1:9">
      <c r="A984" s="131"/>
      <c r="B984" s="131"/>
      <c r="C984" s="126"/>
      <c r="D984" s="126"/>
      <c r="E984" s="126"/>
      <c r="F984" s="131"/>
      <c r="G984" s="133"/>
      <c r="H984" s="126"/>
      <c r="I984" s="74">
        <f>SCH!A526</f>
        <v>0</v>
      </c>
    </row>
    <row r="985" spans="1:9">
      <c r="A985" s="131"/>
      <c r="B985" s="131"/>
      <c r="C985" s="126"/>
      <c r="D985" s="126"/>
      <c r="E985" s="126"/>
      <c r="F985" s="131"/>
      <c r="G985" s="133"/>
      <c r="H985" s="126"/>
      <c r="I985" s="74">
        <f>SCH!A527</f>
        <v>0</v>
      </c>
    </row>
    <row r="986" spans="1:9">
      <c r="A986" s="131"/>
      <c r="B986" s="131"/>
      <c r="C986" s="126"/>
      <c r="D986" s="126"/>
      <c r="E986" s="126"/>
      <c r="F986" s="131"/>
      <c r="G986" s="133"/>
      <c r="H986" s="126"/>
      <c r="I986" s="74">
        <f>SCH!A528</f>
        <v>687</v>
      </c>
    </row>
    <row r="987" spans="1:9">
      <c r="A987" s="131"/>
      <c r="B987" s="131"/>
      <c r="C987" s="126"/>
      <c r="D987" s="126"/>
      <c r="E987" s="126"/>
      <c r="F987" s="131"/>
      <c r="G987" s="133"/>
      <c r="H987" s="126"/>
      <c r="I987" s="74">
        <f>SCH!A529</f>
        <v>713</v>
      </c>
    </row>
    <row r="988" spans="1:9">
      <c r="A988" s="131"/>
      <c r="B988" s="131"/>
      <c r="C988" s="126"/>
      <c r="D988" s="126"/>
      <c r="E988" s="126"/>
      <c r="F988" s="131"/>
      <c r="G988" s="133"/>
      <c r="H988" s="126"/>
      <c r="I988" s="74">
        <f>SCH!A530</f>
        <v>704</v>
      </c>
    </row>
    <row r="989" spans="1:9">
      <c r="A989" s="131"/>
      <c r="B989" s="131"/>
      <c r="C989" s="126"/>
      <c r="D989" s="126"/>
      <c r="E989" s="126"/>
      <c r="F989" s="131"/>
      <c r="G989" s="133"/>
      <c r="H989" s="126"/>
      <c r="I989" s="74">
        <f>SCH!A531</f>
        <v>705</v>
      </c>
    </row>
    <row r="990" spans="1:9">
      <c r="A990" s="131"/>
      <c r="B990" s="131"/>
      <c r="C990" s="126"/>
      <c r="D990" s="126"/>
      <c r="E990" s="126"/>
      <c r="F990" s="131"/>
      <c r="G990" s="133"/>
      <c r="H990" s="126"/>
      <c r="I990" s="74">
        <f>SCH!A532</f>
        <v>0</v>
      </c>
    </row>
    <row r="991" spans="1:9">
      <c r="A991" s="131"/>
      <c r="B991" s="131"/>
      <c r="C991" s="126"/>
      <c r="D991" s="126"/>
      <c r="E991" s="126"/>
      <c r="F991" s="131"/>
      <c r="G991" s="133"/>
      <c r="H991" s="126"/>
      <c r="I991" s="74">
        <f>SCH!A533</f>
        <v>0</v>
      </c>
    </row>
    <row r="992" spans="1:9">
      <c r="A992" s="131"/>
      <c r="B992" s="131"/>
      <c r="C992" s="126"/>
      <c r="D992" s="126"/>
      <c r="E992" s="126"/>
      <c r="F992" s="131"/>
      <c r="G992" s="133"/>
      <c r="H992" s="126"/>
      <c r="I992" s="74">
        <f>SCH!A534</f>
        <v>0</v>
      </c>
    </row>
    <row r="993" spans="1:9">
      <c r="A993" s="131"/>
      <c r="B993" s="131"/>
      <c r="C993" s="126"/>
      <c r="D993" s="126"/>
      <c r="E993" s="126"/>
      <c r="F993" s="131"/>
      <c r="G993" s="133"/>
      <c r="H993" s="126"/>
      <c r="I993" s="74">
        <f>SCH!A535</f>
        <v>0</v>
      </c>
    </row>
    <row r="994" spans="1:9">
      <c r="A994" s="131"/>
      <c r="B994" s="131"/>
      <c r="C994" s="126"/>
      <c r="D994" s="126"/>
      <c r="E994" s="126"/>
      <c r="F994" s="131"/>
      <c r="G994" s="133"/>
      <c r="H994" s="126"/>
      <c r="I994" s="74">
        <f>SCH!A536</f>
        <v>0</v>
      </c>
    </row>
    <row r="995" spans="1:9">
      <c r="A995" s="131"/>
      <c r="B995" s="131"/>
      <c r="C995" s="126"/>
      <c r="D995" s="126"/>
      <c r="E995" s="126"/>
      <c r="F995" s="131"/>
      <c r="G995" s="133"/>
      <c r="H995" s="126"/>
      <c r="I995" s="74">
        <f>SCH!A537</f>
        <v>0</v>
      </c>
    </row>
    <row r="996" spans="1:9">
      <c r="A996" s="131"/>
      <c r="B996" s="131"/>
      <c r="C996" s="126"/>
      <c r="D996" s="126"/>
      <c r="E996" s="126"/>
      <c r="F996" s="131"/>
      <c r="G996" s="133"/>
      <c r="H996" s="126"/>
      <c r="I996" s="74">
        <f>SCH!A538</f>
        <v>0</v>
      </c>
    </row>
    <row r="997" spans="1:9">
      <c r="A997" s="131"/>
      <c r="B997" s="131"/>
      <c r="C997" s="126"/>
      <c r="D997" s="126"/>
      <c r="E997" s="126"/>
      <c r="F997" s="131"/>
      <c r="G997" s="133"/>
      <c r="H997" s="126"/>
      <c r="I997" s="74">
        <f>SCH!A539</f>
        <v>0</v>
      </c>
    </row>
    <row r="998" spans="1:9">
      <c r="A998" s="131"/>
      <c r="B998" s="131"/>
      <c r="C998" s="126"/>
      <c r="D998" s="126"/>
      <c r="E998" s="126"/>
      <c r="F998" s="131"/>
      <c r="G998" s="133"/>
      <c r="H998" s="126"/>
      <c r="I998" s="74">
        <f>SCH!A540</f>
        <v>0</v>
      </c>
    </row>
    <row r="999" spans="1:9">
      <c r="A999" s="131"/>
      <c r="B999" s="131"/>
      <c r="C999" s="126"/>
      <c r="D999" s="126"/>
      <c r="E999" s="126"/>
      <c r="F999" s="131"/>
      <c r="G999" s="133"/>
      <c r="H999" s="126"/>
      <c r="I999" s="74">
        <f>SCH!A541</f>
        <v>0</v>
      </c>
    </row>
    <row r="1000" spans="1:9">
      <c r="A1000" s="131"/>
      <c r="B1000" s="131"/>
      <c r="C1000" s="126"/>
      <c r="D1000" s="126"/>
      <c r="E1000" s="126"/>
      <c r="F1000" s="131"/>
      <c r="G1000" s="133"/>
      <c r="H1000" s="126"/>
      <c r="I1000" s="74">
        <f>SCH!A542</f>
        <v>0</v>
      </c>
    </row>
    <row r="1001" spans="1:9">
      <c r="A1001" s="131"/>
      <c r="B1001" s="131"/>
      <c r="C1001" s="126"/>
      <c r="D1001" s="126"/>
      <c r="E1001" s="126"/>
      <c r="F1001" s="131"/>
      <c r="G1001" s="133"/>
      <c r="H1001" s="126"/>
      <c r="I1001" s="74">
        <f>SCH!A543</f>
        <v>0</v>
      </c>
    </row>
    <row r="1002" spans="1:9">
      <c r="A1002" s="131"/>
      <c r="B1002" s="131"/>
      <c r="C1002" s="126"/>
      <c r="D1002" s="126"/>
      <c r="E1002" s="126"/>
      <c r="F1002" s="131"/>
      <c r="G1002" s="133"/>
      <c r="H1002" s="126"/>
      <c r="I1002" s="74">
        <f>SCH!A544</f>
        <v>0</v>
      </c>
    </row>
    <row r="1003" spans="1:9">
      <c r="A1003" s="131"/>
      <c r="B1003" s="131"/>
      <c r="C1003" s="126"/>
      <c r="D1003" s="126"/>
      <c r="E1003" s="126"/>
      <c r="F1003" s="131"/>
      <c r="G1003" s="133"/>
      <c r="H1003" s="126"/>
      <c r="I1003" s="74">
        <f>SCH!A545</f>
        <v>0</v>
      </c>
    </row>
    <row r="1004" spans="1:9">
      <c r="A1004" s="131"/>
      <c r="B1004" s="131"/>
      <c r="C1004" s="126"/>
      <c r="D1004" s="126"/>
      <c r="E1004" s="126"/>
      <c r="F1004" s="131"/>
      <c r="G1004" s="133"/>
      <c r="H1004" s="126"/>
      <c r="I1004" s="74">
        <f>SCH!A546</f>
        <v>0</v>
      </c>
    </row>
    <row r="1005" spans="1:9">
      <c r="A1005" s="131"/>
      <c r="B1005" s="131"/>
      <c r="C1005" s="126"/>
      <c r="D1005" s="126"/>
      <c r="E1005" s="126"/>
      <c r="F1005" s="131"/>
      <c r="G1005" s="133"/>
      <c r="H1005" s="126"/>
      <c r="I1005" s="74">
        <f>SCH!A547</f>
        <v>0</v>
      </c>
    </row>
    <row r="1006" spans="1:9">
      <c r="A1006" s="131"/>
      <c r="B1006" s="131"/>
      <c r="C1006" s="126"/>
      <c r="D1006" s="126"/>
      <c r="E1006" s="126"/>
      <c r="F1006" s="131"/>
      <c r="G1006" s="133"/>
      <c r="H1006" s="126"/>
      <c r="I1006" s="74">
        <f>SCH!A548</f>
        <v>0</v>
      </c>
    </row>
    <row r="1007" spans="1:9">
      <c r="A1007" s="131"/>
      <c r="B1007" s="131"/>
      <c r="C1007" s="126"/>
      <c r="D1007" s="126"/>
      <c r="E1007" s="126"/>
      <c r="F1007" s="131"/>
      <c r="G1007" s="133"/>
      <c r="H1007" s="126"/>
      <c r="I1007" s="74">
        <f>SCH!A549</f>
        <v>0</v>
      </c>
    </row>
    <row r="1008" spans="1:9">
      <c r="A1008" s="131"/>
      <c r="B1008" s="131"/>
      <c r="C1008" s="126"/>
      <c r="D1008" s="126"/>
      <c r="E1008" s="126"/>
      <c r="F1008" s="131"/>
      <c r="G1008" s="133"/>
      <c r="H1008" s="126"/>
      <c r="I1008" s="74">
        <f>SCH!A550</f>
        <v>0</v>
      </c>
    </row>
    <row r="1009" spans="1:9">
      <c r="A1009" s="131"/>
      <c r="B1009" s="131"/>
      <c r="C1009" s="126"/>
      <c r="D1009" s="126"/>
      <c r="E1009" s="126"/>
      <c r="F1009" s="131"/>
      <c r="G1009" s="133"/>
      <c r="H1009" s="126"/>
      <c r="I1009" s="74">
        <f>SCH!A551</f>
        <v>0</v>
      </c>
    </row>
    <row r="1010" spans="1:9">
      <c r="A1010" s="131"/>
      <c r="B1010" s="131"/>
      <c r="C1010" s="126"/>
      <c r="D1010" s="126"/>
      <c r="E1010" s="126"/>
      <c r="F1010" s="131"/>
      <c r="G1010" s="133"/>
      <c r="H1010" s="126"/>
      <c r="I1010" s="74">
        <f>SCH!A552</f>
        <v>0</v>
      </c>
    </row>
    <row r="1011" spans="1:9">
      <c r="A1011" s="131"/>
      <c r="B1011" s="131"/>
      <c r="C1011" s="126"/>
      <c r="D1011" s="126"/>
      <c r="E1011" s="126"/>
      <c r="F1011" s="131"/>
      <c r="G1011" s="133"/>
      <c r="H1011" s="126"/>
      <c r="I1011" s="74">
        <f>SCH!A553</f>
        <v>0</v>
      </c>
    </row>
    <row r="1012" spans="1:9">
      <c r="A1012" s="131"/>
      <c r="B1012" s="131"/>
      <c r="C1012" s="126"/>
      <c r="D1012" s="126"/>
      <c r="E1012" s="126"/>
      <c r="F1012" s="131"/>
      <c r="G1012" s="133"/>
      <c r="H1012" s="126"/>
      <c r="I1012" s="74">
        <f>SCH!A554</f>
        <v>0</v>
      </c>
    </row>
    <row r="1013" spans="1:9">
      <c r="A1013" s="131"/>
      <c r="B1013" s="131"/>
      <c r="C1013" s="126"/>
      <c r="D1013" s="126"/>
      <c r="E1013" s="126"/>
      <c r="F1013" s="131"/>
      <c r="G1013" s="133"/>
      <c r="H1013" s="126"/>
      <c r="I1013" s="74">
        <f>SCH!A555</f>
        <v>0</v>
      </c>
    </row>
    <row r="1014" spans="1:9">
      <c r="A1014" s="131"/>
      <c r="B1014" s="131"/>
      <c r="C1014" s="126"/>
      <c r="D1014" s="126"/>
      <c r="E1014" s="126"/>
      <c r="F1014" s="131"/>
      <c r="G1014" s="133"/>
      <c r="H1014" s="126"/>
      <c r="I1014" s="74">
        <f>SCH!A556</f>
        <v>0</v>
      </c>
    </row>
    <row r="1015" spans="1:9">
      <c r="A1015" s="131"/>
      <c r="B1015" s="131"/>
      <c r="C1015" s="126"/>
      <c r="D1015" s="126"/>
      <c r="E1015" s="126"/>
      <c r="F1015" s="131"/>
      <c r="G1015" s="133"/>
      <c r="H1015" s="126"/>
      <c r="I1015" s="74">
        <f>SCH!A557</f>
        <v>0</v>
      </c>
    </row>
    <row r="1016" spans="1:9">
      <c r="A1016" s="131"/>
      <c r="B1016" s="131"/>
      <c r="C1016" s="126"/>
      <c r="D1016" s="126"/>
      <c r="E1016" s="126"/>
      <c r="F1016" s="131"/>
      <c r="G1016" s="133"/>
      <c r="H1016" s="126"/>
      <c r="I1016" s="74">
        <f>SCH!A558</f>
        <v>0</v>
      </c>
    </row>
    <row r="1017" spans="1:9">
      <c r="A1017" s="131"/>
      <c r="B1017" s="131"/>
      <c r="C1017" s="126"/>
      <c r="D1017" s="126"/>
      <c r="E1017" s="126"/>
      <c r="F1017" s="131"/>
      <c r="G1017" s="133"/>
      <c r="H1017" s="126"/>
      <c r="I1017" s="74">
        <f>SCH!A559</f>
        <v>0</v>
      </c>
    </row>
    <row r="1018" spans="1:9">
      <c r="A1018" s="131"/>
      <c r="B1018" s="131"/>
      <c r="C1018" s="126"/>
      <c r="D1018" s="126"/>
      <c r="E1018" s="126"/>
      <c r="F1018" s="131"/>
      <c r="G1018" s="133"/>
      <c r="H1018" s="126"/>
      <c r="I1018" s="74">
        <f>SCH!A560</f>
        <v>0</v>
      </c>
    </row>
    <row r="1019" spans="1:9">
      <c r="A1019" s="131"/>
      <c r="B1019" s="131"/>
      <c r="C1019" s="126"/>
      <c r="D1019" s="126"/>
      <c r="E1019" s="126"/>
      <c r="F1019" s="131"/>
      <c r="G1019" s="133"/>
      <c r="H1019" s="126"/>
      <c r="I1019" s="74">
        <f>SCH!A561</f>
        <v>0</v>
      </c>
    </row>
    <row r="1020" spans="1:9">
      <c r="A1020" s="131"/>
      <c r="B1020" s="131"/>
      <c r="C1020" s="126"/>
      <c r="D1020" s="126"/>
      <c r="E1020" s="126"/>
      <c r="F1020" s="131"/>
      <c r="G1020" s="133"/>
      <c r="H1020" s="126"/>
      <c r="I1020" s="74">
        <f>SCH!A562</f>
        <v>0</v>
      </c>
    </row>
    <row r="1021" spans="1:9">
      <c r="A1021" s="131"/>
      <c r="B1021" s="131"/>
      <c r="C1021" s="126"/>
      <c r="D1021" s="126"/>
      <c r="E1021" s="126"/>
      <c r="F1021" s="131"/>
      <c r="G1021" s="133"/>
      <c r="H1021" s="126"/>
      <c r="I1021" s="74">
        <f>SCH!A563</f>
        <v>0</v>
      </c>
    </row>
    <row r="1022" spans="1:9">
      <c r="A1022" s="131"/>
      <c r="B1022" s="131"/>
      <c r="C1022" s="126"/>
      <c r="D1022" s="126"/>
      <c r="E1022" s="126"/>
      <c r="F1022" s="131"/>
      <c r="G1022" s="133"/>
      <c r="H1022" s="126"/>
      <c r="I1022" s="74">
        <f>SCH!A564</f>
        <v>0</v>
      </c>
    </row>
    <row r="1023" spans="1:9">
      <c r="A1023" s="131"/>
      <c r="B1023" s="131"/>
      <c r="C1023" s="126"/>
      <c r="D1023" s="126"/>
      <c r="E1023" s="126"/>
      <c r="F1023" s="131"/>
      <c r="G1023" s="133"/>
      <c r="H1023" s="126"/>
      <c r="I1023" s="74">
        <f>SCH!A565</f>
        <v>0</v>
      </c>
    </row>
    <row r="1024" spans="1:9">
      <c r="A1024" s="131"/>
      <c r="B1024" s="131"/>
      <c r="C1024" s="126"/>
      <c r="D1024" s="126"/>
      <c r="E1024" s="126"/>
      <c r="F1024" s="131"/>
      <c r="G1024" s="133"/>
      <c r="H1024" s="126"/>
      <c r="I1024" s="74">
        <f>SCH!A566</f>
        <v>0</v>
      </c>
    </row>
    <row r="1025" spans="1:9">
      <c r="A1025" s="131"/>
      <c r="B1025" s="131"/>
      <c r="C1025" s="126"/>
      <c r="D1025" s="126"/>
      <c r="E1025" s="126"/>
      <c r="F1025" s="131"/>
      <c r="G1025" s="133"/>
      <c r="H1025" s="126"/>
      <c r="I1025" s="74">
        <f>SCH!A567</f>
        <v>0</v>
      </c>
    </row>
    <row r="1026" spans="1:9">
      <c r="A1026" s="131"/>
      <c r="B1026" s="131"/>
      <c r="C1026" s="126"/>
      <c r="D1026" s="126"/>
      <c r="E1026" s="126"/>
      <c r="F1026" s="131"/>
      <c r="G1026" s="133"/>
      <c r="H1026" s="126"/>
      <c r="I1026" s="74" t="e">
        <f>SCH!#REF!</f>
        <v>#REF!</v>
      </c>
    </row>
    <row r="1027" spans="1:9">
      <c r="A1027" s="131"/>
      <c r="B1027" s="131"/>
      <c r="C1027" s="126"/>
      <c r="D1027" s="126"/>
      <c r="E1027" s="126"/>
      <c r="F1027" s="131"/>
      <c r="G1027" s="133"/>
      <c r="H1027" s="126"/>
      <c r="I1027" s="74" t="e">
        <f>SCH!#REF!</f>
        <v>#REF!</v>
      </c>
    </row>
    <row r="1028" spans="1:9">
      <c r="A1028" s="131"/>
      <c r="B1028" s="131"/>
      <c r="C1028" s="126"/>
      <c r="D1028" s="126"/>
      <c r="E1028" s="126"/>
      <c r="F1028" s="131"/>
      <c r="G1028" s="133"/>
      <c r="H1028" s="126"/>
      <c r="I1028" s="74" t="e">
        <f>SCH!#REF!</f>
        <v>#REF!</v>
      </c>
    </row>
    <row r="1029" spans="1:9">
      <c r="A1029" s="131"/>
      <c r="B1029" s="131"/>
      <c r="C1029" s="126"/>
      <c r="D1029" s="126"/>
      <c r="E1029" s="126"/>
      <c r="F1029" s="131"/>
      <c r="G1029" s="133"/>
      <c r="H1029" s="126"/>
      <c r="I1029" s="74" t="e">
        <f>SCH!#REF!</f>
        <v>#REF!</v>
      </c>
    </row>
    <row r="1030" spans="1:9">
      <c r="A1030" s="131"/>
      <c r="B1030" s="131"/>
      <c r="C1030" s="126"/>
      <c r="D1030" s="126"/>
      <c r="E1030" s="126"/>
      <c r="F1030" s="131"/>
      <c r="G1030" s="133"/>
      <c r="H1030" s="126"/>
      <c r="I1030" s="74" t="e">
        <f>SCH!#REF!</f>
        <v>#REF!</v>
      </c>
    </row>
    <row r="1031" spans="1:9">
      <c r="A1031" s="131"/>
      <c r="B1031" s="131"/>
      <c r="C1031" s="126"/>
      <c r="D1031" s="126"/>
      <c r="E1031" s="126"/>
      <c r="F1031" s="131"/>
      <c r="G1031" s="133"/>
      <c r="H1031" s="126"/>
      <c r="I1031" s="74" t="e">
        <f>SCH!#REF!</f>
        <v>#REF!</v>
      </c>
    </row>
    <row r="1032" spans="1:9">
      <c r="A1032" s="131"/>
      <c r="B1032" s="131"/>
      <c r="C1032" s="126"/>
      <c r="D1032" s="126"/>
      <c r="E1032" s="126"/>
      <c r="F1032" s="131"/>
      <c r="G1032" s="133"/>
      <c r="H1032" s="126"/>
      <c r="I1032" s="74" t="e">
        <f>SCH!#REF!</f>
        <v>#REF!</v>
      </c>
    </row>
    <row r="1033" spans="1:9">
      <c r="A1033" s="131"/>
      <c r="B1033" s="131"/>
      <c r="C1033" s="126"/>
      <c r="D1033" s="126"/>
      <c r="E1033" s="126"/>
      <c r="F1033" s="131"/>
      <c r="G1033" s="133"/>
      <c r="H1033" s="126"/>
      <c r="I1033" s="74" t="e">
        <f>SCH!#REF!</f>
        <v>#REF!</v>
      </c>
    </row>
    <row r="1034" spans="1:9">
      <c r="A1034" s="131"/>
      <c r="B1034" s="131"/>
      <c r="C1034" s="126"/>
      <c r="D1034" s="126"/>
      <c r="E1034" s="126"/>
      <c r="F1034" s="131"/>
      <c r="G1034" s="133"/>
      <c r="H1034" s="126"/>
      <c r="I1034" s="74" t="e">
        <f>SCH!#REF!</f>
        <v>#REF!</v>
      </c>
    </row>
    <row r="1035" spans="1:9">
      <c r="A1035" s="131"/>
      <c r="B1035" s="131"/>
      <c r="C1035" s="126"/>
      <c r="D1035" s="126"/>
      <c r="E1035" s="126"/>
      <c r="F1035" s="131"/>
      <c r="G1035" s="133"/>
      <c r="H1035" s="126"/>
      <c r="I1035" s="74" t="e">
        <f>SCH!#REF!</f>
        <v>#REF!</v>
      </c>
    </row>
    <row r="1036" spans="1:9">
      <c r="A1036" s="131"/>
      <c r="B1036" s="131"/>
      <c r="C1036" s="126"/>
      <c r="D1036" s="126"/>
      <c r="E1036" s="126"/>
      <c r="F1036" s="131"/>
      <c r="G1036" s="133"/>
      <c r="H1036" s="126"/>
      <c r="I1036" s="74" t="e">
        <f>SCH!#REF!</f>
        <v>#REF!</v>
      </c>
    </row>
    <row r="1037" spans="1:9">
      <c r="A1037" s="131"/>
      <c r="B1037" s="131"/>
      <c r="C1037" s="126"/>
      <c r="D1037" s="126"/>
      <c r="E1037" s="126"/>
      <c r="F1037" s="131"/>
      <c r="G1037" s="133"/>
      <c r="H1037" s="126"/>
      <c r="I1037" s="74" t="e">
        <f>SCH!#REF!</f>
        <v>#REF!</v>
      </c>
    </row>
    <row r="1038" spans="1:9">
      <c r="A1038" s="131"/>
      <c r="B1038" s="131"/>
      <c r="C1038" s="126"/>
      <c r="D1038" s="126"/>
      <c r="E1038" s="126"/>
      <c r="F1038" s="131"/>
      <c r="G1038" s="133"/>
      <c r="H1038" s="126"/>
      <c r="I1038" s="74" t="e">
        <f>SCH!#REF!</f>
        <v>#REF!</v>
      </c>
    </row>
    <row r="1039" spans="1:9">
      <c r="A1039" s="131"/>
      <c r="B1039" s="131"/>
      <c r="C1039" s="126"/>
      <c r="D1039" s="126"/>
      <c r="E1039" s="126"/>
      <c r="F1039" s="131"/>
      <c r="G1039" s="133"/>
      <c r="H1039" s="126"/>
      <c r="I1039" s="74" t="e">
        <f>SCH!#REF!</f>
        <v>#REF!</v>
      </c>
    </row>
    <row r="1040" spans="1:9">
      <c r="A1040" s="131"/>
      <c r="B1040" s="131"/>
      <c r="C1040" s="126"/>
      <c r="D1040" s="126"/>
      <c r="E1040" s="126"/>
      <c r="F1040" s="131"/>
      <c r="G1040" s="133"/>
      <c r="H1040" s="126"/>
      <c r="I1040" s="74" t="e">
        <f>SCH!#REF!</f>
        <v>#REF!</v>
      </c>
    </row>
    <row r="1041" spans="1:9">
      <c r="A1041" s="131"/>
      <c r="B1041" s="131"/>
      <c r="C1041" s="126"/>
      <c r="D1041" s="126"/>
      <c r="E1041" s="126"/>
      <c r="F1041" s="131"/>
      <c r="G1041" s="133"/>
      <c r="H1041" s="126"/>
      <c r="I1041" s="74" t="e">
        <f>SCH!#REF!</f>
        <v>#REF!</v>
      </c>
    </row>
    <row r="1042" spans="1:9">
      <c r="A1042" s="131"/>
      <c r="B1042" s="131"/>
      <c r="C1042" s="126"/>
      <c r="D1042" s="126"/>
      <c r="E1042" s="126"/>
      <c r="F1042" s="131"/>
      <c r="G1042" s="133"/>
      <c r="H1042" s="126"/>
      <c r="I1042" s="74">
        <f>SCH!A576</f>
        <v>0</v>
      </c>
    </row>
    <row r="1043" spans="1:9">
      <c r="A1043" s="131"/>
      <c r="B1043" s="131"/>
      <c r="C1043" s="126"/>
      <c r="D1043" s="126"/>
      <c r="E1043" s="126"/>
      <c r="F1043" s="131"/>
      <c r="G1043" s="133"/>
      <c r="H1043" s="126"/>
      <c r="I1043" s="74">
        <f>SCH!A577</f>
        <v>0</v>
      </c>
    </row>
    <row r="1044" spans="1:9">
      <c r="A1044" s="131"/>
      <c r="B1044" s="131"/>
      <c r="C1044" s="126"/>
      <c r="D1044" s="126"/>
      <c r="E1044" s="126"/>
      <c r="F1044" s="131"/>
      <c r="G1044" s="133"/>
      <c r="H1044" s="126"/>
      <c r="I1044" s="74">
        <f>SCH!A578</f>
        <v>0</v>
      </c>
    </row>
    <row r="1045" spans="1:9">
      <c r="A1045" s="131"/>
      <c r="B1045" s="131"/>
      <c r="C1045" s="126"/>
      <c r="D1045" s="126"/>
      <c r="E1045" s="126"/>
      <c r="F1045" s="131"/>
      <c r="G1045" s="133"/>
      <c r="H1045" s="126"/>
      <c r="I1045" s="74">
        <f>SCH!A579</f>
        <v>0</v>
      </c>
    </row>
    <row r="1046" spans="1:9">
      <c r="A1046" s="131"/>
      <c r="B1046" s="131"/>
      <c r="C1046" s="126"/>
      <c r="D1046" s="126"/>
      <c r="E1046" s="126"/>
      <c r="F1046" s="131"/>
      <c r="G1046" s="133"/>
      <c r="H1046" s="126"/>
      <c r="I1046" s="74">
        <f>SCH!A580</f>
        <v>0</v>
      </c>
    </row>
    <row r="1047" spans="1:9">
      <c r="A1047" s="131"/>
      <c r="B1047" s="131"/>
      <c r="C1047" s="126"/>
      <c r="D1047" s="126"/>
      <c r="E1047" s="126"/>
      <c r="F1047" s="131"/>
      <c r="G1047" s="133"/>
      <c r="H1047" s="126"/>
      <c r="I1047" s="74">
        <f>SCH!A581</f>
        <v>0</v>
      </c>
    </row>
    <row r="1048" spans="1:9">
      <c r="A1048" s="131"/>
      <c r="B1048" s="131"/>
      <c r="C1048" s="126"/>
      <c r="D1048" s="126"/>
      <c r="E1048" s="126"/>
      <c r="F1048" s="131"/>
      <c r="G1048" s="133"/>
      <c r="H1048" s="126"/>
      <c r="I1048" s="74">
        <f>SCH!A582</f>
        <v>0</v>
      </c>
    </row>
    <row r="1049" spans="1:9">
      <c r="A1049" s="131"/>
      <c r="B1049" s="131"/>
      <c r="C1049" s="126"/>
      <c r="D1049" s="126"/>
      <c r="E1049" s="126"/>
      <c r="F1049" s="131"/>
      <c r="G1049" s="133"/>
      <c r="H1049" s="126"/>
      <c r="I1049" s="74">
        <f>SCH!A583</f>
        <v>0</v>
      </c>
    </row>
    <row r="1050" spans="1:9">
      <c r="A1050" s="131"/>
      <c r="B1050" s="131"/>
      <c r="C1050" s="126"/>
      <c r="D1050" s="126"/>
      <c r="E1050" s="126"/>
      <c r="F1050" s="131"/>
      <c r="G1050" s="133"/>
      <c r="H1050" s="126"/>
      <c r="I1050" s="74">
        <f>SCH!A584</f>
        <v>0</v>
      </c>
    </row>
    <row r="1051" spans="1:9">
      <c r="A1051" s="131"/>
      <c r="B1051" s="131"/>
      <c r="C1051" s="126"/>
      <c r="D1051" s="126"/>
      <c r="E1051" s="126"/>
      <c r="F1051" s="131"/>
      <c r="G1051" s="133"/>
      <c r="H1051" s="126"/>
      <c r="I1051" s="74">
        <f>SCH!A585</f>
        <v>0</v>
      </c>
    </row>
    <row r="1052" spans="1:9">
      <c r="A1052" s="131"/>
      <c r="B1052" s="131"/>
      <c r="C1052" s="126"/>
      <c r="D1052" s="126"/>
      <c r="E1052" s="126"/>
      <c r="F1052" s="131"/>
      <c r="G1052" s="133"/>
      <c r="H1052" s="126"/>
      <c r="I1052" s="74">
        <f>SCH!A586</f>
        <v>0</v>
      </c>
    </row>
    <row r="1053" spans="1:9">
      <c r="A1053" s="131"/>
      <c r="B1053" s="131"/>
      <c r="C1053" s="126"/>
      <c r="D1053" s="126"/>
      <c r="E1053" s="126"/>
      <c r="F1053" s="131"/>
      <c r="G1053" s="133"/>
      <c r="H1053" s="126"/>
      <c r="I1053" s="74">
        <f>SCH!A587</f>
        <v>0</v>
      </c>
    </row>
    <row r="1054" spans="1:9">
      <c r="A1054" s="131"/>
      <c r="B1054" s="131"/>
      <c r="C1054" s="126"/>
      <c r="D1054" s="126"/>
      <c r="E1054" s="126"/>
      <c r="F1054" s="131"/>
      <c r="G1054" s="133"/>
      <c r="H1054" s="126"/>
      <c r="I1054" s="74">
        <f>SCH!A588</f>
        <v>0</v>
      </c>
    </row>
    <row r="1055" spans="1:9">
      <c r="A1055" s="131"/>
      <c r="B1055" s="131"/>
      <c r="C1055" s="126"/>
      <c r="D1055" s="126"/>
      <c r="E1055" s="126"/>
      <c r="F1055" s="131"/>
      <c r="G1055" s="133"/>
      <c r="H1055" s="126"/>
      <c r="I1055" s="74">
        <f>SCH!A589</f>
        <v>0</v>
      </c>
    </row>
    <row r="1056" spans="1:9">
      <c r="A1056" s="131"/>
      <c r="B1056" s="131"/>
      <c r="C1056" s="126"/>
      <c r="D1056" s="126"/>
      <c r="E1056" s="126"/>
      <c r="F1056" s="131"/>
      <c r="G1056" s="133"/>
      <c r="H1056" s="126"/>
      <c r="I1056" s="74">
        <f>SCH!A590</f>
        <v>0</v>
      </c>
    </row>
    <row r="1057" spans="1:9">
      <c r="A1057" s="131"/>
      <c r="B1057" s="131"/>
      <c r="C1057" s="126"/>
      <c r="D1057" s="126"/>
      <c r="E1057" s="126"/>
      <c r="F1057" s="131"/>
      <c r="G1057" s="133"/>
      <c r="H1057" s="126"/>
      <c r="I1057" s="74">
        <f>SCH!A591</f>
        <v>0</v>
      </c>
    </row>
    <row r="1058" spans="1:9">
      <c r="A1058" s="131"/>
      <c r="B1058" s="131"/>
      <c r="C1058" s="126"/>
      <c r="D1058" s="126"/>
      <c r="E1058" s="126"/>
      <c r="F1058" s="131"/>
      <c r="G1058" s="133"/>
      <c r="H1058" s="126"/>
      <c r="I1058" s="74">
        <f>SCH!A592</f>
        <v>0</v>
      </c>
    </row>
    <row r="1059" spans="1:9">
      <c r="A1059" s="131"/>
      <c r="B1059" s="131"/>
      <c r="C1059" s="126"/>
      <c r="D1059" s="126"/>
      <c r="E1059" s="126"/>
      <c r="F1059" s="131"/>
      <c r="G1059" s="133"/>
      <c r="H1059" s="126"/>
      <c r="I1059" s="74">
        <f>SCH!A593</f>
        <v>0</v>
      </c>
    </row>
    <row r="1060" spans="1:9">
      <c r="A1060" s="131"/>
      <c r="B1060" s="131"/>
      <c r="C1060" s="126"/>
      <c r="D1060" s="126"/>
      <c r="E1060" s="126"/>
      <c r="F1060" s="131"/>
      <c r="G1060" s="133"/>
      <c r="H1060" s="126"/>
      <c r="I1060" s="74">
        <f>SCH!A594</f>
        <v>0</v>
      </c>
    </row>
    <row r="1061" spans="1:9">
      <c r="A1061" s="131"/>
      <c r="B1061" s="131"/>
      <c r="C1061" s="126"/>
      <c r="D1061" s="126"/>
      <c r="E1061" s="126"/>
      <c r="F1061" s="131"/>
      <c r="G1061" s="133"/>
      <c r="H1061" s="126"/>
      <c r="I1061" s="74">
        <f>SCH!A595</f>
        <v>0</v>
      </c>
    </row>
    <row r="1062" spans="1:9">
      <c r="A1062" s="131"/>
      <c r="B1062" s="131"/>
      <c r="C1062" s="126"/>
      <c r="D1062" s="126"/>
      <c r="E1062" s="126"/>
      <c r="F1062" s="131"/>
      <c r="G1062" s="133"/>
      <c r="H1062" s="126"/>
      <c r="I1062" s="74">
        <f>SCH!A596</f>
        <v>0</v>
      </c>
    </row>
    <row r="1063" spans="1:9">
      <c r="A1063" s="131"/>
      <c r="B1063" s="131"/>
      <c r="C1063" s="126"/>
      <c r="D1063" s="126"/>
      <c r="E1063" s="126"/>
      <c r="F1063" s="131"/>
      <c r="G1063" s="133"/>
      <c r="H1063" s="126"/>
      <c r="I1063" s="74">
        <f>SCH!A597</f>
        <v>0</v>
      </c>
    </row>
    <row r="1064" spans="1:9">
      <c r="A1064" s="131"/>
      <c r="B1064" s="131"/>
      <c r="C1064" s="126"/>
      <c r="D1064" s="126"/>
      <c r="E1064" s="126"/>
      <c r="F1064" s="131"/>
      <c r="G1064" s="133"/>
      <c r="H1064" s="126"/>
      <c r="I1064" s="74">
        <f>SCH!A598</f>
        <v>0</v>
      </c>
    </row>
    <row r="1065" spans="1:9">
      <c r="A1065" s="131"/>
      <c r="B1065" s="131"/>
      <c r="C1065" s="126"/>
      <c r="D1065" s="126"/>
      <c r="E1065" s="126"/>
      <c r="F1065" s="131"/>
      <c r="G1065" s="133"/>
      <c r="H1065" s="126"/>
      <c r="I1065" s="74">
        <f>SCH!A599</f>
        <v>0</v>
      </c>
    </row>
    <row r="1066" spans="1:9">
      <c r="A1066" s="131"/>
      <c r="B1066" s="131"/>
      <c r="C1066" s="126"/>
      <c r="D1066" s="126"/>
      <c r="E1066" s="126"/>
      <c r="F1066" s="131"/>
      <c r="G1066" s="133"/>
      <c r="H1066" s="126"/>
      <c r="I1066" s="74">
        <f>SCH!A600</f>
        <v>0</v>
      </c>
    </row>
    <row r="1067" spans="1:9">
      <c r="A1067" s="131"/>
      <c r="B1067" s="131"/>
      <c r="C1067" s="126"/>
      <c r="D1067" s="126"/>
      <c r="E1067" s="126"/>
      <c r="F1067" s="131"/>
      <c r="G1067" s="133"/>
      <c r="H1067" s="126"/>
      <c r="I1067" s="74">
        <f>SCH!A601</f>
        <v>0</v>
      </c>
    </row>
    <row r="1068" spans="1:9">
      <c r="A1068" s="131"/>
      <c r="B1068" s="131"/>
      <c r="C1068" s="126"/>
      <c r="D1068" s="126"/>
      <c r="E1068" s="126"/>
      <c r="F1068" s="131"/>
      <c r="G1068" s="133"/>
      <c r="H1068" s="126"/>
      <c r="I1068" s="74">
        <f>SCH!A602</f>
        <v>0</v>
      </c>
    </row>
    <row r="1069" spans="1:9">
      <c r="A1069" s="131"/>
      <c r="B1069" s="131"/>
      <c r="C1069" s="126"/>
      <c r="D1069" s="126"/>
      <c r="E1069" s="126"/>
      <c r="F1069" s="131"/>
      <c r="G1069" s="133"/>
      <c r="H1069" s="126"/>
      <c r="I1069" s="74">
        <f>SCH!A603</f>
        <v>0</v>
      </c>
    </row>
    <row r="1070" spans="1:9">
      <c r="A1070" s="131"/>
      <c r="B1070" s="131"/>
      <c r="C1070" s="126"/>
      <c r="D1070" s="126"/>
      <c r="E1070" s="126"/>
      <c r="F1070" s="131"/>
      <c r="G1070" s="133"/>
      <c r="H1070" s="126"/>
      <c r="I1070" s="74">
        <f>SCH!A604</f>
        <v>0</v>
      </c>
    </row>
    <row r="1071" spans="1:9">
      <c r="A1071" s="131"/>
      <c r="B1071" s="131"/>
      <c r="C1071" s="126"/>
      <c r="D1071" s="126"/>
      <c r="E1071" s="126"/>
      <c r="F1071" s="131"/>
      <c r="G1071" s="133"/>
      <c r="H1071" s="126"/>
      <c r="I1071" s="74">
        <f>SCH!A605</f>
        <v>0</v>
      </c>
    </row>
    <row r="1072" spans="1:9">
      <c r="A1072" s="131"/>
      <c r="B1072" s="131"/>
      <c r="C1072" s="126"/>
      <c r="D1072" s="126"/>
      <c r="E1072" s="126"/>
      <c r="F1072" s="131"/>
      <c r="G1072" s="133"/>
      <c r="H1072" s="126"/>
      <c r="I1072" s="74">
        <f>SCH!A606</f>
        <v>0</v>
      </c>
    </row>
    <row r="1073" spans="1:9">
      <c r="A1073" s="131"/>
      <c r="B1073" s="131"/>
      <c r="C1073" s="126"/>
      <c r="D1073" s="126"/>
      <c r="E1073" s="126"/>
      <c r="F1073" s="131"/>
      <c r="G1073" s="133"/>
      <c r="H1073" s="126"/>
      <c r="I1073" s="74">
        <f>SCH!A607</f>
        <v>0</v>
      </c>
    </row>
    <row r="1074" spans="1:9">
      <c r="A1074" s="131"/>
      <c r="B1074" s="131"/>
      <c r="C1074" s="126"/>
      <c r="D1074" s="126"/>
      <c r="E1074" s="126"/>
      <c r="F1074" s="131"/>
      <c r="G1074" s="133"/>
      <c r="H1074" s="126"/>
      <c r="I1074" s="74">
        <f>SCH!A608</f>
        <v>0</v>
      </c>
    </row>
    <row r="1075" spans="1:9">
      <c r="A1075" s="131"/>
      <c r="B1075" s="131"/>
      <c r="C1075" s="126"/>
      <c r="D1075" s="126"/>
      <c r="E1075" s="126"/>
      <c r="F1075" s="131"/>
      <c r="G1075" s="133"/>
      <c r="H1075" s="126"/>
      <c r="I1075" s="74">
        <f>SCH!A609</f>
        <v>0</v>
      </c>
    </row>
    <row r="1076" spans="1:9">
      <c r="A1076" s="131"/>
      <c r="B1076" s="131"/>
      <c r="C1076" s="126"/>
      <c r="D1076" s="126"/>
      <c r="E1076" s="126"/>
      <c r="F1076" s="131"/>
      <c r="G1076" s="133"/>
      <c r="H1076" s="126"/>
      <c r="I1076" s="74">
        <f>SCH!A610</f>
        <v>0</v>
      </c>
    </row>
    <row r="1077" spans="1:9">
      <c r="A1077" s="131"/>
      <c r="B1077" s="131"/>
      <c r="C1077" s="126"/>
      <c r="D1077" s="126"/>
      <c r="E1077" s="126"/>
      <c r="F1077" s="131"/>
      <c r="G1077" s="133"/>
      <c r="H1077" s="126"/>
      <c r="I1077" s="74">
        <f>SCH!A611</f>
        <v>0</v>
      </c>
    </row>
    <row r="1078" spans="1:9">
      <c r="A1078" s="131"/>
      <c r="B1078" s="131"/>
      <c r="C1078" s="126"/>
      <c r="D1078" s="126"/>
      <c r="E1078" s="126"/>
      <c r="F1078" s="131"/>
      <c r="G1078" s="133"/>
      <c r="H1078" s="126"/>
      <c r="I1078" s="74">
        <f>SCH!A612</f>
        <v>0</v>
      </c>
    </row>
    <row r="1079" spans="1:9">
      <c r="A1079" s="131"/>
      <c r="B1079" s="131"/>
      <c r="C1079" s="126"/>
      <c r="D1079" s="126"/>
      <c r="E1079" s="126"/>
      <c r="F1079" s="131"/>
      <c r="G1079" s="133"/>
      <c r="H1079" s="126"/>
      <c r="I1079" s="74">
        <f>SCH!A613</f>
        <v>0</v>
      </c>
    </row>
    <row r="1080" spans="1:9">
      <c r="A1080" s="131"/>
      <c r="B1080" s="131"/>
      <c r="C1080" s="126"/>
      <c r="D1080" s="126"/>
      <c r="E1080" s="126"/>
      <c r="F1080" s="131"/>
      <c r="G1080" s="133"/>
      <c r="H1080" s="126"/>
      <c r="I1080" s="74">
        <f>SCH!A614</f>
        <v>0</v>
      </c>
    </row>
    <row r="1081" spans="1:9">
      <c r="A1081" s="131"/>
      <c r="B1081" s="131"/>
      <c r="C1081" s="126"/>
      <c r="D1081" s="126"/>
      <c r="E1081" s="126"/>
      <c r="F1081" s="131"/>
      <c r="G1081" s="133"/>
      <c r="H1081" s="126"/>
      <c r="I1081" s="74">
        <f>SCH!A615</f>
        <v>0</v>
      </c>
    </row>
    <row r="1082" spans="1:9">
      <c r="A1082" s="131"/>
      <c r="B1082" s="131"/>
      <c r="C1082" s="126"/>
      <c r="D1082" s="126"/>
      <c r="E1082" s="126"/>
      <c r="F1082" s="131"/>
      <c r="G1082" s="133"/>
      <c r="H1082" s="126"/>
      <c r="I1082" s="74">
        <f>SCH!A616</f>
        <v>0</v>
      </c>
    </row>
    <row r="1083" spans="1:9">
      <c r="A1083" s="131"/>
      <c r="B1083" s="131"/>
      <c r="C1083" s="126"/>
      <c r="D1083" s="126"/>
      <c r="E1083" s="126"/>
      <c r="F1083" s="131"/>
      <c r="G1083" s="133"/>
      <c r="H1083" s="126"/>
      <c r="I1083" s="74">
        <f>SCH!A617</f>
        <v>0</v>
      </c>
    </row>
    <row r="1084" spans="1:9">
      <c r="A1084" s="131"/>
      <c r="B1084" s="131"/>
      <c r="C1084" s="126"/>
      <c r="D1084" s="126"/>
      <c r="E1084" s="126"/>
      <c r="F1084" s="131"/>
      <c r="G1084" s="133"/>
      <c r="H1084" s="126"/>
      <c r="I1084" s="74">
        <f>SCH!A618</f>
        <v>0</v>
      </c>
    </row>
    <row r="1085" spans="1:9">
      <c r="A1085" s="131"/>
      <c r="B1085" s="131"/>
      <c r="C1085" s="126"/>
      <c r="D1085" s="126"/>
      <c r="E1085" s="126"/>
      <c r="F1085" s="131"/>
      <c r="G1085" s="133"/>
      <c r="H1085" s="126"/>
      <c r="I1085" s="74">
        <f>SCH!A619</f>
        <v>0</v>
      </c>
    </row>
    <row r="1086" spans="1:9">
      <c r="A1086" s="131"/>
      <c r="B1086" s="131"/>
      <c r="C1086" s="126"/>
      <c r="D1086" s="126"/>
      <c r="E1086" s="126"/>
      <c r="F1086" s="131"/>
      <c r="G1086" s="133"/>
      <c r="H1086" s="126"/>
      <c r="I1086" s="74">
        <f>SCH!A620</f>
        <v>0</v>
      </c>
    </row>
    <row r="1087" spans="1:9">
      <c r="A1087" s="131"/>
      <c r="B1087" s="131"/>
      <c r="C1087" s="126"/>
      <c r="D1087" s="126"/>
      <c r="E1087" s="126"/>
      <c r="F1087" s="131"/>
      <c r="G1087" s="133"/>
      <c r="H1087" s="126"/>
      <c r="I1087" s="74">
        <f>SCH!A621</f>
        <v>0</v>
      </c>
    </row>
    <row r="1088" spans="1:9">
      <c r="A1088" s="131"/>
      <c r="B1088" s="131"/>
      <c r="C1088" s="126"/>
      <c r="D1088" s="126"/>
      <c r="E1088" s="126"/>
      <c r="F1088" s="131"/>
      <c r="G1088" s="133"/>
      <c r="H1088" s="126"/>
      <c r="I1088" s="74">
        <f>SCH!A622</f>
        <v>0</v>
      </c>
    </row>
    <row r="1089" spans="1:9">
      <c r="A1089" s="131"/>
      <c r="B1089" s="131"/>
      <c r="C1089" s="126"/>
      <c r="D1089" s="126"/>
      <c r="E1089" s="126"/>
      <c r="F1089" s="131"/>
      <c r="G1089" s="133"/>
      <c r="H1089" s="126"/>
      <c r="I1089" s="74">
        <f>SCH!A623</f>
        <v>0</v>
      </c>
    </row>
    <row r="1090" spans="1:9">
      <c r="A1090" s="131"/>
      <c r="B1090" s="131"/>
      <c r="C1090" s="126"/>
      <c r="D1090" s="126"/>
      <c r="E1090" s="126"/>
      <c r="F1090" s="131"/>
      <c r="G1090" s="133"/>
      <c r="H1090" s="126"/>
      <c r="I1090" s="74">
        <f>SCH!A624</f>
        <v>0</v>
      </c>
    </row>
    <row r="1091" spans="1:9">
      <c r="A1091" s="131"/>
      <c r="B1091" s="131"/>
      <c r="C1091" s="126"/>
      <c r="D1091" s="126"/>
      <c r="E1091" s="126"/>
      <c r="F1091" s="131"/>
      <c r="G1091" s="133"/>
      <c r="H1091" s="126"/>
      <c r="I1091" s="74">
        <f>SCH!A625</f>
        <v>0</v>
      </c>
    </row>
    <row r="1092" spans="1:9">
      <c r="A1092" s="131"/>
      <c r="B1092" s="131"/>
      <c r="C1092" s="126"/>
      <c r="D1092" s="126"/>
      <c r="E1092" s="126"/>
      <c r="F1092" s="131"/>
      <c r="G1092" s="133"/>
      <c r="H1092" s="126"/>
      <c r="I1092" s="74">
        <f>SCH!A626</f>
        <v>0</v>
      </c>
    </row>
    <row r="1093" spans="1:9">
      <c r="A1093" s="131"/>
      <c r="B1093" s="131"/>
      <c r="C1093" s="126"/>
      <c r="D1093" s="126"/>
      <c r="E1093" s="126"/>
      <c r="F1093" s="131"/>
      <c r="G1093" s="133"/>
      <c r="H1093" s="126"/>
      <c r="I1093" s="74">
        <f>SCH!A627</f>
        <v>0</v>
      </c>
    </row>
    <row r="1094" spans="1:9">
      <c r="A1094" s="131"/>
      <c r="B1094" s="131"/>
      <c r="C1094" s="126"/>
      <c r="D1094" s="126"/>
      <c r="E1094" s="126"/>
      <c r="F1094" s="131"/>
      <c r="G1094" s="133"/>
      <c r="H1094" s="126"/>
      <c r="I1094" s="74">
        <f>SCH!A628</f>
        <v>0</v>
      </c>
    </row>
    <row r="1095" spans="1:9">
      <c r="A1095" s="131"/>
      <c r="B1095" s="131"/>
      <c r="C1095" s="126"/>
      <c r="D1095" s="126"/>
      <c r="E1095" s="126"/>
      <c r="F1095" s="131"/>
      <c r="G1095" s="133"/>
      <c r="H1095" s="126"/>
      <c r="I1095" s="74">
        <f>SCH!A629</f>
        <v>0</v>
      </c>
    </row>
    <row r="1096" spans="1:9">
      <c r="A1096" s="131"/>
      <c r="B1096" s="131"/>
      <c r="C1096" s="126"/>
      <c r="D1096" s="126"/>
      <c r="E1096" s="126"/>
      <c r="F1096" s="131"/>
      <c r="G1096" s="133"/>
      <c r="H1096" s="126"/>
      <c r="I1096" s="74">
        <f>SCH!A630</f>
        <v>0</v>
      </c>
    </row>
    <row r="1097" spans="1:9">
      <c r="A1097" s="131"/>
      <c r="B1097" s="131"/>
      <c r="C1097" s="126"/>
      <c r="D1097" s="126"/>
      <c r="E1097" s="126"/>
      <c r="F1097" s="131"/>
      <c r="G1097" s="133"/>
      <c r="H1097" s="126"/>
      <c r="I1097" s="74">
        <f>SCH!A631</f>
        <v>0</v>
      </c>
    </row>
    <row r="1098" spans="1:9">
      <c r="A1098" s="131"/>
      <c r="B1098" s="131"/>
      <c r="C1098" s="126"/>
      <c r="D1098" s="126"/>
      <c r="E1098" s="126"/>
      <c r="F1098" s="131"/>
      <c r="G1098" s="133"/>
      <c r="H1098" s="126"/>
      <c r="I1098" s="74">
        <f>SCH!A632</f>
        <v>0</v>
      </c>
    </row>
    <row r="1099" spans="1:9">
      <c r="A1099" s="131"/>
      <c r="B1099" s="131"/>
      <c r="C1099" s="126"/>
      <c r="D1099" s="126"/>
      <c r="E1099" s="126"/>
      <c r="F1099" s="131"/>
      <c r="G1099" s="133"/>
      <c r="H1099" s="126"/>
      <c r="I1099" s="74">
        <f>SCH!A633</f>
        <v>0</v>
      </c>
    </row>
    <row r="1100" spans="1:9">
      <c r="A1100" s="131"/>
      <c r="B1100" s="131"/>
      <c r="C1100" s="126"/>
      <c r="D1100" s="126"/>
      <c r="E1100" s="126"/>
      <c r="F1100" s="131"/>
      <c r="G1100" s="133"/>
      <c r="H1100" s="126"/>
      <c r="I1100" s="74">
        <f>SCH!A634</f>
        <v>0</v>
      </c>
    </row>
    <row r="1101" spans="1:9">
      <c r="A1101" s="131"/>
      <c r="B1101" s="131"/>
      <c r="C1101" s="126"/>
      <c r="D1101" s="126"/>
      <c r="E1101" s="126"/>
      <c r="F1101" s="131"/>
      <c r="G1101" s="133"/>
      <c r="H1101" s="126"/>
      <c r="I1101" s="74">
        <f>SCH!A635</f>
        <v>0</v>
      </c>
    </row>
    <row r="1102" spans="1:9">
      <c r="A1102" s="131"/>
      <c r="B1102" s="131"/>
      <c r="C1102" s="126"/>
      <c r="D1102" s="126"/>
      <c r="E1102" s="126"/>
      <c r="F1102" s="131"/>
      <c r="G1102" s="133"/>
      <c r="H1102" s="126"/>
      <c r="I1102" s="74">
        <f>SCH!A636</f>
        <v>0</v>
      </c>
    </row>
    <row r="1103" spans="1:9">
      <c r="A1103" s="131"/>
      <c r="B1103" s="131"/>
      <c r="C1103" s="126"/>
      <c r="D1103" s="126"/>
      <c r="E1103" s="126"/>
      <c r="F1103" s="131"/>
      <c r="G1103" s="133"/>
      <c r="H1103" s="126"/>
      <c r="I1103" s="74">
        <f>SCH!A637</f>
        <v>0</v>
      </c>
    </row>
    <row r="1104" spans="1:9">
      <c r="A1104" s="131"/>
      <c r="B1104" s="131"/>
      <c r="C1104" s="126"/>
      <c r="D1104" s="126"/>
      <c r="E1104" s="126"/>
      <c r="F1104" s="131"/>
      <c r="G1104" s="133"/>
      <c r="H1104" s="126"/>
      <c r="I1104" s="74">
        <f>SCH!A638</f>
        <v>0</v>
      </c>
    </row>
    <row r="1105" spans="1:9">
      <c r="A1105" s="131"/>
      <c r="B1105" s="131"/>
      <c r="C1105" s="126"/>
      <c r="D1105" s="126"/>
      <c r="E1105" s="126"/>
      <c r="F1105" s="131"/>
      <c r="G1105" s="133"/>
      <c r="H1105" s="126"/>
      <c r="I1105" s="74">
        <f>SCH!A639</f>
        <v>0</v>
      </c>
    </row>
    <row r="1106" spans="1:9">
      <c r="A1106" s="131"/>
      <c r="B1106" s="131"/>
      <c r="C1106" s="126"/>
      <c r="D1106" s="126"/>
      <c r="E1106" s="126"/>
      <c r="F1106" s="131"/>
      <c r="G1106" s="133"/>
      <c r="H1106" s="126"/>
      <c r="I1106" s="74">
        <f>SCH!A640</f>
        <v>0</v>
      </c>
    </row>
    <row r="1107" spans="1:9">
      <c r="A1107" s="131"/>
      <c r="B1107" s="131"/>
      <c r="C1107" s="126"/>
      <c r="D1107" s="126"/>
      <c r="E1107" s="126"/>
      <c r="F1107" s="131"/>
      <c r="G1107" s="133"/>
      <c r="H1107" s="126"/>
      <c r="I1107" s="74">
        <f>SCH!A641</f>
        <v>0</v>
      </c>
    </row>
    <row r="1108" spans="1:9">
      <c r="A1108" s="131"/>
      <c r="B1108" s="131"/>
      <c r="C1108" s="126"/>
      <c r="D1108" s="126"/>
      <c r="E1108" s="126"/>
      <c r="F1108" s="131"/>
      <c r="G1108" s="133"/>
      <c r="H1108" s="126"/>
      <c r="I1108" s="74">
        <f>SCH!A642</f>
        <v>0</v>
      </c>
    </row>
    <row r="1109" spans="1:9">
      <c r="A1109" s="131"/>
      <c r="B1109" s="131"/>
      <c r="C1109" s="126"/>
      <c r="D1109" s="126"/>
      <c r="E1109" s="126"/>
      <c r="F1109" s="131"/>
      <c r="G1109" s="133"/>
      <c r="H1109" s="126"/>
      <c r="I1109" s="74">
        <f>SCH!A643</f>
        <v>0</v>
      </c>
    </row>
    <row r="1110" spans="1:9">
      <c r="A1110" s="131"/>
      <c r="B1110" s="131"/>
      <c r="C1110" s="126"/>
      <c r="D1110" s="126"/>
      <c r="E1110" s="126"/>
      <c r="F1110" s="131"/>
      <c r="G1110" s="133"/>
      <c r="H1110" s="126"/>
      <c r="I1110" s="74">
        <f>SCH!A644</f>
        <v>0</v>
      </c>
    </row>
    <row r="1111" spans="1:9">
      <c r="A1111" s="131"/>
      <c r="B1111" s="131"/>
      <c r="C1111" s="126"/>
      <c r="D1111" s="126"/>
      <c r="E1111" s="126"/>
      <c r="F1111" s="131"/>
      <c r="G1111" s="133"/>
      <c r="H1111" s="126"/>
      <c r="I1111" s="74">
        <f>SCH!A645</f>
        <v>0</v>
      </c>
    </row>
    <row r="1112" spans="1:9">
      <c r="A1112" s="131"/>
      <c r="B1112" s="131"/>
      <c r="C1112" s="126"/>
      <c r="D1112" s="126"/>
      <c r="E1112" s="126"/>
      <c r="F1112" s="131"/>
      <c r="G1112" s="133"/>
      <c r="H1112" s="126"/>
      <c r="I1112" s="74">
        <f>SCH!A646</f>
        <v>0</v>
      </c>
    </row>
    <row r="1113" spans="1:9">
      <c r="A1113" s="131"/>
      <c r="B1113" s="131"/>
      <c r="C1113" s="126"/>
      <c r="D1113" s="126"/>
      <c r="E1113" s="126"/>
      <c r="F1113" s="131"/>
      <c r="G1113" s="133"/>
      <c r="H1113" s="126"/>
      <c r="I1113" s="74">
        <f>SCH!A647</f>
        <v>0</v>
      </c>
    </row>
    <row r="1114" spans="1:9">
      <c r="A1114" s="131"/>
      <c r="B1114" s="131"/>
      <c r="C1114" s="126"/>
      <c r="D1114" s="126"/>
      <c r="E1114" s="126"/>
      <c r="F1114" s="131"/>
      <c r="G1114" s="133"/>
      <c r="H1114" s="126"/>
      <c r="I1114" s="74">
        <f>SCH!A648</f>
        <v>0</v>
      </c>
    </row>
    <row r="1115" spans="1:9">
      <c r="A1115" s="131"/>
      <c r="B1115" s="131"/>
      <c r="C1115" s="126"/>
      <c r="D1115" s="126"/>
      <c r="E1115" s="126"/>
      <c r="F1115" s="131"/>
      <c r="G1115" s="133"/>
      <c r="H1115" s="126"/>
      <c r="I1115" s="74">
        <f>SCH!A649</f>
        <v>0</v>
      </c>
    </row>
    <row r="1116" spans="1:9">
      <c r="A1116" s="131"/>
      <c r="B1116" s="131"/>
      <c r="C1116" s="126"/>
      <c r="D1116" s="126"/>
      <c r="E1116" s="126"/>
      <c r="F1116" s="131"/>
      <c r="G1116" s="133"/>
      <c r="H1116" s="126"/>
      <c r="I1116" s="74">
        <f>SCH!A650</f>
        <v>0</v>
      </c>
    </row>
    <row r="1117" spans="1:9">
      <c r="A1117" s="131"/>
      <c r="B1117" s="131"/>
      <c r="C1117" s="126"/>
      <c r="D1117" s="126"/>
      <c r="E1117" s="126"/>
      <c r="F1117" s="131"/>
      <c r="G1117" s="133"/>
      <c r="H1117" s="126"/>
      <c r="I1117" s="74">
        <f>SCH!A651</f>
        <v>0</v>
      </c>
    </row>
    <row r="1118" spans="1:9">
      <c r="A1118" s="131"/>
      <c r="B1118" s="131"/>
      <c r="C1118" s="126"/>
      <c r="D1118" s="126"/>
      <c r="E1118" s="126"/>
      <c r="F1118" s="131"/>
      <c r="G1118" s="133"/>
      <c r="H1118" s="126"/>
      <c r="I1118" s="74">
        <f>SCH!A652</f>
        <v>0</v>
      </c>
    </row>
    <row r="1119" spans="1:9">
      <c r="A1119" s="131"/>
      <c r="B1119" s="131"/>
      <c r="C1119" s="126"/>
      <c r="D1119" s="126"/>
      <c r="E1119" s="126"/>
      <c r="F1119" s="131"/>
      <c r="G1119" s="133"/>
      <c r="H1119" s="126"/>
      <c r="I1119" s="74">
        <f>SCH!A653</f>
        <v>0</v>
      </c>
    </row>
    <row r="1120" spans="1:9">
      <c r="A1120" s="131"/>
      <c r="B1120" s="131"/>
      <c r="C1120" s="126"/>
      <c r="D1120" s="126"/>
      <c r="E1120" s="126"/>
      <c r="F1120" s="131"/>
      <c r="G1120" s="133"/>
      <c r="H1120" s="126"/>
      <c r="I1120" s="74">
        <f>SCH!A654</f>
        <v>0</v>
      </c>
    </row>
    <row r="1121" spans="1:9">
      <c r="A1121" s="131"/>
      <c r="B1121" s="131"/>
      <c r="C1121" s="126"/>
      <c r="D1121" s="126"/>
      <c r="E1121" s="126"/>
      <c r="F1121" s="131"/>
      <c r="G1121" s="133"/>
      <c r="H1121" s="126"/>
      <c r="I1121" s="74">
        <f>SCH!A655</f>
        <v>0</v>
      </c>
    </row>
    <row r="1122" spans="1:9">
      <c r="A1122" s="131"/>
      <c r="B1122" s="131"/>
      <c r="C1122" s="126"/>
      <c r="D1122" s="126"/>
      <c r="E1122" s="126"/>
      <c r="F1122" s="131"/>
      <c r="G1122" s="133"/>
      <c r="H1122" s="126"/>
      <c r="I1122" s="74">
        <f>SCH!A656</f>
        <v>0</v>
      </c>
    </row>
    <row r="1123" spans="1:9">
      <c r="A1123" s="131"/>
      <c r="B1123" s="131"/>
      <c r="C1123" s="126"/>
      <c r="D1123" s="126"/>
      <c r="E1123" s="126"/>
      <c r="F1123" s="131"/>
      <c r="G1123" s="133"/>
      <c r="H1123" s="126"/>
      <c r="I1123" s="74">
        <f>SCH!A657</f>
        <v>0</v>
      </c>
    </row>
    <row r="1124" spans="1:9">
      <c r="A1124" s="131"/>
      <c r="B1124" s="131"/>
      <c r="C1124" s="126"/>
      <c r="D1124" s="126"/>
      <c r="E1124" s="126"/>
      <c r="F1124" s="131"/>
      <c r="G1124" s="133"/>
      <c r="H1124" s="126"/>
      <c r="I1124" s="74">
        <f>SCH!A658</f>
        <v>0</v>
      </c>
    </row>
    <row r="1125" spans="1:9">
      <c r="A1125" s="131"/>
      <c r="B1125" s="131"/>
      <c r="C1125" s="126"/>
      <c r="D1125" s="126"/>
      <c r="E1125" s="126"/>
      <c r="F1125" s="131"/>
      <c r="G1125" s="133"/>
      <c r="H1125" s="126"/>
      <c r="I1125" s="74">
        <f>SCH!A659</f>
        <v>0</v>
      </c>
    </row>
    <row r="1126" spans="1:9">
      <c r="A1126" s="131"/>
      <c r="B1126" s="131"/>
      <c r="C1126" s="126"/>
      <c r="D1126" s="126"/>
      <c r="E1126" s="126"/>
      <c r="F1126" s="131"/>
      <c r="G1126" s="133"/>
      <c r="H1126" s="126"/>
      <c r="I1126" s="74">
        <f>SCH!A660</f>
        <v>0</v>
      </c>
    </row>
    <row r="1127" spans="1:9">
      <c r="A1127" s="131"/>
      <c r="B1127" s="131"/>
      <c r="C1127" s="126"/>
      <c r="D1127" s="126"/>
      <c r="E1127" s="126"/>
      <c r="F1127" s="131"/>
      <c r="G1127" s="133"/>
      <c r="H1127" s="126"/>
      <c r="I1127" s="74">
        <f>SCH!A661</f>
        <v>0</v>
      </c>
    </row>
    <row r="1128" spans="1:9">
      <c r="A1128" s="131"/>
      <c r="B1128" s="131"/>
      <c r="C1128" s="126"/>
      <c r="D1128" s="126"/>
      <c r="E1128" s="126"/>
      <c r="F1128" s="131"/>
      <c r="G1128" s="133"/>
      <c r="H1128" s="126"/>
      <c r="I1128" s="74">
        <f>SCH!A662</f>
        <v>0</v>
      </c>
    </row>
    <row r="1129" spans="1:9">
      <c r="A1129" s="131"/>
      <c r="B1129" s="131"/>
      <c r="C1129" s="126"/>
      <c r="D1129" s="126"/>
      <c r="E1129" s="126"/>
      <c r="F1129" s="131"/>
      <c r="G1129" s="133"/>
      <c r="H1129" s="126"/>
      <c r="I1129" s="74">
        <f>SCH!A663</f>
        <v>0</v>
      </c>
    </row>
    <row r="1130" spans="1:9">
      <c r="A1130" s="131"/>
      <c r="B1130" s="131"/>
      <c r="C1130" s="126"/>
      <c r="D1130" s="126"/>
      <c r="E1130" s="126"/>
      <c r="F1130" s="131"/>
      <c r="G1130" s="133"/>
      <c r="H1130" s="126"/>
      <c r="I1130" s="74">
        <f>SCH!A664</f>
        <v>0</v>
      </c>
    </row>
    <row r="1131" spans="1:9">
      <c r="A1131" s="131"/>
      <c r="B1131" s="131"/>
      <c r="C1131" s="126"/>
      <c r="D1131" s="126"/>
      <c r="E1131" s="126"/>
      <c r="F1131" s="131"/>
      <c r="G1131" s="133"/>
      <c r="H1131" s="126"/>
      <c r="I1131" s="74">
        <f>SCH!A665</f>
        <v>0</v>
      </c>
    </row>
    <row r="1132" spans="1:9">
      <c r="A1132" s="131"/>
      <c r="B1132" s="131"/>
      <c r="C1132" s="126"/>
      <c r="D1132" s="126"/>
      <c r="E1132" s="126"/>
      <c r="F1132" s="131"/>
      <c r="G1132" s="133"/>
      <c r="H1132" s="126"/>
      <c r="I1132" s="74">
        <f>SCH!A666</f>
        <v>0</v>
      </c>
    </row>
    <row r="1133" spans="1:9">
      <c r="A1133" s="131"/>
      <c r="B1133" s="131"/>
      <c r="C1133" s="126"/>
      <c r="D1133" s="126"/>
      <c r="E1133" s="126"/>
      <c r="F1133" s="131"/>
      <c r="G1133" s="133"/>
      <c r="H1133" s="126"/>
      <c r="I1133" s="74">
        <f>SCH!A667</f>
        <v>0</v>
      </c>
    </row>
    <row r="1134" spans="1:9">
      <c r="A1134" s="131"/>
      <c r="B1134" s="131"/>
      <c r="C1134" s="126"/>
      <c r="D1134" s="126"/>
      <c r="E1134" s="126"/>
      <c r="F1134" s="131"/>
      <c r="G1134" s="133"/>
      <c r="H1134" s="126"/>
      <c r="I1134" s="74">
        <f>SCH!A668</f>
        <v>0</v>
      </c>
    </row>
    <row r="1135" spans="1:9">
      <c r="A1135" s="131"/>
      <c r="B1135" s="131"/>
      <c r="C1135" s="126"/>
      <c r="D1135" s="126"/>
      <c r="E1135" s="126"/>
      <c r="F1135" s="131"/>
      <c r="G1135" s="133"/>
      <c r="H1135" s="126"/>
      <c r="I1135" s="74">
        <f>SCH!A669</f>
        <v>0</v>
      </c>
    </row>
    <row r="1136" spans="1:9">
      <c r="A1136" s="131"/>
      <c r="B1136" s="131"/>
      <c r="C1136" s="126"/>
      <c r="D1136" s="126"/>
      <c r="E1136" s="126"/>
      <c r="F1136" s="131"/>
      <c r="G1136" s="133"/>
      <c r="H1136" s="126"/>
      <c r="I1136" s="74">
        <f>SCH!A670</f>
        <v>0</v>
      </c>
    </row>
    <row r="1137" spans="1:9">
      <c r="A1137" s="131"/>
      <c r="B1137" s="131"/>
      <c r="C1137" s="126"/>
      <c r="D1137" s="126"/>
      <c r="E1137" s="126"/>
      <c r="F1137" s="131"/>
      <c r="G1137" s="133"/>
      <c r="H1137" s="126"/>
      <c r="I1137" s="74">
        <f>SCH!A671</f>
        <v>0</v>
      </c>
    </row>
    <row r="1138" spans="1:9">
      <c r="A1138" s="131"/>
      <c r="B1138" s="131"/>
      <c r="C1138" s="126"/>
      <c r="D1138" s="126"/>
      <c r="E1138" s="126"/>
      <c r="F1138" s="131"/>
      <c r="G1138" s="133"/>
      <c r="H1138" s="126"/>
      <c r="I1138" s="74">
        <f>SCH!A672</f>
        <v>0</v>
      </c>
    </row>
    <row r="1139" spans="1:9">
      <c r="A1139" s="131"/>
      <c r="B1139" s="131"/>
      <c r="C1139" s="126"/>
      <c r="D1139" s="126"/>
      <c r="E1139" s="126"/>
      <c r="F1139" s="131"/>
      <c r="G1139" s="133"/>
      <c r="H1139" s="126"/>
      <c r="I1139" s="74">
        <f>SCH!A673</f>
        <v>0</v>
      </c>
    </row>
    <row r="1140" spans="1:9">
      <c r="A1140" s="131"/>
      <c r="B1140" s="131"/>
      <c r="C1140" s="126"/>
      <c r="D1140" s="126"/>
      <c r="E1140" s="126"/>
      <c r="F1140" s="131"/>
      <c r="G1140" s="133"/>
      <c r="H1140" s="126"/>
      <c r="I1140" s="74">
        <f>SCH!A674</f>
        <v>0</v>
      </c>
    </row>
    <row r="1141" spans="1:9">
      <c r="A1141" s="131"/>
      <c r="B1141" s="131"/>
      <c r="C1141" s="126"/>
      <c r="D1141" s="126"/>
      <c r="E1141" s="126"/>
      <c r="F1141" s="131"/>
      <c r="G1141" s="133"/>
      <c r="H1141" s="126"/>
      <c r="I1141" s="74">
        <f>SCH!A675</f>
        <v>0</v>
      </c>
    </row>
    <row r="1142" spans="1:9">
      <c r="A1142" s="131"/>
      <c r="B1142" s="131"/>
      <c r="C1142" s="126"/>
      <c r="D1142" s="126"/>
      <c r="E1142" s="126"/>
      <c r="F1142" s="131"/>
      <c r="G1142" s="133"/>
      <c r="H1142" s="126"/>
      <c r="I1142" s="74">
        <f>SCH!A676</f>
        <v>0</v>
      </c>
    </row>
    <row r="1143" spans="1:9">
      <c r="A1143" s="131"/>
      <c r="B1143" s="131"/>
      <c r="C1143" s="126"/>
      <c r="D1143" s="126"/>
      <c r="E1143" s="126"/>
      <c r="F1143" s="131"/>
      <c r="G1143" s="133"/>
      <c r="H1143" s="126"/>
      <c r="I1143" s="74">
        <f>SCH!A677</f>
        <v>0</v>
      </c>
    </row>
    <row r="1144" spans="1:9">
      <c r="A1144" s="131"/>
      <c r="B1144" s="131"/>
      <c r="C1144" s="126"/>
      <c r="D1144" s="126"/>
      <c r="E1144" s="126"/>
      <c r="F1144" s="131"/>
      <c r="G1144" s="133"/>
      <c r="H1144" s="126"/>
      <c r="I1144" s="74">
        <f>SCH!A678</f>
        <v>0</v>
      </c>
    </row>
    <row r="1145" spans="1:9">
      <c r="A1145" s="131"/>
      <c r="B1145" s="131"/>
      <c r="C1145" s="126"/>
      <c r="D1145" s="126"/>
      <c r="E1145" s="126"/>
      <c r="F1145" s="131"/>
      <c r="G1145" s="133"/>
      <c r="H1145" s="126"/>
      <c r="I1145" s="74">
        <f>SCH!A679</f>
        <v>0</v>
      </c>
    </row>
    <row r="1146" spans="1:9">
      <c r="A1146" s="131"/>
      <c r="B1146" s="131"/>
      <c r="C1146" s="126"/>
      <c r="D1146" s="126"/>
      <c r="E1146" s="126"/>
      <c r="F1146" s="131"/>
      <c r="G1146" s="133"/>
      <c r="H1146" s="126"/>
      <c r="I1146" s="74">
        <f>SCH!A680</f>
        <v>0</v>
      </c>
    </row>
    <row r="1147" spans="1:9">
      <c r="A1147" s="131"/>
      <c r="B1147" s="131"/>
      <c r="C1147" s="126"/>
      <c r="D1147" s="126"/>
      <c r="E1147" s="126"/>
      <c r="F1147" s="131"/>
      <c r="G1147" s="133"/>
      <c r="H1147" s="126"/>
      <c r="I1147" s="74">
        <f>SCH!A681</f>
        <v>0</v>
      </c>
    </row>
    <row r="1148" spans="1:9">
      <c r="A1148" s="131"/>
      <c r="B1148" s="131"/>
      <c r="C1148" s="126"/>
      <c r="D1148" s="126"/>
      <c r="E1148" s="126"/>
      <c r="F1148" s="131"/>
      <c r="G1148" s="133"/>
      <c r="H1148" s="126"/>
      <c r="I1148" s="74">
        <f>SCH!A682</f>
        <v>0</v>
      </c>
    </row>
    <row r="1149" spans="1:9">
      <c r="A1149" s="131"/>
      <c r="B1149" s="131"/>
      <c r="C1149" s="126"/>
      <c r="D1149" s="126"/>
      <c r="E1149" s="126"/>
      <c r="F1149" s="131"/>
      <c r="G1149" s="133"/>
      <c r="H1149" s="126"/>
      <c r="I1149" s="74">
        <f>SCH!A683</f>
        <v>0</v>
      </c>
    </row>
    <row r="1150" spans="1:9">
      <c r="A1150" s="131"/>
      <c r="B1150" s="131"/>
      <c r="C1150" s="126"/>
      <c r="D1150" s="126"/>
      <c r="E1150" s="126"/>
      <c r="F1150" s="131"/>
      <c r="G1150" s="133"/>
      <c r="H1150" s="126"/>
      <c r="I1150" s="74">
        <f>SCH!A684</f>
        <v>0</v>
      </c>
    </row>
    <row r="1151" spans="1:9">
      <c r="A1151" s="131"/>
      <c r="B1151" s="131"/>
      <c r="C1151" s="126"/>
      <c r="D1151" s="126"/>
      <c r="E1151" s="126"/>
      <c r="F1151" s="131"/>
      <c r="G1151" s="133"/>
      <c r="H1151" s="126"/>
      <c r="I1151" s="74">
        <f>SCH!A685</f>
        <v>0</v>
      </c>
    </row>
    <row r="1152" spans="1:9">
      <c r="A1152" s="131"/>
      <c r="B1152" s="131"/>
      <c r="C1152" s="126"/>
      <c r="D1152" s="126"/>
      <c r="E1152" s="126"/>
      <c r="F1152" s="131"/>
      <c r="G1152" s="133"/>
      <c r="H1152" s="126"/>
      <c r="I1152" s="74">
        <f>SCH!A686</f>
        <v>0</v>
      </c>
    </row>
    <row r="1153" spans="1:9">
      <c r="A1153" s="131"/>
      <c r="B1153" s="131"/>
      <c r="C1153" s="126"/>
      <c r="D1153" s="126"/>
      <c r="E1153" s="126"/>
      <c r="F1153" s="131"/>
      <c r="G1153" s="133"/>
      <c r="H1153" s="126"/>
      <c r="I1153" s="74">
        <f>SCH!A687</f>
        <v>0</v>
      </c>
    </row>
    <row r="1154" spans="1:9">
      <c r="A1154" s="131"/>
      <c r="B1154" s="131"/>
      <c r="C1154" s="126"/>
      <c r="D1154" s="126"/>
      <c r="E1154" s="126"/>
      <c r="F1154" s="131"/>
      <c r="G1154" s="133"/>
      <c r="H1154" s="126"/>
      <c r="I1154" s="74">
        <f>SCH!A688</f>
        <v>0</v>
      </c>
    </row>
    <row r="1155" spans="1:9">
      <c r="A1155" s="131"/>
      <c r="B1155" s="131"/>
      <c r="C1155" s="126"/>
      <c r="D1155" s="126"/>
      <c r="E1155" s="126"/>
      <c r="F1155" s="131"/>
      <c r="G1155" s="133"/>
      <c r="H1155" s="126"/>
      <c r="I1155" s="74">
        <f>SCH!A689</f>
        <v>0</v>
      </c>
    </row>
    <row r="1156" spans="1:9">
      <c r="A1156" s="131"/>
      <c r="B1156" s="131"/>
      <c r="C1156" s="126"/>
      <c r="D1156" s="126"/>
      <c r="E1156" s="126"/>
      <c r="F1156" s="131"/>
      <c r="G1156" s="133"/>
      <c r="H1156" s="126"/>
      <c r="I1156" s="74">
        <f>SCH!A690</f>
        <v>0</v>
      </c>
    </row>
    <row r="1157" spans="1:9">
      <c r="A1157" s="131"/>
      <c r="B1157" s="131"/>
      <c r="C1157" s="126"/>
      <c r="D1157" s="126"/>
      <c r="E1157" s="126"/>
      <c r="F1157" s="131"/>
      <c r="G1157" s="133"/>
      <c r="H1157" s="126"/>
      <c r="I1157" s="74">
        <f>SCH!A691</f>
        <v>0</v>
      </c>
    </row>
    <row r="1158" spans="1:9">
      <c r="A1158" s="131"/>
      <c r="B1158" s="131"/>
      <c r="C1158" s="126"/>
      <c r="D1158" s="126"/>
      <c r="E1158" s="126"/>
      <c r="F1158" s="131"/>
      <c r="G1158" s="133"/>
      <c r="H1158" s="126"/>
      <c r="I1158" s="74">
        <f>SCH!A692</f>
        <v>0</v>
      </c>
    </row>
    <row r="1159" spans="1:9">
      <c r="A1159" s="131"/>
      <c r="B1159" s="131"/>
      <c r="C1159" s="126"/>
      <c r="D1159" s="126"/>
      <c r="E1159" s="126"/>
      <c r="F1159" s="131"/>
      <c r="G1159" s="133"/>
      <c r="H1159" s="126"/>
      <c r="I1159" s="74">
        <f>SCH!A693</f>
        <v>0</v>
      </c>
    </row>
    <row r="1160" spans="1:9">
      <c r="A1160" s="131"/>
      <c r="B1160" s="131"/>
      <c r="C1160" s="126"/>
      <c r="D1160" s="126"/>
      <c r="E1160" s="126"/>
      <c r="F1160" s="131"/>
      <c r="G1160" s="133"/>
      <c r="H1160" s="126"/>
      <c r="I1160" s="74">
        <f>SCH!A694</f>
        <v>0</v>
      </c>
    </row>
    <row r="1161" spans="1:9">
      <c r="A1161" s="131"/>
      <c r="B1161" s="131"/>
      <c r="C1161" s="126"/>
      <c r="D1161" s="126"/>
      <c r="E1161" s="126"/>
      <c r="F1161" s="131"/>
      <c r="G1161" s="133"/>
      <c r="H1161" s="126"/>
      <c r="I1161" s="74">
        <f>SCH!A695</f>
        <v>0</v>
      </c>
    </row>
    <row r="1162" spans="1:9">
      <c r="A1162" s="131"/>
      <c r="B1162" s="131"/>
      <c r="C1162" s="126"/>
      <c r="D1162" s="126"/>
      <c r="E1162" s="126"/>
      <c r="F1162" s="131"/>
      <c r="G1162" s="133"/>
      <c r="H1162" s="126"/>
      <c r="I1162" s="74">
        <f>SCH!A696</f>
        <v>0</v>
      </c>
    </row>
    <row r="1163" spans="1:9">
      <c r="A1163" s="131"/>
      <c r="B1163" s="131"/>
      <c r="C1163" s="126"/>
      <c r="D1163" s="126"/>
      <c r="E1163" s="126"/>
      <c r="F1163" s="131"/>
      <c r="G1163" s="133"/>
      <c r="H1163" s="126"/>
      <c r="I1163" s="74">
        <f>SCH!A697</f>
        <v>0</v>
      </c>
    </row>
    <row r="1164" spans="1:9">
      <c r="A1164" s="131"/>
      <c r="B1164" s="131"/>
      <c r="C1164" s="126"/>
      <c r="D1164" s="126"/>
      <c r="E1164" s="126"/>
      <c r="F1164" s="131"/>
      <c r="G1164" s="133"/>
      <c r="H1164" s="126"/>
      <c r="I1164" s="74">
        <f>SCH!A698</f>
        <v>0</v>
      </c>
    </row>
    <row r="1165" spans="1:9">
      <c r="A1165" s="131"/>
      <c r="B1165" s="131"/>
      <c r="C1165" s="126"/>
      <c r="D1165" s="126"/>
      <c r="E1165" s="126"/>
      <c r="F1165" s="131"/>
      <c r="G1165" s="133"/>
      <c r="H1165" s="126"/>
      <c r="I1165" s="74">
        <f>SCH!A699</f>
        <v>0</v>
      </c>
    </row>
    <row r="1166" spans="1:9">
      <c r="A1166" s="131"/>
      <c r="B1166" s="131"/>
      <c r="C1166" s="126"/>
      <c r="D1166" s="126"/>
      <c r="E1166" s="126"/>
      <c r="F1166" s="131"/>
      <c r="G1166" s="133"/>
      <c r="H1166" s="126"/>
      <c r="I1166" s="74">
        <f>SCH!A700</f>
        <v>0</v>
      </c>
    </row>
    <row r="1167" spans="1:9">
      <c r="A1167" s="131"/>
      <c r="B1167" s="131"/>
      <c r="C1167" s="126"/>
      <c r="D1167" s="126"/>
      <c r="E1167" s="126"/>
      <c r="F1167" s="131"/>
      <c r="G1167" s="133"/>
      <c r="H1167" s="126"/>
      <c r="I1167" s="74">
        <f>SCH!A701</f>
        <v>0</v>
      </c>
    </row>
    <row r="1168" spans="1:9">
      <c r="A1168" s="131"/>
      <c r="B1168" s="131"/>
      <c r="C1168" s="126"/>
      <c r="D1168" s="126"/>
      <c r="E1168" s="126"/>
      <c r="F1168" s="131"/>
      <c r="G1168" s="133"/>
      <c r="H1168" s="126"/>
      <c r="I1168" s="74">
        <f>SCH!A702</f>
        <v>0</v>
      </c>
    </row>
    <row r="1169" spans="1:9">
      <c r="A1169" s="131"/>
      <c r="B1169" s="131"/>
      <c r="C1169" s="126"/>
      <c r="D1169" s="126"/>
      <c r="E1169" s="126"/>
      <c r="F1169" s="131"/>
      <c r="G1169" s="133"/>
      <c r="H1169" s="126"/>
      <c r="I1169" s="74">
        <f>SCH!A703</f>
        <v>0</v>
      </c>
    </row>
    <row r="1170" spans="1:9">
      <c r="A1170" s="131"/>
      <c r="B1170" s="131"/>
      <c r="C1170" s="126"/>
      <c r="D1170" s="126"/>
      <c r="E1170" s="126"/>
      <c r="F1170" s="131"/>
      <c r="G1170" s="133"/>
      <c r="H1170" s="126"/>
      <c r="I1170" s="74">
        <f>SCH!A704</f>
        <v>0</v>
      </c>
    </row>
    <row r="1171" spans="1:9">
      <c r="A1171" s="131"/>
      <c r="B1171" s="131"/>
      <c r="C1171" s="126"/>
      <c r="D1171" s="126"/>
      <c r="E1171" s="126"/>
      <c r="F1171" s="131"/>
      <c r="G1171" s="133"/>
      <c r="H1171" s="126"/>
      <c r="I1171" s="74">
        <f>SCH!A705</f>
        <v>0</v>
      </c>
    </row>
    <row r="1172" spans="1:9">
      <c r="A1172" s="131"/>
      <c r="B1172" s="131"/>
      <c r="C1172" s="126"/>
      <c r="D1172" s="126"/>
      <c r="E1172" s="126"/>
      <c r="F1172" s="131"/>
      <c r="G1172" s="133"/>
      <c r="H1172" s="126"/>
      <c r="I1172" s="74">
        <f>SCH!A706</f>
        <v>0</v>
      </c>
    </row>
    <row r="1173" spans="1:9">
      <c r="A1173" s="131"/>
      <c r="B1173" s="131"/>
      <c r="C1173" s="126"/>
      <c r="D1173" s="126"/>
      <c r="E1173" s="126"/>
      <c r="F1173" s="131"/>
      <c r="G1173" s="133"/>
      <c r="H1173" s="126"/>
      <c r="I1173" s="74">
        <f>SCH!A707</f>
        <v>0</v>
      </c>
    </row>
    <row r="1174" spans="1:9">
      <c r="A1174" s="131"/>
      <c r="B1174" s="131"/>
      <c r="C1174" s="126"/>
      <c r="D1174" s="126"/>
      <c r="E1174" s="126"/>
      <c r="F1174" s="131"/>
      <c r="G1174" s="133"/>
      <c r="H1174" s="126"/>
      <c r="I1174" s="74">
        <f>SCH!A708</f>
        <v>0</v>
      </c>
    </row>
    <row r="1175" spans="1:9">
      <c r="A1175" s="131"/>
      <c r="B1175" s="131"/>
      <c r="C1175" s="126"/>
      <c r="D1175" s="126"/>
      <c r="E1175" s="126"/>
      <c r="F1175" s="131"/>
      <c r="G1175" s="133"/>
      <c r="H1175" s="126"/>
      <c r="I1175" s="74">
        <f>SCH!A709</f>
        <v>0</v>
      </c>
    </row>
    <row r="1176" spans="1:9">
      <c r="A1176" s="131"/>
      <c r="B1176" s="131"/>
      <c r="C1176" s="126"/>
      <c r="D1176" s="126"/>
      <c r="E1176" s="126"/>
      <c r="F1176" s="131"/>
      <c r="G1176" s="133"/>
      <c r="H1176" s="126"/>
      <c r="I1176" s="74">
        <f>SCH!A710</f>
        <v>0</v>
      </c>
    </row>
    <row r="1177" spans="1:9">
      <c r="A1177" s="131"/>
      <c r="B1177" s="131"/>
      <c r="C1177" s="126"/>
      <c r="D1177" s="126"/>
      <c r="E1177" s="126"/>
      <c r="F1177" s="131"/>
      <c r="G1177" s="133"/>
      <c r="H1177" s="126"/>
      <c r="I1177" s="74">
        <f>SCH!A711</f>
        <v>0</v>
      </c>
    </row>
    <row r="1178" spans="1:9">
      <c r="A1178" s="131"/>
      <c r="B1178" s="131"/>
      <c r="C1178" s="126"/>
      <c r="D1178" s="126"/>
      <c r="E1178" s="126"/>
      <c r="F1178" s="131"/>
      <c r="G1178" s="133"/>
      <c r="H1178" s="126"/>
      <c r="I1178" s="74">
        <f>SCH!A712</f>
        <v>0</v>
      </c>
    </row>
    <row r="1179" spans="1:9">
      <c r="A1179" s="131"/>
      <c r="B1179" s="131"/>
      <c r="C1179" s="126"/>
      <c r="D1179" s="126"/>
      <c r="E1179" s="126"/>
      <c r="F1179" s="131"/>
      <c r="G1179" s="133"/>
      <c r="H1179" s="126"/>
      <c r="I1179" s="74">
        <f>SCH!A713</f>
        <v>0</v>
      </c>
    </row>
    <row r="1180" spans="1:9">
      <c r="A1180" s="131"/>
      <c r="B1180" s="131"/>
      <c r="C1180" s="126"/>
      <c r="D1180" s="126"/>
      <c r="E1180" s="126"/>
      <c r="F1180" s="131"/>
      <c r="G1180" s="133"/>
      <c r="H1180" s="126"/>
      <c r="I1180" s="74">
        <f>SCH!A714</f>
        <v>0</v>
      </c>
    </row>
    <row r="1181" spans="1:9">
      <c r="A1181" s="131"/>
      <c r="B1181" s="131"/>
      <c r="C1181" s="126"/>
      <c r="D1181" s="126"/>
      <c r="E1181" s="126"/>
      <c r="F1181" s="131"/>
      <c r="G1181" s="133"/>
      <c r="H1181" s="126"/>
      <c r="I1181" s="74">
        <f>SCH!A715</f>
        <v>0</v>
      </c>
    </row>
    <row r="1182" spans="1:9">
      <c r="A1182" s="131"/>
      <c r="B1182" s="131"/>
      <c r="C1182" s="126"/>
      <c r="D1182" s="126"/>
      <c r="E1182" s="126"/>
      <c r="F1182" s="131"/>
      <c r="G1182" s="133"/>
      <c r="H1182" s="126"/>
      <c r="I1182" s="74">
        <f>SCH!A716</f>
        <v>0</v>
      </c>
    </row>
    <row r="1183" spans="1:9">
      <c r="A1183" s="131"/>
      <c r="B1183" s="131"/>
      <c r="C1183" s="126"/>
      <c r="D1183" s="126"/>
      <c r="E1183" s="126"/>
      <c r="F1183" s="131"/>
      <c r="G1183" s="133"/>
      <c r="H1183" s="126"/>
      <c r="I1183" s="74">
        <f>SCH!A717</f>
        <v>0</v>
      </c>
    </row>
    <row r="1184" spans="1:9">
      <c r="A1184" s="131"/>
      <c r="B1184" s="131"/>
      <c r="C1184" s="126"/>
      <c r="D1184" s="126"/>
      <c r="E1184" s="126"/>
      <c r="F1184" s="131"/>
      <c r="G1184" s="133"/>
      <c r="H1184" s="126"/>
      <c r="I1184" s="74">
        <f>SCH!A718</f>
        <v>0</v>
      </c>
    </row>
    <row r="1185" spans="1:9">
      <c r="A1185" s="131"/>
      <c r="B1185" s="131"/>
      <c r="C1185" s="126"/>
      <c r="D1185" s="126"/>
      <c r="E1185" s="126"/>
      <c r="F1185" s="131"/>
      <c r="G1185" s="133"/>
      <c r="H1185" s="126"/>
      <c r="I1185" s="74">
        <f>SCH!A719</f>
        <v>0</v>
      </c>
    </row>
    <row r="1186" spans="1:9">
      <c r="A1186" s="131"/>
      <c r="B1186" s="131"/>
      <c r="C1186" s="126"/>
      <c r="D1186" s="126"/>
      <c r="E1186" s="126"/>
      <c r="F1186" s="131"/>
      <c r="G1186" s="133"/>
      <c r="H1186" s="126"/>
      <c r="I1186" s="74">
        <f>SCH!A720</f>
        <v>0</v>
      </c>
    </row>
    <row r="1187" spans="1:9">
      <c r="A1187" s="131"/>
      <c r="B1187" s="131"/>
      <c r="C1187" s="126"/>
      <c r="D1187" s="126"/>
      <c r="E1187" s="126"/>
      <c r="F1187" s="131"/>
      <c r="G1187" s="133"/>
      <c r="H1187" s="126"/>
      <c r="I1187" s="74">
        <f>SCH!A721</f>
        <v>0</v>
      </c>
    </row>
    <row r="1188" spans="1:9">
      <c r="A1188" s="131"/>
      <c r="B1188" s="131"/>
      <c r="C1188" s="126"/>
      <c r="D1188" s="126"/>
      <c r="E1188" s="126"/>
      <c r="F1188" s="131"/>
      <c r="G1188" s="133"/>
      <c r="H1188" s="126"/>
      <c r="I1188" s="74">
        <f>SCH!A722</f>
        <v>0</v>
      </c>
    </row>
    <row r="1189" spans="1:9">
      <c r="A1189" s="131"/>
      <c r="B1189" s="131"/>
      <c r="C1189" s="126"/>
      <c r="D1189" s="126"/>
      <c r="E1189" s="126"/>
      <c r="F1189" s="131"/>
      <c r="G1189" s="133"/>
      <c r="H1189" s="126"/>
      <c r="I1189" s="74">
        <f>SCH!A723</f>
        <v>0</v>
      </c>
    </row>
    <row r="1190" spans="1:9">
      <c r="A1190" s="131"/>
      <c r="B1190" s="131"/>
      <c r="C1190" s="126"/>
      <c r="D1190" s="126"/>
      <c r="E1190" s="126"/>
      <c r="F1190" s="131"/>
      <c r="G1190" s="133"/>
      <c r="H1190" s="126"/>
      <c r="I1190" s="74">
        <f>SCH!A724</f>
        <v>0</v>
      </c>
    </row>
    <row r="1191" spans="1:9">
      <c r="A1191" s="131"/>
      <c r="B1191" s="131"/>
      <c r="C1191" s="126"/>
      <c r="D1191" s="126"/>
      <c r="E1191" s="126"/>
      <c r="F1191" s="131"/>
      <c r="G1191" s="133"/>
      <c r="H1191" s="126"/>
      <c r="I1191" s="74">
        <f>SCH!A725</f>
        <v>0</v>
      </c>
    </row>
    <row r="1192" spans="1:9">
      <c r="A1192" s="131"/>
      <c r="B1192" s="131"/>
      <c r="C1192" s="126"/>
      <c r="D1192" s="126"/>
      <c r="E1192" s="126"/>
      <c r="F1192" s="131"/>
      <c r="G1192" s="133"/>
      <c r="H1192" s="126"/>
      <c r="I1192" s="74">
        <f>SCH!A726</f>
        <v>0</v>
      </c>
    </row>
    <row r="1193" spans="1:9">
      <c r="A1193" s="131"/>
      <c r="B1193" s="131"/>
      <c r="C1193" s="126"/>
      <c r="D1193" s="126"/>
      <c r="E1193" s="126"/>
      <c r="F1193" s="131"/>
      <c r="G1193" s="133"/>
      <c r="H1193" s="126"/>
      <c r="I1193" s="74">
        <f>SCH!A727</f>
        <v>0</v>
      </c>
    </row>
    <row r="1194" spans="1:9">
      <c r="A1194" s="131"/>
      <c r="B1194" s="131"/>
      <c r="C1194" s="126"/>
      <c r="D1194" s="126"/>
      <c r="E1194" s="126"/>
      <c r="F1194" s="131"/>
      <c r="G1194" s="133"/>
      <c r="H1194" s="126"/>
      <c r="I1194" s="74">
        <f>SCH!A728</f>
        <v>0</v>
      </c>
    </row>
    <row r="1195" spans="1:9">
      <c r="A1195" s="131"/>
      <c r="B1195" s="131"/>
      <c r="C1195" s="126"/>
      <c r="D1195" s="126"/>
      <c r="E1195" s="126"/>
      <c r="F1195" s="131"/>
      <c r="G1195" s="133"/>
      <c r="H1195" s="126"/>
      <c r="I1195" s="74">
        <f>SCH!A729</f>
        <v>0</v>
      </c>
    </row>
    <row r="1196" spans="1:9">
      <c r="A1196" s="131"/>
      <c r="B1196" s="131"/>
      <c r="C1196" s="126"/>
      <c r="D1196" s="126"/>
      <c r="E1196" s="126"/>
      <c r="F1196" s="131"/>
      <c r="G1196" s="133"/>
      <c r="H1196" s="126"/>
      <c r="I1196" s="74">
        <f>SCH!A730</f>
        <v>0</v>
      </c>
    </row>
    <row r="1197" spans="1:9">
      <c r="A1197" s="131"/>
      <c r="B1197" s="131"/>
      <c r="C1197" s="126"/>
      <c r="D1197" s="126"/>
      <c r="E1197" s="126"/>
      <c r="F1197" s="131"/>
      <c r="G1197" s="133"/>
      <c r="H1197" s="126"/>
      <c r="I1197" s="74">
        <f>SCH!A731</f>
        <v>0</v>
      </c>
    </row>
    <row r="1198" spans="1:9">
      <c r="A1198" s="131"/>
      <c r="B1198" s="131"/>
      <c r="C1198" s="126"/>
      <c r="D1198" s="126"/>
      <c r="E1198" s="126"/>
      <c r="F1198" s="131"/>
      <c r="G1198" s="133"/>
      <c r="H1198" s="126"/>
      <c r="I1198" s="74">
        <f>SCH!A732</f>
        <v>0</v>
      </c>
    </row>
    <row r="1199" spans="1:9">
      <c r="A1199" s="131"/>
      <c r="B1199" s="131"/>
      <c r="C1199" s="126"/>
      <c r="D1199" s="126"/>
      <c r="E1199" s="126"/>
      <c r="F1199" s="131"/>
      <c r="G1199" s="133"/>
      <c r="H1199" s="126"/>
      <c r="I1199" s="74">
        <f>SCH!A733</f>
        <v>0</v>
      </c>
    </row>
    <row r="1200" spans="1:9">
      <c r="A1200" s="131"/>
      <c r="B1200" s="131"/>
      <c r="C1200" s="126"/>
      <c r="D1200" s="126"/>
      <c r="E1200" s="126"/>
      <c r="F1200" s="131"/>
      <c r="G1200" s="133"/>
      <c r="H1200" s="126"/>
      <c r="I1200" s="74">
        <f>SCH!A734</f>
        <v>0</v>
      </c>
    </row>
    <row r="1201" spans="1:9">
      <c r="A1201" s="131"/>
      <c r="B1201" s="131"/>
      <c r="C1201" s="126"/>
      <c r="D1201" s="126"/>
      <c r="E1201" s="126"/>
      <c r="F1201" s="131"/>
      <c r="G1201" s="133"/>
      <c r="H1201" s="126"/>
      <c r="I1201" s="74">
        <f>SCH!A735</f>
        <v>0</v>
      </c>
    </row>
    <row r="1202" spans="1:9">
      <c r="A1202" s="131"/>
      <c r="B1202" s="131"/>
      <c r="C1202" s="126"/>
      <c r="D1202" s="126"/>
      <c r="E1202" s="126"/>
      <c r="F1202" s="131"/>
      <c r="G1202" s="133"/>
      <c r="H1202" s="126"/>
      <c r="I1202" s="74">
        <f>SCH!A736</f>
        <v>0</v>
      </c>
    </row>
    <row r="1203" spans="1:9">
      <c r="A1203" s="131"/>
      <c r="B1203" s="131"/>
      <c r="C1203" s="126"/>
      <c r="D1203" s="126"/>
      <c r="E1203" s="126"/>
      <c r="F1203" s="131"/>
      <c r="G1203" s="133"/>
      <c r="H1203" s="126"/>
      <c r="I1203" s="74">
        <f>SCH!A737</f>
        <v>0</v>
      </c>
    </row>
    <row r="1204" spans="1:9">
      <c r="A1204" s="131"/>
      <c r="B1204" s="131"/>
      <c r="C1204" s="126"/>
      <c r="D1204" s="126"/>
      <c r="E1204" s="126"/>
      <c r="F1204" s="131"/>
      <c r="G1204" s="133"/>
      <c r="H1204" s="126"/>
      <c r="I1204" s="74">
        <f>SCH!A738</f>
        <v>0</v>
      </c>
    </row>
    <row r="1205" spans="1:9">
      <c r="A1205" s="131"/>
      <c r="B1205" s="131"/>
      <c r="C1205" s="126"/>
      <c r="D1205" s="126"/>
      <c r="E1205" s="126"/>
      <c r="F1205" s="131"/>
      <c r="G1205" s="133"/>
      <c r="H1205" s="126"/>
      <c r="I1205" s="74">
        <f>SCH!A739</f>
        <v>0</v>
      </c>
    </row>
    <row r="1206" spans="1:9">
      <c r="A1206" s="131"/>
      <c r="B1206" s="131"/>
      <c r="C1206" s="126"/>
      <c r="D1206" s="126"/>
      <c r="E1206" s="126"/>
      <c r="F1206" s="131"/>
      <c r="G1206" s="133"/>
      <c r="H1206" s="126"/>
      <c r="I1206" s="74">
        <f>SCH!A740</f>
        <v>0</v>
      </c>
    </row>
    <row r="1207" spans="1:9">
      <c r="A1207" s="131"/>
      <c r="B1207" s="131"/>
      <c r="C1207" s="126"/>
      <c r="D1207" s="126"/>
      <c r="E1207" s="126"/>
      <c r="F1207" s="131"/>
      <c r="G1207" s="133"/>
      <c r="H1207" s="126"/>
      <c r="I1207" s="74">
        <f>SCH!A741</f>
        <v>0</v>
      </c>
    </row>
    <row r="1208" spans="1:9">
      <c r="A1208" s="131"/>
      <c r="B1208" s="131"/>
      <c r="C1208" s="126"/>
      <c r="D1208" s="126"/>
      <c r="E1208" s="126"/>
      <c r="F1208" s="131"/>
      <c r="G1208" s="133"/>
      <c r="H1208" s="126"/>
      <c r="I1208" s="74">
        <f>SCH!A742</f>
        <v>0</v>
      </c>
    </row>
    <row r="1209" spans="1:9">
      <c r="A1209" s="131"/>
      <c r="B1209" s="131"/>
      <c r="C1209" s="126"/>
      <c r="D1209" s="126"/>
      <c r="E1209" s="126"/>
      <c r="F1209" s="131"/>
      <c r="G1209" s="133"/>
      <c r="H1209" s="126"/>
      <c r="I1209" s="74">
        <f>SCH!A743</f>
        <v>0</v>
      </c>
    </row>
    <row r="1210" spans="1:9">
      <c r="A1210" s="131"/>
      <c r="B1210" s="131"/>
      <c r="C1210" s="126"/>
      <c r="D1210" s="126"/>
      <c r="E1210" s="126"/>
      <c r="F1210" s="131"/>
      <c r="G1210" s="133"/>
      <c r="H1210" s="126"/>
      <c r="I1210" s="74">
        <f>SCH!A744</f>
        <v>0</v>
      </c>
    </row>
    <row r="1211" spans="1:9">
      <c r="A1211" s="131"/>
      <c r="B1211" s="131"/>
      <c r="C1211" s="126"/>
      <c r="D1211" s="126"/>
      <c r="E1211" s="126"/>
      <c r="F1211" s="131"/>
      <c r="G1211" s="133"/>
      <c r="H1211" s="126"/>
      <c r="I1211" s="74">
        <f>SCH!A745</f>
        <v>0</v>
      </c>
    </row>
    <row r="1212" spans="1:9">
      <c r="A1212" s="131"/>
      <c r="B1212" s="131"/>
      <c r="C1212" s="126"/>
      <c r="D1212" s="126"/>
      <c r="E1212" s="126"/>
      <c r="F1212" s="131"/>
      <c r="G1212" s="133"/>
      <c r="H1212" s="126"/>
      <c r="I1212" s="74">
        <f>SCH!A746</f>
        <v>0</v>
      </c>
    </row>
    <row r="1213" spans="1:9">
      <c r="A1213" s="131"/>
      <c r="B1213" s="131"/>
      <c r="C1213" s="126"/>
      <c r="D1213" s="126"/>
      <c r="E1213" s="126"/>
      <c r="F1213" s="131"/>
      <c r="G1213" s="133"/>
      <c r="H1213" s="126"/>
      <c r="I1213" s="74">
        <f>SCH!A747</f>
        <v>0</v>
      </c>
    </row>
    <row r="1214" spans="1:9">
      <c r="A1214" s="131"/>
      <c r="B1214" s="131"/>
      <c r="C1214" s="126"/>
      <c r="D1214" s="126"/>
      <c r="E1214" s="126"/>
      <c r="F1214" s="131"/>
      <c r="G1214" s="133"/>
      <c r="H1214" s="126"/>
      <c r="I1214" s="74">
        <f>SCH!A748</f>
        <v>0</v>
      </c>
    </row>
    <row r="1215" spans="1:9">
      <c r="A1215" s="131"/>
      <c r="B1215" s="131"/>
      <c r="C1215" s="126"/>
      <c r="D1215" s="126"/>
      <c r="E1215" s="126"/>
      <c r="F1215" s="131"/>
      <c r="G1215" s="133"/>
      <c r="H1215" s="126"/>
      <c r="I1215" s="74">
        <f>SCH!A749</f>
        <v>0</v>
      </c>
    </row>
    <row r="1216" spans="1:9">
      <c r="A1216" s="131"/>
      <c r="B1216" s="131"/>
      <c r="C1216" s="126"/>
      <c r="D1216" s="126"/>
      <c r="E1216" s="126"/>
      <c r="F1216" s="131"/>
      <c r="G1216" s="133"/>
      <c r="H1216" s="126"/>
      <c r="I1216" s="74">
        <f>SCH!A750</f>
        <v>0</v>
      </c>
    </row>
    <row r="1217" spans="1:9">
      <c r="A1217" s="131"/>
      <c r="B1217" s="131"/>
      <c r="C1217" s="126"/>
      <c r="D1217" s="126"/>
      <c r="E1217" s="126"/>
      <c r="F1217" s="131"/>
      <c r="G1217" s="133"/>
      <c r="H1217" s="126"/>
      <c r="I1217" s="74">
        <f>SCH!A751</f>
        <v>0</v>
      </c>
    </row>
    <row r="1218" spans="1:9">
      <c r="A1218" s="131"/>
      <c r="B1218" s="131"/>
      <c r="C1218" s="126"/>
      <c r="D1218" s="126"/>
      <c r="E1218" s="126"/>
      <c r="F1218" s="131"/>
      <c r="G1218" s="133"/>
      <c r="H1218" s="126"/>
      <c r="I1218" s="74">
        <f>SCH!A752</f>
        <v>0</v>
      </c>
    </row>
    <row r="1219" spans="1:9">
      <c r="A1219" s="131"/>
      <c r="B1219" s="131"/>
      <c r="C1219" s="126"/>
      <c r="D1219" s="126"/>
      <c r="E1219" s="126"/>
      <c r="F1219" s="131"/>
      <c r="G1219" s="133"/>
      <c r="H1219" s="126"/>
      <c r="I1219" s="74">
        <f>SCH!A753</f>
        <v>0</v>
      </c>
    </row>
    <row r="1220" spans="1:9">
      <c r="A1220" s="131"/>
      <c r="B1220" s="131"/>
      <c r="C1220" s="126"/>
      <c r="D1220" s="126"/>
      <c r="E1220" s="126"/>
      <c r="F1220" s="131"/>
      <c r="G1220" s="133"/>
      <c r="H1220" s="126"/>
      <c r="I1220" s="74">
        <f>SCH!A754</f>
        <v>0</v>
      </c>
    </row>
    <row r="1221" spans="1:9">
      <c r="A1221" s="131"/>
      <c r="B1221" s="131"/>
      <c r="C1221" s="126"/>
      <c r="D1221" s="126"/>
      <c r="E1221" s="126"/>
      <c r="F1221" s="131"/>
      <c r="G1221" s="133"/>
      <c r="H1221" s="126"/>
      <c r="I1221" s="74">
        <f>SCH!A755</f>
        <v>0</v>
      </c>
    </row>
    <row r="1222" spans="1:9">
      <c r="A1222" s="131"/>
      <c r="B1222" s="131"/>
      <c r="C1222" s="126"/>
      <c r="D1222" s="126"/>
      <c r="E1222" s="126"/>
      <c r="F1222" s="131"/>
      <c r="G1222" s="133"/>
      <c r="H1222" s="126"/>
      <c r="I1222" s="74">
        <f>SCH!A756</f>
        <v>0</v>
      </c>
    </row>
    <row r="1223" spans="1:9">
      <c r="A1223" s="131"/>
      <c r="B1223" s="131"/>
      <c r="C1223" s="126"/>
      <c r="D1223" s="126"/>
      <c r="E1223" s="126"/>
      <c r="F1223" s="131"/>
      <c r="G1223" s="133"/>
      <c r="H1223" s="126"/>
      <c r="I1223" s="74">
        <f>SCH!A757</f>
        <v>0</v>
      </c>
    </row>
    <row r="1224" spans="1:9">
      <c r="A1224" s="131"/>
      <c r="B1224" s="131"/>
      <c r="C1224" s="126"/>
      <c r="D1224" s="126"/>
      <c r="E1224" s="126"/>
      <c r="F1224" s="131"/>
      <c r="G1224" s="133"/>
      <c r="H1224" s="126"/>
      <c r="I1224" s="74">
        <f>SCH!A758</f>
        <v>0</v>
      </c>
    </row>
    <row r="1225" spans="1:9">
      <c r="A1225" s="131"/>
      <c r="B1225" s="131"/>
      <c r="C1225" s="126"/>
      <c r="D1225" s="126"/>
      <c r="E1225" s="126"/>
      <c r="F1225" s="131"/>
      <c r="G1225" s="133"/>
      <c r="H1225" s="126"/>
      <c r="I1225" s="74">
        <f>SCH!A759</f>
        <v>0</v>
      </c>
    </row>
    <row r="1226" spans="1:9">
      <c r="A1226" s="131"/>
      <c r="B1226" s="131"/>
      <c r="C1226" s="126"/>
      <c r="D1226" s="126"/>
      <c r="E1226" s="126"/>
      <c r="F1226" s="131"/>
      <c r="G1226" s="133"/>
      <c r="H1226" s="126"/>
      <c r="I1226" s="74">
        <f>SCH!A760</f>
        <v>0</v>
      </c>
    </row>
    <row r="1227" spans="1:9">
      <c r="A1227" s="131"/>
      <c r="B1227" s="131"/>
      <c r="C1227" s="126"/>
      <c r="D1227" s="126"/>
      <c r="E1227" s="126"/>
      <c r="F1227" s="131"/>
      <c r="G1227" s="133"/>
      <c r="H1227" s="126"/>
      <c r="I1227" s="74">
        <f>SCH!A761</f>
        <v>0</v>
      </c>
    </row>
    <row r="1228" spans="1:9">
      <c r="A1228" s="131"/>
      <c r="B1228" s="131"/>
      <c r="C1228" s="126"/>
      <c r="D1228" s="126"/>
      <c r="E1228" s="126"/>
      <c r="F1228" s="131"/>
      <c r="G1228" s="133"/>
      <c r="H1228" s="126"/>
      <c r="I1228" s="74">
        <f>SCH!A762</f>
        <v>0</v>
      </c>
    </row>
    <row r="1229" spans="1:9">
      <c r="A1229" s="131"/>
      <c r="B1229" s="131"/>
      <c r="C1229" s="126"/>
      <c r="D1229" s="126"/>
      <c r="E1229" s="126"/>
      <c r="F1229" s="131"/>
      <c r="G1229" s="133"/>
      <c r="H1229" s="126"/>
      <c r="I1229" s="74">
        <f>SCH!A763</f>
        <v>0</v>
      </c>
    </row>
    <row r="1230" spans="1:9">
      <c r="A1230" s="131"/>
      <c r="B1230" s="131"/>
      <c r="C1230" s="126"/>
      <c r="D1230" s="126"/>
      <c r="E1230" s="126"/>
      <c r="F1230" s="131"/>
      <c r="G1230" s="133"/>
      <c r="H1230" s="126"/>
      <c r="I1230" s="74">
        <f>SCH!A764</f>
        <v>0</v>
      </c>
    </row>
    <row r="1231" spans="1:9">
      <c r="A1231" s="131"/>
      <c r="B1231" s="131"/>
      <c r="C1231" s="126"/>
      <c r="D1231" s="126"/>
      <c r="E1231" s="126"/>
      <c r="F1231" s="131"/>
      <c r="G1231" s="133"/>
      <c r="H1231" s="126"/>
      <c r="I1231" s="74">
        <f>SCH!A765</f>
        <v>0</v>
      </c>
    </row>
    <row r="1232" spans="1:9">
      <c r="A1232" s="131"/>
      <c r="B1232" s="131"/>
      <c r="C1232" s="126"/>
      <c r="D1232" s="126"/>
      <c r="E1232" s="126"/>
      <c r="F1232" s="131"/>
      <c r="G1232" s="133"/>
      <c r="H1232" s="126"/>
      <c r="I1232" s="74">
        <f>SCH!A766</f>
        <v>0</v>
      </c>
    </row>
    <row r="1233" spans="1:9">
      <c r="A1233" s="131"/>
      <c r="B1233" s="131"/>
      <c r="C1233" s="126"/>
      <c r="D1233" s="126"/>
      <c r="E1233" s="126"/>
      <c r="F1233" s="131"/>
      <c r="G1233" s="133"/>
      <c r="H1233" s="126"/>
      <c r="I1233" s="74">
        <f>SCH!A767</f>
        <v>0</v>
      </c>
    </row>
    <row r="1234" spans="1:9">
      <c r="A1234" s="131"/>
      <c r="B1234" s="131"/>
      <c r="C1234" s="126"/>
      <c r="D1234" s="126"/>
      <c r="E1234" s="126"/>
      <c r="F1234" s="131"/>
      <c r="G1234" s="133"/>
      <c r="H1234" s="126"/>
      <c r="I1234" s="74">
        <f>SCH!A768</f>
        <v>0</v>
      </c>
    </row>
    <row r="1235" spans="1:9">
      <c r="A1235" s="131"/>
      <c r="B1235" s="131"/>
      <c r="C1235" s="126"/>
      <c r="D1235" s="126"/>
      <c r="E1235" s="126"/>
      <c r="F1235" s="131"/>
      <c r="G1235" s="133"/>
      <c r="H1235" s="126"/>
      <c r="I1235" s="74">
        <f>SCH!A769</f>
        <v>0</v>
      </c>
    </row>
    <row r="1236" spans="1:9">
      <c r="A1236" s="131"/>
      <c r="B1236" s="131"/>
      <c r="C1236" s="126"/>
      <c r="D1236" s="126"/>
      <c r="E1236" s="126"/>
      <c r="F1236" s="131"/>
      <c r="G1236" s="133"/>
      <c r="H1236" s="126"/>
      <c r="I1236" s="74">
        <f>SCH!A770</f>
        <v>0</v>
      </c>
    </row>
    <row r="1237" spans="1:9">
      <c r="A1237" s="131"/>
      <c r="B1237" s="131"/>
      <c r="C1237" s="126"/>
      <c r="D1237" s="126"/>
      <c r="E1237" s="126"/>
      <c r="F1237" s="131"/>
      <c r="G1237" s="133"/>
      <c r="H1237" s="126"/>
      <c r="I1237" s="74">
        <f>SCH!A771</f>
        <v>0</v>
      </c>
    </row>
    <row r="1238" spans="1:9">
      <c r="A1238" s="131"/>
      <c r="B1238" s="131"/>
      <c r="C1238" s="126"/>
      <c r="D1238" s="126"/>
      <c r="E1238" s="126"/>
      <c r="F1238" s="131"/>
      <c r="G1238" s="133"/>
      <c r="H1238" s="126"/>
      <c r="I1238" s="74">
        <f>SCH!A772</f>
        <v>0</v>
      </c>
    </row>
    <row r="1239" spans="1:9">
      <c r="A1239" s="131"/>
      <c r="B1239" s="131"/>
      <c r="C1239" s="126"/>
      <c r="D1239" s="126"/>
      <c r="E1239" s="126"/>
      <c r="F1239" s="131"/>
      <c r="G1239" s="133"/>
      <c r="H1239" s="126"/>
      <c r="I1239" s="74">
        <f>SCH!A773</f>
        <v>0</v>
      </c>
    </row>
    <row r="1240" spans="1:9">
      <c r="A1240" s="131"/>
      <c r="B1240" s="131"/>
      <c r="C1240" s="126"/>
      <c r="D1240" s="126"/>
      <c r="E1240" s="126"/>
      <c r="F1240" s="131"/>
      <c r="G1240" s="133"/>
      <c r="H1240" s="126"/>
      <c r="I1240" s="74">
        <f>SCH!A774</f>
        <v>0</v>
      </c>
    </row>
    <row r="1241" spans="1:9">
      <c r="A1241" s="131"/>
      <c r="B1241" s="131"/>
      <c r="C1241" s="126"/>
      <c r="D1241" s="126"/>
      <c r="E1241" s="126"/>
      <c r="F1241" s="131"/>
      <c r="G1241" s="133"/>
      <c r="H1241" s="126"/>
      <c r="I1241" s="74">
        <f>SCH!A775</f>
        <v>0</v>
      </c>
    </row>
    <row r="1242" spans="1:9">
      <c r="A1242" s="131"/>
      <c r="B1242" s="131"/>
      <c r="C1242" s="126"/>
      <c r="D1242" s="126"/>
      <c r="E1242" s="126"/>
      <c r="F1242" s="131"/>
      <c r="G1242" s="133"/>
      <c r="H1242" s="126"/>
      <c r="I1242" s="74">
        <f>SCH!A776</f>
        <v>0</v>
      </c>
    </row>
    <row r="1243" spans="1:9">
      <c r="A1243" s="131"/>
      <c r="B1243" s="131"/>
      <c r="C1243" s="126"/>
      <c r="D1243" s="126"/>
      <c r="E1243" s="126"/>
      <c r="F1243" s="131"/>
      <c r="G1243" s="133"/>
      <c r="H1243" s="126"/>
      <c r="I1243" s="74">
        <f>SCH!A777</f>
        <v>0</v>
      </c>
    </row>
    <row r="1244" spans="1:9">
      <c r="A1244" s="131"/>
      <c r="B1244" s="131"/>
      <c r="C1244" s="126"/>
      <c r="D1244" s="126"/>
      <c r="E1244" s="126"/>
      <c r="F1244" s="131"/>
      <c r="G1244" s="133"/>
      <c r="H1244" s="126"/>
      <c r="I1244" s="74">
        <f>SCH!A778</f>
        <v>0</v>
      </c>
    </row>
    <row r="1245" spans="1:9">
      <c r="A1245" s="131"/>
      <c r="B1245" s="131"/>
      <c r="C1245" s="126"/>
      <c r="D1245" s="126"/>
      <c r="E1245" s="126"/>
      <c r="F1245" s="131"/>
      <c r="G1245" s="133"/>
      <c r="H1245" s="126"/>
      <c r="I1245" s="74">
        <f>SCH!A779</f>
        <v>0</v>
      </c>
    </row>
    <row r="1246" spans="1:9">
      <c r="A1246" s="131"/>
      <c r="B1246" s="131"/>
      <c r="C1246" s="126"/>
      <c r="D1246" s="126"/>
      <c r="E1246" s="126"/>
      <c r="F1246" s="131"/>
      <c r="G1246" s="133"/>
      <c r="H1246" s="126"/>
      <c r="I1246" s="74">
        <f>SCH!A780</f>
        <v>0</v>
      </c>
    </row>
    <row r="1247" spans="1:9">
      <c r="A1247" s="131"/>
      <c r="B1247" s="131"/>
      <c r="C1247" s="126"/>
      <c r="D1247" s="126"/>
      <c r="E1247" s="126"/>
      <c r="F1247" s="131"/>
      <c r="G1247" s="133"/>
      <c r="H1247" s="126"/>
      <c r="I1247" s="74">
        <f>SCH!A781</f>
        <v>0</v>
      </c>
    </row>
    <row r="1248" spans="1:9">
      <c r="A1248" s="131"/>
      <c r="B1248" s="131"/>
      <c r="C1248" s="126"/>
      <c r="D1248" s="126"/>
      <c r="E1248" s="126"/>
      <c r="F1248" s="131"/>
      <c r="G1248" s="133"/>
      <c r="H1248" s="126"/>
      <c r="I1248" s="74">
        <f>SCH!A782</f>
        <v>0</v>
      </c>
    </row>
    <row r="1249" spans="1:9">
      <c r="A1249" s="131"/>
      <c r="B1249" s="131"/>
      <c r="C1249" s="126"/>
      <c r="D1249" s="126"/>
      <c r="E1249" s="126"/>
      <c r="F1249" s="131"/>
      <c r="G1249" s="133"/>
      <c r="H1249" s="126"/>
      <c r="I1249" s="74">
        <f>SCH!A783</f>
        <v>0</v>
      </c>
    </row>
    <row r="1250" spans="1:9">
      <c r="A1250" s="131"/>
      <c r="B1250" s="131"/>
      <c r="C1250" s="126"/>
      <c r="D1250" s="126"/>
      <c r="E1250" s="126"/>
      <c r="F1250" s="131"/>
      <c r="G1250" s="133"/>
      <c r="H1250" s="126"/>
      <c r="I1250" s="74">
        <f>SCH!A784</f>
        <v>0</v>
      </c>
    </row>
    <row r="1251" spans="1:9">
      <c r="A1251" s="131"/>
      <c r="B1251" s="131"/>
      <c r="C1251" s="126"/>
      <c r="D1251" s="126"/>
      <c r="E1251" s="126"/>
      <c r="F1251" s="131"/>
      <c r="G1251" s="133"/>
      <c r="H1251" s="126"/>
      <c r="I1251" s="74">
        <f>SCH!A785</f>
        <v>0</v>
      </c>
    </row>
    <row r="1252" spans="1:9">
      <c r="A1252" s="131"/>
      <c r="B1252" s="131"/>
      <c r="C1252" s="126"/>
      <c r="D1252" s="126"/>
      <c r="E1252" s="126"/>
      <c r="F1252" s="131"/>
      <c r="G1252" s="133"/>
      <c r="H1252" s="126"/>
      <c r="I1252" s="74">
        <f>SCH!A786</f>
        <v>0</v>
      </c>
    </row>
    <row r="1253" spans="1:9">
      <c r="A1253" s="131"/>
      <c r="B1253" s="131"/>
      <c r="C1253" s="126"/>
      <c r="D1253" s="126"/>
      <c r="E1253" s="126"/>
      <c r="F1253" s="131"/>
      <c r="G1253" s="133"/>
      <c r="H1253" s="126"/>
      <c r="I1253" s="74">
        <f>SCH!A787</f>
        <v>0</v>
      </c>
    </row>
    <row r="1254" spans="1:9">
      <c r="A1254" s="131"/>
      <c r="B1254" s="131"/>
      <c r="C1254" s="126"/>
      <c r="D1254" s="126"/>
      <c r="E1254" s="126"/>
      <c r="F1254" s="131"/>
      <c r="G1254" s="133"/>
      <c r="H1254" s="126"/>
      <c r="I1254" s="74">
        <f>SCH!A788</f>
        <v>0</v>
      </c>
    </row>
    <row r="1255" spans="1:9">
      <c r="A1255" s="131"/>
      <c r="B1255" s="131"/>
      <c r="C1255" s="126"/>
      <c r="D1255" s="126"/>
      <c r="E1255" s="126"/>
      <c r="F1255" s="131"/>
      <c r="G1255" s="133"/>
      <c r="H1255" s="126"/>
      <c r="I1255" s="74">
        <f>SCH!A789</f>
        <v>0</v>
      </c>
    </row>
    <row r="1256" spans="1:9">
      <c r="A1256" s="131"/>
      <c r="B1256" s="131"/>
      <c r="C1256" s="126"/>
      <c r="D1256" s="126"/>
      <c r="E1256" s="126"/>
      <c r="F1256" s="131"/>
      <c r="G1256" s="133"/>
      <c r="H1256" s="126"/>
      <c r="I1256" s="74">
        <f>SCH!A790</f>
        <v>0</v>
      </c>
    </row>
    <row r="1257" spans="1:9">
      <c r="A1257" s="131"/>
      <c r="B1257" s="131"/>
      <c r="C1257" s="126"/>
      <c r="D1257" s="126"/>
      <c r="E1257" s="126"/>
      <c r="F1257" s="131"/>
      <c r="G1257" s="133"/>
      <c r="H1257" s="126"/>
      <c r="I1257" s="74">
        <f>SCH!A791</f>
        <v>0</v>
      </c>
    </row>
    <row r="1258" spans="1:9">
      <c r="A1258" s="131"/>
      <c r="B1258" s="131"/>
      <c r="C1258" s="126"/>
      <c r="D1258" s="126"/>
      <c r="E1258" s="126"/>
      <c r="F1258" s="131"/>
      <c r="G1258" s="133"/>
      <c r="H1258" s="126"/>
      <c r="I1258" s="74">
        <f>SCH!A792</f>
        <v>0</v>
      </c>
    </row>
    <row r="1259" spans="1:9">
      <c r="A1259" s="131"/>
      <c r="B1259" s="131"/>
      <c r="C1259" s="126"/>
      <c r="D1259" s="126"/>
      <c r="E1259" s="126"/>
      <c r="F1259" s="131"/>
      <c r="G1259" s="133"/>
      <c r="H1259" s="126"/>
      <c r="I1259" s="74">
        <f>SCH!A793</f>
        <v>0</v>
      </c>
    </row>
    <row r="1260" spans="1:9">
      <c r="A1260" s="131"/>
      <c r="B1260" s="131"/>
      <c r="C1260" s="126"/>
      <c r="D1260" s="126"/>
      <c r="E1260" s="126"/>
      <c r="F1260" s="131"/>
      <c r="G1260" s="133"/>
      <c r="H1260" s="126"/>
      <c r="I1260" s="74">
        <f>SCH!A794</f>
        <v>0</v>
      </c>
    </row>
    <row r="1261" spans="1:9">
      <c r="A1261" s="131"/>
      <c r="B1261" s="131"/>
      <c r="C1261" s="126"/>
      <c r="D1261" s="126"/>
      <c r="E1261" s="126"/>
      <c r="F1261" s="131"/>
      <c r="G1261" s="133"/>
      <c r="H1261" s="126"/>
      <c r="I1261" s="74">
        <f>SCH!A795</f>
        <v>0</v>
      </c>
    </row>
    <row r="1262" spans="1:9">
      <c r="A1262" s="131"/>
      <c r="B1262" s="131"/>
      <c r="C1262" s="126"/>
      <c r="D1262" s="126"/>
      <c r="E1262" s="126"/>
      <c r="F1262" s="131"/>
      <c r="G1262" s="133"/>
      <c r="H1262" s="126"/>
      <c r="I1262" s="74">
        <f>SCH!A796</f>
        <v>0</v>
      </c>
    </row>
    <row r="1263" spans="1:9">
      <c r="A1263" s="131"/>
      <c r="B1263" s="131"/>
      <c r="C1263" s="126"/>
      <c r="D1263" s="126"/>
      <c r="E1263" s="126"/>
      <c r="F1263" s="131"/>
      <c r="G1263" s="133"/>
      <c r="H1263" s="126"/>
      <c r="I1263" s="74">
        <f>SCH!A797</f>
        <v>0</v>
      </c>
    </row>
    <row r="1264" spans="1:9">
      <c r="A1264" s="131"/>
      <c r="B1264" s="131"/>
      <c r="C1264" s="126"/>
      <c r="D1264" s="126"/>
      <c r="E1264" s="126"/>
      <c r="F1264" s="131"/>
      <c r="G1264" s="133"/>
      <c r="H1264" s="126"/>
      <c r="I1264" s="74">
        <f>SCH!A798</f>
        <v>0</v>
      </c>
    </row>
    <row r="1265" spans="1:9">
      <c r="A1265" s="131"/>
      <c r="B1265" s="131"/>
      <c r="C1265" s="126"/>
      <c r="D1265" s="126"/>
      <c r="E1265" s="126"/>
      <c r="F1265" s="131"/>
      <c r="G1265" s="133"/>
      <c r="H1265" s="126"/>
      <c r="I1265" s="74">
        <f>SCH!A799</f>
        <v>0</v>
      </c>
    </row>
    <row r="1266" spans="1:9">
      <c r="A1266" s="131"/>
      <c r="B1266" s="131"/>
      <c r="C1266" s="126"/>
      <c r="D1266" s="126"/>
      <c r="E1266" s="126"/>
      <c r="F1266" s="131"/>
      <c r="G1266" s="133"/>
      <c r="H1266" s="126"/>
      <c r="I1266" s="74">
        <f>SCH!A800</f>
        <v>0</v>
      </c>
    </row>
    <row r="1267" spans="1:9">
      <c r="A1267" s="131"/>
      <c r="B1267" s="131"/>
      <c r="C1267" s="126"/>
      <c r="D1267" s="126"/>
      <c r="E1267" s="126"/>
      <c r="F1267" s="131"/>
      <c r="G1267" s="133"/>
      <c r="H1267" s="126"/>
      <c r="I1267" s="74">
        <f>SCH!A801</f>
        <v>0</v>
      </c>
    </row>
    <row r="1268" spans="1:9">
      <c r="A1268" s="131"/>
      <c r="B1268" s="131"/>
      <c r="C1268" s="126"/>
      <c r="D1268" s="126"/>
      <c r="E1268" s="126"/>
      <c r="F1268" s="131"/>
      <c r="G1268" s="133"/>
      <c r="H1268" s="126"/>
      <c r="I1268" s="74">
        <f>SCH!A802</f>
        <v>0</v>
      </c>
    </row>
    <row r="1269" spans="1:9">
      <c r="A1269" s="131"/>
      <c r="B1269" s="131"/>
      <c r="C1269" s="126"/>
      <c r="D1269" s="126"/>
      <c r="E1269" s="126"/>
      <c r="F1269" s="131"/>
      <c r="G1269" s="133"/>
      <c r="H1269" s="126"/>
      <c r="I1269" s="74">
        <f>SCH!A803</f>
        <v>0</v>
      </c>
    </row>
    <row r="1270" spans="1:9">
      <c r="A1270" s="131"/>
      <c r="B1270" s="131"/>
      <c r="C1270" s="126"/>
      <c r="D1270" s="126"/>
      <c r="E1270" s="126"/>
      <c r="F1270" s="131"/>
      <c r="G1270" s="133"/>
      <c r="H1270" s="126"/>
      <c r="I1270" s="74">
        <f>SCH!A804</f>
        <v>0</v>
      </c>
    </row>
    <row r="1271" spans="1:9">
      <c r="A1271" s="131"/>
      <c r="B1271" s="131"/>
      <c r="C1271" s="126"/>
      <c r="D1271" s="126"/>
      <c r="E1271" s="126"/>
      <c r="F1271" s="131"/>
      <c r="G1271" s="133"/>
      <c r="H1271" s="126"/>
      <c r="I1271" s="74">
        <f>SCH!A805</f>
        <v>0</v>
      </c>
    </row>
    <row r="1272" spans="1:9">
      <c r="A1272" s="131"/>
      <c r="B1272" s="131"/>
      <c r="C1272" s="126"/>
      <c r="D1272" s="126"/>
      <c r="E1272" s="126"/>
      <c r="F1272" s="131"/>
      <c r="G1272" s="133"/>
      <c r="H1272" s="126"/>
      <c r="I1272" s="74">
        <f>SCH!A806</f>
        <v>0</v>
      </c>
    </row>
    <row r="1273" spans="1:9">
      <c r="A1273" s="131"/>
      <c r="B1273" s="131"/>
      <c r="C1273" s="126"/>
      <c r="D1273" s="126"/>
      <c r="E1273" s="126"/>
      <c r="F1273" s="131"/>
      <c r="G1273" s="133"/>
      <c r="H1273" s="126"/>
      <c r="I1273" s="74">
        <f>SCH!A807</f>
        <v>0</v>
      </c>
    </row>
    <row r="1274" spans="1:9">
      <c r="A1274" s="131"/>
      <c r="B1274" s="131"/>
      <c r="C1274" s="126"/>
      <c r="D1274" s="126"/>
      <c r="E1274" s="126"/>
      <c r="F1274" s="131"/>
      <c r="G1274" s="133"/>
      <c r="H1274" s="126"/>
      <c r="I1274" s="74">
        <f>SCH!A808</f>
        <v>0</v>
      </c>
    </row>
    <row r="1275" spans="1:9">
      <c r="A1275" s="131"/>
      <c r="B1275" s="131"/>
      <c r="C1275" s="126"/>
      <c r="D1275" s="126"/>
      <c r="E1275" s="126"/>
      <c r="F1275" s="131"/>
      <c r="G1275" s="133"/>
      <c r="H1275" s="126"/>
      <c r="I1275" s="74">
        <f>SCH!A809</f>
        <v>0</v>
      </c>
    </row>
    <row r="1276" spans="1:9">
      <c r="A1276" s="131"/>
      <c r="B1276" s="131"/>
      <c r="C1276" s="126"/>
      <c r="D1276" s="126"/>
      <c r="E1276" s="126"/>
      <c r="F1276" s="131"/>
      <c r="G1276" s="133"/>
      <c r="H1276" s="126"/>
      <c r="I1276" s="74">
        <f>SCH!A810</f>
        <v>0</v>
      </c>
    </row>
    <row r="1277" spans="1:9">
      <c r="A1277" s="131"/>
      <c r="B1277" s="131"/>
      <c r="C1277" s="126"/>
      <c r="D1277" s="126"/>
      <c r="E1277" s="126"/>
      <c r="F1277" s="131"/>
      <c r="G1277" s="133"/>
      <c r="H1277" s="126"/>
      <c r="I1277" s="74">
        <f>SCH!A811</f>
        <v>0</v>
      </c>
    </row>
    <row r="1278" spans="1:9">
      <c r="A1278" s="131"/>
      <c r="B1278" s="131"/>
      <c r="C1278" s="126"/>
      <c r="D1278" s="126"/>
      <c r="E1278" s="126"/>
      <c r="F1278" s="131"/>
      <c r="G1278" s="133"/>
      <c r="H1278" s="126"/>
      <c r="I1278" s="74">
        <f>SCH!A812</f>
        <v>0</v>
      </c>
    </row>
    <row r="1279" spans="1:9">
      <c r="A1279" s="131"/>
      <c r="B1279" s="131"/>
      <c r="C1279" s="126"/>
      <c r="D1279" s="126"/>
      <c r="E1279" s="126"/>
      <c r="F1279" s="131"/>
      <c r="G1279" s="133"/>
      <c r="H1279" s="126"/>
      <c r="I1279" s="74">
        <f>SCH!A813</f>
        <v>0</v>
      </c>
    </row>
    <row r="1280" spans="1:9">
      <c r="A1280" s="131"/>
      <c r="B1280" s="131"/>
      <c r="C1280" s="126"/>
      <c r="D1280" s="126"/>
      <c r="E1280" s="126"/>
      <c r="F1280" s="131"/>
      <c r="G1280" s="133"/>
      <c r="H1280" s="126"/>
      <c r="I1280" s="74">
        <f>SCH!A814</f>
        <v>0</v>
      </c>
    </row>
    <row r="1281" spans="1:9">
      <c r="A1281" s="131"/>
      <c r="B1281" s="131"/>
      <c r="C1281" s="126"/>
      <c r="D1281" s="126"/>
      <c r="E1281" s="126"/>
      <c r="F1281" s="131"/>
      <c r="G1281" s="133"/>
      <c r="H1281" s="126"/>
      <c r="I1281" s="74">
        <f>SCH!A815</f>
        <v>0</v>
      </c>
    </row>
    <row r="1282" spans="1:9">
      <c r="A1282" s="131"/>
      <c r="B1282" s="131"/>
      <c r="C1282" s="126"/>
      <c r="D1282" s="126"/>
      <c r="E1282" s="126"/>
      <c r="F1282" s="131"/>
      <c r="G1282" s="133"/>
      <c r="H1282" s="126"/>
      <c r="I1282" s="74">
        <f>SCH!A816</f>
        <v>0</v>
      </c>
    </row>
    <row r="1283" spans="1:9">
      <c r="A1283" s="131"/>
      <c r="B1283" s="131"/>
      <c r="C1283" s="126"/>
      <c r="D1283" s="126"/>
      <c r="E1283" s="126"/>
      <c r="F1283" s="131"/>
      <c r="G1283" s="133"/>
      <c r="H1283" s="126"/>
      <c r="I1283" s="74">
        <f>SCH!A817</f>
        <v>0</v>
      </c>
    </row>
    <row r="1284" spans="1:9">
      <c r="A1284" s="131"/>
      <c r="B1284" s="131"/>
      <c r="C1284" s="126"/>
      <c r="D1284" s="126"/>
      <c r="E1284" s="126"/>
      <c r="F1284" s="131"/>
      <c r="G1284" s="133"/>
      <c r="H1284" s="126"/>
      <c r="I1284" s="74">
        <f>SCH!A818</f>
        <v>0</v>
      </c>
    </row>
    <row r="1285" spans="1:9">
      <c r="A1285" s="131"/>
      <c r="B1285" s="131"/>
      <c r="C1285" s="126"/>
      <c r="D1285" s="126"/>
      <c r="E1285" s="126"/>
      <c r="F1285" s="131"/>
      <c r="G1285" s="133"/>
      <c r="H1285" s="126"/>
      <c r="I1285" s="74">
        <f>SCH!A819</f>
        <v>0</v>
      </c>
    </row>
    <row r="1286" spans="1:9">
      <c r="A1286" s="131"/>
      <c r="B1286" s="131"/>
      <c r="C1286" s="126"/>
      <c r="D1286" s="126"/>
      <c r="E1286" s="126"/>
      <c r="F1286" s="131"/>
      <c r="G1286" s="133"/>
      <c r="H1286" s="126"/>
      <c r="I1286" s="74">
        <f>SCH!A820</f>
        <v>0</v>
      </c>
    </row>
    <row r="1287" spans="1:9">
      <c r="A1287" s="131"/>
      <c r="B1287" s="131"/>
      <c r="C1287" s="126"/>
      <c r="D1287" s="126"/>
      <c r="E1287" s="126"/>
      <c r="F1287" s="131"/>
      <c r="G1287" s="133"/>
      <c r="H1287" s="126"/>
      <c r="I1287" s="74">
        <f>SCH!A821</f>
        <v>0</v>
      </c>
    </row>
    <row r="1288" spans="1:9">
      <c r="A1288" s="131"/>
      <c r="B1288" s="131"/>
      <c r="C1288" s="126"/>
      <c r="D1288" s="126"/>
      <c r="E1288" s="126"/>
      <c r="F1288" s="131"/>
      <c r="G1288" s="133"/>
      <c r="H1288" s="126"/>
      <c r="I1288" s="74">
        <f>SCH!A822</f>
        <v>0</v>
      </c>
    </row>
    <row r="1289" spans="1:9">
      <c r="A1289" s="131"/>
      <c r="B1289" s="131"/>
      <c r="C1289" s="126"/>
      <c r="D1289" s="126"/>
      <c r="E1289" s="126"/>
      <c r="F1289" s="131"/>
      <c r="G1289" s="133"/>
      <c r="H1289" s="126"/>
      <c r="I1289" s="74">
        <f>SCH!A823</f>
        <v>0</v>
      </c>
    </row>
    <row r="1290" spans="1:9">
      <c r="A1290" s="131"/>
      <c r="B1290" s="131"/>
      <c r="C1290" s="126"/>
      <c r="D1290" s="126"/>
      <c r="E1290" s="126"/>
      <c r="F1290" s="131"/>
      <c r="G1290" s="133"/>
      <c r="H1290" s="126"/>
      <c r="I1290" s="74">
        <f>SCH!A824</f>
        <v>0</v>
      </c>
    </row>
    <row r="1291" spans="1:9">
      <c r="A1291" s="131"/>
      <c r="B1291" s="131"/>
      <c r="C1291" s="126"/>
      <c r="D1291" s="126"/>
      <c r="E1291" s="126"/>
      <c r="F1291" s="131"/>
      <c r="G1291" s="133"/>
      <c r="H1291" s="126"/>
      <c r="I1291" s="74">
        <f>SCH!A825</f>
        <v>0</v>
      </c>
    </row>
    <row r="1292" spans="1:9">
      <c r="A1292" s="131"/>
      <c r="B1292" s="131"/>
      <c r="C1292" s="126"/>
      <c r="D1292" s="126"/>
      <c r="E1292" s="126"/>
      <c r="F1292" s="131"/>
      <c r="G1292" s="133"/>
      <c r="H1292" s="126"/>
      <c r="I1292" s="74">
        <f>SCH!A826</f>
        <v>0</v>
      </c>
    </row>
    <row r="1293" spans="1:9">
      <c r="A1293" s="131"/>
      <c r="B1293" s="131"/>
      <c r="C1293" s="126"/>
      <c r="D1293" s="126"/>
      <c r="E1293" s="126"/>
      <c r="F1293" s="131"/>
      <c r="G1293" s="133"/>
      <c r="H1293" s="126"/>
      <c r="I1293" s="74">
        <f>SCH!A827</f>
        <v>0</v>
      </c>
    </row>
    <row r="1294" spans="1:9">
      <c r="A1294" s="131"/>
      <c r="B1294" s="131"/>
      <c r="C1294" s="126"/>
      <c r="D1294" s="126"/>
      <c r="E1294" s="126"/>
      <c r="F1294" s="131"/>
      <c r="G1294" s="133"/>
      <c r="H1294" s="126"/>
      <c r="I1294" s="74">
        <f>SCH!A828</f>
        <v>0</v>
      </c>
    </row>
    <row r="1295" spans="1:9">
      <c r="A1295" s="131"/>
      <c r="B1295" s="131"/>
      <c r="C1295" s="126"/>
      <c r="D1295" s="126"/>
      <c r="E1295" s="126"/>
      <c r="F1295" s="131"/>
      <c r="G1295" s="133"/>
      <c r="H1295" s="126"/>
      <c r="I1295" s="74">
        <f>SCH!A829</f>
        <v>0</v>
      </c>
    </row>
    <row r="1296" spans="1:9">
      <c r="A1296" s="131"/>
      <c r="B1296" s="131"/>
      <c r="C1296" s="126"/>
      <c r="D1296" s="126"/>
      <c r="E1296" s="126"/>
      <c r="F1296" s="131"/>
      <c r="G1296" s="133"/>
      <c r="H1296" s="126"/>
      <c r="I1296" s="74">
        <f>SCH!A830</f>
        <v>0</v>
      </c>
    </row>
    <row r="1297" spans="1:9">
      <c r="A1297" s="131"/>
      <c r="B1297" s="131"/>
      <c r="C1297" s="126"/>
      <c r="D1297" s="126"/>
      <c r="E1297" s="126"/>
      <c r="F1297" s="131"/>
      <c r="G1297" s="133"/>
      <c r="H1297" s="126"/>
      <c r="I1297" s="74">
        <f>SCH!A831</f>
        <v>0</v>
      </c>
    </row>
    <row r="1298" spans="1:9">
      <c r="A1298" s="131"/>
      <c r="B1298" s="131"/>
      <c r="C1298" s="126"/>
      <c r="D1298" s="126"/>
      <c r="E1298" s="126"/>
      <c r="F1298" s="131"/>
      <c r="G1298" s="133"/>
      <c r="H1298" s="126"/>
      <c r="I1298" s="74">
        <f>SCH!A832</f>
        <v>0</v>
      </c>
    </row>
    <row r="1299" spans="1:9">
      <c r="A1299" s="131"/>
      <c r="B1299" s="131"/>
      <c r="C1299" s="126"/>
      <c r="D1299" s="126"/>
      <c r="E1299" s="126"/>
      <c r="F1299" s="131"/>
      <c r="G1299" s="133"/>
      <c r="H1299" s="126"/>
      <c r="I1299" s="74">
        <f>SCH!A833</f>
        <v>0</v>
      </c>
    </row>
    <row r="1300" spans="1:9">
      <c r="A1300" s="131"/>
      <c r="B1300" s="131"/>
      <c r="C1300" s="126"/>
      <c r="D1300" s="126"/>
      <c r="E1300" s="126"/>
      <c r="F1300" s="131"/>
      <c r="G1300" s="133"/>
      <c r="H1300" s="126"/>
      <c r="I1300" s="74">
        <f>SCH!A834</f>
        <v>0</v>
      </c>
    </row>
    <row r="1301" spans="1:9">
      <c r="A1301" s="131"/>
      <c r="B1301" s="131"/>
      <c r="C1301" s="126"/>
      <c r="D1301" s="126"/>
      <c r="E1301" s="126"/>
      <c r="F1301" s="131"/>
      <c r="G1301" s="133"/>
      <c r="H1301" s="126"/>
      <c r="I1301" s="74">
        <f>SCH!A835</f>
        <v>0</v>
      </c>
    </row>
    <row r="1302" spans="1:9">
      <c r="A1302" s="131"/>
      <c r="B1302" s="131"/>
      <c r="C1302" s="126"/>
      <c r="D1302" s="126"/>
      <c r="E1302" s="126"/>
      <c r="F1302" s="131"/>
      <c r="G1302" s="133"/>
      <c r="H1302" s="126"/>
      <c r="I1302" s="74">
        <f>SCH!A836</f>
        <v>0</v>
      </c>
    </row>
    <row r="1303" spans="1:9">
      <c r="A1303" s="131"/>
      <c r="B1303" s="131"/>
      <c r="C1303" s="126"/>
      <c r="D1303" s="126"/>
      <c r="E1303" s="126"/>
      <c r="F1303" s="131"/>
      <c r="G1303" s="133"/>
      <c r="H1303" s="126"/>
      <c r="I1303" s="74">
        <f>SCH!A837</f>
        <v>0</v>
      </c>
    </row>
    <row r="1304" spans="1:9">
      <c r="A1304" s="131"/>
      <c r="B1304" s="131"/>
      <c r="C1304" s="126"/>
      <c r="D1304" s="126"/>
      <c r="E1304" s="126"/>
      <c r="F1304" s="131"/>
      <c r="G1304" s="133"/>
      <c r="H1304" s="126"/>
      <c r="I1304" s="74">
        <f>SCH!A838</f>
        <v>0</v>
      </c>
    </row>
    <row r="1305" spans="1:9">
      <c r="A1305" s="131"/>
      <c r="B1305" s="131"/>
      <c r="C1305" s="126"/>
      <c r="D1305" s="126"/>
      <c r="E1305" s="126"/>
      <c r="F1305" s="131"/>
      <c r="G1305" s="133"/>
      <c r="H1305" s="126"/>
      <c r="I1305" s="74">
        <f>SCH!A839</f>
        <v>0</v>
      </c>
    </row>
    <row r="1306" spans="1:9">
      <c r="A1306" s="131"/>
      <c r="B1306" s="131"/>
      <c r="C1306" s="126"/>
      <c r="D1306" s="126"/>
      <c r="E1306" s="126"/>
      <c r="F1306" s="131"/>
      <c r="G1306" s="133"/>
      <c r="H1306" s="126"/>
      <c r="I1306" s="74">
        <f>SCH!A840</f>
        <v>0</v>
      </c>
    </row>
    <row r="1307" spans="1:9">
      <c r="A1307" s="131"/>
      <c r="B1307" s="131"/>
      <c r="C1307" s="126"/>
      <c r="D1307" s="126"/>
      <c r="E1307" s="126"/>
      <c r="F1307" s="131"/>
      <c r="G1307" s="133"/>
      <c r="H1307" s="126"/>
      <c r="I1307" s="74">
        <f>SCH!A841</f>
        <v>0</v>
      </c>
    </row>
    <row r="1308" spans="1:9">
      <c r="A1308" s="131"/>
      <c r="B1308" s="131"/>
      <c r="C1308" s="126"/>
      <c r="D1308" s="126"/>
      <c r="E1308" s="126"/>
      <c r="F1308" s="131"/>
      <c r="G1308" s="133"/>
      <c r="H1308" s="126"/>
      <c r="I1308" s="74">
        <f>SCH!A842</f>
        <v>0</v>
      </c>
    </row>
    <row r="1309" spans="1:9">
      <c r="A1309" s="131"/>
      <c r="B1309" s="131"/>
      <c r="C1309" s="126"/>
      <c r="D1309" s="126"/>
      <c r="E1309" s="126"/>
      <c r="F1309" s="131"/>
      <c r="G1309" s="133"/>
      <c r="H1309" s="126"/>
      <c r="I1309" s="74">
        <f>SCH!A843</f>
        <v>0</v>
      </c>
    </row>
    <row r="1310" spans="1:9">
      <c r="A1310" s="131"/>
      <c r="B1310" s="131"/>
      <c r="C1310" s="126"/>
      <c r="D1310" s="126"/>
      <c r="E1310" s="126"/>
      <c r="F1310" s="131"/>
      <c r="G1310" s="133"/>
      <c r="H1310" s="126"/>
      <c r="I1310" s="74">
        <f>SCH!A844</f>
        <v>0</v>
      </c>
    </row>
    <row r="1311" spans="1:9">
      <c r="A1311" s="131"/>
      <c r="B1311" s="131"/>
      <c r="C1311" s="126"/>
      <c r="D1311" s="126"/>
      <c r="E1311" s="126"/>
      <c r="F1311" s="131"/>
      <c r="G1311" s="133"/>
      <c r="H1311" s="126"/>
      <c r="I1311" s="74">
        <f>SCH!A845</f>
        <v>0</v>
      </c>
    </row>
    <row r="1312" spans="1:9">
      <c r="A1312" s="131"/>
      <c r="B1312" s="131"/>
      <c r="C1312" s="126"/>
      <c r="D1312" s="126"/>
      <c r="E1312" s="126"/>
      <c r="F1312" s="131"/>
      <c r="G1312" s="133"/>
      <c r="H1312" s="126"/>
      <c r="I1312" s="74">
        <f>SCH!A846</f>
        <v>0</v>
      </c>
    </row>
    <row r="1313" spans="1:9">
      <c r="A1313" s="131"/>
      <c r="B1313" s="131"/>
      <c r="C1313" s="126"/>
      <c r="D1313" s="126"/>
      <c r="E1313" s="126"/>
      <c r="F1313" s="131"/>
      <c r="G1313" s="133"/>
      <c r="H1313" s="126"/>
      <c r="I1313" s="74">
        <f>SCH!A847</f>
        <v>0</v>
      </c>
    </row>
    <row r="1314" spans="1:9">
      <c r="A1314" s="131"/>
      <c r="B1314" s="131"/>
      <c r="C1314" s="126"/>
      <c r="D1314" s="126"/>
      <c r="E1314" s="126"/>
      <c r="F1314" s="131"/>
      <c r="G1314" s="133"/>
      <c r="H1314" s="126"/>
      <c r="I1314" s="74">
        <f>SCH!A848</f>
        <v>0</v>
      </c>
    </row>
    <row r="1315" spans="1:9">
      <c r="A1315" s="131"/>
      <c r="B1315" s="131"/>
      <c r="C1315" s="126"/>
      <c r="D1315" s="126"/>
      <c r="E1315" s="126"/>
      <c r="F1315" s="131"/>
      <c r="G1315" s="133"/>
      <c r="H1315" s="126"/>
      <c r="I1315" s="74">
        <f>SCH!A849</f>
        <v>0</v>
      </c>
    </row>
    <row r="1316" spans="1:9">
      <c r="A1316" s="131"/>
      <c r="B1316" s="131"/>
      <c r="C1316" s="126"/>
      <c r="D1316" s="126"/>
      <c r="E1316" s="126"/>
      <c r="F1316" s="131"/>
      <c r="G1316" s="133"/>
      <c r="H1316" s="126"/>
      <c r="I1316" s="74">
        <f>SCH!A850</f>
        <v>0</v>
      </c>
    </row>
    <row r="1317" spans="1:9">
      <c r="A1317" s="131"/>
      <c r="B1317" s="131"/>
      <c r="C1317" s="126"/>
      <c r="D1317" s="126"/>
      <c r="E1317" s="126"/>
      <c r="F1317" s="131"/>
      <c r="G1317" s="133"/>
      <c r="H1317" s="126"/>
      <c r="I1317" s="74">
        <f>SCH!A851</f>
        <v>0</v>
      </c>
    </row>
    <row r="1318" spans="1:9">
      <c r="A1318" s="131"/>
      <c r="B1318" s="131"/>
      <c r="C1318" s="126"/>
      <c r="D1318" s="126"/>
      <c r="E1318" s="126"/>
      <c r="F1318" s="131"/>
      <c r="G1318" s="133"/>
      <c r="H1318" s="126"/>
      <c r="I1318" s="74">
        <f>SCH!A852</f>
        <v>0</v>
      </c>
    </row>
    <row r="1319" spans="1:9">
      <c r="A1319" s="131"/>
      <c r="B1319" s="131"/>
      <c r="C1319" s="126"/>
      <c r="D1319" s="126"/>
      <c r="E1319" s="126"/>
      <c r="F1319" s="131"/>
      <c r="G1319" s="133"/>
      <c r="H1319" s="126"/>
      <c r="I1319" s="74">
        <f>SCH!A853</f>
        <v>0</v>
      </c>
    </row>
    <row r="1320" spans="1:9">
      <c r="A1320" s="131"/>
      <c r="B1320" s="131"/>
      <c r="C1320" s="126"/>
      <c r="D1320" s="126"/>
      <c r="E1320" s="126"/>
      <c r="F1320" s="131"/>
      <c r="G1320" s="133"/>
      <c r="H1320" s="126"/>
      <c r="I1320" s="74">
        <f>SCH!A854</f>
        <v>0</v>
      </c>
    </row>
    <row r="1321" spans="1:9">
      <c r="A1321" s="131"/>
      <c r="B1321" s="131"/>
      <c r="C1321" s="126"/>
      <c r="D1321" s="126"/>
      <c r="E1321" s="126"/>
      <c r="F1321" s="131"/>
      <c r="G1321" s="133"/>
      <c r="H1321" s="126"/>
      <c r="I1321" s="74">
        <f>SCH!A855</f>
        <v>0</v>
      </c>
    </row>
    <row r="1322" spans="1:9">
      <c r="A1322" s="131"/>
      <c r="B1322" s="131"/>
      <c r="C1322" s="126"/>
      <c r="D1322" s="126"/>
      <c r="E1322" s="126"/>
      <c r="F1322" s="131"/>
      <c r="G1322" s="133"/>
      <c r="H1322" s="126"/>
      <c r="I1322" s="74">
        <f>SCH!A856</f>
        <v>0</v>
      </c>
    </row>
    <row r="1323" spans="1:9">
      <c r="A1323" s="131"/>
      <c r="B1323" s="131"/>
      <c r="C1323" s="126"/>
      <c r="D1323" s="126"/>
      <c r="E1323" s="126"/>
      <c r="F1323" s="131"/>
      <c r="G1323" s="133"/>
      <c r="H1323" s="126"/>
      <c r="I1323" s="74">
        <f>SCH!A857</f>
        <v>0</v>
      </c>
    </row>
    <row r="1324" spans="1:9">
      <c r="A1324" s="131"/>
      <c r="B1324" s="131"/>
      <c r="C1324" s="126"/>
      <c r="D1324" s="126"/>
      <c r="E1324" s="126"/>
      <c r="F1324" s="131"/>
      <c r="G1324" s="133"/>
      <c r="H1324" s="126"/>
      <c r="I1324" s="74">
        <f>SCH!A858</f>
        <v>0</v>
      </c>
    </row>
    <row r="1325" spans="1:9">
      <c r="A1325" s="131"/>
      <c r="B1325" s="131"/>
      <c r="C1325" s="126"/>
      <c r="D1325" s="126"/>
      <c r="E1325" s="126"/>
      <c r="F1325" s="131"/>
      <c r="G1325" s="133"/>
      <c r="H1325" s="126"/>
      <c r="I1325" s="74">
        <f>SCH!A859</f>
        <v>0</v>
      </c>
    </row>
    <row r="1326" spans="1:9">
      <c r="A1326" s="131"/>
      <c r="B1326" s="131"/>
      <c r="C1326" s="126"/>
      <c r="D1326" s="126"/>
      <c r="E1326" s="126"/>
      <c r="F1326" s="131"/>
      <c r="G1326" s="133"/>
      <c r="H1326" s="126"/>
      <c r="I1326" s="74">
        <f>SCH!A860</f>
        <v>0</v>
      </c>
    </row>
    <row r="1327" spans="1:9">
      <c r="A1327" s="131"/>
      <c r="B1327" s="131"/>
      <c r="C1327" s="126"/>
      <c r="D1327" s="126"/>
      <c r="E1327" s="126"/>
      <c r="F1327" s="131"/>
      <c r="G1327" s="133"/>
      <c r="H1327" s="126"/>
      <c r="I1327" s="74">
        <f>SCH!A861</f>
        <v>0</v>
      </c>
    </row>
    <row r="1328" spans="1:9">
      <c r="A1328" s="131"/>
      <c r="B1328" s="131"/>
      <c r="C1328" s="126"/>
      <c r="D1328" s="126"/>
      <c r="E1328" s="126"/>
      <c r="F1328" s="131"/>
      <c r="G1328" s="133"/>
      <c r="H1328" s="126"/>
      <c r="I1328" s="74">
        <f>SCH!A862</f>
        <v>0</v>
      </c>
    </row>
    <row r="1329" spans="1:9">
      <c r="A1329" s="131"/>
      <c r="B1329" s="131"/>
      <c r="C1329" s="126"/>
      <c r="D1329" s="126"/>
      <c r="E1329" s="126"/>
      <c r="F1329" s="131"/>
      <c r="G1329" s="133"/>
      <c r="H1329" s="126"/>
      <c r="I1329" s="74">
        <f>SCH!A863</f>
        <v>0</v>
      </c>
    </row>
    <row r="1330" spans="1:9">
      <c r="A1330" s="131"/>
      <c r="B1330" s="131"/>
      <c r="C1330" s="126"/>
      <c r="D1330" s="126"/>
      <c r="E1330" s="126"/>
      <c r="F1330" s="131"/>
      <c r="G1330" s="133"/>
      <c r="H1330" s="126"/>
      <c r="I1330" s="74">
        <f>SCH!A864</f>
        <v>0</v>
      </c>
    </row>
    <row r="1331" spans="1:9">
      <c r="A1331" s="131"/>
      <c r="B1331" s="131"/>
      <c r="C1331" s="126"/>
      <c r="D1331" s="126"/>
      <c r="E1331" s="126"/>
      <c r="F1331" s="131"/>
      <c r="G1331" s="133"/>
      <c r="H1331" s="126"/>
      <c r="I1331" s="74">
        <f>SCH!A865</f>
        <v>0</v>
      </c>
    </row>
    <row r="1332" spans="1:9">
      <c r="A1332" s="131"/>
      <c r="B1332" s="131"/>
      <c r="C1332" s="126"/>
      <c r="D1332" s="126"/>
      <c r="E1332" s="126"/>
      <c r="F1332" s="131"/>
      <c r="G1332" s="133"/>
      <c r="H1332" s="126"/>
      <c r="I1332" s="74">
        <f>SCH!A866</f>
        <v>0</v>
      </c>
    </row>
    <row r="1333" spans="1:9">
      <c r="A1333" s="131"/>
      <c r="B1333" s="131"/>
      <c r="C1333" s="126"/>
      <c r="D1333" s="126"/>
      <c r="E1333" s="126"/>
      <c r="F1333" s="131"/>
      <c r="G1333" s="133"/>
      <c r="H1333" s="126"/>
      <c r="I1333" s="74">
        <f>SCH!A867</f>
        <v>0</v>
      </c>
    </row>
    <row r="1334" spans="1:9">
      <c r="A1334" s="131"/>
      <c r="B1334" s="131"/>
      <c r="C1334" s="126"/>
      <c r="D1334" s="126"/>
      <c r="E1334" s="126"/>
      <c r="F1334" s="131"/>
      <c r="G1334" s="133"/>
      <c r="H1334" s="126"/>
      <c r="I1334" s="74">
        <f>SCH!A868</f>
        <v>0</v>
      </c>
    </row>
    <row r="1335" spans="1:9">
      <c r="A1335" s="131"/>
      <c r="B1335" s="131"/>
      <c r="C1335" s="126"/>
      <c r="D1335" s="126"/>
      <c r="E1335" s="126"/>
      <c r="F1335" s="131"/>
      <c r="G1335" s="133"/>
      <c r="H1335" s="126"/>
      <c r="I1335" s="74">
        <f>SCH!A869</f>
        <v>0</v>
      </c>
    </row>
    <row r="1336" spans="1:9">
      <c r="A1336" s="131"/>
      <c r="B1336" s="131"/>
      <c r="C1336" s="126"/>
      <c r="D1336" s="126"/>
      <c r="E1336" s="126"/>
      <c r="F1336" s="131"/>
      <c r="G1336" s="133"/>
      <c r="H1336" s="126"/>
      <c r="I1336" s="74">
        <f>SCH!A870</f>
        <v>0</v>
      </c>
    </row>
    <row r="1337" spans="1:9">
      <c r="A1337" s="131"/>
      <c r="B1337" s="131"/>
      <c r="C1337" s="126"/>
      <c r="D1337" s="126"/>
      <c r="E1337" s="126"/>
      <c r="F1337" s="131"/>
      <c r="G1337" s="133"/>
      <c r="H1337" s="126"/>
      <c r="I1337" s="74">
        <f>SCH!A871</f>
        <v>0</v>
      </c>
    </row>
    <row r="1338" spans="1:9">
      <c r="A1338" s="131"/>
      <c r="B1338" s="131"/>
      <c r="C1338" s="126"/>
      <c r="D1338" s="126"/>
      <c r="E1338" s="126"/>
      <c r="F1338" s="131"/>
      <c r="G1338" s="133"/>
      <c r="H1338" s="126"/>
      <c r="I1338" s="74">
        <f>SCH!A872</f>
        <v>0</v>
      </c>
    </row>
    <row r="1339" spans="1:9">
      <c r="A1339" s="131"/>
      <c r="B1339" s="131"/>
      <c r="C1339" s="126"/>
      <c r="D1339" s="126"/>
      <c r="E1339" s="126"/>
      <c r="F1339" s="131"/>
      <c r="G1339" s="133"/>
      <c r="H1339" s="126"/>
      <c r="I1339" s="74">
        <f>SCH!A873</f>
        <v>0</v>
      </c>
    </row>
    <row r="1340" spans="1:9">
      <c r="A1340" s="131"/>
      <c r="B1340" s="131"/>
      <c r="C1340" s="126"/>
      <c r="D1340" s="126"/>
      <c r="E1340" s="126"/>
      <c r="F1340" s="131"/>
      <c r="G1340" s="133"/>
      <c r="H1340" s="126"/>
      <c r="I1340" s="74">
        <f>SCH!A874</f>
        <v>0</v>
      </c>
    </row>
    <row r="1341" spans="1:9">
      <c r="A1341" s="131"/>
      <c r="B1341" s="131"/>
      <c r="C1341" s="126"/>
      <c r="D1341" s="126"/>
      <c r="E1341" s="126"/>
      <c r="F1341" s="131"/>
      <c r="G1341" s="133"/>
      <c r="H1341" s="126"/>
      <c r="I1341" s="74">
        <f>SCH!A875</f>
        <v>0</v>
      </c>
    </row>
    <row r="1342" spans="1:9">
      <c r="A1342" s="131"/>
      <c r="B1342" s="131"/>
      <c r="C1342" s="126"/>
      <c r="D1342" s="126"/>
      <c r="E1342" s="126"/>
      <c r="F1342" s="131"/>
      <c r="G1342" s="133"/>
      <c r="H1342" s="126"/>
      <c r="I1342" s="74">
        <f>SCH!A876</f>
        <v>0</v>
      </c>
    </row>
    <row r="1343" spans="1:9">
      <c r="A1343" s="131"/>
      <c r="B1343" s="131"/>
      <c r="C1343" s="126"/>
      <c r="D1343" s="126"/>
      <c r="E1343" s="126"/>
      <c r="F1343" s="131"/>
      <c r="G1343" s="133"/>
      <c r="H1343" s="126"/>
      <c r="I1343" s="74">
        <f>SCH!A877</f>
        <v>0</v>
      </c>
    </row>
    <row r="1344" spans="1:9">
      <c r="A1344" s="131"/>
      <c r="B1344" s="131"/>
      <c r="C1344" s="126"/>
      <c r="D1344" s="126"/>
      <c r="E1344" s="126"/>
      <c r="F1344" s="131"/>
      <c r="G1344" s="133"/>
      <c r="H1344" s="126"/>
      <c r="I1344" s="74">
        <f>SCH!A878</f>
        <v>0</v>
      </c>
    </row>
    <row r="1345" spans="1:9">
      <c r="A1345" s="131"/>
      <c r="B1345" s="131"/>
      <c r="C1345" s="126"/>
      <c r="D1345" s="126"/>
      <c r="E1345" s="126"/>
      <c r="F1345" s="131"/>
      <c r="G1345" s="133"/>
      <c r="H1345" s="126"/>
      <c r="I1345" s="74">
        <f>SCH!A879</f>
        <v>0</v>
      </c>
    </row>
    <row r="1346" spans="1:9">
      <c r="A1346" s="131"/>
      <c r="B1346" s="131"/>
      <c r="C1346" s="126"/>
      <c r="D1346" s="126"/>
      <c r="E1346" s="126"/>
      <c r="F1346" s="131"/>
      <c r="G1346" s="133"/>
      <c r="H1346" s="126"/>
      <c r="I1346" s="74">
        <f>SCH!A880</f>
        <v>0</v>
      </c>
    </row>
    <row r="1347" spans="1:9">
      <c r="A1347" s="131"/>
      <c r="B1347" s="131"/>
      <c r="C1347" s="126"/>
      <c r="D1347" s="126"/>
      <c r="E1347" s="126"/>
      <c r="F1347" s="131"/>
      <c r="G1347" s="133"/>
      <c r="H1347" s="126"/>
      <c r="I1347" s="74">
        <f>SCH!A881</f>
        <v>0</v>
      </c>
    </row>
    <row r="1348" spans="1:9">
      <c r="A1348" s="131"/>
      <c r="B1348" s="131"/>
      <c r="C1348" s="126"/>
      <c r="D1348" s="126"/>
      <c r="E1348" s="126"/>
      <c r="F1348" s="131"/>
      <c r="G1348" s="133"/>
      <c r="H1348" s="126"/>
      <c r="I1348" s="74">
        <f>SCH!A882</f>
        <v>0</v>
      </c>
    </row>
    <row r="1349" spans="1:9">
      <c r="A1349" s="131"/>
      <c r="B1349" s="131"/>
      <c r="C1349" s="126"/>
      <c r="D1349" s="126"/>
      <c r="E1349" s="126"/>
      <c r="F1349" s="131"/>
      <c r="G1349" s="133"/>
      <c r="H1349" s="126"/>
      <c r="I1349" s="74">
        <f>SCH!A883</f>
        <v>0</v>
      </c>
    </row>
    <row r="1350" spans="1:9">
      <c r="A1350" s="131"/>
      <c r="B1350" s="131"/>
      <c r="C1350" s="126"/>
      <c r="D1350" s="126"/>
      <c r="E1350" s="126"/>
      <c r="F1350" s="131"/>
      <c r="G1350" s="133"/>
      <c r="H1350" s="126"/>
      <c r="I1350" s="74">
        <f>SCH!A884</f>
        <v>0</v>
      </c>
    </row>
    <row r="1351" spans="1:9">
      <c r="A1351" s="131"/>
      <c r="B1351" s="131"/>
      <c r="C1351" s="126"/>
      <c r="D1351" s="126"/>
      <c r="E1351" s="126"/>
      <c r="F1351" s="131"/>
      <c r="G1351" s="133"/>
      <c r="H1351" s="126"/>
      <c r="I1351" s="74">
        <f>SCH!A885</f>
        <v>0</v>
      </c>
    </row>
    <row r="1352" spans="1:9">
      <c r="A1352" s="131"/>
      <c r="B1352" s="131"/>
      <c r="C1352" s="126"/>
      <c r="D1352" s="126"/>
      <c r="E1352" s="126"/>
      <c r="F1352" s="131"/>
      <c r="G1352" s="133"/>
      <c r="H1352" s="126"/>
      <c r="I1352" s="74">
        <f>SCH!A886</f>
        <v>0</v>
      </c>
    </row>
    <row r="1353" spans="1:9">
      <c r="A1353" s="131"/>
      <c r="B1353" s="131"/>
      <c r="C1353" s="126"/>
      <c r="D1353" s="126"/>
      <c r="E1353" s="126"/>
      <c r="F1353" s="131"/>
      <c r="G1353" s="133"/>
      <c r="H1353" s="126"/>
      <c r="I1353" s="74">
        <f>SCH!A887</f>
        <v>0</v>
      </c>
    </row>
    <row r="1354" spans="1:9">
      <c r="A1354" s="131"/>
      <c r="B1354" s="131"/>
      <c r="C1354" s="126"/>
      <c r="D1354" s="126"/>
      <c r="E1354" s="126"/>
      <c r="F1354" s="131"/>
      <c r="G1354" s="133"/>
      <c r="H1354" s="126"/>
      <c r="I1354" s="74">
        <f>SCH!A888</f>
        <v>0</v>
      </c>
    </row>
    <row r="1355" spans="1:9">
      <c r="A1355" s="131"/>
      <c r="B1355" s="131"/>
      <c r="C1355" s="126"/>
      <c r="D1355" s="126"/>
      <c r="E1355" s="126"/>
      <c r="F1355" s="131"/>
      <c r="G1355" s="133"/>
      <c r="H1355" s="126"/>
      <c r="I1355" s="74">
        <f>SCH!A889</f>
        <v>0</v>
      </c>
    </row>
    <row r="1356" spans="1:9">
      <c r="A1356" s="131"/>
      <c r="B1356" s="131"/>
      <c r="C1356" s="126"/>
      <c r="D1356" s="126"/>
      <c r="E1356" s="126"/>
      <c r="F1356" s="131"/>
      <c r="G1356" s="133"/>
      <c r="H1356" s="126"/>
      <c r="I1356" s="74">
        <f>SCH!A890</f>
        <v>0</v>
      </c>
    </row>
    <row r="1357" spans="1:9">
      <c r="A1357" s="131"/>
      <c r="B1357" s="131"/>
      <c r="C1357" s="126"/>
      <c r="D1357" s="126"/>
      <c r="E1357" s="126"/>
      <c r="F1357" s="131"/>
      <c r="G1357" s="133"/>
      <c r="H1357" s="126"/>
      <c r="I1357" s="74">
        <f>SCH!A891</f>
        <v>0</v>
      </c>
    </row>
    <row r="1358" spans="1:9">
      <c r="A1358" s="131"/>
      <c r="B1358" s="131"/>
      <c r="C1358" s="126"/>
      <c r="D1358" s="126"/>
      <c r="E1358" s="126"/>
      <c r="F1358" s="131"/>
      <c r="G1358" s="133"/>
      <c r="H1358" s="126"/>
      <c r="I1358" s="74">
        <f>SCH!A892</f>
        <v>0</v>
      </c>
    </row>
    <row r="1359" spans="1:9">
      <c r="A1359" s="131"/>
      <c r="B1359" s="131"/>
      <c r="C1359" s="126"/>
      <c r="D1359" s="126"/>
      <c r="E1359" s="126"/>
      <c r="F1359" s="131"/>
      <c r="G1359" s="133"/>
      <c r="H1359" s="126"/>
      <c r="I1359" s="74">
        <f>SCH!A893</f>
        <v>0</v>
      </c>
    </row>
    <row r="1360" spans="1:9">
      <c r="A1360" s="131"/>
      <c r="B1360" s="131"/>
      <c r="C1360" s="126"/>
      <c r="D1360" s="126"/>
      <c r="E1360" s="126"/>
      <c r="F1360" s="131"/>
      <c r="G1360" s="133"/>
      <c r="H1360" s="126"/>
      <c r="I1360" s="74">
        <f>SCH!A894</f>
        <v>0</v>
      </c>
    </row>
    <row r="1361" spans="1:9">
      <c r="A1361" s="131"/>
      <c r="B1361" s="131"/>
      <c r="C1361" s="126"/>
      <c r="D1361" s="126"/>
      <c r="E1361" s="126"/>
      <c r="F1361" s="131"/>
      <c r="G1361" s="133"/>
      <c r="H1361" s="126"/>
      <c r="I1361" s="74">
        <f>SCH!A895</f>
        <v>0</v>
      </c>
    </row>
    <row r="1362" spans="1:9">
      <c r="A1362" s="131"/>
      <c r="B1362" s="131"/>
      <c r="C1362" s="126"/>
      <c r="D1362" s="126"/>
      <c r="E1362" s="126"/>
      <c r="F1362" s="131"/>
      <c r="G1362" s="133"/>
      <c r="H1362" s="126"/>
      <c r="I1362" s="74">
        <f>SCH!A896</f>
        <v>0</v>
      </c>
    </row>
    <row r="1363" spans="1:9">
      <c r="A1363" s="131"/>
      <c r="B1363" s="131"/>
      <c r="C1363" s="126"/>
      <c r="D1363" s="126"/>
      <c r="E1363" s="126"/>
      <c r="F1363" s="131"/>
      <c r="G1363" s="133"/>
      <c r="H1363" s="126"/>
      <c r="I1363" s="74">
        <f>SCH!A897</f>
        <v>0</v>
      </c>
    </row>
    <row r="1364" spans="1:9">
      <c r="A1364" s="131"/>
      <c r="B1364" s="131"/>
      <c r="C1364" s="126"/>
      <c r="D1364" s="126"/>
      <c r="E1364" s="126"/>
      <c r="F1364" s="131"/>
      <c r="G1364" s="133"/>
      <c r="H1364" s="126"/>
      <c r="I1364" s="74">
        <f>SCH!A898</f>
        <v>0</v>
      </c>
    </row>
    <row r="1365" spans="1:9">
      <c r="A1365" s="131"/>
      <c r="B1365" s="131"/>
      <c r="C1365" s="126"/>
      <c r="D1365" s="126"/>
      <c r="E1365" s="126"/>
      <c r="F1365" s="131"/>
      <c r="G1365" s="133"/>
      <c r="H1365" s="126"/>
      <c r="I1365" s="74">
        <f>SCH!A899</f>
        <v>0</v>
      </c>
    </row>
    <row r="1366" spans="1:9">
      <c r="A1366" s="131"/>
      <c r="B1366" s="131"/>
      <c r="C1366" s="126"/>
      <c r="D1366" s="126"/>
      <c r="E1366" s="126"/>
      <c r="F1366" s="131"/>
      <c r="G1366" s="133"/>
      <c r="H1366" s="126"/>
      <c r="I1366" s="74">
        <f>SCH!A900</f>
        <v>0</v>
      </c>
    </row>
    <row r="1367" spans="1:9">
      <c r="A1367" s="131"/>
      <c r="B1367" s="131"/>
      <c r="C1367" s="126"/>
      <c r="D1367" s="126"/>
      <c r="E1367" s="126"/>
      <c r="F1367" s="131"/>
      <c r="G1367" s="133"/>
      <c r="H1367" s="126"/>
      <c r="I1367" s="74">
        <f>SCH!A901</f>
        <v>0</v>
      </c>
    </row>
    <row r="1368" spans="1:9">
      <c r="A1368" s="131"/>
      <c r="B1368" s="131"/>
      <c r="C1368" s="126"/>
      <c r="D1368" s="126"/>
      <c r="E1368" s="126"/>
      <c r="F1368" s="131"/>
      <c r="G1368" s="133"/>
      <c r="H1368" s="126"/>
      <c r="I1368" s="74">
        <f>SCH!A902</f>
        <v>0</v>
      </c>
    </row>
    <row r="1369" spans="1:9">
      <c r="A1369" s="131"/>
      <c r="B1369" s="131"/>
      <c r="C1369" s="126"/>
      <c r="D1369" s="126"/>
      <c r="E1369" s="126"/>
      <c r="F1369" s="131"/>
      <c r="G1369" s="133"/>
      <c r="H1369" s="126"/>
      <c r="I1369" s="74">
        <f>SCH!A903</f>
        <v>0</v>
      </c>
    </row>
    <row r="1370" spans="1:9">
      <c r="A1370" s="131"/>
      <c r="B1370" s="131"/>
      <c r="C1370" s="126"/>
      <c r="D1370" s="126"/>
      <c r="E1370" s="126"/>
      <c r="F1370" s="131"/>
      <c r="G1370" s="133"/>
      <c r="H1370" s="126"/>
      <c r="I1370" s="74">
        <f>SCH!A904</f>
        <v>0</v>
      </c>
    </row>
    <row r="1371" spans="1:9">
      <c r="A1371" s="131"/>
      <c r="B1371" s="131"/>
      <c r="C1371" s="126"/>
      <c r="D1371" s="126"/>
      <c r="E1371" s="126"/>
      <c r="F1371" s="131"/>
      <c r="G1371" s="133"/>
      <c r="H1371" s="126"/>
      <c r="I1371" s="74">
        <f>SCH!A905</f>
        <v>0</v>
      </c>
    </row>
    <row r="1372" spans="1:9">
      <c r="A1372" s="131"/>
      <c r="B1372" s="131"/>
      <c r="C1372" s="126"/>
      <c r="D1372" s="126"/>
      <c r="E1372" s="126"/>
      <c r="F1372" s="131"/>
      <c r="G1372" s="133"/>
      <c r="H1372" s="126"/>
      <c r="I1372" s="74">
        <f>SCH!A906</f>
        <v>0</v>
      </c>
    </row>
    <row r="1373" spans="1:9">
      <c r="A1373" s="131"/>
      <c r="B1373" s="131"/>
      <c r="C1373" s="126"/>
      <c r="D1373" s="126"/>
      <c r="E1373" s="126"/>
      <c r="F1373" s="131"/>
      <c r="G1373" s="133"/>
      <c r="H1373" s="126"/>
      <c r="I1373" s="74">
        <f>SCH!A907</f>
        <v>0</v>
      </c>
    </row>
    <row r="1374" spans="1:9">
      <c r="A1374" s="131"/>
      <c r="B1374" s="131"/>
      <c r="C1374" s="126"/>
      <c r="D1374" s="126"/>
      <c r="E1374" s="126"/>
      <c r="F1374" s="131"/>
      <c r="G1374" s="133"/>
      <c r="H1374" s="126"/>
      <c r="I1374" s="74">
        <f>SCH!A908</f>
        <v>0</v>
      </c>
    </row>
    <row r="1375" spans="1:9">
      <c r="A1375" s="131"/>
      <c r="B1375" s="131"/>
      <c r="C1375" s="126"/>
      <c r="D1375" s="126"/>
      <c r="E1375" s="126"/>
      <c r="F1375" s="131"/>
      <c r="G1375" s="133"/>
      <c r="H1375" s="126"/>
      <c r="I1375" s="74">
        <f>SCH!A909</f>
        <v>0</v>
      </c>
    </row>
    <row r="1376" spans="1:9">
      <c r="A1376" s="131"/>
      <c r="B1376" s="131"/>
      <c r="C1376" s="126"/>
      <c r="D1376" s="126"/>
      <c r="E1376" s="126"/>
      <c r="F1376" s="131"/>
      <c r="G1376" s="133"/>
      <c r="H1376" s="126"/>
      <c r="I1376" s="74">
        <f>SCH!A910</f>
        <v>0</v>
      </c>
    </row>
    <row r="1377" spans="1:9">
      <c r="A1377" s="131"/>
      <c r="B1377" s="131"/>
      <c r="C1377" s="126"/>
      <c r="D1377" s="126"/>
      <c r="E1377" s="126"/>
      <c r="F1377" s="131"/>
      <c r="G1377" s="133"/>
      <c r="H1377" s="126"/>
      <c r="I1377" s="74">
        <f>SCH!A911</f>
        <v>0</v>
      </c>
    </row>
    <row r="1378" spans="1:9">
      <c r="A1378" s="131"/>
      <c r="B1378" s="131"/>
      <c r="C1378" s="126"/>
      <c r="D1378" s="126"/>
      <c r="E1378" s="126"/>
      <c r="F1378" s="131"/>
      <c r="G1378" s="133"/>
      <c r="H1378" s="126"/>
      <c r="I1378" s="74">
        <f>SCH!A912</f>
        <v>0</v>
      </c>
    </row>
    <row r="1379" spans="1:9">
      <c r="A1379" s="131"/>
      <c r="B1379" s="131"/>
      <c r="C1379" s="126"/>
      <c r="D1379" s="126"/>
      <c r="E1379" s="126"/>
      <c r="F1379" s="131"/>
      <c r="G1379" s="133"/>
      <c r="H1379" s="126"/>
      <c r="I1379" s="74">
        <f>SCH!A913</f>
        <v>0</v>
      </c>
    </row>
    <row r="1380" spans="1:9">
      <c r="A1380" s="131"/>
      <c r="B1380" s="131"/>
      <c r="C1380" s="126"/>
      <c r="D1380" s="126"/>
      <c r="E1380" s="126"/>
      <c r="F1380" s="131"/>
      <c r="G1380" s="133"/>
      <c r="H1380" s="126"/>
      <c r="I1380" s="74">
        <f>SCH!A914</f>
        <v>0</v>
      </c>
    </row>
    <row r="1381" spans="1:9">
      <c r="A1381" s="131"/>
      <c r="B1381" s="131"/>
      <c r="C1381" s="126"/>
      <c r="D1381" s="126"/>
      <c r="E1381" s="126"/>
      <c r="F1381" s="131"/>
      <c r="G1381" s="133"/>
      <c r="H1381" s="126"/>
      <c r="I1381" s="74">
        <f>SCH!A915</f>
        <v>0</v>
      </c>
    </row>
    <row r="1382" spans="1:9">
      <c r="A1382" s="131"/>
      <c r="B1382" s="131"/>
      <c r="C1382" s="126"/>
      <c r="D1382" s="126"/>
      <c r="E1382" s="126"/>
      <c r="F1382" s="131"/>
      <c r="G1382" s="133"/>
      <c r="H1382" s="126"/>
      <c r="I1382" s="74">
        <f>SCH!A916</f>
        <v>0</v>
      </c>
    </row>
    <row r="1383" spans="1:9">
      <c r="A1383" s="131"/>
      <c r="B1383" s="131"/>
      <c r="C1383" s="126"/>
      <c r="D1383" s="126"/>
      <c r="E1383" s="126"/>
      <c r="F1383" s="131"/>
      <c r="G1383" s="133"/>
      <c r="H1383" s="126"/>
      <c r="I1383" s="74">
        <f>SCH!A917</f>
        <v>0</v>
      </c>
    </row>
    <row r="1384" spans="1:9">
      <c r="A1384" s="131"/>
      <c r="B1384" s="131"/>
      <c r="C1384" s="126"/>
      <c r="D1384" s="126"/>
      <c r="E1384" s="126"/>
      <c r="F1384" s="131"/>
      <c r="G1384" s="133"/>
      <c r="H1384" s="126"/>
      <c r="I1384" s="74">
        <f>SCH!A918</f>
        <v>0</v>
      </c>
    </row>
    <row r="1385" spans="1:9">
      <c r="A1385" s="131"/>
      <c r="B1385" s="131"/>
      <c r="C1385" s="126"/>
      <c r="D1385" s="126"/>
      <c r="E1385" s="126"/>
      <c r="F1385" s="131"/>
      <c r="G1385" s="133"/>
      <c r="H1385" s="126"/>
      <c r="I1385" s="74">
        <f>SCH!A919</f>
        <v>0</v>
      </c>
    </row>
    <row r="1386" spans="1:9">
      <c r="A1386" s="131"/>
      <c r="B1386" s="131"/>
      <c r="C1386" s="126"/>
      <c r="D1386" s="126"/>
      <c r="E1386" s="126"/>
      <c r="F1386" s="131"/>
      <c r="G1386" s="133"/>
      <c r="H1386" s="126"/>
      <c r="I1386" s="74">
        <f>SCH!A920</f>
        <v>0</v>
      </c>
    </row>
    <row r="1387" spans="1:9">
      <c r="A1387" s="131"/>
      <c r="B1387" s="131"/>
      <c r="C1387" s="126"/>
      <c r="D1387" s="126"/>
      <c r="E1387" s="126"/>
      <c r="F1387" s="131"/>
      <c r="G1387" s="133"/>
      <c r="H1387" s="126"/>
      <c r="I1387" s="74">
        <f>SCH!A921</f>
        <v>0</v>
      </c>
    </row>
    <row r="1388" spans="1:9">
      <c r="A1388" s="131"/>
      <c r="B1388" s="131"/>
      <c r="C1388" s="126"/>
      <c r="D1388" s="126"/>
      <c r="E1388" s="126"/>
      <c r="F1388" s="131"/>
      <c r="G1388" s="133"/>
      <c r="H1388" s="126"/>
      <c r="I1388" s="74">
        <f>SCH!A922</f>
        <v>0</v>
      </c>
    </row>
    <row r="1389" spans="1:9">
      <c r="A1389" s="131"/>
      <c r="B1389" s="131"/>
      <c r="C1389" s="126"/>
      <c r="D1389" s="126"/>
      <c r="E1389" s="126"/>
      <c r="F1389" s="131"/>
      <c r="G1389" s="133"/>
      <c r="H1389" s="126"/>
      <c r="I1389" s="74">
        <f>SCH!A923</f>
        <v>0</v>
      </c>
    </row>
    <row r="1390" spans="1:9">
      <c r="A1390" s="131"/>
      <c r="B1390" s="131"/>
      <c r="C1390" s="126"/>
      <c r="D1390" s="126"/>
      <c r="E1390" s="126"/>
      <c r="F1390" s="131"/>
      <c r="G1390" s="133"/>
      <c r="H1390" s="126"/>
      <c r="I1390" s="74">
        <f>SCH!A924</f>
        <v>0</v>
      </c>
    </row>
    <row r="1391" spans="1:9">
      <c r="A1391" s="131"/>
      <c r="B1391" s="131"/>
      <c r="C1391" s="126"/>
      <c r="D1391" s="126"/>
      <c r="E1391" s="126"/>
      <c r="F1391" s="131"/>
      <c r="G1391" s="133"/>
      <c r="H1391" s="126"/>
      <c r="I1391" s="74">
        <f>SCH!A925</f>
        <v>0</v>
      </c>
    </row>
    <row r="1392" spans="1:9">
      <c r="A1392" s="131"/>
      <c r="B1392" s="131"/>
      <c r="C1392" s="126"/>
      <c r="D1392" s="126"/>
      <c r="E1392" s="126"/>
      <c r="F1392" s="131"/>
      <c r="G1392" s="133"/>
      <c r="H1392" s="126"/>
      <c r="I1392" s="74">
        <f>SCH!A926</f>
        <v>0</v>
      </c>
    </row>
    <row r="1393" spans="1:9">
      <c r="A1393" s="131"/>
      <c r="B1393" s="131"/>
      <c r="C1393" s="126"/>
      <c r="D1393" s="126"/>
      <c r="E1393" s="126"/>
      <c r="F1393" s="131"/>
      <c r="G1393" s="133"/>
      <c r="H1393" s="126"/>
      <c r="I1393" s="74">
        <f>SCH!A927</f>
        <v>0</v>
      </c>
    </row>
    <row r="1394" spans="1:9">
      <c r="A1394" s="131"/>
      <c r="B1394" s="131"/>
      <c r="C1394" s="126"/>
      <c r="D1394" s="126"/>
      <c r="E1394" s="126"/>
      <c r="F1394" s="131"/>
      <c r="G1394" s="133"/>
      <c r="H1394" s="126"/>
      <c r="I1394" s="74">
        <f>SCH!A928</f>
        <v>0</v>
      </c>
    </row>
    <row r="1395" spans="1:9">
      <c r="A1395" s="131"/>
      <c r="B1395" s="131"/>
      <c r="C1395" s="126"/>
      <c r="D1395" s="126"/>
      <c r="E1395" s="126"/>
      <c r="F1395" s="131"/>
      <c r="G1395" s="133"/>
      <c r="H1395" s="126"/>
      <c r="I1395" s="74">
        <f>SCH!A929</f>
        <v>0</v>
      </c>
    </row>
    <row r="1396" spans="1:9">
      <c r="A1396" s="131"/>
      <c r="B1396" s="131"/>
      <c r="C1396" s="126"/>
      <c r="D1396" s="126"/>
      <c r="E1396" s="126"/>
      <c r="F1396" s="131"/>
      <c r="G1396" s="133"/>
      <c r="H1396" s="126"/>
      <c r="I1396" s="74">
        <f>SCH!A930</f>
        <v>0</v>
      </c>
    </row>
    <row r="1397" spans="1:9">
      <c r="A1397" s="131"/>
      <c r="B1397" s="131"/>
      <c r="C1397" s="126"/>
      <c r="D1397" s="126"/>
      <c r="E1397" s="126"/>
      <c r="F1397" s="131"/>
      <c r="G1397" s="133"/>
      <c r="H1397" s="126"/>
      <c r="I1397" s="74">
        <f>SCH!A931</f>
        <v>0</v>
      </c>
    </row>
    <row r="1398" spans="1:9">
      <c r="A1398" s="131"/>
      <c r="B1398" s="131"/>
      <c r="C1398" s="126"/>
      <c r="D1398" s="126"/>
      <c r="E1398" s="126"/>
      <c r="F1398" s="131"/>
      <c r="G1398" s="133"/>
      <c r="H1398" s="126"/>
      <c r="I1398" s="74">
        <f>SCH!A932</f>
        <v>0</v>
      </c>
    </row>
    <row r="1399" spans="1:9">
      <c r="A1399" s="131"/>
      <c r="B1399" s="131"/>
      <c r="C1399" s="126"/>
      <c r="D1399" s="126"/>
      <c r="E1399" s="126"/>
      <c r="F1399" s="131"/>
      <c r="G1399" s="133"/>
      <c r="H1399" s="126"/>
      <c r="I1399" s="74">
        <f>SCH!A933</f>
        <v>0</v>
      </c>
    </row>
    <row r="1400" spans="1:9">
      <c r="A1400" s="131"/>
      <c r="B1400" s="131"/>
      <c r="C1400" s="126"/>
      <c r="D1400" s="126"/>
      <c r="E1400" s="126"/>
      <c r="F1400" s="131"/>
      <c r="G1400" s="133"/>
      <c r="H1400" s="126"/>
      <c r="I1400" s="74">
        <f>SCH!A934</f>
        <v>0</v>
      </c>
    </row>
    <row r="1401" spans="1:9">
      <c r="A1401" s="131"/>
      <c r="B1401" s="131"/>
      <c r="C1401" s="126"/>
      <c r="D1401" s="126"/>
      <c r="E1401" s="126"/>
      <c r="F1401" s="131"/>
      <c r="G1401" s="133"/>
      <c r="H1401" s="126"/>
      <c r="I1401" s="74">
        <f>SCH!A935</f>
        <v>0</v>
      </c>
    </row>
    <row r="1402" spans="1:9">
      <c r="A1402" s="131"/>
      <c r="B1402" s="131"/>
      <c r="C1402" s="126"/>
      <c r="D1402" s="126"/>
      <c r="E1402" s="126"/>
      <c r="F1402" s="131"/>
      <c r="G1402" s="133"/>
      <c r="H1402" s="126"/>
      <c r="I1402" s="74">
        <f>SCH!A936</f>
        <v>0</v>
      </c>
    </row>
    <row r="1403" spans="1:9">
      <c r="A1403" s="131"/>
      <c r="B1403" s="131"/>
      <c r="C1403" s="126"/>
      <c r="D1403" s="126"/>
      <c r="E1403" s="126"/>
      <c r="F1403" s="131"/>
      <c r="G1403" s="133"/>
      <c r="H1403" s="126"/>
      <c r="I1403" s="74">
        <f>SCH!A937</f>
        <v>0</v>
      </c>
    </row>
    <row r="1404" spans="1:9">
      <c r="A1404" s="131"/>
      <c r="B1404" s="131"/>
      <c r="C1404" s="126"/>
      <c r="D1404" s="126"/>
      <c r="E1404" s="126"/>
      <c r="F1404" s="131"/>
      <c r="G1404" s="133"/>
      <c r="H1404" s="126"/>
      <c r="I1404" s="74">
        <f>SCH!A938</f>
        <v>0</v>
      </c>
    </row>
    <row r="1405" spans="1:9">
      <c r="A1405" s="131"/>
      <c r="B1405" s="131"/>
      <c r="C1405" s="126"/>
      <c r="D1405" s="126"/>
      <c r="E1405" s="126"/>
      <c r="F1405" s="131"/>
      <c r="G1405" s="133"/>
      <c r="H1405" s="126"/>
      <c r="I1405" s="74">
        <f>SCH!A939</f>
        <v>0</v>
      </c>
    </row>
    <row r="1406" spans="1:9">
      <c r="A1406" s="131"/>
      <c r="B1406" s="131"/>
      <c r="C1406" s="126"/>
      <c r="D1406" s="126"/>
      <c r="E1406" s="126"/>
      <c r="F1406" s="131"/>
      <c r="G1406" s="133"/>
      <c r="H1406" s="126"/>
      <c r="I1406" s="74">
        <f>SCH!A940</f>
        <v>0</v>
      </c>
    </row>
    <row r="1407" spans="1:9">
      <c r="A1407" s="131"/>
      <c r="B1407" s="131"/>
      <c r="C1407" s="126"/>
      <c r="D1407" s="126"/>
      <c r="E1407" s="126"/>
      <c r="F1407" s="131"/>
      <c r="G1407" s="133"/>
      <c r="H1407" s="126"/>
      <c r="I1407" s="74">
        <f>SCH!A941</f>
        <v>0</v>
      </c>
    </row>
    <row r="1408" spans="1:9">
      <c r="A1408" s="131"/>
      <c r="B1408" s="131"/>
      <c r="C1408" s="126"/>
      <c r="D1408" s="126"/>
      <c r="E1408" s="126"/>
      <c r="F1408" s="131"/>
      <c r="G1408" s="133"/>
      <c r="H1408" s="126"/>
      <c r="I1408" s="74">
        <f>SCH!A942</f>
        <v>0</v>
      </c>
    </row>
    <row r="1409" spans="1:9">
      <c r="A1409" s="131"/>
      <c r="B1409" s="131"/>
      <c r="C1409" s="126"/>
      <c r="D1409" s="126"/>
      <c r="E1409" s="126"/>
      <c r="F1409" s="131"/>
      <c r="G1409" s="133"/>
      <c r="H1409" s="126"/>
      <c r="I1409" s="74">
        <f>SCH!A943</f>
        <v>0</v>
      </c>
    </row>
    <row r="1410" spans="1:9">
      <c r="A1410" s="131"/>
      <c r="B1410" s="131"/>
      <c r="C1410" s="126"/>
      <c r="D1410" s="126"/>
      <c r="E1410" s="126"/>
      <c r="F1410" s="131"/>
      <c r="G1410" s="133"/>
      <c r="H1410" s="126"/>
      <c r="I1410" s="74">
        <f>SCH!A944</f>
        <v>0</v>
      </c>
    </row>
    <row r="1411" spans="1:9">
      <c r="A1411" s="131"/>
      <c r="B1411" s="131"/>
      <c r="C1411" s="126"/>
      <c r="D1411" s="126"/>
      <c r="E1411" s="126"/>
      <c r="F1411" s="131"/>
      <c r="G1411" s="133"/>
      <c r="H1411" s="126"/>
      <c r="I1411" s="74">
        <f>SCH!A945</f>
        <v>0</v>
      </c>
    </row>
    <row r="1412" spans="1:9">
      <c r="A1412" s="131"/>
      <c r="B1412" s="131"/>
      <c r="C1412" s="126"/>
      <c r="D1412" s="126"/>
      <c r="E1412" s="126"/>
      <c r="F1412" s="131"/>
      <c r="G1412" s="133"/>
      <c r="H1412" s="126"/>
      <c r="I1412" s="74">
        <f>SCH!A946</f>
        <v>0</v>
      </c>
    </row>
    <row r="1413" spans="1:9">
      <c r="A1413" s="131"/>
      <c r="B1413" s="131"/>
      <c r="C1413" s="126"/>
      <c r="D1413" s="126"/>
      <c r="E1413" s="126"/>
      <c r="F1413" s="131"/>
      <c r="G1413" s="133"/>
      <c r="H1413" s="126"/>
      <c r="I1413" s="74">
        <f>SCH!A947</f>
        <v>0</v>
      </c>
    </row>
    <row r="1414" spans="1:9">
      <c r="A1414" s="131"/>
      <c r="B1414" s="131"/>
      <c r="C1414" s="126"/>
      <c r="D1414" s="126"/>
      <c r="E1414" s="126"/>
      <c r="F1414" s="131"/>
      <c r="G1414" s="133"/>
      <c r="H1414" s="126"/>
      <c r="I1414" s="74">
        <f>SCH!A948</f>
        <v>0</v>
      </c>
    </row>
    <row r="1415" spans="1:9">
      <c r="A1415" s="131"/>
      <c r="B1415" s="131"/>
      <c r="C1415" s="126"/>
      <c r="D1415" s="126"/>
      <c r="E1415" s="126"/>
      <c r="F1415" s="131"/>
      <c r="G1415" s="133"/>
      <c r="H1415" s="126"/>
      <c r="I1415" s="74">
        <f>SCH!A949</f>
        <v>0</v>
      </c>
    </row>
    <row r="1416" spans="1:9">
      <c r="A1416" s="131"/>
      <c r="B1416" s="131"/>
      <c r="C1416" s="126"/>
      <c r="D1416" s="126"/>
      <c r="E1416" s="126"/>
      <c r="F1416" s="131"/>
      <c r="G1416" s="133"/>
      <c r="H1416" s="126"/>
      <c r="I1416" s="74">
        <f>SCH!A950</f>
        <v>0</v>
      </c>
    </row>
    <row r="1417" spans="1:9">
      <c r="A1417" s="131"/>
      <c r="B1417" s="131"/>
      <c r="C1417" s="126"/>
      <c r="D1417" s="126"/>
      <c r="E1417" s="126"/>
      <c r="F1417" s="131"/>
      <c r="G1417" s="133"/>
      <c r="H1417" s="126"/>
      <c r="I1417" s="74">
        <f>SCH!A951</f>
        <v>0</v>
      </c>
    </row>
    <row r="1418" spans="1:9">
      <c r="A1418" s="131"/>
      <c r="B1418" s="131"/>
      <c r="C1418" s="126"/>
      <c r="D1418" s="126"/>
      <c r="E1418" s="126"/>
      <c r="F1418" s="131"/>
      <c r="G1418" s="133"/>
      <c r="H1418" s="126"/>
      <c r="I1418" s="74">
        <f>SCH!A952</f>
        <v>0</v>
      </c>
    </row>
    <row r="1419" spans="1:9">
      <c r="A1419" s="131"/>
      <c r="B1419" s="131"/>
      <c r="C1419" s="126"/>
      <c r="D1419" s="126"/>
      <c r="E1419" s="126"/>
      <c r="F1419" s="131"/>
      <c r="G1419" s="133"/>
      <c r="H1419" s="126"/>
      <c r="I1419" s="74">
        <f>SCH!A953</f>
        <v>0</v>
      </c>
    </row>
    <row r="1420" spans="1:9">
      <c r="A1420" s="131"/>
      <c r="B1420" s="131"/>
      <c r="C1420" s="126"/>
      <c r="D1420" s="126"/>
      <c r="E1420" s="126"/>
      <c r="F1420" s="131"/>
      <c r="G1420" s="133"/>
      <c r="H1420" s="126"/>
      <c r="I1420" s="74">
        <f>SCH!A954</f>
        <v>0</v>
      </c>
    </row>
    <row r="1421" spans="1:9">
      <c r="A1421" s="131"/>
      <c r="B1421" s="131"/>
      <c r="C1421" s="126"/>
      <c r="D1421" s="126"/>
      <c r="E1421" s="126"/>
      <c r="F1421" s="131"/>
      <c r="G1421" s="133"/>
      <c r="H1421" s="126"/>
      <c r="I1421" s="74">
        <f>SCH!A955</f>
        <v>0</v>
      </c>
    </row>
    <row r="1422" spans="1:9">
      <c r="A1422" s="131"/>
      <c r="B1422" s="131"/>
      <c r="C1422" s="126"/>
      <c r="D1422" s="126"/>
      <c r="E1422" s="126"/>
      <c r="F1422" s="131"/>
      <c r="G1422" s="133"/>
      <c r="H1422" s="126"/>
      <c r="I1422" s="74">
        <f>SCH!A956</f>
        <v>0</v>
      </c>
    </row>
    <row r="1423" spans="1:9">
      <c r="A1423" s="131"/>
      <c r="B1423" s="131"/>
      <c r="C1423" s="126"/>
      <c r="D1423" s="126"/>
      <c r="E1423" s="126"/>
      <c r="F1423" s="131"/>
      <c r="G1423" s="133"/>
      <c r="H1423" s="126"/>
      <c r="I1423" s="74">
        <f>SCH!A957</f>
        <v>0</v>
      </c>
    </row>
    <row r="1424" spans="1:9">
      <c r="A1424" s="131"/>
      <c r="B1424" s="131"/>
      <c r="C1424" s="126"/>
      <c r="D1424" s="126"/>
      <c r="E1424" s="126"/>
      <c r="F1424" s="131"/>
      <c r="G1424" s="133"/>
      <c r="H1424" s="126"/>
      <c r="I1424" s="74">
        <f>SCH!A958</f>
        <v>0</v>
      </c>
    </row>
    <row r="1425" spans="1:9">
      <c r="A1425" s="131"/>
      <c r="B1425" s="131"/>
      <c r="C1425" s="126"/>
      <c r="D1425" s="126"/>
      <c r="E1425" s="126"/>
      <c r="F1425" s="131"/>
      <c r="G1425" s="133"/>
      <c r="H1425" s="126"/>
      <c r="I1425" s="74">
        <f>SCH!A959</f>
        <v>0</v>
      </c>
    </row>
    <row r="1426" spans="1:9">
      <c r="A1426" s="131"/>
      <c r="B1426" s="131"/>
      <c r="C1426" s="126"/>
      <c r="D1426" s="126"/>
      <c r="E1426" s="126"/>
      <c r="F1426" s="131"/>
      <c r="G1426" s="133"/>
      <c r="H1426" s="126"/>
      <c r="I1426" s="74">
        <f>SCH!A960</f>
        <v>0</v>
      </c>
    </row>
    <row r="1427" spans="1:9">
      <c r="A1427" s="131"/>
      <c r="B1427" s="131"/>
      <c r="C1427" s="126"/>
      <c r="D1427" s="126"/>
      <c r="E1427" s="126"/>
      <c r="F1427" s="131"/>
      <c r="G1427" s="133"/>
      <c r="H1427" s="126"/>
      <c r="I1427" s="74">
        <f>SCH!A961</f>
        <v>0</v>
      </c>
    </row>
    <row r="1428" spans="1:9">
      <c r="A1428" s="131"/>
      <c r="B1428" s="131"/>
      <c r="C1428" s="126"/>
      <c r="D1428" s="126"/>
      <c r="E1428" s="126"/>
      <c r="F1428" s="131"/>
      <c r="G1428" s="133"/>
      <c r="H1428" s="126"/>
      <c r="I1428" s="74">
        <f>SCH!A962</f>
        <v>0</v>
      </c>
    </row>
    <row r="1429" spans="1:9">
      <c r="A1429" s="131"/>
      <c r="B1429" s="131"/>
      <c r="C1429" s="126"/>
      <c r="D1429" s="126"/>
      <c r="E1429" s="126"/>
      <c r="F1429" s="131"/>
      <c r="G1429" s="133"/>
      <c r="H1429" s="126"/>
      <c r="I1429" s="74">
        <f>SCH!A963</f>
        <v>0</v>
      </c>
    </row>
    <row r="1430" spans="1:9">
      <c r="A1430" s="131"/>
      <c r="B1430" s="131"/>
      <c r="C1430" s="126"/>
      <c r="D1430" s="126"/>
      <c r="E1430" s="126"/>
      <c r="F1430" s="131"/>
      <c r="G1430" s="133"/>
      <c r="H1430" s="126"/>
      <c r="I1430" s="74">
        <f>SCH!A964</f>
        <v>0</v>
      </c>
    </row>
    <row r="1431" spans="1:9">
      <c r="A1431" s="131"/>
      <c r="B1431" s="131"/>
      <c r="C1431" s="126"/>
      <c r="D1431" s="126"/>
      <c r="E1431" s="126"/>
      <c r="F1431" s="131"/>
      <c r="G1431" s="133"/>
      <c r="H1431" s="126"/>
      <c r="I1431" s="74">
        <f>SCH!A965</f>
        <v>0</v>
      </c>
    </row>
    <row r="1432" spans="1:9">
      <c r="A1432" s="131"/>
      <c r="B1432" s="131"/>
      <c r="C1432" s="126"/>
      <c r="D1432" s="126"/>
      <c r="E1432" s="126"/>
      <c r="F1432" s="131"/>
      <c r="G1432" s="133"/>
      <c r="H1432" s="126"/>
      <c r="I1432" s="74">
        <f>SCH!A966</f>
        <v>0</v>
      </c>
    </row>
    <row r="1433" spans="1:9">
      <c r="A1433" s="131"/>
      <c r="B1433" s="131"/>
      <c r="C1433" s="126"/>
      <c r="D1433" s="126"/>
      <c r="E1433" s="126"/>
      <c r="F1433" s="131"/>
      <c r="G1433" s="133"/>
      <c r="H1433" s="126"/>
      <c r="I1433" s="74">
        <f>SCH!A967</f>
        <v>0</v>
      </c>
    </row>
    <row r="1434" spans="1:9">
      <c r="A1434" s="131"/>
      <c r="B1434" s="131"/>
      <c r="C1434" s="126"/>
      <c r="D1434" s="126"/>
      <c r="E1434" s="126"/>
      <c r="F1434" s="131"/>
      <c r="G1434" s="133"/>
      <c r="H1434" s="126"/>
      <c r="I1434" s="74">
        <f>SCH!A968</f>
        <v>0</v>
      </c>
    </row>
    <row r="1435" spans="1:9">
      <c r="A1435" s="131"/>
      <c r="B1435" s="131"/>
      <c r="C1435" s="126"/>
      <c r="D1435" s="126"/>
      <c r="E1435" s="126"/>
      <c r="F1435" s="131"/>
      <c r="G1435" s="133"/>
      <c r="H1435" s="126"/>
      <c r="I1435" s="74">
        <f>SCH!A969</f>
        <v>0</v>
      </c>
    </row>
    <row r="1436" spans="1:9">
      <c r="A1436" s="131"/>
      <c r="B1436" s="131"/>
      <c r="C1436" s="126"/>
      <c r="D1436" s="126"/>
      <c r="E1436" s="126"/>
      <c r="F1436" s="131"/>
      <c r="G1436" s="133"/>
      <c r="H1436" s="126"/>
      <c r="I1436" s="74">
        <f>SCH!A970</f>
        <v>0</v>
      </c>
    </row>
    <row r="1437" spans="1:9">
      <c r="A1437" s="131"/>
      <c r="B1437" s="131"/>
      <c r="C1437" s="126"/>
      <c r="D1437" s="126"/>
      <c r="E1437" s="126"/>
      <c r="F1437" s="131"/>
      <c r="G1437" s="133"/>
      <c r="H1437" s="126"/>
      <c r="I1437" s="74">
        <f>SCH!A971</f>
        <v>0</v>
      </c>
    </row>
    <row r="1438" spans="1:9">
      <c r="A1438" s="131"/>
      <c r="B1438" s="131"/>
      <c r="C1438" s="126"/>
      <c r="D1438" s="126"/>
      <c r="E1438" s="126"/>
      <c r="F1438" s="131"/>
      <c r="G1438" s="133"/>
      <c r="H1438" s="126"/>
      <c r="I1438" s="74">
        <f>SCH!A972</f>
        <v>0</v>
      </c>
    </row>
    <row r="1439" spans="1:9">
      <c r="A1439" s="131"/>
      <c r="B1439" s="131"/>
      <c r="C1439" s="126"/>
      <c r="D1439" s="126"/>
      <c r="E1439" s="126"/>
      <c r="F1439" s="131"/>
      <c r="G1439" s="133"/>
      <c r="H1439" s="126"/>
      <c r="I1439" s="74">
        <f>SCH!A973</f>
        <v>0</v>
      </c>
    </row>
    <row r="1440" spans="1:9">
      <c r="A1440" s="131"/>
      <c r="B1440" s="131"/>
      <c r="C1440" s="126"/>
      <c r="D1440" s="126"/>
      <c r="E1440" s="126"/>
      <c r="F1440" s="131"/>
      <c r="G1440" s="133"/>
      <c r="H1440" s="126"/>
      <c r="I1440" s="74">
        <f>SCH!A974</f>
        <v>0</v>
      </c>
    </row>
    <row r="1441" spans="1:9">
      <c r="A1441" s="131"/>
      <c r="B1441" s="131"/>
      <c r="C1441" s="126"/>
      <c r="D1441" s="126"/>
      <c r="E1441" s="126"/>
      <c r="F1441" s="131"/>
      <c r="G1441" s="133"/>
      <c r="H1441" s="126"/>
      <c r="I1441" s="74">
        <f>SCH!A975</f>
        <v>0</v>
      </c>
    </row>
    <row r="1442" spans="1:9">
      <c r="A1442" s="131"/>
      <c r="B1442" s="131"/>
      <c r="C1442" s="126"/>
      <c r="D1442" s="126"/>
      <c r="E1442" s="126"/>
      <c r="F1442" s="131"/>
      <c r="G1442" s="133"/>
      <c r="H1442" s="126"/>
      <c r="I1442" s="74">
        <f>SCH!A976</f>
        <v>0</v>
      </c>
    </row>
    <row r="1443" spans="1:9">
      <c r="A1443" s="131"/>
      <c r="B1443" s="131"/>
      <c r="C1443" s="126"/>
      <c r="D1443" s="126"/>
      <c r="E1443" s="126"/>
      <c r="F1443" s="131"/>
      <c r="G1443" s="133"/>
      <c r="H1443" s="126"/>
      <c r="I1443" s="74">
        <f>SCH!A977</f>
        <v>0</v>
      </c>
    </row>
    <row r="1444" spans="1:9">
      <c r="A1444" s="131"/>
      <c r="B1444" s="131"/>
      <c r="C1444" s="126"/>
      <c r="D1444" s="126"/>
      <c r="E1444" s="126"/>
      <c r="F1444" s="131"/>
      <c r="G1444" s="133"/>
      <c r="H1444" s="126"/>
      <c r="I1444" s="74">
        <f>SCH!A978</f>
        <v>0</v>
      </c>
    </row>
    <row r="1445" spans="1:9">
      <c r="A1445" s="131"/>
      <c r="B1445" s="131"/>
      <c r="C1445" s="126"/>
      <c r="D1445" s="126"/>
      <c r="E1445" s="126"/>
      <c r="F1445" s="131"/>
      <c r="G1445" s="133"/>
      <c r="H1445" s="126"/>
      <c r="I1445" s="74">
        <f>SCH!A979</f>
        <v>0</v>
      </c>
    </row>
    <row r="1446" spans="1:9">
      <c r="A1446" s="131"/>
      <c r="B1446" s="131"/>
      <c r="C1446" s="126"/>
      <c r="D1446" s="126"/>
      <c r="E1446" s="126"/>
      <c r="F1446" s="131"/>
      <c r="G1446" s="133"/>
      <c r="H1446" s="126"/>
      <c r="I1446" s="74">
        <f>SCH!A980</f>
        <v>0</v>
      </c>
    </row>
    <row r="1447" spans="1:9">
      <c r="A1447" s="131"/>
      <c r="B1447" s="131"/>
      <c r="C1447" s="126"/>
      <c r="D1447" s="126"/>
      <c r="E1447" s="126"/>
      <c r="F1447" s="131"/>
      <c r="G1447" s="133"/>
      <c r="H1447" s="126"/>
      <c r="I1447" s="74">
        <f>SCH!A981</f>
        <v>0</v>
      </c>
    </row>
    <row r="1448" spans="1:9">
      <c r="A1448" s="131"/>
      <c r="B1448" s="131"/>
      <c r="C1448" s="126"/>
      <c r="D1448" s="126"/>
      <c r="E1448" s="126"/>
      <c r="F1448" s="131"/>
      <c r="G1448" s="133"/>
      <c r="H1448" s="126"/>
      <c r="I1448" s="74">
        <f>SCH!A982</f>
        <v>0</v>
      </c>
    </row>
    <row r="1449" spans="1:9">
      <c r="A1449" s="131"/>
      <c r="B1449" s="131"/>
      <c r="C1449" s="126"/>
      <c r="D1449" s="126"/>
      <c r="E1449" s="126"/>
      <c r="F1449" s="131"/>
      <c r="G1449" s="133"/>
      <c r="H1449" s="126"/>
      <c r="I1449" s="74">
        <f>SCH!A983</f>
        <v>0</v>
      </c>
    </row>
    <row r="1450" spans="1:9">
      <c r="A1450" s="131"/>
      <c r="B1450" s="131"/>
      <c r="C1450" s="126"/>
      <c r="D1450" s="126"/>
      <c r="E1450" s="126"/>
      <c r="F1450" s="131"/>
      <c r="G1450" s="133"/>
      <c r="H1450" s="126"/>
      <c r="I1450" s="74">
        <f>SCH!A984</f>
        <v>0</v>
      </c>
    </row>
    <row r="1451" spans="1:9">
      <c r="A1451" s="131"/>
      <c r="B1451" s="131"/>
      <c r="C1451" s="126"/>
      <c r="D1451" s="126"/>
      <c r="E1451" s="126"/>
      <c r="F1451" s="131"/>
      <c r="G1451" s="133"/>
      <c r="H1451" s="126"/>
      <c r="I1451" s="74">
        <f>SCH!A985</f>
        <v>0</v>
      </c>
    </row>
    <row r="1452" spans="1:9">
      <c r="A1452" s="131"/>
      <c r="B1452" s="131"/>
      <c r="C1452" s="126"/>
      <c r="D1452" s="126"/>
      <c r="E1452" s="126"/>
      <c r="F1452" s="131"/>
      <c r="G1452" s="133"/>
      <c r="H1452" s="126"/>
      <c r="I1452" s="74">
        <f>SCH!A986</f>
        <v>0</v>
      </c>
    </row>
    <row r="1453" spans="1:9">
      <c r="A1453" s="131"/>
      <c r="B1453" s="131"/>
      <c r="C1453" s="126"/>
      <c r="D1453" s="126"/>
      <c r="E1453" s="126"/>
      <c r="F1453" s="131"/>
      <c r="G1453" s="133"/>
      <c r="H1453" s="126"/>
      <c r="I1453" s="74">
        <f>SCH!A987</f>
        <v>0</v>
      </c>
    </row>
    <row r="1454" spans="1:9">
      <c r="A1454" s="131"/>
      <c r="B1454" s="131"/>
      <c r="C1454" s="126"/>
      <c r="D1454" s="126"/>
      <c r="E1454" s="126"/>
      <c r="F1454" s="131"/>
      <c r="G1454" s="133"/>
      <c r="H1454" s="126"/>
      <c r="I1454" s="74">
        <f>SCH!A988</f>
        <v>0</v>
      </c>
    </row>
    <row r="1455" spans="1:9">
      <c r="A1455" s="131"/>
      <c r="B1455" s="131"/>
      <c r="C1455" s="126"/>
      <c r="D1455" s="126"/>
      <c r="E1455" s="126"/>
      <c r="F1455" s="131"/>
      <c r="G1455" s="133"/>
      <c r="H1455" s="126"/>
      <c r="I1455" s="74">
        <f>SCH!A989</f>
        <v>0</v>
      </c>
    </row>
    <row r="1456" spans="1:9">
      <c r="A1456" s="131"/>
      <c r="B1456" s="131"/>
      <c r="C1456" s="126"/>
      <c r="D1456" s="126"/>
      <c r="E1456" s="126"/>
      <c r="F1456" s="131"/>
      <c r="G1456" s="133"/>
      <c r="H1456" s="126"/>
      <c r="I1456" s="74">
        <f>SCH!A990</f>
        <v>0</v>
      </c>
    </row>
    <row r="1457" spans="1:9">
      <c r="A1457" s="131"/>
      <c r="B1457" s="131"/>
      <c r="C1457" s="126"/>
      <c r="D1457" s="126"/>
      <c r="E1457" s="126"/>
      <c r="F1457" s="131"/>
      <c r="G1457" s="133"/>
      <c r="H1457" s="126"/>
      <c r="I1457" s="74">
        <f>SCH!A991</f>
        <v>0</v>
      </c>
    </row>
    <row r="1458" spans="1:9">
      <c r="A1458" s="131"/>
      <c r="B1458" s="131"/>
      <c r="C1458" s="126"/>
      <c r="D1458" s="126"/>
      <c r="E1458" s="126"/>
      <c r="F1458" s="131"/>
      <c r="G1458" s="133"/>
      <c r="H1458" s="126"/>
      <c r="I1458" s="74">
        <f>SCH!A992</f>
        <v>0</v>
      </c>
    </row>
    <row r="1459" spans="1:9">
      <c r="A1459" s="131"/>
      <c r="B1459" s="131"/>
      <c r="C1459" s="126"/>
      <c r="D1459" s="126"/>
      <c r="E1459" s="126"/>
      <c r="F1459" s="131"/>
      <c r="G1459" s="133"/>
      <c r="H1459" s="126"/>
      <c r="I1459" s="74">
        <f>SCH!A993</f>
        <v>0</v>
      </c>
    </row>
    <row r="1460" spans="1:9">
      <c r="A1460" s="131"/>
      <c r="B1460" s="131"/>
      <c r="C1460" s="126"/>
      <c r="D1460" s="126"/>
      <c r="E1460" s="126"/>
      <c r="F1460" s="131"/>
      <c r="G1460" s="133"/>
      <c r="H1460" s="126"/>
      <c r="I1460" s="74">
        <f>SCH!A994</f>
        <v>0</v>
      </c>
    </row>
    <row r="1461" spans="1:9">
      <c r="A1461" s="131"/>
      <c r="B1461" s="131"/>
      <c r="C1461" s="126"/>
      <c r="D1461" s="126"/>
      <c r="E1461" s="126"/>
      <c r="F1461" s="131"/>
      <c r="G1461" s="133"/>
      <c r="H1461" s="126"/>
      <c r="I1461" s="74">
        <f>SCH!A995</f>
        <v>0</v>
      </c>
    </row>
    <row r="1462" spans="1:9">
      <c r="A1462" s="131"/>
      <c r="B1462" s="131"/>
      <c r="C1462" s="126"/>
      <c r="D1462" s="126"/>
      <c r="E1462" s="126"/>
      <c r="F1462" s="131"/>
      <c r="G1462" s="133"/>
      <c r="H1462" s="126"/>
      <c r="I1462" s="74">
        <f>SCH!A996</f>
        <v>0</v>
      </c>
    </row>
    <row r="1463" spans="1:9">
      <c r="A1463" s="131"/>
      <c r="B1463" s="131"/>
      <c r="C1463" s="126"/>
      <c r="D1463" s="126"/>
      <c r="E1463" s="126"/>
      <c r="F1463" s="131"/>
      <c r="G1463" s="133"/>
      <c r="H1463" s="126"/>
      <c r="I1463" s="74">
        <f>SCH!A997</f>
        <v>0</v>
      </c>
    </row>
    <row r="1464" spans="1:9">
      <c r="A1464" s="131"/>
      <c r="B1464" s="131"/>
      <c r="C1464" s="126"/>
      <c r="D1464" s="126"/>
      <c r="E1464" s="126"/>
      <c r="F1464" s="131"/>
      <c r="G1464" s="133"/>
      <c r="H1464" s="126"/>
      <c r="I1464" s="74">
        <f>SCH!A998</f>
        <v>0</v>
      </c>
    </row>
    <row r="1465" spans="1:9">
      <c r="A1465" s="131"/>
      <c r="B1465" s="131"/>
      <c r="C1465" s="126"/>
      <c r="D1465" s="126"/>
      <c r="E1465" s="126"/>
      <c r="F1465" s="131"/>
      <c r="G1465" s="133"/>
      <c r="H1465" s="126"/>
      <c r="I1465" s="74">
        <f>SCH!A999</f>
        <v>0</v>
      </c>
    </row>
    <row r="1466" spans="1:9">
      <c r="A1466" s="131"/>
      <c r="B1466" s="131"/>
      <c r="C1466" s="126"/>
      <c r="D1466" s="126"/>
      <c r="E1466" s="126"/>
      <c r="F1466" s="131"/>
      <c r="G1466" s="133"/>
      <c r="H1466" s="126"/>
      <c r="I1466" s="74">
        <f>SCH!A1000</f>
        <v>0</v>
      </c>
    </row>
    <row r="1467" spans="1:9">
      <c r="A1467" s="131"/>
      <c r="B1467" s="131"/>
      <c r="C1467" s="126"/>
      <c r="D1467" s="126"/>
      <c r="E1467" s="126"/>
      <c r="F1467" s="131"/>
      <c r="G1467" s="133"/>
      <c r="H1467" s="126"/>
      <c r="I1467" s="74">
        <f>SCH!A1001</f>
        <v>0</v>
      </c>
    </row>
    <row r="1468" spans="1:9">
      <c r="A1468" s="131"/>
      <c r="B1468" s="131"/>
      <c r="C1468" s="126"/>
      <c r="D1468" s="126"/>
      <c r="E1468" s="126"/>
      <c r="F1468" s="131"/>
      <c r="G1468" s="133"/>
      <c r="H1468" s="126"/>
      <c r="I1468" s="74">
        <f>SCH!A1002</f>
        <v>0</v>
      </c>
    </row>
    <row r="1469" spans="1:9">
      <c r="A1469" s="131"/>
      <c r="B1469" s="131"/>
      <c r="C1469" s="126"/>
      <c r="D1469" s="126"/>
      <c r="E1469" s="126"/>
      <c r="F1469" s="131"/>
      <c r="G1469" s="133"/>
      <c r="H1469" s="126"/>
      <c r="I1469" s="74">
        <f>SCH!A1003</f>
        <v>0</v>
      </c>
    </row>
    <row r="1470" spans="1:9">
      <c r="A1470" s="131"/>
      <c r="B1470" s="131"/>
      <c r="C1470" s="126"/>
      <c r="D1470" s="126"/>
      <c r="E1470" s="126"/>
      <c r="F1470" s="131"/>
      <c r="G1470" s="133"/>
      <c r="H1470" s="126"/>
      <c r="I1470" s="74">
        <f>SCH!A1004</f>
        <v>0</v>
      </c>
    </row>
    <row r="1471" spans="1:9">
      <c r="A1471" s="131"/>
      <c r="B1471" s="131"/>
      <c r="C1471" s="126"/>
      <c r="D1471" s="126"/>
      <c r="E1471" s="126"/>
      <c r="F1471" s="131"/>
      <c r="G1471" s="133"/>
      <c r="H1471" s="126"/>
      <c r="I1471" s="74">
        <f>SCH!A1005</f>
        <v>0</v>
      </c>
    </row>
    <row r="1472" spans="1:9">
      <c r="A1472" s="131"/>
      <c r="B1472" s="131"/>
      <c r="C1472" s="126"/>
      <c r="D1472" s="126"/>
      <c r="E1472" s="126"/>
      <c r="F1472" s="131"/>
      <c r="G1472" s="133"/>
      <c r="H1472" s="126"/>
      <c r="I1472" s="74">
        <f>SCH!A1006</f>
        <v>0</v>
      </c>
    </row>
    <row r="1473" spans="1:9">
      <c r="A1473" s="131"/>
      <c r="B1473" s="131"/>
      <c r="C1473" s="126"/>
      <c r="D1473" s="126"/>
      <c r="E1473" s="126"/>
      <c r="F1473" s="131"/>
      <c r="G1473" s="133"/>
      <c r="H1473" s="126"/>
      <c r="I1473" s="74">
        <f>SCH!A1007</f>
        <v>0</v>
      </c>
    </row>
    <row r="1474" spans="1:9">
      <c r="A1474" s="131"/>
      <c r="B1474" s="131"/>
      <c r="C1474" s="126"/>
      <c r="D1474" s="126"/>
      <c r="E1474" s="126"/>
      <c r="F1474" s="131"/>
      <c r="G1474" s="133"/>
      <c r="H1474" s="126"/>
      <c r="I1474" s="74">
        <f>SCH!A1008</f>
        <v>0</v>
      </c>
    </row>
    <row r="1475" spans="1:9">
      <c r="A1475" s="131"/>
      <c r="B1475" s="131"/>
      <c r="C1475" s="126"/>
      <c r="D1475" s="126"/>
      <c r="E1475" s="126"/>
      <c r="F1475" s="131"/>
      <c r="G1475" s="133"/>
      <c r="H1475" s="126"/>
      <c r="I1475" s="74">
        <f>SCH!A1009</f>
        <v>0</v>
      </c>
    </row>
    <row r="1476" spans="1:9">
      <c r="A1476" s="131"/>
      <c r="B1476" s="131"/>
      <c r="C1476" s="126"/>
      <c r="D1476" s="126"/>
      <c r="E1476" s="126"/>
      <c r="F1476" s="131"/>
      <c r="G1476" s="133"/>
      <c r="H1476" s="126"/>
      <c r="I1476" s="74">
        <f>SCH!A1010</f>
        <v>0</v>
      </c>
    </row>
    <row r="1477" spans="1:9">
      <c r="A1477" s="131"/>
      <c r="B1477" s="131"/>
      <c r="C1477" s="126"/>
      <c r="D1477" s="126"/>
      <c r="E1477" s="126"/>
      <c r="F1477" s="131"/>
      <c r="G1477" s="133"/>
      <c r="H1477" s="126"/>
      <c r="I1477" s="74">
        <f>SCH!A1011</f>
        <v>0</v>
      </c>
    </row>
    <row r="1478" spans="1:9">
      <c r="A1478" s="131"/>
      <c r="B1478" s="131"/>
      <c r="C1478" s="126"/>
      <c r="D1478" s="126"/>
      <c r="E1478" s="126"/>
      <c r="F1478" s="131"/>
      <c r="G1478" s="133"/>
      <c r="H1478" s="126"/>
      <c r="I1478" s="74">
        <f>SCH!A1012</f>
        <v>0</v>
      </c>
    </row>
    <row r="1479" spans="1:9">
      <c r="A1479" s="131"/>
      <c r="B1479" s="131"/>
      <c r="C1479" s="126"/>
      <c r="D1479" s="126"/>
      <c r="E1479" s="126"/>
      <c r="F1479" s="131"/>
      <c r="G1479" s="133"/>
      <c r="H1479" s="126"/>
      <c r="I1479" s="74">
        <f>SCH!A1013</f>
        <v>0</v>
      </c>
    </row>
    <row r="1480" spans="1:9">
      <c r="A1480" s="131"/>
      <c r="B1480" s="131"/>
      <c r="C1480" s="126"/>
      <c r="D1480" s="126"/>
      <c r="E1480" s="126"/>
      <c r="F1480" s="131"/>
      <c r="G1480" s="133"/>
      <c r="H1480" s="126"/>
      <c r="I1480" s="74">
        <f>SCH!A1014</f>
        <v>0</v>
      </c>
    </row>
    <row r="1481" spans="1:9">
      <c r="A1481" s="131"/>
      <c r="B1481" s="131"/>
      <c r="C1481" s="126"/>
      <c r="D1481" s="126"/>
      <c r="E1481" s="126"/>
      <c r="F1481" s="131"/>
      <c r="G1481" s="133"/>
      <c r="H1481" s="126"/>
      <c r="I1481" s="74">
        <f>SCH!A1015</f>
        <v>0</v>
      </c>
    </row>
    <row r="1482" spans="1:9">
      <c r="A1482" s="131"/>
      <c r="B1482" s="131"/>
      <c r="C1482" s="126"/>
      <c r="D1482" s="126"/>
      <c r="E1482" s="126"/>
      <c r="F1482" s="131"/>
      <c r="G1482" s="133"/>
      <c r="H1482" s="126"/>
      <c r="I1482" s="74">
        <f>SCH!A1016</f>
        <v>0</v>
      </c>
    </row>
    <row r="1483" spans="1:9">
      <c r="A1483" s="131"/>
      <c r="B1483" s="131"/>
      <c r="C1483" s="126"/>
      <c r="D1483" s="126"/>
      <c r="E1483" s="126"/>
      <c r="F1483" s="131"/>
      <c r="G1483" s="133"/>
      <c r="H1483" s="126"/>
      <c r="I1483" s="74">
        <f>SCH!A1017</f>
        <v>0</v>
      </c>
    </row>
    <row r="1484" spans="1:9">
      <c r="A1484" s="131"/>
      <c r="B1484" s="131"/>
      <c r="C1484" s="126"/>
      <c r="D1484" s="126"/>
      <c r="E1484" s="126"/>
      <c r="F1484" s="131"/>
      <c r="G1484" s="133"/>
      <c r="H1484" s="126"/>
      <c r="I1484" s="74">
        <f>SCH!A1018</f>
        <v>0</v>
      </c>
    </row>
    <row r="1485" spans="1:9">
      <c r="A1485" s="131"/>
      <c r="B1485" s="131"/>
      <c r="C1485" s="126"/>
      <c r="D1485" s="126"/>
      <c r="E1485" s="126"/>
      <c r="F1485" s="131"/>
      <c r="G1485" s="133"/>
      <c r="H1485" s="126"/>
      <c r="I1485" s="74">
        <f>SCH!A1019</f>
        <v>0</v>
      </c>
    </row>
    <row r="1486" spans="1:9">
      <c r="A1486" s="131"/>
      <c r="B1486" s="131"/>
      <c r="C1486" s="126"/>
      <c r="D1486" s="126"/>
      <c r="E1486" s="126"/>
      <c r="F1486" s="131"/>
      <c r="G1486" s="133"/>
      <c r="H1486" s="126"/>
      <c r="I1486" s="74">
        <f>SCH!A1020</f>
        <v>0</v>
      </c>
    </row>
    <row r="1487" spans="1:9">
      <c r="A1487" s="131"/>
      <c r="B1487" s="131"/>
      <c r="C1487" s="126"/>
      <c r="D1487" s="126"/>
      <c r="E1487" s="126"/>
      <c r="F1487" s="131"/>
      <c r="G1487" s="133"/>
      <c r="H1487" s="126"/>
      <c r="I1487" s="74">
        <f>SCH!A1021</f>
        <v>0</v>
      </c>
    </row>
    <row r="1488" spans="1:9">
      <c r="A1488" s="131"/>
      <c r="B1488" s="131"/>
      <c r="C1488" s="126"/>
      <c r="D1488" s="126"/>
      <c r="E1488" s="126"/>
      <c r="F1488" s="131"/>
      <c r="G1488" s="133"/>
      <c r="H1488" s="126"/>
      <c r="I1488" s="74">
        <f>SCH!A1022</f>
        <v>0</v>
      </c>
    </row>
    <row r="1489" spans="1:9">
      <c r="A1489" s="131"/>
      <c r="B1489" s="131"/>
      <c r="C1489" s="126"/>
      <c r="D1489" s="126"/>
      <c r="E1489" s="126"/>
      <c r="F1489" s="131"/>
      <c r="G1489" s="133"/>
      <c r="H1489" s="126"/>
      <c r="I1489" s="74">
        <f>SCH!A1023</f>
        <v>0</v>
      </c>
    </row>
    <row r="1490" spans="1:9">
      <c r="A1490" s="131"/>
      <c r="B1490" s="131"/>
      <c r="C1490" s="126"/>
      <c r="D1490" s="126"/>
      <c r="E1490" s="126"/>
      <c r="F1490" s="131"/>
      <c r="G1490" s="133"/>
      <c r="H1490" s="126"/>
      <c r="I1490" s="74">
        <f>SCH!A1024</f>
        <v>0</v>
      </c>
    </row>
    <row r="1491" spans="1:9">
      <c r="A1491" s="131"/>
      <c r="B1491" s="131"/>
      <c r="C1491" s="126"/>
      <c r="D1491" s="126"/>
      <c r="E1491" s="126"/>
      <c r="F1491" s="131"/>
      <c r="G1491" s="133"/>
      <c r="H1491" s="126"/>
      <c r="I1491" s="74">
        <f>SCH!A1025</f>
        <v>0</v>
      </c>
    </row>
    <row r="1492" spans="1:9">
      <c r="A1492" s="131"/>
      <c r="B1492" s="131"/>
      <c r="C1492" s="126"/>
      <c r="D1492" s="126"/>
      <c r="E1492" s="126"/>
      <c r="F1492" s="131"/>
      <c r="G1492" s="133"/>
      <c r="H1492" s="126"/>
      <c r="I1492" s="74">
        <f>SCH!A1026</f>
        <v>0</v>
      </c>
    </row>
    <row r="1493" spans="1:9">
      <c r="A1493" s="131"/>
      <c r="B1493" s="131"/>
      <c r="C1493" s="126"/>
      <c r="D1493" s="126"/>
      <c r="E1493" s="126"/>
      <c r="F1493" s="131"/>
      <c r="G1493" s="133"/>
      <c r="H1493" s="126"/>
      <c r="I1493" s="74">
        <f>SCH!A1027</f>
        <v>0</v>
      </c>
    </row>
    <row r="1494" spans="1:9">
      <c r="A1494" s="131"/>
      <c r="B1494" s="131"/>
      <c r="C1494" s="126"/>
      <c r="D1494" s="126"/>
      <c r="E1494" s="126"/>
      <c r="F1494" s="131"/>
      <c r="G1494" s="133"/>
      <c r="H1494" s="126"/>
      <c r="I1494" s="74">
        <f>SCH!A1028</f>
        <v>0</v>
      </c>
    </row>
    <row r="1495" spans="1:9">
      <c r="A1495" s="131"/>
      <c r="B1495" s="131"/>
      <c r="C1495" s="126"/>
      <c r="D1495" s="126"/>
      <c r="E1495" s="126"/>
      <c r="F1495" s="131"/>
      <c r="G1495" s="133"/>
      <c r="H1495" s="126"/>
      <c r="I1495" s="74">
        <f>SCH!A1029</f>
        <v>0</v>
      </c>
    </row>
    <row r="1496" spans="1:9">
      <c r="A1496" s="131"/>
      <c r="B1496" s="131"/>
      <c r="C1496" s="126"/>
      <c r="D1496" s="126"/>
      <c r="E1496" s="126"/>
      <c r="F1496" s="131"/>
      <c r="G1496" s="133"/>
      <c r="H1496" s="126"/>
      <c r="I1496" s="74">
        <f>SCH!A1030</f>
        <v>0</v>
      </c>
    </row>
    <row r="1497" spans="1:9">
      <c r="A1497" s="131"/>
      <c r="B1497" s="131"/>
      <c r="C1497" s="126"/>
      <c r="D1497" s="126"/>
      <c r="E1497" s="126"/>
      <c r="F1497" s="131"/>
      <c r="G1497" s="133"/>
      <c r="H1497" s="126"/>
      <c r="I1497" s="74">
        <f>SCH!A1031</f>
        <v>0</v>
      </c>
    </row>
    <row r="1498" spans="1:9">
      <c r="A1498" s="131"/>
      <c r="B1498" s="131"/>
      <c r="C1498" s="126"/>
      <c r="D1498" s="126"/>
      <c r="E1498" s="126"/>
      <c r="F1498" s="131"/>
      <c r="G1498" s="133"/>
      <c r="H1498" s="126"/>
      <c r="I1498" s="74">
        <f>SCH!A1032</f>
        <v>0</v>
      </c>
    </row>
    <row r="1499" spans="1:9">
      <c r="A1499" s="131"/>
      <c r="B1499" s="131"/>
      <c r="C1499" s="126"/>
      <c r="D1499" s="126"/>
      <c r="E1499" s="126"/>
      <c r="F1499" s="131"/>
      <c r="G1499" s="133"/>
      <c r="H1499" s="126"/>
      <c r="I1499" s="74">
        <f>SCH!A1033</f>
        <v>0</v>
      </c>
    </row>
    <row r="1500" spans="1:9">
      <c r="A1500" s="131"/>
      <c r="B1500" s="131"/>
      <c r="C1500" s="126"/>
      <c r="D1500" s="126"/>
      <c r="E1500" s="126"/>
      <c r="F1500" s="131"/>
      <c r="G1500" s="133"/>
      <c r="H1500" s="126"/>
      <c r="I1500" s="74">
        <f>SCH!A1034</f>
        <v>0</v>
      </c>
    </row>
    <row r="1501" spans="1:9">
      <c r="A1501" s="131"/>
      <c r="B1501" s="131"/>
      <c r="C1501" s="126"/>
      <c r="D1501" s="126"/>
      <c r="E1501" s="126"/>
      <c r="F1501" s="131"/>
      <c r="G1501" s="133"/>
      <c r="H1501" s="126"/>
      <c r="I1501" s="74">
        <f>SCH!A1035</f>
        <v>0</v>
      </c>
    </row>
    <row r="1502" spans="1:9">
      <c r="A1502" s="131"/>
      <c r="B1502" s="131"/>
      <c r="C1502" s="126"/>
      <c r="D1502" s="126"/>
      <c r="E1502" s="126"/>
      <c r="F1502" s="131"/>
      <c r="G1502" s="133"/>
      <c r="H1502" s="126"/>
      <c r="I1502" s="74">
        <f>SCH!A1036</f>
        <v>0</v>
      </c>
    </row>
    <row r="1503" spans="1:9">
      <c r="A1503" s="131"/>
      <c r="B1503" s="131"/>
      <c r="C1503" s="126"/>
      <c r="D1503" s="126"/>
      <c r="E1503" s="126"/>
      <c r="F1503" s="131"/>
      <c r="G1503" s="133"/>
      <c r="H1503" s="126"/>
      <c r="I1503" s="74">
        <f>SCH!A1037</f>
        <v>0</v>
      </c>
    </row>
    <row r="1504" spans="1:9">
      <c r="A1504" s="131"/>
      <c r="B1504" s="131"/>
      <c r="C1504" s="126"/>
      <c r="D1504" s="126"/>
      <c r="E1504" s="126"/>
      <c r="F1504" s="131"/>
      <c r="G1504" s="133"/>
      <c r="H1504" s="126"/>
      <c r="I1504" s="74">
        <f>SCH!A1038</f>
        <v>0</v>
      </c>
    </row>
    <row r="1505" spans="1:9">
      <c r="A1505" s="131"/>
      <c r="B1505" s="131"/>
      <c r="C1505" s="126"/>
      <c r="D1505" s="126"/>
      <c r="E1505" s="126"/>
      <c r="F1505" s="131"/>
      <c r="G1505" s="133"/>
      <c r="H1505" s="126"/>
      <c r="I1505" s="74">
        <f>SCH!A1039</f>
        <v>0</v>
      </c>
    </row>
    <row r="1506" spans="1:9">
      <c r="A1506" s="131"/>
      <c r="B1506" s="131"/>
      <c r="C1506" s="126"/>
      <c r="D1506" s="126"/>
      <c r="E1506" s="126"/>
      <c r="F1506" s="131"/>
      <c r="G1506" s="133"/>
      <c r="H1506" s="126"/>
      <c r="I1506" s="74">
        <f>SCH!A1040</f>
        <v>0</v>
      </c>
    </row>
    <row r="1507" spans="1:9">
      <c r="A1507" s="131"/>
      <c r="B1507" s="131"/>
      <c r="C1507" s="126"/>
      <c r="D1507" s="126"/>
      <c r="E1507" s="126"/>
      <c r="F1507" s="131"/>
      <c r="G1507" s="133"/>
      <c r="H1507" s="126"/>
      <c r="I1507" s="74">
        <f>SCH!A1041</f>
        <v>0</v>
      </c>
    </row>
    <row r="1508" spans="1:9">
      <c r="A1508" s="131"/>
      <c r="B1508" s="131"/>
      <c r="C1508" s="126"/>
      <c r="D1508" s="126"/>
      <c r="E1508" s="126"/>
      <c r="F1508" s="131"/>
      <c r="G1508" s="133"/>
      <c r="H1508" s="126"/>
      <c r="I1508" s="74">
        <f>SCH!A1042</f>
        <v>0</v>
      </c>
    </row>
    <row r="1509" spans="1:9">
      <c r="A1509" s="131"/>
      <c r="B1509" s="131"/>
      <c r="C1509" s="126"/>
      <c r="D1509" s="126"/>
      <c r="E1509" s="126"/>
      <c r="F1509" s="131"/>
      <c r="G1509" s="133"/>
      <c r="H1509" s="126"/>
      <c r="I1509" s="74">
        <f>SCH!A1043</f>
        <v>0</v>
      </c>
    </row>
    <row r="1510" spans="1:9">
      <c r="A1510" s="131"/>
      <c r="B1510" s="131"/>
      <c r="C1510" s="126"/>
      <c r="D1510" s="126"/>
      <c r="E1510" s="126"/>
      <c r="F1510" s="131"/>
      <c r="G1510" s="133"/>
      <c r="H1510" s="126"/>
      <c r="I1510" s="74">
        <f>SCH!A1044</f>
        <v>0</v>
      </c>
    </row>
    <row r="1511" spans="1:9">
      <c r="A1511" s="131"/>
      <c r="B1511" s="131"/>
      <c r="C1511" s="126"/>
      <c r="D1511" s="126"/>
      <c r="E1511" s="126"/>
      <c r="F1511" s="131"/>
      <c r="G1511" s="133"/>
      <c r="H1511" s="126"/>
      <c r="I1511" s="74">
        <f>SCH!A1045</f>
        <v>0</v>
      </c>
    </row>
    <row r="1512" spans="1:9">
      <c r="A1512" s="131"/>
      <c r="B1512" s="131"/>
      <c r="C1512" s="126"/>
      <c r="D1512" s="126"/>
      <c r="E1512" s="126"/>
      <c r="F1512" s="131"/>
      <c r="G1512" s="133"/>
      <c r="H1512" s="126"/>
      <c r="I1512" s="74">
        <f>SCH!A1046</f>
        <v>0</v>
      </c>
    </row>
    <row r="1513" spans="1:9">
      <c r="A1513" s="131"/>
      <c r="B1513" s="131"/>
      <c r="C1513" s="126"/>
      <c r="D1513" s="126"/>
      <c r="E1513" s="126"/>
      <c r="F1513" s="131"/>
      <c r="G1513" s="133"/>
      <c r="H1513" s="126"/>
      <c r="I1513" s="74">
        <f>SCH!A1047</f>
        <v>0</v>
      </c>
    </row>
    <row r="1514" spans="1:9">
      <c r="A1514" s="131"/>
      <c r="B1514" s="131"/>
      <c r="C1514" s="126"/>
      <c r="D1514" s="126"/>
      <c r="E1514" s="126"/>
      <c r="F1514" s="131"/>
      <c r="G1514" s="133"/>
      <c r="H1514" s="126"/>
      <c r="I1514" s="74">
        <f>SCH!A1048</f>
        <v>0</v>
      </c>
    </row>
    <row r="1515" spans="1:9">
      <c r="A1515" s="131"/>
      <c r="B1515" s="131"/>
      <c r="C1515" s="126"/>
      <c r="D1515" s="126"/>
      <c r="E1515" s="126"/>
      <c r="F1515" s="131"/>
      <c r="G1515" s="133"/>
      <c r="H1515" s="126"/>
      <c r="I1515" s="74">
        <f>SCH!A1049</f>
        <v>0</v>
      </c>
    </row>
    <row r="1516" spans="1:9">
      <c r="A1516" s="131"/>
      <c r="B1516" s="131"/>
      <c r="C1516" s="126"/>
      <c r="D1516" s="126"/>
      <c r="E1516" s="126"/>
      <c r="F1516" s="131"/>
      <c r="G1516" s="133"/>
      <c r="H1516" s="126"/>
      <c r="I1516" s="74">
        <f>SCH!A1050</f>
        <v>0</v>
      </c>
    </row>
    <row r="1517" spans="1:9">
      <c r="A1517" s="131"/>
      <c r="B1517" s="131"/>
      <c r="C1517" s="126"/>
      <c r="D1517" s="126"/>
      <c r="E1517" s="126"/>
      <c r="F1517" s="131"/>
      <c r="G1517" s="133"/>
      <c r="H1517" s="126"/>
      <c r="I1517" s="74">
        <f>SCH!A1051</f>
        <v>0</v>
      </c>
    </row>
    <row r="1518" spans="1:9">
      <c r="A1518" s="131"/>
      <c r="B1518" s="131"/>
      <c r="C1518" s="126"/>
      <c r="D1518" s="126"/>
      <c r="E1518" s="126"/>
      <c r="F1518" s="131"/>
      <c r="G1518" s="133"/>
      <c r="H1518" s="126"/>
      <c r="I1518" s="74">
        <f>SCH!A1052</f>
        <v>0</v>
      </c>
    </row>
    <row r="1519" spans="1:9">
      <c r="A1519" s="131"/>
      <c r="B1519" s="131"/>
      <c r="C1519" s="126"/>
      <c r="D1519" s="126"/>
      <c r="E1519" s="126"/>
      <c r="F1519" s="131"/>
      <c r="G1519" s="133"/>
      <c r="H1519" s="126"/>
      <c r="I1519" s="74">
        <f>SCH!A1053</f>
        <v>0</v>
      </c>
    </row>
    <row r="1520" spans="1:9">
      <c r="A1520" s="131"/>
      <c r="B1520" s="131"/>
      <c r="C1520" s="126"/>
      <c r="D1520" s="126"/>
      <c r="E1520" s="126"/>
      <c r="F1520" s="131"/>
      <c r="G1520" s="133"/>
      <c r="H1520" s="126"/>
      <c r="I1520" s="74">
        <f>SCH!A1054</f>
        <v>0</v>
      </c>
    </row>
    <row r="1521" spans="1:9">
      <c r="A1521" s="131"/>
      <c r="B1521" s="131"/>
      <c r="C1521" s="126"/>
      <c r="D1521" s="126"/>
      <c r="E1521" s="126"/>
      <c r="F1521" s="131"/>
      <c r="G1521" s="133"/>
      <c r="H1521" s="126"/>
      <c r="I1521" s="74">
        <f>SCH!A1055</f>
        <v>0</v>
      </c>
    </row>
    <row r="1522" spans="1:9">
      <c r="A1522" s="131"/>
      <c r="B1522" s="131"/>
      <c r="C1522" s="126"/>
      <c r="D1522" s="126"/>
      <c r="E1522" s="126"/>
      <c r="F1522" s="131"/>
      <c r="G1522" s="133"/>
      <c r="H1522" s="126"/>
      <c r="I1522" s="74">
        <f>SCH!A1056</f>
        <v>0</v>
      </c>
    </row>
    <row r="1523" spans="1:9">
      <c r="A1523" s="131"/>
      <c r="B1523" s="131"/>
      <c r="C1523" s="126"/>
      <c r="D1523" s="126"/>
      <c r="E1523" s="126"/>
      <c r="F1523" s="131"/>
      <c r="G1523" s="133"/>
      <c r="H1523" s="126"/>
      <c r="I1523" s="74">
        <f>SCH!A1057</f>
        <v>0</v>
      </c>
    </row>
    <row r="1524" spans="1:9">
      <c r="A1524" s="131"/>
      <c r="B1524" s="131"/>
      <c r="C1524" s="126"/>
      <c r="D1524" s="126"/>
      <c r="E1524" s="126"/>
      <c r="F1524" s="131"/>
      <c r="G1524" s="133"/>
      <c r="H1524" s="126"/>
      <c r="I1524" s="74">
        <f>SCH!A1058</f>
        <v>0</v>
      </c>
    </row>
    <row r="1525" spans="1:9">
      <c r="A1525" s="131"/>
      <c r="B1525" s="131"/>
      <c r="C1525" s="126"/>
      <c r="D1525" s="126"/>
      <c r="E1525" s="126"/>
      <c r="F1525" s="131"/>
      <c r="G1525" s="133"/>
      <c r="H1525" s="126"/>
      <c r="I1525" s="74">
        <f>SCH!A1059</f>
        <v>0</v>
      </c>
    </row>
    <row r="1526" spans="1:9">
      <c r="A1526" s="131"/>
      <c r="B1526" s="131"/>
      <c r="C1526" s="126"/>
      <c r="D1526" s="126"/>
      <c r="E1526" s="126"/>
      <c r="F1526" s="131"/>
      <c r="G1526" s="133"/>
      <c r="H1526" s="126"/>
      <c r="I1526" s="74">
        <f>SCH!A1060</f>
        <v>0</v>
      </c>
    </row>
    <row r="1527" spans="1:9">
      <c r="A1527" s="131"/>
      <c r="B1527" s="131"/>
      <c r="C1527" s="126"/>
      <c r="D1527" s="126"/>
      <c r="E1527" s="126"/>
      <c r="F1527" s="131"/>
      <c r="G1527" s="133"/>
      <c r="H1527" s="126"/>
      <c r="I1527" s="74">
        <f>SCH!A1061</f>
        <v>0</v>
      </c>
    </row>
    <row r="1528" spans="1:9">
      <c r="A1528" s="131"/>
      <c r="B1528" s="131"/>
      <c r="C1528" s="126"/>
      <c r="D1528" s="126"/>
      <c r="E1528" s="126"/>
      <c r="F1528" s="131"/>
      <c r="G1528" s="133"/>
      <c r="H1528" s="126"/>
      <c r="I1528" s="74">
        <f>SCH!A1062</f>
        <v>0</v>
      </c>
    </row>
    <row r="1529" spans="1:9">
      <c r="A1529" s="131"/>
      <c r="B1529" s="131"/>
      <c r="C1529" s="126"/>
      <c r="D1529" s="126"/>
      <c r="E1529" s="126"/>
      <c r="F1529" s="131"/>
      <c r="G1529" s="133"/>
      <c r="H1529" s="126"/>
      <c r="I1529" s="74">
        <f>SCH!A1063</f>
        <v>0</v>
      </c>
    </row>
    <row r="1530" spans="1:9">
      <c r="A1530" s="131"/>
      <c r="B1530" s="131"/>
      <c r="C1530" s="126"/>
      <c r="D1530" s="126"/>
      <c r="E1530" s="126"/>
      <c r="F1530" s="131"/>
      <c r="G1530" s="133"/>
      <c r="H1530" s="126"/>
      <c r="I1530" s="74">
        <f>SCH!A1064</f>
        <v>0</v>
      </c>
    </row>
    <row r="1531" spans="1:9">
      <c r="A1531" s="131"/>
      <c r="B1531" s="131"/>
      <c r="C1531" s="126"/>
      <c r="D1531" s="126"/>
      <c r="E1531" s="126"/>
      <c r="F1531" s="131"/>
      <c r="G1531" s="133"/>
      <c r="H1531" s="126"/>
      <c r="I1531" s="74">
        <f>SCH!A1065</f>
        <v>0</v>
      </c>
    </row>
    <row r="1532" spans="1:9">
      <c r="A1532" s="131"/>
      <c r="B1532" s="131"/>
      <c r="C1532" s="126"/>
      <c r="D1532" s="126"/>
      <c r="E1532" s="126"/>
      <c r="F1532" s="131"/>
      <c r="G1532" s="133"/>
      <c r="H1532" s="126"/>
      <c r="I1532" s="74">
        <f>SCH!A1066</f>
        <v>0</v>
      </c>
    </row>
    <row r="1533" spans="1:9">
      <c r="A1533" s="131"/>
      <c r="B1533" s="131"/>
      <c r="C1533" s="126"/>
      <c r="D1533" s="126"/>
      <c r="E1533" s="126"/>
      <c r="F1533" s="131"/>
      <c r="G1533" s="133"/>
      <c r="H1533" s="126"/>
      <c r="I1533" s="74">
        <f>SCH!A1067</f>
        <v>0</v>
      </c>
    </row>
    <row r="1534" spans="1:9">
      <c r="A1534" s="131"/>
      <c r="B1534" s="131"/>
      <c r="C1534" s="126"/>
      <c r="D1534" s="126"/>
      <c r="E1534" s="126"/>
      <c r="F1534" s="131"/>
      <c r="G1534" s="133"/>
      <c r="H1534" s="126"/>
      <c r="I1534" s="74">
        <f>SCH!A1068</f>
        <v>0</v>
      </c>
    </row>
    <row r="1535" spans="1:9">
      <c r="A1535" s="131"/>
      <c r="B1535" s="131"/>
      <c r="C1535" s="126"/>
      <c r="D1535" s="126"/>
      <c r="E1535" s="126"/>
      <c r="F1535" s="131"/>
      <c r="G1535" s="133"/>
      <c r="H1535" s="126"/>
      <c r="I1535" s="74">
        <f>SCH!A1069</f>
        <v>0</v>
      </c>
    </row>
    <row r="1536" spans="1:9">
      <c r="A1536" s="131"/>
      <c r="B1536" s="131"/>
      <c r="C1536" s="126"/>
      <c r="D1536" s="126"/>
      <c r="E1536" s="126"/>
      <c r="F1536" s="131"/>
      <c r="G1536" s="133"/>
      <c r="H1536" s="126"/>
      <c r="I1536" s="74">
        <f>SCH!A1070</f>
        <v>0</v>
      </c>
    </row>
    <row r="1537" spans="1:9">
      <c r="A1537" s="131"/>
      <c r="B1537" s="131"/>
      <c r="C1537" s="126"/>
      <c r="D1537" s="126"/>
      <c r="E1537" s="126"/>
      <c r="F1537" s="131"/>
      <c r="G1537" s="133"/>
      <c r="H1537" s="126"/>
      <c r="I1537" s="74">
        <f>SCH!A1071</f>
        <v>0</v>
      </c>
    </row>
    <row r="1538" spans="1:9">
      <c r="A1538" s="131"/>
      <c r="B1538" s="131"/>
      <c r="C1538" s="126"/>
      <c r="D1538" s="126"/>
      <c r="E1538" s="126"/>
      <c r="F1538" s="131"/>
      <c r="G1538" s="133"/>
      <c r="H1538" s="126"/>
      <c r="I1538" s="74">
        <f>SCH!A1072</f>
        <v>0</v>
      </c>
    </row>
    <row r="1539" spans="1:9">
      <c r="A1539" s="131"/>
      <c r="B1539" s="131"/>
      <c r="C1539" s="126"/>
      <c r="D1539" s="126"/>
      <c r="E1539" s="126"/>
      <c r="F1539" s="131"/>
      <c r="G1539" s="133"/>
      <c r="H1539" s="126"/>
      <c r="I1539" s="74">
        <f>SCH!A1073</f>
        <v>0</v>
      </c>
    </row>
    <row r="1540" spans="1:9">
      <c r="A1540" s="131"/>
      <c r="B1540" s="131"/>
      <c r="C1540" s="126"/>
      <c r="D1540" s="126"/>
      <c r="E1540" s="126"/>
      <c r="F1540" s="131"/>
      <c r="G1540" s="133"/>
      <c r="H1540" s="126"/>
      <c r="I1540" s="74">
        <f>SCH!A1074</f>
        <v>0</v>
      </c>
    </row>
    <row r="1541" spans="1:9">
      <c r="A1541" s="131"/>
      <c r="B1541" s="131"/>
      <c r="C1541" s="126"/>
      <c r="D1541" s="126"/>
      <c r="E1541" s="126"/>
      <c r="F1541" s="131"/>
      <c r="G1541" s="133"/>
      <c r="H1541" s="126"/>
      <c r="I1541" s="74">
        <f>SCH!A1075</f>
        <v>0</v>
      </c>
    </row>
    <row r="1542" spans="1:9">
      <c r="A1542" s="131"/>
      <c r="B1542" s="131"/>
      <c r="C1542" s="126"/>
      <c r="D1542" s="126"/>
      <c r="E1542" s="126"/>
      <c r="F1542" s="131"/>
      <c r="G1542" s="133"/>
      <c r="H1542" s="126"/>
      <c r="I1542" s="74">
        <f>SCH!A1076</f>
        <v>0</v>
      </c>
    </row>
    <row r="1543" spans="1:9">
      <c r="A1543" s="131"/>
      <c r="B1543" s="131"/>
      <c r="C1543" s="126"/>
      <c r="D1543" s="126"/>
      <c r="E1543" s="126"/>
      <c r="F1543" s="131"/>
      <c r="G1543" s="133"/>
      <c r="H1543" s="126"/>
      <c r="I1543" s="74">
        <f>SCH!A1077</f>
        <v>0</v>
      </c>
    </row>
    <row r="1544" spans="1:9">
      <c r="A1544" s="131"/>
      <c r="B1544" s="131"/>
      <c r="C1544" s="126"/>
      <c r="D1544" s="126"/>
      <c r="E1544" s="126"/>
      <c r="F1544" s="131"/>
      <c r="G1544" s="133"/>
      <c r="H1544" s="126"/>
      <c r="I1544" s="74">
        <f>SCH!A1078</f>
        <v>0</v>
      </c>
    </row>
    <row r="1545" spans="1:9">
      <c r="A1545" s="131"/>
      <c r="B1545" s="131"/>
      <c r="C1545" s="126"/>
      <c r="D1545" s="126"/>
      <c r="E1545" s="126"/>
      <c r="F1545" s="131"/>
      <c r="G1545" s="133"/>
      <c r="H1545" s="126"/>
      <c r="I1545" s="74">
        <f>SCH!A1079</f>
        <v>0</v>
      </c>
    </row>
    <row r="1546" spans="1:9">
      <c r="A1546" s="131"/>
      <c r="B1546" s="131"/>
      <c r="C1546" s="126"/>
      <c r="D1546" s="126"/>
      <c r="E1546" s="126"/>
      <c r="F1546" s="131"/>
      <c r="G1546" s="133"/>
      <c r="H1546" s="126"/>
      <c r="I1546" s="74">
        <f>SCH!A1080</f>
        <v>0</v>
      </c>
    </row>
    <row r="1547" spans="1:9">
      <c r="A1547" s="131"/>
      <c r="B1547" s="131"/>
      <c r="C1547" s="126"/>
      <c r="D1547" s="126"/>
      <c r="E1547" s="126"/>
      <c r="F1547" s="131"/>
      <c r="G1547" s="133"/>
      <c r="H1547" s="126"/>
      <c r="I1547" s="74">
        <f>SCH!A1081</f>
        <v>0</v>
      </c>
    </row>
    <row r="1548" spans="1:9">
      <c r="A1548" s="131"/>
      <c r="B1548" s="131"/>
      <c r="C1548" s="126"/>
      <c r="D1548" s="126"/>
      <c r="E1548" s="126"/>
      <c r="F1548" s="131"/>
      <c r="G1548" s="133"/>
      <c r="H1548" s="126"/>
      <c r="I1548" s="74">
        <f>SCH!A1082</f>
        <v>0</v>
      </c>
    </row>
    <row r="1549" spans="1:9">
      <c r="A1549" s="131"/>
      <c r="B1549" s="131"/>
      <c r="C1549" s="126"/>
      <c r="D1549" s="126"/>
      <c r="E1549" s="126"/>
      <c r="F1549" s="131"/>
      <c r="G1549" s="133"/>
      <c r="H1549" s="126"/>
      <c r="I1549" s="74">
        <f>SCH!A1083</f>
        <v>0</v>
      </c>
    </row>
    <row r="1550" spans="1:9">
      <c r="A1550" s="131"/>
      <c r="B1550" s="131"/>
      <c r="C1550" s="126"/>
      <c r="D1550" s="126"/>
      <c r="E1550" s="126"/>
      <c r="F1550" s="131"/>
      <c r="G1550" s="133"/>
      <c r="H1550" s="126"/>
      <c r="I1550" s="74">
        <f>SCH!A1084</f>
        <v>0</v>
      </c>
    </row>
    <row r="1551" spans="1:9">
      <c r="A1551" s="131"/>
      <c r="B1551" s="131"/>
      <c r="C1551" s="126"/>
      <c r="D1551" s="126"/>
      <c r="E1551" s="126"/>
      <c r="F1551" s="131"/>
      <c r="G1551" s="133"/>
      <c r="H1551" s="126"/>
      <c r="I1551" s="74">
        <f>SCH!A1085</f>
        <v>0</v>
      </c>
    </row>
    <row r="1552" spans="1:9">
      <c r="A1552" s="131"/>
      <c r="B1552" s="131"/>
      <c r="C1552" s="126"/>
      <c r="D1552" s="126"/>
      <c r="E1552" s="126"/>
      <c r="F1552" s="131"/>
      <c r="G1552" s="133"/>
      <c r="H1552" s="126"/>
      <c r="I1552" s="74">
        <f>SCH!A1086</f>
        <v>0</v>
      </c>
    </row>
    <row r="1553" spans="1:9">
      <c r="A1553" s="131"/>
      <c r="B1553" s="131"/>
      <c r="C1553" s="126"/>
      <c r="D1553" s="126"/>
      <c r="E1553" s="126"/>
      <c r="F1553" s="131"/>
      <c r="G1553" s="133"/>
      <c r="H1553" s="126"/>
      <c r="I1553" s="74">
        <f>SCH!A1087</f>
        <v>0</v>
      </c>
    </row>
    <row r="1554" spans="1:9">
      <c r="A1554" s="131"/>
      <c r="B1554" s="131"/>
      <c r="C1554" s="126"/>
      <c r="D1554" s="126"/>
      <c r="E1554" s="126"/>
      <c r="F1554" s="131"/>
      <c r="G1554" s="133"/>
      <c r="H1554" s="126"/>
      <c r="I1554" s="74">
        <f>SCH!A1088</f>
        <v>0</v>
      </c>
    </row>
    <row r="1555" spans="1:9">
      <c r="A1555" s="131"/>
      <c r="B1555" s="131"/>
      <c r="C1555" s="126"/>
      <c r="D1555" s="126"/>
      <c r="E1555" s="126"/>
      <c r="F1555" s="131"/>
      <c r="G1555" s="133"/>
      <c r="H1555" s="126"/>
      <c r="I1555" s="74">
        <f>SCH!A1089</f>
        <v>0</v>
      </c>
    </row>
    <row r="1556" spans="1:9">
      <c r="A1556" s="131"/>
      <c r="B1556" s="131"/>
      <c r="C1556" s="126"/>
      <c r="D1556" s="126"/>
      <c r="E1556" s="126"/>
      <c r="F1556" s="131"/>
      <c r="G1556" s="133"/>
      <c r="H1556" s="126"/>
      <c r="I1556" s="74">
        <f>SCH!A1090</f>
        <v>0</v>
      </c>
    </row>
    <row r="1557" spans="1:9">
      <c r="A1557" s="131"/>
      <c r="B1557" s="131"/>
      <c r="C1557" s="126"/>
      <c r="D1557" s="126"/>
      <c r="E1557" s="126"/>
      <c r="F1557" s="131"/>
      <c r="G1557" s="133"/>
      <c r="H1557" s="126"/>
      <c r="I1557" s="74">
        <f>SCH!A1091</f>
        <v>0</v>
      </c>
    </row>
    <row r="1558" spans="1:9">
      <c r="A1558" s="131"/>
      <c r="B1558" s="131"/>
      <c r="C1558" s="126"/>
      <c r="D1558" s="126"/>
      <c r="E1558" s="126"/>
      <c r="F1558" s="131"/>
      <c r="G1558" s="133"/>
      <c r="H1558" s="126"/>
      <c r="I1558" s="74">
        <f>SCH!A1092</f>
        <v>0</v>
      </c>
    </row>
    <row r="1559" spans="1:9">
      <c r="A1559" s="131"/>
      <c r="B1559" s="131"/>
      <c r="C1559" s="126"/>
      <c r="D1559" s="126"/>
      <c r="E1559" s="126"/>
      <c r="F1559" s="131"/>
      <c r="G1559" s="133"/>
      <c r="H1559" s="126"/>
      <c r="I1559" s="74">
        <f>SCH!A1093</f>
        <v>0</v>
      </c>
    </row>
    <row r="1560" spans="1:9">
      <c r="A1560" s="131"/>
      <c r="B1560" s="131"/>
      <c r="C1560" s="126"/>
      <c r="D1560" s="126"/>
      <c r="E1560" s="126"/>
      <c r="F1560" s="131"/>
      <c r="G1560" s="133"/>
      <c r="H1560" s="126"/>
      <c r="I1560" s="74">
        <f>SCH!A1094</f>
        <v>0</v>
      </c>
    </row>
    <row r="1561" spans="1:9">
      <c r="A1561" s="131"/>
      <c r="B1561" s="131"/>
      <c r="C1561" s="126"/>
      <c r="D1561" s="126"/>
      <c r="E1561" s="126"/>
      <c r="F1561" s="131"/>
      <c r="G1561" s="133"/>
      <c r="H1561" s="126"/>
      <c r="I1561" s="74">
        <f>SCH!A1095</f>
        <v>0</v>
      </c>
    </row>
    <row r="1562" spans="1:9">
      <c r="A1562" s="131"/>
      <c r="B1562" s="131"/>
      <c r="C1562" s="126"/>
      <c r="D1562" s="126"/>
      <c r="E1562" s="126"/>
      <c r="F1562" s="131"/>
      <c r="G1562" s="133"/>
      <c r="H1562" s="126"/>
      <c r="I1562" s="74">
        <f>SCH!A1096</f>
        <v>0</v>
      </c>
    </row>
    <row r="1563" spans="1:9">
      <c r="A1563" s="131"/>
      <c r="B1563" s="131"/>
      <c r="C1563" s="126"/>
      <c r="D1563" s="126"/>
      <c r="E1563" s="126"/>
      <c r="F1563" s="131"/>
      <c r="G1563" s="133"/>
      <c r="H1563" s="126"/>
      <c r="I1563" s="74">
        <f>SCH!A1097</f>
        <v>0</v>
      </c>
    </row>
    <row r="1564" spans="1:9">
      <c r="A1564" s="131"/>
      <c r="B1564" s="131"/>
      <c r="C1564" s="126"/>
      <c r="D1564" s="126"/>
      <c r="E1564" s="126"/>
      <c r="F1564" s="131"/>
      <c r="G1564" s="133"/>
      <c r="H1564" s="126"/>
      <c r="I1564" s="74">
        <f>SCH!A1098</f>
        <v>0</v>
      </c>
    </row>
    <row r="1565" spans="1:9">
      <c r="A1565" s="131"/>
      <c r="B1565" s="131"/>
      <c r="C1565" s="126"/>
      <c r="D1565" s="126"/>
      <c r="E1565" s="126"/>
      <c r="F1565" s="131"/>
      <c r="G1565" s="133"/>
      <c r="H1565" s="126"/>
      <c r="I1565" s="74">
        <f>SCH!A1099</f>
        <v>0</v>
      </c>
    </row>
    <row r="1566" spans="1:9">
      <c r="A1566" s="131"/>
      <c r="B1566" s="131"/>
      <c r="C1566" s="126"/>
      <c r="D1566" s="126"/>
      <c r="E1566" s="126"/>
      <c r="F1566" s="131"/>
      <c r="G1566" s="133"/>
      <c r="H1566" s="126"/>
      <c r="I1566" s="74">
        <f>SCH!A1100</f>
        <v>0</v>
      </c>
    </row>
    <row r="1567" spans="1:9">
      <c r="A1567" s="131"/>
      <c r="B1567" s="131"/>
      <c r="C1567" s="126"/>
      <c r="D1567" s="126"/>
      <c r="E1567" s="126"/>
      <c r="F1567" s="131"/>
      <c r="G1567" s="133"/>
      <c r="H1567" s="126"/>
      <c r="I1567" s="74">
        <f>SCH!A1101</f>
        <v>0</v>
      </c>
    </row>
    <row r="1568" spans="1:9">
      <c r="A1568" s="131"/>
      <c r="B1568" s="131"/>
      <c r="C1568" s="126"/>
      <c r="D1568" s="126"/>
      <c r="E1568" s="126"/>
      <c r="F1568" s="131"/>
      <c r="G1568" s="133"/>
      <c r="H1568" s="126"/>
      <c r="I1568" s="74">
        <f>SCH!A1102</f>
        <v>0</v>
      </c>
    </row>
    <row r="1569" spans="1:9">
      <c r="A1569" s="131"/>
      <c r="B1569" s="131"/>
      <c r="C1569" s="126"/>
      <c r="D1569" s="126"/>
      <c r="E1569" s="126"/>
      <c r="F1569" s="131"/>
      <c r="G1569" s="133"/>
      <c r="H1569" s="126"/>
      <c r="I1569" s="74">
        <f>SCH!A1103</f>
        <v>0</v>
      </c>
    </row>
    <row r="1570" spans="1:9">
      <c r="A1570" s="131"/>
      <c r="B1570" s="131"/>
      <c r="C1570" s="126"/>
      <c r="D1570" s="126"/>
      <c r="E1570" s="126"/>
      <c r="F1570" s="131"/>
      <c r="G1570" s="133"/>
      <c r="H1570" s="126"/>
      <c r="I1570" s="74">
        <f>SCH!A1104</f>
        <v>0</v>
      </c>
    </row>
    <row r="1571" spans="1:9">
      <c r="A1571" s="131"/>
      <c r="B1571" s="131"/>
      <c r="C1571" s="126"/>
      <c r="D1571" s="126"/>
      <c r="E1571" s="126"/>
      <c r="F1571" s="131"/>
      <c r="G1571" s="133"/>
      <c r="H1571" s="126"/>
      <c r="I1571" s="74">
        <f>SCH!A1105</f>
        <v>0</v>
      </c>
    </row>
    <row r="1572" spans="1:9">
      <c r="A1572" s="131"/>
      <c r="B1572" s="131"/>
      <c r="C1572" s="126"/>
      <c r="D1572" s="126"/>
      <c r="E1572" s="126"/>
      <c r="F1572" s="131"/>
      <c r="G1572" s="133"/>
      <c r="H1572" s="126"/>
      <c r="I1572" s="74">
        <f>SCH!A1106</f>
        <v>0</v>
      </c>
    </row>
    <row r="1573" spans="1:9">
      <c r="A1573" s="131"/>
      <c r="B1573" s="131"/>
      <c r="C1573" s="126"/>
      <c r="D1573" s="126"/>
      <c r="E1573" s="126"/>
      <c r="F1573" s="131"/>
      <c r="G1573" s="133"/>
      <c r="H1573" s="126"/>
      <c r="I1573" s="74">
        <f>SCH!A1107</f>
        <v>0</v>
      </c>
    </row>
    <row r="1574" spans="1:9">
      <c r="A1574" s="131"/>
      <c r="B1574" s="131"/>
      <c r="C1574" s="126"/>
      <c r="D1574" s="126"/>
      <c r="E1574" s="126"/>
      <c r="F1574" s="131"/>
      <c r="G1574" s="133"/>
      <c r="H1574" s="126"/>
      <c r="I1574" s="74">
        <f>SCH!A1108</f>
        <v>0</v>
      </c>
    </row>
    <row r="1575" spans="1:9">
      <c r="A1575" s="131"/>
      <c r="B1575" s="131"/>
      <c r="C1575" s="126"/>
      <c r="D1575" s="126"/>
      <c r="E1575" s="126"/>
      <c r="F1575" s="131"/>
      <c r="G1575" s="133"/>
      <c r="H1575" s="126"/>
      <c r="I1575" s="74">
        <f>SCH!A1109</f>
        <v>0</v>
      </c>
    </row>
    <row r="1576" spans="1:9">
      <c r="A1576" s="131"/>
      <c r="B1576" s="131"/>
      <c r="C1576" s="126"/>
      <c r="D1576" s="126"/>
      <c r="E1576" s="126"/>
      <c r="F1576" s="131"/>
      <c r="G1576" s="133"/>
      <c r="H1576" s="126"/>
      <c r="I1576" s="74">
        <f>SCH!A1110</f>
        <v>0</v>
      </c>
    </row>
    <row r="1577" spans="1:9">
      <c r="A1577" s="131"/>
      <c r="B1577" s="131"/>
      <c r="C1577" s="126"/>
      <c r="D1577" s="126"/>
      <c r="E1577" s="126"/>
      <c r="F1577" s="131"/>
      <c r="G1577" s="133"/>
      <c r="H1577" s="126"/>
      <c r="I1577" s="74">
        <f>SCH!A1111</f>
        <v>0</v>
      </c>
    </row>
    <row r="1578" spans="1:9">
      <c r="A1578" s="131"/>
      <c r="B1578" s="131"/>
      <c r="C1578" s="126"/>
      <c r="D1578" s="126"/>
      <c r="E1578" s="126"/>
      <c r="F1578" s="131"/>
      <c r="G1578" s="133"/>
      <c r="H1578" s="126"/>
      <c r="I1578" s="74">
        <f>SCH!A1112</f>
        <v>0</v>
      </c>
    </row>
    <row r="1579" spans="1:9">
      <c r="A1579" s="131"/>
      <c r="B1579" s="131"/>
      <c r="C1579" s="126"/>
      <c r="D1579" s="126"/>
      <c r="E1579" s="126"/>
      <c r="F1579" s="131"/>
      <c r="G1579" s="133"/>
      <c r="H1579" s="126"/>
      <c r="I1579" s="74">
        <f>SCH!A1113</f>
        <v>0</v>
      </c>
    </row>
    <row r="1580" spans="1:9">
      <c r="A1580" s="131"/>
      <c r="B1580" s="131"/>
      <c r="C1580" s="126"/>
      <c r="D1580" s="126"/>
      <c r="E1580" s="126"/>
      <c r="F1580" s="131"/>
      <c r="G1580" s="133"/>
      <c r="H1580" s="126"/>
      <c r="I1580" s="74">
        <f>SCH!A1114</f>
        <v>0</v>
      </c>
    </row>
    <row r="1581" spans="1:9">
      <c r="A1581" s="131"/>
      <c r="B1581" s="131"/>
      <c r="C1581" s="126"/>
      <c r="D1581" s="126"/>
      <c r="E1581" s="126"/>
      <c r="F1581" s="131"/>
      <c r="G1581" s="133"/>
      <c r="H1581" s="126"/>
      <c r="I1581" s="74">
        <f>SCH!A1115</f>
        <v>0</v>
      </c>
    </row>
    <row r="1582" spans="1:9">
      <c r="A1582" s="131"/>
      <c r="B1582" s="131"/>
      <c r="C1582" s="126"/>
      <c r="D1582" s="126"/>
      <c r="E1582" s="126"/>
      <c r="F1582" s="131"/>
      <c r="G1582" s="133"/>
      <c r="H1582" s="126"/>
      <c r="I1582" s="74">
        <f>SCH!A1116</f>
        <v>0</v>
      </c>
    </row>
    <row r="1583" spans="1:9">
      <c r="A1583" s="131"/>
      <c r="B1583" s="131"/>
      <c r="C1583" s="126"/>
      <c r="D1583" s="126"/>
      <c r="E1583" s="126"/>
      <c r="F1583" s="131"/>
      <c r="G1583" s="133"/>
      <c r="H1583" s="126"/>
      <c r="I1583" s="74">
        <f>SCH!A1117</f>
        <v>0</v>
      </c>
    </row>
    <row r="1584" spans="1:9">
      <c r="A1584" s="131"/>
      <c r="B1584" s="131"/>
      <c r="C1584" s="126"/>
      <c r="D1584" s="126"/>
      <c r="E1584" s="126"/>
      <c r="F1584" s="131"/>
      <c r="G1584" s="133"/>
      <c r="H1584" s="126"/>
      <c r="I1584" s="74">
        <f>SCH!A1118</f>
        <v>0</v>
      </c>
    </row>
    <row r="1585" spans="1:9">
      <c r="A1585" s="131"/>
      <c r="B1585" s="131"/>
      <c r="C1585" s="126"/>
      <c r="D1585" s="126"/>
      <c r="E1585" s="126"/>
      <c r="F1585" s="131"/>
      <c r="G1585" s="133"/>
      <c r="H1585" s="126"/>
      <c r="I1585" s="74">
        <f>SCH!A1119</f>
        <v>0</v>
      </c>
    </row>
    <row r="1586" spans="1:9">
      <c r="A1586" s="131"/>
      <c r="B1586" s="131"/>
      <c r="C1586" s="126"/>
      <c r="D1586" s="126"/>
      <c r="E1586" s="126"/>
      <c r="F1586" s="131"/>
      <c r="G1586" s="133"/>
      <c r="H1586" s="126"/>
      <c r="I1586" s="74">
        <f>SCH!A1120</f>
        <v>0</v>
      </c>
    </row>
    <row r="1587" spans="1:9">
      <c r="A1587" s="131"/>
      <c r="B1587" s="131"/>
      <c r="C1587" s="126"/>
      <c r="D1587" s="126"/>
      <c r="E1587" s="126"/>
      <c r="F1587" s="131"/>
      <c r="G1587" s="133"/>
      <c r="H1587" s="126"/>
      <c r="I1587" s="74">
        <f>SCH!A1121</f>
        <v>0</v>
      </c>
    </row>
    <row r="1588" spans="1:9">
      <c r="A1588" s="131"/>
      <c r="B1588" s="131"/>
      <c r="C1588" s="126"/>
      <c r="D1588" s="126"/>
      <c r="E1588" s="126"/>
      <c r="F1588" s="131"/>
      <c r="G1588" s="133"/>
      <c r="H1588" s="126"/>
      <c r="I1588" s="74">
        <f>SCH!A1122</f>
        <v>0</v>
      </c>
    </row>
    <row r="1589" spans="1:9">
      <c r="A1589" s="131"/>
      <c r="B1589" s="131"/>
      <c r="C1589" s="126"/>
      <c r="D1589" s="126"/>
      <c r="E1589" s="126"/>
      <c r="F1589" s="131"/>
      <c r="G1589" s="133"/>
      <c r="H1589" s="126"/>
      <c r="I1589" s="74">
        <f>SCH!A1123</f>
        <v>0</v>
      </c>
    </row>
    <row r="1590" spans="1:9">
      <c r="A1590" s="131"/>
      <c r="B1590" s="131"/>
      <c r="C1590" s="126"/>
      <c r="D1590" s="126"/>
      <c r="E1590" s="126"/>
      <c r="F1590" s="131"/>
      <c r="G1590" s="133"/>
      <c r="H1590" s="126"/>
      <c r="I1590" s="74">
        <f>SCH!A1124</f>
        <v>0</v>
      </c>
    </row>
    <row r="1591" spans="1:9">
      <c r="A1591" s="131"/>
      <c r="B1591" s="131"/>
      <c r="C1591" s="126"/>
      <c r="D1591" s="126"/>
      <c r="E1591" s="126"/>
      <c r="F1591" s="131"/>
      <c r="G1591" s="133"/>
      <c r="H1591" s="126"/>
      <c r="I1591" s="74">
        <f>SCH!A1125</f>
        <v>0</v>
      </c>
    </row>
    <row r="1592" spans="1:9">
      <c r="A1592" s="131"/>
      <c r="B1592" s="131"/>
      <c r="C1592" s="126"/>
      <c r="D1592" s="126"/>
      <c r="E1592" s="126"/>
      <c r="F1592" s="131"/>
      <c r="G1592" s="133"/>
      <c r="H1592" s="126"/>
      <c r="I1592" s="74">
        <f>SCH!A1126</f>
        <v>0</v>
      </c>
    </row>
    <row r="1593" spans="1:9">
      <c r="A1593" s="131"/>
      <c r="B1593" s="131"/>
      <c r="C1593" s="126"/>
      <c r="D1593" s="126"/>
      <c r="E1593" s="126"/>
      <c r="F1593" s="131"/>
      <c r="G1593" s="133"/>
      <c r="H1593" s="126"/>
      <c r="I1593" s="74">
        <f>SCH!A1127</f>
        <v>0</v>
      </c>
    </row>
    <row r="1594" spans="1:9">
      <c r="A1594" s="131"/>
      <c r="B1594" s="131"/>
      <c r="C1594" s="126"/>
      <c r="D1594" s="126"/>
      <c r="E1594" s="126"/>
      <c r="F1594" s="131"/>
      <c r="G1594" s="133"/>
      <c r="H1594" s="126"/>
      <c r="I1594" s="74">
        <f>SCH!A1128</f>
        <v>0</v>
      </c>
    </row>
    <row r="1595" spans="1:9">
      <c r="A1595" s="131"/>
      <c r="B1595" s="131"/>
      <c r="C1595" s="126"/>
      <c r="D1595" s="126"/>
      <c r="E1595" s="126"/>
      <c r="F1595" s="131"/>
      <c r="G1595" s="133"/>
      <c r="H1595" s="126"/>
      <c r="I1595" s="74">
        <f>SCH!A1129</f>
        <v>0</v>
      </c>
    </row>
    <row r="1596" spans="1:9">
      <c r="A1596" s="131"/>
      <c r="B1596" s="131"/>
      <c r="C1596" s="126"/>
      <c r="D1596" s="126"/>
      <c r="E1596" s="126"/>
      <c r="F1596" s="131"/>
      <c r="G1596" s="133"/>
      <c r="H1596" s="126"/>
      <c r="I1596" s="74">
        <f>SCH!A1130</f>
        <v>0</v>
      </c>
    </row>
    <row r="1597" spans="1:9">
      <c r="A1597" s="131"/>
      <c r="B1597" s="131"/>
      <c r="C1597" s="126"/>
      <c r="D1597" s="126"/>
      <c r="E1597" s="126"/>
      <c r="F1597" s="131"/>
      <c r="G1597" s="133"/>
      <c r="H1597" s="126"/>
      <c r="I1597" s="74">
        <f>SCH!A1131</f>
        <v>0</v>
      </c>
    </row>
    <row r="1598" spans="1:9">
      <c r="A1598" s="131"/>
      <c r="B1598" s="131"/>
      <c r="C1598" s="126"/>
      <c r="D1598" s="126"/>
      <c r="E1598" s="126"/>
      <c r="F1598" s="131"/>
      <c r="G1598" s="133"/>
      <c r="H1598" s="126"/>
      <c r="I1598" s="74">
        <f>SCH!A1132</f>
        <v>0</v>
      </c>
    </row>
    <row r="1599" spans="1:9">
      <c r="A1599" s="131"/>
      <c r="B1599" s="131"/>
      <c r="C1599" s="126"/>
      <c r="D1599" s="126"/>
      <c r="E1599" s="126"/>
      <c r="F1599" s="131"/>
      <c r="G1599" s="133"/>
      <c r="H1599" s="126"/>
      <c r="I1599" s="74">
        <f>SCH!A1133</f>
        <v>0</v>
      </c>
    </row>
    <row r="1600" spans="1:9">
      <c r="A1600" s="131"/>
      <c r="B1600" s="131"/>
      <c r="C1600" s="126"/>
      <c r="D1600" s="126"/>
      <c r="E1600" s="126"/>
      <c r="F1600" s="131"/>
      <c r="G1600" s="133"/>
      <c r="H1600" s="126"/>
      <c r="I1600" s="74">
        <f>SCH!A1134</f>
        <v>0</v>
      </c>
    </row>
    <row r="1601" spans="1:9">
      <c r="A1601" s="131"/>
      <c r="B1601" s="131"/>
      <c r="C1601" s="126"/>
      <c r="D1601" s="126"/>
      <c r="E1601" s="126"/>
      <c r="F1601" s="131"/>
      <c r="G1601" s="133"/>
      <c r="H1601" s="126"/>
      <c r="I1601" s="74">
        <f>SCH!A1135</f>
        <v>0</v>
      </c>
    </row>
    <row r="1602" spans="1:9">
      <c r="A1602" s="131"/>
      <c r="B1602" s="131"/>
      <c r="C1602" s="126"/>
      <c r="D1602" s="126"/>
      <c r="E1602" s="126"/>
      <c r="F1602" s="131"/>
      <c r="G1602" s="133"/>
      <c r="H1602" s="126"/>
      <c r="I1602" s="74">
        <f>SCH!A1136</f>
        <v>0</v>
      </c>
    </row>
    <row r="1603" spans="1:9">
      <c r="A1603" s="131"/>
      <c r="B1603" s="131"/>
      <c r="C1603" s="126"/>
      <c r="D1603" s="126"/>
      <c r="E1603" s="126"/>
      <c r="F1603" s="131"/>
      <c r="G1603" s="133"/>
      <c r="H1603" s="126"/>
      <c r="I1603" s="74">
        <f>SCH!A1137</f>
        <v>0</v>
      </c>
    </row>
    <row r="1604" spans="1:9">
      <c r="A1604" s="131"/>
      <c r="B1604" s="131"/>
      <c r="C1604" s="126"/>
      <c r="D1604" s="126"/>
      <c r="E1604" s="126"/>
      <c r="F1604" s="131"/>
      <c r="G1604" s="133"/>
      <c r="H1604" s="126"/>
      <c r="I1604" s="74">
        <f>SCH!A1138</f>
        <v>0</v>
      </c>
    </row>
    <row r="1605" spans="1:9">
      <c r="A1605" s="131"/>
      <c r="B1605" s="131"/>
      <c r="C1605" s="126"/>
      <c r="D1605" s="126"/>
      <c r="E1605" s="126"/>
      <c r="F1605" s="131"/>
      <c r="G1605" s="133"/>
      <c r="H1605" s="126"/>
      <c r="I1605" s="74">
        <f>SCH!A1139</f>
        <v>0</v>
      </c>
    </row>
    <row r="1606" spans="1:9">
      <c r="A1606" s="131"/>
      <c r="B1606" s="131"/>
      <c r="C1606" s="126"/>
      <c r="D1606" s="126"/>
      <c r="E1606" s="126"/>
      <c r="F1606" s="131"/>
      <c r="G1606" s="133"/>
      <c r="H1606" s="126"/>
      <c r="I1606" s="74">
        <f>SCH!A1140</f>
        <v>0</v>
      </c>
    </row>
    <row r="1607" spans="1:9">
      <c r="A1607" s="131"/>
      <c r="B1607" s="131"/>
      <c r="C1607" s="126"/>
      <c r="D1607" s="126"/>
      <c r="E1607" s="126"/>
      <c r="F1607" s="131"/>
      <c r="G1607" s="133"/>
      <c r="H1607" s="126"/>
      <c r="I1607" s="74">
        <f>SCH!A1141</f>
        <v>0</v>
      </c>
    </row>
    <row r="1608" spans="1:9">
      <c r="A1608" s="131"/>
      <c r="B1608" s="131"/>
      <c r="C1608" s="126"/>
      <c r="D1608" s="126"/>
      <c r="E1608" s="126"/>
      <c r="F1608" s="131"/>
      <c r="G1608" s="133"/>
      <c r="H1608" s="126"/>
      <c r="I1608" s="74">
        <f>SCH!A1142</f>
        <v>0</v>
      </c>
    </row>
    <row r="1609" spans="1:9">
      <c r="A1609" s="131"/>
      <c r="B1609" s="131"/>
      <c r="C1609" s="126"/>
      <c r="D1609" s="126"/>
      <c r="E1609" s="126"/>
      <c r="F1609" s="131"/>
      <c r="G1609" s="133"/>
      <c r="H1609" s="126"/>
      <c r="I1609" s="74">
        <f>SCH!A1143</f>
        <v>0</v>
      </c>
    </row>
    <row r="1610" spans="1:9">
      <c r="A1610" s="131"/>
      <c r="B1610" s="131"/>
      <c r="C1610" s="126"/>
      <c r="D1610" s="126"/>
      <c r="E1610" s="126"/>
      <c r="F1610" s="131"/>
      <c r="G1610" s="133"/>
      <c r="H1610" s="126"/>
      <c r="I1610" s="74">
        <f>SCH!A1144</f>
        <v>0</v>
      </c>
    </row>
    <row r="1611" spans="1:9">
      <c r="A1611" s="131"/>
      <c r="B1611" s="131"/>
      <c r="C1611" s="126"/>
      <c r="D1611" s="126"/>
      <c r="E1611" s="126"/>
      <c r="F1611" s="131"/>
      <c r="G1611" s="133"/>
      <c r="H1611" s="126"/>
      <c r="I1611" s="74">
        <f>SCH!A1145</f>
        <v>0</v>
      </c>
    </row>
    <row r="1612" spans="1:9">
      <c r="A1612" s="131"/>
      <c r="B1612" s="131"/>
      <c r="C1612" s="126"/>
      <c r="D1612" s="126"/>
      <c r="E1612" s="126"/>
      <c r="F1612" s="131"/>
      <c r="G1612" s="133"/>
      <c r="H1612" s="126"/>
      <c r="I1612" s="74">
        <f>SCH!A1146</f>
        <v>0</v>
      </c>
    </row>
    <row r="1613" spans="1:9">
      <c r="A1613" s="131"/>
      <c r="B1613" s="131"/>
      <c r="C1613" s="126"/>
      <c r="D1613" s="126"/>
      <c r="E1613" s="126"/>
      <c r="F1613" s="131"/>
      <c r="G1613" s="133"/>
      <c r="H1613" s="126"/>
      <c r="I1613" s="74">
        <f>SCH!A1147</f>
        <v>0</v>
      </c>
    </row>
    <row r="1614" spans="1:9">
      <c r="A1614" s="131"/>
      <c r="B1614" s="131"/>
      <c r="C1614" s="126"/>
      <c r="D1614" s="126"/>
      <c r="E1614" s="126"/>
      <c r="F1614" s="131"/>
      <c r="G1614" s="133"/>
      <c r="H1614" s="126"/>
      <c r="I1614" s="74">
        <f>SCH!A1148</f>
        <v>0</v>
      </c>
    </row>
    <row r="1615" spans="1:9">
      <c r="A1615" s="131"/>
      <c r="B1615" s="131"/>
      <c r="C1615" s="126"/>
      <c r="D1615" s="126"/>
      <c r="E1615" s="126"/>
      <c r="F1615" s="131"/>
      <c r="G1615" s="133"/>
      <c r="H1615" s="126"/>
      <c r="I1615" s="74">
        <f>SCH!A1149</f>
        <v>0</v>
      </c>
    </row>
    <row r="1616" spans="1:9">
      <c r="A1616" s="131"/>
      <c r="B1616" s="131"/>
      <c r="C1616" s="126"/>
      <c r="D1616" s="126"/>
      <c r="E1616" s="126"/>
      <c r="F1616" s="131"/>
      <c r="G1616" s="133"/>
      <c r="H1616" s="126"/>
      <c r="I1616" s="74">
        <f>SCH!A1150</f>
        <v>0</v>
      </c>
    </row>
    <row r="1617" spans="1:9">
      <c r="A1617" s="131"/>
      <c r="B1617" s="131"/>
      <c r="C1617" s="126"/>
      <c r="D1617" s="126"/>
      <c r="E1617" s="126"/>
      <c r="F1617" s="131"/>
      <c r="G1617" s="133"/>
      <c r="H1617" s="126"/>
      <c r="I1617" s="74">
        <f>SCH!A1151</f>
        <v>0</v>
      </c>
    </row>
    <row r="1618" spans="1:9">
      <c r="A1618" s="131"/>
      <c r="B1618" s="131"/>
      <c r="C1618" s="126"/>
      <c r="D1618" s="126"/>
      <c r="E1618" s="126"/>
      <c r="F1618" s="131"/>
      <c r="G1618" s="133"/>
      <c r="H1618" s="126"/>
      <c r="I1618" s="74">
        <f>SCH!A1152</f>
        <v>0</v>
      </c>
    </row>
    <row r="1619" spans="1:9">
      <c r="A1619" s="131"/>
      <c r="B1619" s="131"/>
      <c r="C1619" s="126"/>
      <c r="D1619" s="126"/>
      <c r="E1619" s="126"/>
      <c r="F1619" s="131"/>
      <c r="G1619" s="133"/>
      <c r="H1619" s="126"/>
      <c r="I1619" s="74">
        <f>SCH!A1153</f>
        <v>0</v>
      </c>
    </row>
    <row r="1620" spans="1:9">
      <c r="A1620" s="131"/>
      <c r="B1620" s="131"/>
      <c r="C1620" s="126"/>
      <c r="D1620" s="126"/>
      <c r="E1620" s="126"/>
      <c r="F1620" s="131"/>
      <c r="G1620" s="133"/>
      <c r="H1620" s="126"/>
      <c r="I1620" s="74">
        <f>SCH!A1154</f>
        <v>0</v>
      </c>
    </row>
    <row r="1621" spans="1:9">
      <c r="A1621" s="131"/>
      <c r="B1621" s="131"/>
      <c r="C1621" s="126"/>
      <c r="D1621" s="126"/>
      <c r="E1621" s="126"/>
      <c r="F1621" s="131"/>
      <c r="G1621" s="133"/>
      <c r="H1621" s="126"/>
      <c r="I1621" s="74">
        <f>SCH!A1155</f>
        <v>0</v>
      </c>
    </row>
    <row r="1622" spans="1:9">
      <c r="A1622" s="131"/>
      <c r="B1622" s="131"/>
      <c r="C1622" s="126"/>
      <c r="D1622" s="126"/>
      <c r="E1622" s="126"/>
      <c r="F1622" s="131"/>
      <c r="G1622" s="133"/>
      <c r="H1622" s="126"/>
      <c r="I1622" s="74">
        <f>SCH!A1156</f>
        <v>0</v>
      </c>
    </row>
    <row r="1623" spans="1:9">
      <c r="A1623" s="131"/>
      <c r="B1623" s="131"/>
      <c r="C1623" s="126"/>
      <c r="D1623" s="126"/>
      <c r="E1623" s="126"/>
      <c r="F1623" s="131"/>
      <c r="G1623" s="133"/>
      <c r="H1623" s="126"/>
      <c r="I1623" s="74">
        <f>SCH!A1157</f>
        <v>0</v>
      </c>
    </row>
    <row r="1624" spans="1:9">
      <c r="A1624" s="131"/>
      <c r="B1624" s="131"/>
      <c r="C1624" s="126"/>
      <c r="D1624" s="126"/>
      <c r="E1624" s="126"/>
      <c r="F1624" s="131"/>
      <c r="G1624" s="133"/>
      <c r="H1624" s="126"/>
      <c r="I1624" s="74">
        <f>SCH!A1158</f>
        <v>0</v>
      </c>
    </row>
    <row r="1625" spans="1:9">
      <c r="A1625" s="131"/>
      <c r="B1625" s="131"/>
      <c r="C1625" s="126"/>
      <c r="D1625" s="126"/>
      <c r="E1625" s="126"/>
      <c r="F1625" s="131"/>
      <c r="G1625" s="133"/>
      <c r="H1625" s="126"/>
      <c r="I1625" s="74">
        <f>SCH!A1159</f>
        <v>0</v>
      </c>
    </row>
    <row r="1626" spans="1:9">
      <c r="A1626" s="131"/>
      <c r="B1626" s="131"/>
      <c r="C1626" s="126"/>
      <c r="D1626" s="126"/>
      <c r="E1626" s="126"/>
      <c r="F1626" s="131"/>
      <c r="G1626" s="133"/>
      <c r="H1626" s="126"/>
      <c r="I1626" s="74">
        <f>SCH!A1160</f>
        <v>0</v>
      </c>
    </row>
    <row r="1627" spans="1:9">
      <c r="A1627" s="131"/>
      <c r="B1627" s="131"/>
      <c r="C1627" s="126"/>
      <c r="D1627" s="126"/>
      <c r="E1627" s="126"/>
      <c r="F1627" s="131"/>
      <c r="G1627" s="133"/>
      <c r="H1627" s="126"/>
      <c r="I1627" s="74">
        <f>SCH!A1161</f>
        <v>0</v>
      </c>
    </row>
    <row r="1628" spans="1:9">
      <c r="A1628" s="131"/>
      <c r="B1628" s="131"/>
      <c r="C1628" s="126"/>
      <c r="D1628" s="126"/>
      <c r="E1628" s="126"/>
      <c r="F1628" s="131"/>
      <c r="G1628" s="133"/>
      <c r="H1628" s="126"/>
      <c r="I1628" s="74">
        <f>SCH!A1162</f>
        <v>0</v>
      </c>
    </row>
    <row r="1629" spans="1:9">
      <c r="A1629" s="131"/>
      <c r="B1629" s="131"/>
      <c r="C1629" s="126"/>
      <c r="D1629" s="126"/>
      <c r="E1629" s="126"/>
      <c r="F1629" s="131"/>
      <c r="G1629" s="133"/>
      <c r="H1629" s="126"/>
      <c r="I1629" s="74">
        <f>SCH!A1163</f>
        <v>0</v>
      </c>
    </row>
    <row r="1630" spans="1:9">
      <c r="A1630" s="131"/>
      <c r="B1630" s="131"/>
      <c r="C1630" s="126"/>
      <c r="D1630" s="126"/>
      <c r="E1630" s="126"/>
      <c r="F1630" s="131"/>
      <c r="G1630" s="133"/>
      <c r="H1630" s="126"/>
      <c r="I1630" s="74">
        <f>SCH!A1164</f>
        <v>0</v>
      </c>
    </row>
    <row r="1631" spans="1:9">
      <c r="A1631" s="131"/>
      <c r="B1631" s="131"/>
      <c r="C1631" s="126"/>
      <c r="D1631" s="126"/>
      <c r="E1631" s="126"/>
      <c r="F1631" s="131"/>
      <c r="G1631" s="133"/>
      <c r="H1631" s="126"/>
      <c r="I1631" s="74">
        <f>SCH!A1165</f>
        <v>0</v>
      </c>
    </row>
    <row r="1632" spans="1:9">
      <c r="A1632" s="131"/>
      <c r="B1632" s="131"/>
      <c r="C1632" s="126"/>
      <c r="D1632" s="126"/>
      <c r="E1632" s="126"/>
      <c r="F1632" s="131"/>
      <c r="G1632" s="133"/>
      <c r="H1632" s="126"/>
      <c r="I1632" s="74">
        <f>SCH!A1166</f>
        <v>0</v>
      </c>
    </row>
    <row r="1633" spans="1:9">
      <c r="A1633" s="131"/>
      <c r="B1633" s="131"/>
      <c r="C1633" s="126"/>
      <c r="D1633" s="126"/>
      <c r="E1633" s="126"/>
      <c r="F1633" s="131"/>
      <c r="G1633" s="133"/>
      <c r="H1633" s="126"/>
      <c r="I1633" s="74">
        <f>SCH!A1167</f>
        <v>0</v>
      </c>
    </row>
    <row r="1634" spans="1:9">
      <c r="A1634" s="131"/>
      <c r="B1634" s="131"/>
      <c r="C1634" s="126"/>
      <c r="D1634" s="126"/>
      <c r="E1634" s="126"/>
      <c r="F1634" s="131"/>
      <c r="G1634" s="133"/>
      <c r="H1634" s="126"/>
      <c r="I1634" s="74">
        <f>SCH!A1168</f>
        <v>0</v>
      </c>
    </row>
    <row r="1635" spans="1:9">
      <c r="A1635" s="131"/>
      <c r="B1635" s="131"/>
      <c r="C1635" s="126"/>
      <c r="D1635" s="126"/>
      <c r="E1635" s="126"/>
      <c r="F1635" s="131"/>
      <c r="G1635" s="133"/>
      <c r="H1635" s="126"/>
      <c r="I1635" s="74">
        <f>SCH!A1169</f>
        <v>0</v>
      </c>
    </row>
    <row r="1636" spans="1:9">
      <c r="A1636" s="131"/>
      <c r="B1636" s="131"/>
      <c r="C1636" s="126"/>
      <c r="D1636" s="126"/>
      <c r="E1636" s="126"/>
      <c r="F1636" s="131"/>
      <c r="G1636" s="133"/>
      <c r="H1636" s="126"/>
      <c r="I1636" s="74">
        <f>SCH!A1170</f>
        <v>0</v>
      </c>
    </row>
    <row r="1637" spans="1:9">
      <c r="A1637" s="131"/>
      <c r="B1637" s="131"/>
      <c r="C1637" s="126"/>
      <c r="D1637" s="126"/>
      <c r="E1637" s="126"/>
      <c r="F1637" s="131"/>
      <c r="G1637" s="133"/>
      <c r="H1637" s="126"/>
      <c r="I1637" s="74">
        <f>SCH!A1171</f>
        <v>0</v>
      </c>
    </row>
    <row r="1638" spans="1:9">
      <c r="A1638" s="131"/>
      <c r="B1638" s="131"/>
      <c r="C1638" s="126"/>
      <c r="D1638" s="126"/>
      <c r="E1638" s="126"/>
      <c r="F1638" s="131"/>
      <c r="G1638" s="133"/>
      <c r="H1638" s="126"/>
      <c r="I1638" s="74">
        <f>SCH!A1172</f>
        <v>0</v>
      </c>
    </row>
    <row r="1639" spans="1:9">
      <c r="A1639" s="131"/>
      <c r="B1639" s="131"/>
      <c r="C1639" s="126"/>
      <c r="D1639" s="126"/>
      <c r="E1639" s="126"/>
      <c r="F1639" s="131"/>
      <c r="G1639" s="133"/>
      <c r="H1639" s="126"/>
      <c r="I1639" s="74">
        <f>SCH!A1173</f>
        <v>0</v>
      </c>
    </row>
    <row r="1640" spans="1:9">
      <c r="A1640" s="131"/>
      <c r="B1640" s="131"/>
      <c r="C1640" s="126"/>
      <c r="D1640" s="126"/>
      <c r="E1640" s="126"/>
      <c r="F1640" s="131"/>
      <c r="G1640" s="133"/>
      <c r="H1640" s="126"/>
      <c r="I1640" s="74">
        <f>SCH!A1174</f>
        <v>0</v>
      </c>
    </row>
    <row r="1641" spans="1:9">
      <c r="A1641" s="131"/>
      <c r="B1641" s="131"/>
      <c r="C1641" s="126"/>
      <c r="D1641" s="126"/>
      <c r="E1641" s="126"/>
      <c r="F1641" s="131"/>
      <c r="G1641" s="133"/>
      <c r="H1641" s="126"/>
      <c r="I1641" s="74">
        <f>SCH!A1175</f>
        <v>0</v>
      </c>
    </row>
    <row r="1642" spans="1:9">
      <c r="A1642" s="131"/>
      <c r="B1642" s="131"/>
      <c r="C1642" s="126"/>
      <c r="D1642" s="126"/>
      <c r="E1642" s="126"/>
      <c r="F1642" s="131"/>
      <c r="G1642" s="133"/>
      <c r="H1642" s="126"/>
      <c r="I1642" s="74">
        <f>SCH!A1176</f>
        <v>0</v>
      </c>
    </row>
    <row r="1643" spans="1:9">
      <c r="A1643" s="131"/>
      <c r="B1643" s="131"/>
      <c r="C1643" s="126"/>
      <c r="D1643" s="126"/>
      <c r="E1643" s="126"/>
      <c r="F1643" s="131"/>
      <c r="G1643" s="133"/>
      <c r="H1643" s="126"/>
      <c r="I1643" s="74">
        <f>SCH!A1177</f>
        <v>0</v>
      </c>
    </row>
    <row r="1644" spans="1:9">
      <c r="A1644" s="131"/>
      <c r="B1644" s="131"/>
      <c r="C1644" s="126"/>
      <c r="D1644" s="126"/>
      <c r="E1644" s="126"/>
      <c r="F1644" s="131"/>
      <c r="G1644" s="133"/>
      <c r="H1644" s="126"/>
      <c r="I1644" s="74">
        <f>SCH!A1178</f>
        <v>0</v>
      </c>
    </row>
    <row r="1645" spans="1:9">
      <c r="A1645" s="131"/>
      <c r="B1645" s="131"/>
      <c r="C1645" s="126"/>
      <c r="D1645" s="126"/>
      <c r="E1645" s="126"/>
      <c r="F1645" s="131"/>
      <c r="G1645" s="133"/>
      <c r="H1645" s="126"/>
      <c r="I1645" s="74">
        <f>SCH!A1179</f>
        <v>0</v>
      </c>
    </row>
    <row r="1646" spans="1:9">
      <c r="A1646" s="131"/>
      <c r="B1646" s="131"/>
      <c r="C1646" s="126"/>
      <c r="D1646" s="126"/>
      <c r="E1646" s="126"/>
      <c r="F1646" s="131"/>
      <c r="G1646" s="133"/>
      <c r="H1646" s="126"/>
      <c r="I1646" s="74">
        <f>SCH!A1180</f>
        <v>0</v>
      </c>
    </row>
    <row r="1647" spans="1:9">
      <c r="A1647" s="131"/>
      <c r="B1647" s="131"/>
      <c r="C1647" s="126"/>
      <c r="D1647" s="126"/>
      <c r="E1647" s="126"/>
      <c r="F1647" s="131"/>
      <c r="G1647" s="133"/>
      <c r="H1647" s="126"/>
      <c r="I1647" s="74">
        <f>SCH!A1181</f>
        <v>0</v>
      </c>
    </row>
    <row r="1648" spans="1:9">
      <c r="A1648" s="131"/>
      <c r="B1648" s="131"/>
      <c r="C1648" s="126"/>
      <c r="D1648" s="126"/>
      <c r="E1648" s="126"/>
      <c r="F1648" s="131"/>
      <c r="G1648" s="133"/>
      <c r="H1648" s="126"/>
      <c r="I1648" s="74">
        <f>SCH!A1182</f>
        <v>0</v>
      </c>
    </row>
    <row r="1649" spans="1:9">
      <c r="A1649" s="131"/>
      <c r="B1649" s="131"/>
      <c r="C1649" s="126"/>
      <c r="D1649" s="126"/>
      <c r="E1649" s="126"/>
      <c r="F1649" s="131"/>
      <c r="G1649" s="133"/>
      <c r="H1649" s="126"/>
      <c r="I1649" s="74">
        <f>SCH!A1183</f>
        <v>0</v>
      </c>
    </row>
    <row r="1650" spans="1:9">
      <c r="A1650" s="131"/>
      <c r="B1650" s="131"/>
      <c r="C1650" s="126"/>
      <c r="D1650" s="126"/>
      <c r="E1650" s="126"/>
      <c r="F1650" s="131"/>
      <c r="G1650" s="133"/>
      <c r="H1650" s="126"/>
      <c r="I1650" s="74">
        <f>SCH!A1184</f>
        <v>0</v>
      </c>
    </row>
    <row r="1651" spans="1:9">
      <c r="A1651" s="131"/>
      <c r="B1651" s="131"/>
      <c r="C1651" s="126"/>
      <c r="D1651" s="126"/>
      <c r="E1651" s="126"/>
      <c r="F1651" s="131"/>
      <c r="G1651" s="133"/>
      <c r="H1651" s="126"/>
      <c r="I1651" s="74">
        <f>SCH!A1185</f>
        <v>0</v>
      </c>
    </row>
    <row r="1652" spans="1:9">
      <c r="A1652" s="131"/>
      <c r="B1652" s="131"/>
      <c r="C1652" s="126"/>
      <c r="D1652" s="126"/>
      <c r="E1652" s="126"/>
      <c r="F1652" s="131"/>
      <c r="G1652" s="133"/>
      <c r="H1652" s="126"/>
      <c r="I1652" s="74">
        <f>SCH!A1186</f>
        <v>0</v>
      </c>
    </row>
    <row r="1653" spans="1:9">
      <c r="A1653" s="131"/>
      <c r="B1653" s="131"/>
      <c r="C1653" s="126"/>
      <c r="D1653" s="126"/>
      <c r="E1653" s="126"/>
      <c r="F1653" s="131"/>
      <c r="G1653" s="133"/>
      <c r="H1653" s="126"/>
      <c r="I1653" s="74">
        <f>SCH!A1187</f>
        <v>0</v>
      </c>
    </row>
    <row r="1654" spans="1:9">
      <c r="A1654" s="131"/>
      <c r="B1654" s="131"/>
      <c r="C1654" s="126"/>
      <c r="D1654" s="126"/>
      <c r="E1654" s="126"/>
      <c r="F1654" s="131"/>
      <c r="G1654" s="133"/>
      <c r="H1654" s="126"/>
      <c r="I1654" s="74">
        <f>SCH!A1188</f>
        <v>0</v>
      </c>
    </row>
    <row r="1655" spans="1:9">
      <c r="A1655" s="131"/>
      <c r="B1655" s="131"/>
      <c r="C1655" s="126"/>
      <c r="D1655" s="126"/>
      <c r="E1655" s="126"/>
      <c r="F1655" s="131"/>
      <c r="G1655" s="133"/>
      <c r="H1655" s="126"/>
      <c r="I1655" s="74">
        <f>SCH!A1189</f>
        <v>0</v>
      </c>
    </row>
    <row r="1656" spans="1:9">
      <c r="A1656" s="131"/>
      <c r="B1656" s="131"/>
      <c r="C1656" s="126"/>
      <c r="D1656" s="126"/>
      <c r="E1656" s="126"/>
      <c r="F1656" s="131"/>
      <c r="G1656" s="133"/>
      <c r="H1656" s="126"/>
      <c r="I1656" s="74">
        <f>SCH!A1190</f>
        <v>0</v>
      </c>
    </row>
    <row r="1657" spans="1:9">
      <c r="A1657" s="131"/>
      <c r="B1657" s="131"/>
      <c r="C1657" s="126"/>
      <c r="D1657" s="126"/>
      <c r="E1657" s="126"/>
      <c r="F1657" s="131"/>
      <c r="G1657" s="133"/>
      <c r="H1657" s="126"/>
      <c r="I1657" s="74">
        <f>SCH!A1191</f>
        <v>0</v>
      </c>
    </row>
    <row r="1658" spans="1:9">
      <c r="A1658" s="131"/>
      <c r="B1658" s="131"/>
      <c r="C1658" s="126"/>
      <c r="D1658" s="126"/>
      <c r="E1658" s="126"/>
      <c r="F1658" s="131"/>
      <c r="G1658" s="133"/>
      <c r="H1658" s="126"/>
      <c r="I1658" s="74">
        <f>SCH!A1192</f>
        <v>0</v>
      </c>
    </row>
    <row r="1659" spans="1:9">
      <c r="A1659" s="131"/>
      <c r="B1659" s="131"/>
      <c r="C1659" s="126"/>
      <c r="D1659" s="126"/>
      <c r="E1659" s="126"/>
      <c r="F1659" s="131"/>
      <c r="G1659" s="133"/>
      <c r="H1659" s="126"/>
      <c r="I1659" s="74">
        <f>SCH!A1193</f>
        <v>0</v>
      </c>
    </row>
    <row r="1660" spans="1:9">
      <c r="A1660" s="131"/>
      <c r="B1660" s="131"/>
      <c r="C1660" s="126"/>
      <c r="D1660" s="126"/>
      <c r="E1660" s="126"/>
      <c r="F1660" s="131"/>
      <c r="G1660" s="133"/>
      <c r="H1660" s="126"/>
      <c r="I1660" s="74">
        <f>SCH!A1194</f>
        <v>0</v>
      </c>
    </row>
    <row r="1661" spans="1:9">
      <c r="A1661" s="131"/>
      <c r="B1661" s="131"/>
      <c r="C1661" s="126"/>
      <c r="D1661" s="126"/>
      <c r="E1661" s="126"/>
      <c r="F1661" s="131"/>
      <c r="G1661" s="133"/>
      <c r="H1661" s="126"/>
      <c r="I1661" s="74">
        <f>SCH!A1195</f>
        <v>0</v>
      </c>
    </row>
    <row r="1662" spans="1:9">
      <c r="A1662" s="131"/>
      <c r="B1662" s="131"/>
      <c r="C1662" s="126"/>
      <c r="D1662" s="126"/>
      <c r="E1662" s="126"/>
      <c r="F1662" s="131"/>
      <c r="G1662" s="133"/>
      <c r="H1662" s="126"/>
      <c r="I1662" s="74">
        <f>SCH!A1196</f>
        <v>0</v>
      </c>
    </row>
    <row r="1663" spans="1:9">
      <c r="A1663" s="131"/>
      <c r="B1663" s="131"/>
      <c r="C1663" s="126"/>
      <c r="D1663" s="126"/>
      <c r="E1663" s="126"/>
      <c r="F1663" s="131"/>
      <c r="G1663" s="133"/>
      <c r="H1663" s="126"/>
      <c r="I1663" s="74">
        <f>SCH!A1197</f>
        <v>0</v>
      </c>
    </row>
    <row r="1664" spans="1:9">
      <c r="A1664" s="131"/>
      <c r="B1664" s="131"/>
      <c r="C1664" s="126"/>
      <c r="D1664" s="126"/>
      <c r="E1664" s="126"/>
      <c r="F1664" s="131"/>
      <c r="G1664" s="133"/>
      <c r="H1664" s="126"/>
      <c r="I1664" s="74">
        <f>SCH!A1198</f>
        <v>0</v>
      </c>
    </row>
    <row r="1665" spans="1:9">
      <c r="A1665" s="131"/>
      <c r="B1665" s="131"/>
      <c r="C1665" s="126"/>
      <c r="D1665" s="126"/>
      <c r="E1665" s="126"/>
      <c r="F1665" s="131"/>
      <c r="G1665" s="133"/>
      <c r="H1665" s="126"/>
      <c r="I1665" s="74">
        <f>SCH!A1199</f>
        <v>0</v>
      </c>
    </row>
    <row r="1666" spans="1:9">
      <c r="A1666" s="131"/>
      <c r="B1666" s="131"/>
      <c r="C1666" s="126"/>
      <c r="D1666" s="126"/>
      <c r="E1666" s="126"/>
      <c r="F1666" s="131"/>
      <c r="G1666" s="133"/>
      <c r="H1666" s="126"/>
      <c r="I1666" s="74">
        <f>SCH!A1200</f>
        <v>0</v>
      </c>
    </row>
    <row r="1667" spans="1:9">
      <c r="A1667" s="131"/>
      <c r="B1667" s="131"/>
      <c r="C1667" s="126"/>
      <c r="D1667" s="126"/>
      <c r="E1667" s="126"/>
      <c r="F1667" s="131"/>
      <c r="G1667" s="133"/>
      <c r="H1667" s="126"/>
      <c r="I1667" s="74">
        <f>SCH!A1201</f>
        <v>0</v>
      </c>
    </row>
    <row r="1668" spans="1:9">
      <c r="A1668" s="131"/>
      <c r="B1668" s="131"/>
      <c r="C1668" s="126"/>
      <c r="D1668" s="126"/>
      <c r="E1668" s="126"/>
      <c r="F1668" s="131"/>
      <c r="G1668" s="133"/>
      <c r="H1668" s="126"/>
      <c r="I1668" s="74">
        <f>SCH!A1202</f>
        <v>0</v>
      </c>
    </row>
    <row r="1669" spans="1:9">
      <c r="A1669" s="131"/>
      <c r="B1669" s="131"/>
      <c r="C1669" s="126"/>
      <c r="D1669" s="126"/>
      <c r="E1669" s="126"/>
      <c r="F1669" s="131"/>
      <c r="G1669" s="133"/>
      <c r="H1669" s="126"/>
      <c r="I1669" s="74">
        <f>SCH!A1203</f>
        <v>0</v>
      </c>
    </row>
    <row r="1670" spans="1:9">
      <c r="A1670" s="131"/>
      <c r="B1670" s="131"/>
      <c r="C1670" s="126"/>
      <c r="D1670" s="126"/>
      <c r="E1670" s="126"/>
      <c r="F1670" s="131"/>
      <c r="G1670" s="133"/>
      <c r="H1670" s="126"/>
      <c r="I1670" s="74">
        <f>SCH!A1204</f>
        <v>0</v>
      </c>
    </row>
    <row r="1671" spans="1:9">
      <c r="A1671" s="131"/>
      <c r="B1671" s="131"/>
      <c r="C1671" s="126"/>
      <c r="D1671" s="126"/>
      <c r="E1671" s="126"/>
      <c r="F1671" s="131"/>
      <c r="G1671" s="133"/>
      <c r="H1671" s="126"/>
      <c r="I1671" s="74">
        <f>SCH!A1205</f>
        <v>0</v>
      </c>
    </row>
    <row r="1672" spans="1:9">
      <c r="A1672" s="131"/>
      <c r="B1672" s="131"/>
      <c r="C1672" s="126"/>
      <c r="D1672" s="126"/>
      <c r="E1672" s="126"/>
      <c r="F1672" s="131"/>
      <c r="G1672" s="133"/>
      <c r="H1672" s="126"/>
      <c r="I1672" s="74">
        <f>SCH!A1206</f>
        <v>0</v>
      </c>
    </row>
    <row r="1673" spans="1:9">
      <c r="A1673" s="131"/>
      <c r="B1673" s="131"/>
      <c r="C1673" s="126"/>
      <c r="D1673" s="126"/>
      <c r="E1673" s="126"/>
      <c r="F1673" s="131"/>
      <c r="G1673" s="133"/>
      <c r="H1673" s="126"/>
      <c r="I1673" s="74">
        <f>SCH!A1207</f>
        <v>0</v>
      </c>
    </row>
    <row r="1674" spans="1:9">
      <c r="A1674" s="131"/>
      <c r="B1674" s="131"/>
      <c r="C1674" s="126"/>
      <c r="D1674" s="126"/>
      <c r="E1674" s="126"/>
      <c r="F1674" s="131"/>
      <c r="G1674" s="133"/>
      <c r="H1674" s="126"/>
      <c r="I1674" s="74">
        <f>SCH!A1208</f>
        <v>0</v>
      </c>
    </row>
    <row r="1675" spans="1:9">
      <c r="A1675" s="131"/>
      <c r="B1675" s="131"/>
      <c r="C1675" s="126"/>
      <c r="D1675" s="126"/>
      <c r="E1675" s="126"/>
      <c r="F1675" s="131"/>
      <c r="G1675" s="133"/>
      <c r="H1675" s="126"/>
      <c r="I1675" s="74">
        <f>SCH!A1209</f>
        <v>0</v>
      </c>
    </row>
    <row r="1676" spans="1:9">
      <c r="A1676" s="131"/>
      <c r="B1676" s="131"/>
      <c r="C1676" s="126"/>
      <c r="D1676" s="126"/>
      <c r="E1676" s="126"/>
      <c r="F1676" s="131"/>
      <c r="G1676" s="133"/>
      <c r="H1676" s="126"/>
      <c r="I1676" s="74">
        <f>SCH!A1210</f>
        <v>0</v>
      </c>
    </row>
    <row r="1677" spans="1:9">
      <c r="A1677" s="131"/>
      <c r="B1677" s="131"/>
      <c r="C1677" s="126"/>
      <c r="D1677" s="126"/>
      <c r="E1677" s="126"/>
      <c r="F1677" s="131"/>
      <c r="G1677" s="133"/>
      <c r="H1677" s="126"/>
      <c r="I1677" s="74">
        <f>SCH!A1211</f>
        <v>0</v>
      </c>
    </row>
    <row r="1678" spans="1:9">
      <c r="A1678" s="131"/>
      <c r="B1678" s="131"/>
      <c r="C1678" s="126"/>
      <c r="D1678" s="126"/>
      <c r="E1678" s="126"/>
      <c r="F1678" s="131"/>
      <c r="G1678" s="133"/>
      <c r="H1678" s="126"/>
      <c r="I1678" s="74">
        <f>SCH!A1212</f>
        <v>0</v>
      </c>
    </row>
    <row r="1679" spans="1:9">
      <c r="A1679" s="131"/>
      <c r="B1679" s="131"/>
      <c r="C1679" s="126"/>
      <c r="D1679" s="126"/>
      <c r="E1679" s="126"/>
      <c r="F1679" s="131"/>
      <c r="G1679" s="133"/>
      <c r="H1679" s="126"/>
      <c r="I1679" s="74">
        <f>SCH!A1213</f>
        <v>0</v>
      </c>
    </row>
    <row r="1680" spans="1:9">
      <c r="A1680" s="131"/>
      <c r="B1680" s="131"/>
      <c r="C1680" s="126"/>
      <c r="D1680" s="126"/>
      <c r="E1680" s="126"/>
      <c r="F1680" s="131"/>
      <c r="G1680" s="133"/>
      <c r="H1680" s="126"/>
      <c r="I1680" s="74">
        <f>SCH!A1214</f>
        <v>0</v>
      </c>
    </row>
    <row r="1681" spans="1:9">
      <c r="A1681" s="131"/>
      <c r="B1681" s="131"/>
      <c r="C1681" s="126"/>
      <c r="D1681" s="126"/>
      <c r="E1681" s="126"/>
      <c r="F1681" s="131"/>
      <c r="G1681" s="133"/>
      <c r="H1681" s="126"/>
      <c r="I1681" s="74">
        <f>SCH!A1215</f>
        <v>0</v>
      </c>
    </row>
    <row r="1682" spans="1:9">
      <c r="A1682" s="131"/>
      <c r="B1682" s="131"/>
      <c r="C1682" s="126"/>
      <c r="D1682" s="126"/>
      <c r="E1682" s="126"/>
      <c r="F1682" s="131"/>
      <c r="G1682" s="133"/>
      <c r="H1682" s="126"/>
      <c r="I1682" s="74">
        <f>SCH!A1216</f>
        <v>0</v>
      </c>
    </row>
    <row r="1683" spans="1:9">
      <c r="A1683" s="131"/>
      <c r="B1683" s="131"/>
      <c r="C1683" s="126"/>
      <c r="D1683" s="126"/>
      <c r="E1683" s="126"/>
      <c r="F1683" s="131"/>
      <c r="G1683" s="133"/>
      <c r="H1683" s="126"/>
      <c r="I1683" s="74">
        <f>SCH!A1217</f>
        <v>0</v>
      </c>
    </row>
    <row r="1684" spans="1:9">
      <c r="A1684" s="131"/>
      <c r="B1684" s="131"/>
      <c r="C1684" s="126"/>
      <c r="D1684" s="126"/>
      <c r="E1684" s="126"/>
      <c r="F1684" s="131"/>
      <c r="G1684" s="133"/>
      <c r="H1684" s="126"/>
      <c r="I1684" s="74">
        <f>SCH!A1218</f>
        <v>0</v>
      </c>
    </row>
    <row r="1685" spans="1:9">
      <c r="A1685" s="131"/>
      <c r="B1685" s="131"/>
      <c r="C1685" s="126"/>
      <c r="D1685" s="126"/>
      <c r="E1685" s="126"/>
      <c r="F1685" s="131"/>
      <c r="G1685" s="133"/>
      <c r="H1685" s="126"/>
      <c r="I1685" s="74">
        <f>SCH!A1219</f>
        <v>0</v>
      </c>
    </row>
    <row r="1686" spans="1:9">
      <c r="A1686" s="131"/>
      <c r="B1686" s="131"/>
      <c r="C1686" s="126"/>
      <c r="D1686" s="126"/>
      <c r="E1686" s="126"/>
      <c r="F1686" s="131"/>
      <c r="G1686" s="133"/>
      <c r="H1686" s="126"/>
      <c r="I1686" s="74">
        <f>SCH!A1220</f>
        <v>0</v>
      </c>
    </row>
    <row r="1687" spans="1:9">
      <c r="A1687" s="131"/>
      <c r="B1687" s="131"/>
      <c r="C1687" s="126"/>
      <c r="D1687" s="126"/>
      <c r="E1687" s="126"/>
      <c r="F1687" s="131"/>
      <c r="G1687" s="133"/>
      <c r="H1687" s="126"/>
      <c r="I1687" s="74">
        <f>SCH!A1221</f>
        <v>0</v>
      </c>
    </row>
    <row r="1688" spans="1:9">
      <c r="A1688" s="131"/>
      <c r="B1688" s="131"/>
      <c r="C1688" s="126"/>
      <c r="D1688" s="126"/>
      <c r="E1688" s="126"/>
      <c r="F1688" s="131"/>
      <c r="G1688" s="133"/>
      <c r="H1688" s="126"/>
      <c r="I1688" s="74">
        <f>SCH!A1222</f>
        <v>0</v>
      </c>
    </row>
    <row r="1689" spans="1:9">
      <c r="A1689" s="131"/>
      <c r="B1689" s="131"/>
      <c r="C1689" s="126"/>
      <c r="D1689" s="126"/>
      <c r="E1689" s="126"/>
      <c r="F1689" s="131"/>
      <c r="G1689" s="133"/>
      <c r="H1689" s="126"/>
      <c r="I1689" s="74">
        <f>SCH!A1223</f>
        <v>0</v>
      </c>
    </row>
    <row r="1690" spans="1:9">
      <c r="A1690" s="131"/>
      <c r="B1690" s="131"/>
      <c r="C1690" s="126"/>
      <c r="D1690" s="126"/>
      <c r="E1690" s="126"/>
      <c r="F1690" s="131"/>
      <c r="G1690" s="133"/>
      <c r="H1690" s="126"/>
      <c r="I1690" s="74">
        <f>SCH!A1224</f>
        <v>0</v>
      </c>
    </row>
    <row r="1691" spans="1:9">
      <c r="A1691" s="131"/>
      <c r="B1691" s="131"/>
      <c r="C1691" s="126"/>
      <c r="D1691" s="126"/>
      <c r="E1691" s="126"/>
      <c r="F1691" s="131"/>
      <c r="G1691" s="133"/>
      <c r="H1691" s="126"/>
      <c r="I1691" s="74">
        <f>SCH!A1225</f>
        <v>0</v>
      </c>
    </row>
    <row r="1692" spans="1:9">
      <c r="A1692" s="131"/>
      <c r="B1692" s="131"/>
      <c r="C1692" s="126"/>
      <c r="D1692" s="126"/>
      <c r="E1692" s="126"/>
      <c r="F1692" s="131"/>
      <c r="G1692" s="133"/>
      <c r="H1692" s="126"/>
      <c r="I1692" s="74">
        <f>SCH!A1226</f>
        <v>0</v>
      </c>
    </row>
    <row r="1693" spans="1:9">
      <c r="A1693" s="131"/>
      <c r="B1693" s="131"/>
      <c r="C1693" s="126"/>
      <c r="D1693" s="126"/>
      <c r="E1693" s="126"/>
      <c r="F1693" s="131"/>
      <c r="G1693" s="133"/>
      <c r="H1693" s="126"/>
      <c r="I1693" s="74">
        <f>SCH!A1227</f>
        <v>0</v>
      </c>
    </row>
    <row r="1694" spans="1:9">
      <c r="A1694" s="131"/>
      <c r="B1694" s="131"/>
      <c r="C1694" s="126"/>
      <c r="D1694" s="126"/>
      <c r="E1694" s="126"/>
      <c r="F1694" s="131"/>
      <c r="G1694" s="133"/>
      <c r="H1694" s="126"/>
      <c r="I1694" s="74">
        <f>SCH!A1228</f>
        <v>0</v>
      </c>
    </row>
    <row r="1695" spans="1:9">
      <c r="A1695" s="131"/>
      <c r="B1695" s="131"/>
      <c r="C1695" s="126"/>
      <c r="D1695" s="126"/>
      <c r="E1695" s="126"/>
      <c r="F1695" s="131"/>
      <c r="G1695" s="133"/>
      <c r="H1695" s="126"/>
      <c r="I1695" s="74">
        <f>SCH!A1229</f>
        <v>0</v>
      </c>
    </row>
    <row r="1696" spans="1:9">
      <c r="A1696" s="131"/>
      <c r="B1696" s="131"/>
      <c r="C1696" s="126"/>
      <c r="D1696" s="126"/>
      <c r="E1696" s="126"/>
      <c r="F1696" s="131"/>
      <c r="G1696" s="133"/>
      <c r="H1696" s="126"/>
      <c r="I1696" s="74">
        <f>SCH!A1230</f>
        <v>0</v>
      </c>
    </row>
    <row r="1697" spans="1:9">
      <c r="A1697" s="131"/>
      <c r="B1697" s="131"/>
      <c r="C1697" s="126"/>
      <c r="D1697" s="126"/>
      <c r="E1697" s="126"/>
      <c r="F1697" s="131"/>
      <c r="G1697" s="133"/>
      <c r="H1697" s="126"/>
      <c r="I1697" s="74">
        <f>SCH!A1231</f>
        <v>0</v>
      </c>
    </row>
    <row r="1698" spans="1:9">
      <c r="A1698" s="131"/>
      <c r="B1698" s="131"/>
      <c r="C1698" s="126"/>
      <c r="D1698" s="126"/>
      <c r="E1698" s="126"/>
      <c r="F1698" s="131"/>
      <c r="G1698" s="133"/>
      <c r="H1698" s="126"/>
      <c r="I1698" s="74">
        <f>SCH!A1232</f>
        <v>0</v>
      </c>
    </row>
    <row r="1699" spans="1:9">
      <c r="A1699" s="131"/>
      <c r="B1699" s="131"/>
      <c r="C1699" s="126"/>
      <c r="D1699" s="126"/>
      <c r="E1699" s="126"/>
      <c r="F1699" s="131"/>
      <c r="G1699" s="133"/>
      <c r="H1699" s="126"/>
      <c r="I1699" s="74">
        <f>SCH!A1233</f>
        <v>0</v>
      </c>
    </row>
    <row r="1700" spans="1:9">
      <c r="A1700" s="131"/>
      <c r="B1700" s="131"/>
      <c r="C1700" s="126"/>
      <c r="D1700" s="126"/>
      <c r="E1700" s="126"/>
      <c r="F1700" s="131"/>
      <c r="G1700" s="133"/>
      <c r="H1700" s="126"/>
      <c r="I1700" s="74">
        <f>SCH!A1234</f>
        <v>0</v>
      </c>
    </row>
    <row r="1701" spans="1:9">
      <c r="A1701" s="131"/>
      <c r="B1701" s="131"/>
      <c r="C1701" s="126"/>
      <c r="D1701" s="126"/>
      <c r="E1701" s="126"/>
      <c r="F1701" s="131"/>
      <c r="G1701" s="133"/>
      <c r="H1701" s="126"/>
      <c r="I1701" s="74">
        <f>SCH!A1235</f>
        <v>0</v>
      </c>
    </row>
    <row r="1702" spans="1:9">
      <c r="A1702" s="131"/>
      <c r="B1702" s="131"/>
      <c r="C1702" s="126"/>
      <c r="D1702" s="126"/>
      <c r="E1702" s="126"/>
      <c r="F1702" s="131"/>
      <c r="G1702" s="133"/>
      <c r="H1702" s="126"/>
      <c r="I1702" s="74">
        <f>SCH!A1236</f>
        <v>0</v>
      </c>
    </row>
    <row r="1703" spans="1:9">
      <c r="A1703" s="131"/>
      <c r="B1703" s="131"/>
      <c r="C1703" s="126"/>
      <c r="D1703" s="126"/>
      <c r="E1703" s="126"/>
      <c r="F1703" s="131"/>
      <c r="G1703" s="133"/>
      <c r="H1703" s="126"/>
      <c r="I1703" s="74">
        <f>SCH!A1237</f>
        <v>0</v>
      </c>
    </row>
    <row r="1704" spans="1:9">
      <c r="A1704" s="131"/>
      <c r="B1704" s="131"/>
      <c r="C1704" s="126"/>
      <c r="D1704" s="126"/>
      <c r="E1704" s="126"/>
      <c r="F1704" s="131"/>
      <c r="G1704" s="133"/>
      <c r="H1704" s="126"/>
      <c r="I1704" s="74">
        <f>SCH!A1238</f>
        <v>0</v>
      </c>
    </row>
    <row r="1705" spans="1:9">
      <c r="A1705" s="131"/>
      <c r="B1705" s="131"/>
      <c r="C1705" s="126"/>
      <c r="D1705" s="126"/>
      <c r="E1705" s="126"/>
      <c r="F1705" s="131"/>
      <c r="G1705" s="133"/>
      <c r="H1705" s="126"/>
      <c r="I1705" s="74">
        <f>SCH!A1239</f>
        <v>0</v>
      </c>
    </row>
    <row r="1706" spans="1:9">
      <c r="A1706" s="131"/>
      <c r="B1706" s="131"/>
      <c r="C1706" s="126"/>
      <c r="D1706" s="126"/>
      <c r="E1706" s="126"/>
      <c r="F1706" s="131"/>
      <c r="G1706" s="133"/>
      <c r="H1706" s="126"/>
      <c r="I1706" s="74">
        <f>SCH!A1240</f>
        <v>0</v>
      </c>
    </row>
    <row r="1707" spans="1:9">
      <c r="A1707" s="131"/>
      <c r="B1707" s="131"/>
      <c r="C1707" s="126"/>
      <c r="D1707" s="126"/>
      <c r="E1707" s="126"/>
      <c r="F1707" s="131"/>
      <c r="G1707" s="133"/>
      <c r="H1707" s="126"/>
      <c r="I1707" s="74">
        <f>SCH!A1241</f>
        <v>0</v>
      </c>
    </row>
    <row r="1708" spans="1:9">
      <c r="A1708" s="131"/>
      <c r="B1708" s="131"/>
      <c r="C1708" s="126"/>
      <c r="D1708" s="126"/>
      <c r="E1708" s="126"/>
      <c r="F1708" s="131"/>
      <c r="G1708" s="133"/>
      <c r="H1708" s="126"/>
      <c r="I1708" s="74">
        <f>SCH!A1242</f>
        <v>0</v>
      </c>
    </row>
    <row r="1709" spans="1:9">
      <c r="A1709" s="131"/>
      <c r="B1709" s="131"/>
      <c r="C1709" s="126"/>
      <c r="D1709" s="126"/>
      <c r="E1709" s="126"/>
      <c r="F1709" s="131"/>
      <c r="G1709" s="133"/>
      <c r="H1709" s="126"/>
      <c r="I1709" s="74">
        <f>SCH!A1243</f>
        <v>0</v>
      </c>
    </row>
    <row r="1710" spans="1:9">
      <c r="A1710" s="131"/>
      <c r="B1710" s="131"/>
      <c r="C1710" s="126"/>
      <c r="D1710" s="126"/>
      <c r="E1710" s="126"/>
      <c r="F1710" s="131"/>
      <c r="G1710" s="133"/>
      <c r="H1710" s="126"/>
      <c r="I1710" s="74">
        <f>SCH!A1244</f>
        <v>0</v>
      </c>
    </row>
    <row r="1711" spans="1:9">
      <c r="A1711" s="131"/>
      <c r="B1711" s="131"/>
      <c r="C1711" s="126"/>
      <c r="D1711" s="126"/>
      <c r="E1711" s="126"/>
      <c r="F1711" s="131"/>
      <c r="G1711" s="133"/>
      <c r="H1711" s="126"/>
      <c r="I1711" s="74">
        <f>SCH!A1245</f>
        <v>0</v>
      </c>
    </row>
    <row r="1712" spans="1:9">
      <c r="A1712" s="131"/>
      <c r="B1712" s="131"/>
      <c r="C1712" s="126"/>
      <c r="D1712" s="126"/>
      <c r="E1712" s="126"/>
      <c r="F1712" s="131"/>
      <c r="G1712" s="133"/>
      <c r="H1712" s="126"/>
      <c r="I1712" s="74">
        <f>SCH!A1246</f>
        <v>0</v>
      </c>
    </row>
    <row r="1713" spans="1:9">
      <c r="A1713" s="131"/>
      <c r="B1713" s="131"/>
      <c r="C1713" s="126"/>
      <c r="D1713" s="126"/>
      <c r="E1713" s="126"/>
      <c r="F1713" s="131"/>
      <c r="G1713" s="133"/>
      <c r="H1713" s="126"/>
      <c r="I1713" s="74">
        <f>SCH!A1247</f>
        <v>0</v>
      </c>
    </row>
    <row r="1714" spans="1:9">
      <c r="A1714" s="131"/>
      <c r="B1714" s="131"/>
      <c r="C1714" s="126"/>
      <c r="D1714" s="126"/>
      <c r="E1714" s="126"/>
      <c r="F1714" s="131"/>
      <c r="G1714" s="133"/>
      <c r="H1714" s="126"/>
      <c r="I1714" s="74">
        <f>SCH!A1248</f>
        <v>0</v>
      </c>
    </row>
    <row r="1715" spans="1:9">
      <c r="A1715" s="131"/>
      <c r="B1715" s="131"/>
      <c r="C1715" s="126"/>
      <c r="D1715" s="126"/>
      <c r="E1715" s="126"/>
      <c r="F1715" s="131"/>
      <c r="G1715" s="133"/>
      <c r="H1715" s="126"/>
      <c r="I1715" s="74">
        <f>SCH!A1249</f>
        <v>0</v>
      </c>
    </row>
    <row r="1716" spans="1:9">
      <c r="A1716" s="131"/>
      <c r="B1716" s="131"/>
      <c r="C1716" s="126"/>
      <c r="D1716" s="126"/>
      <c r="E1716" s="126"/>
      <c r="F1716" s="131"/>
      <c r="G1716" s="133"/>
      <c r="H1716" s="126"/>
      <c r="I1716" s="74">
        <f>SCH!A1250</f>
        <v>0</v>
      </c>
    </row>
    <row r="1717" spans="1:9">
      <c r="A1717" s="131"/>
      <c r="B1717" s="131"/>
      <c r="C1717" s="126"/>
      <c r="D1717" s="126"/>
      <c r="E1717" s="126"/>
      <c r="F1717" s="131"/>
      <c r="G1717" s="133"/>
      <c r="H1717" s="126"/>
      <c r="I1717" s="74">
        <f>SCH!A1251</f>
        <v>0</v>
      </c>
    </row>
    <row r="1718" spans="1:9">
      <c r="A1718" s="131"/>
      <c r="B1718" s="131"/>
      <c r="C1718" s="126"/>
      <c r="D1718" s="126"/>
      <c r="E1718" s="126"/>
      <c r="F1718" s="131"/>
      <c r="G1718" s="133"/>
      <c r="H1718" s="126"/>
      <c r="I1718" s="74">
        <f>SCH!A1252</f>
        <v>0</v>
      </c>
    </row>
    <row r="1719" spans="1:9">
      <c r="A1719" s="131"/>
      <c r="B1719" s="131"/>
      <c r="C1719" s="126"/>
      <c r="D1719" s="126"/>
      <c r="E1719" s="126"/>
      <c r="F1719" s="131"/>
      <c r="G1719" s="133"/>
      <c r="H1719" s="126"/>
      <c r="I1719" s="74">
        <f>SCH!A1253</f>
        <v>0</v>
      </c>
    </row>
    <row r="1720" spans="1:9">
      <c r="A1720" s="131"/>
      <c r="B1720" s="131"/>
      <c r="C1720" s="126"/>
      <c r="D1720" s="126"/>
      <c r="E1720" s="126"/>
      <c r="F1720" s="131"/>
      <c r="G1720" s="133"/>
      <c r="H1720" s="126"/>
      <c r="I1720" s="74">
        <f>SCH!A1254</f>
        <v>0</v>
      </c>
    </row>
    <row r="1721" spans="1:9">
      <c r="A1721" s="131"/>
      <c r="B1721" s="131"/>
      <c r="C1721" s="126"/>
      <c r="D1721" s="126"/>
      <c r="E1721" s="126"/>
      <c r="F1721" s="131"/>
      <c r="G1721" s="133"/>
      <c r="H1721" s="126"/>
      <c r="I1721" s="74">
        <f>SCH!A1255</f>
        <v>0</v>
      </c>
    </row>
    <row r="1722" spans="1:9">
      <c r="A1722" s="131"/>
      <c r="B1722" s="131"/>
      <c r="C1722" s="126"/>
      <c r="D1722" s="126"/>
      <c r="E1722" s="126"/>
      <c r="F1722" s="131"/>
      <c r="G1722" s="133"/>
      <c r="H1722" s="126"/>
      <c r="I1722" s="74">
        <f>SCH!A1256</f>
        <v>0</v>
      </c>
    </row>
    <row r="1723" spans="1:9">
      <c r="A1723" s="131"/>
      <c r="B1723" s="131"/>
      <c r="C1723" s="126"/>
      <c r="D1723" s="126"/>
      <c r="E1723" s="126"/>
      <c r="F1723" s="131"/>
      <c r="G1723" s="133"/>
      <c r="H1723" s="126"/>
      <c r="I1723" s="74">
        <f>SCH!A1257</f>
        <v>0</v>
      </c>
    </row>
    <row r="1724" spans="1:9">
      <c r="A1724" s="131"/>
      <c r="B1724" s="131"/>
      <c r="C1724" s="126"/>
      <c r="D1724" s="126"/>
      <c r="E1724" s="126"/>
      <c r="F1724" s="131"/>
      <c r="G1724" s="133"/>
      <c r="H1724" s="126"/>
      <c r="I1724" s="74">
        <f>SCH!A1258</f>
        <v>0</v>
      </c>
    </row>
    <row r="1725" spans="1:9">
      <c r="A1725" s="131"/>
      <c r="B1725" s="131"/>
      <c r="C1725" s="126"/>
      <c r="D1725" s="126"/>
      <c r="E1725" s="126"/>
      <c r="F1725" s="131"/>
      <c r="G1725" s="133"/>
      <c r="H1725" s="126"/>
      <c r="I1725" s="74">
        <f>SCH!A1259</f>
        <v>0</v>
      </c>
    </row>
    <row r="1726" spans="1:9">
      <c r="A1726" s="131"/>
      <c r="B1726" s="131"/>
      <c r="C1726" s="126"/>
      <c r="D1726" s="126"/>
      <c r="E1726" s="126"/>
      <c r="F1726" s="131"/>
      <c r="G1726" s="133"/>
      <c r="H1726" s="126"/>
      <c r="I1726" s="74">
        <f>SCH!A1260</f>
        <v>0</v>
      </c>
    </row>
    <row r="1727" spans="1:9">
      <c r="A1727" s="131"/>
      <c r="B1727" s="131"/>
      <c r="C1727" s="126"/>
      <c r="D1727" s="126"/>
      <c r="E1727" s="126"/>
      <c r="F1727" s="131"/>
      <c r="G1727" s="133"/>
      <c r="H1727" s="126"/>
      <c r="I1727" s="74">
        <f>SCH!A1261</f>
        <v>0</v>
      </c>
    </row>
    <row r="1728" spans="1:9">
      <c r="A1728" s="131"/>
      <c r="B1728" s="131"/>
      <c r="C1728" s="126"/>
      <c r="D1728" s="126"/>
      <c r="E1728" s="126"/>
      <c r="F1728" s="131"/>
      <c r="G1728" s="133"/>
      <c r="H1728" s="126"/>
      <c r="I1728" s="74">
        <f>SCH!A1262</f>
        <v>0</v>
      </c>
    </row>
    <row r="1729" spans="1:9">
      <c r="A1729" s="131"/>
      <c r="B1729" s="131"/>
      <c r="C1729" s="126"/>
      <c r="D1729" s="126"/>
      <c r="E1729" s="126"/>
      <c r="F1729" s="131"/>
      <c r="G1729" s="133"/>
      <c r="H1729" s="126"/>
      <c r="I1729" s="74">
        <f>SCH!A1263</f>
        <v>0</v>
      </c>
    </row>
    <row r="1730" spans="1:9">
      <c r="A1730" s="131"/>
      <c r="B1730" s="131"/>
      <c r="C1730" s="126"/>
      <c r="D1730" s="126"/>
      <c r="E1730" s="126"/>
      <c r="F1730" s="131"/>
      <c r="G1730" s="133"/>
      <c r="H1730" s="126"/>
      <c r="I1730" s="74">
        <f>SCH!A1264</f>
        <v>0</v>
      </c>
    </row>
    <row r="1731" spans="1:9">
      <c r="A1731" s="131"/>
      <c r="B1731" s="131"/>
      <c r="C1731" s="126"/>
      <c r="D1731" s="126"/>
      <c r="E1731" s="126"/>
      <c r="F1731" s="131"/>
      <c r="G1731" s="133"/>
      <c r="H1731" s="126"/>
      <c r="I1731" s="74">
        <f>SCH!A1265</f>
        <v>0</v>
      </c>
    </row>
    <row r="1732" spans="1:9">
      <c r="A1732" s="131"/>
      <c r="B1732" s="131"/>
      <c r="C1732" s="126"/>
      <c r="D1732" s="126"/>
      <c r="E1732" s="126"/>
      <c r="F1732" s="131"/>
      <c r="G1732" s="133"/>
      <c r="H1732" s="126"/>
      <c r="I1732" s="74">
        <f>SCH!A1266</f>
        <v>0</v>
      </c>
    </row>
    <row r="1733" spans="1:9">
      <c r="A1733" s="131"/>
      <c r="B1733" s="131"/>
      <c r="C1733" s="126"/>
      <c r="D1733" s="126"/>
      <c r="E1733" s="126"/>
      <c r="F1733" s="131"/>
      <c r="G1733" s="133"/>
      <c r="H1733" s="126"/>
      <c r="I1733" s="74">
        <f>SCH!A1267</f>
        <v>0</v>
      </c>
    </row>
    <row r="1734" spans="1:9">
      <c r="A1734" s="131"/>
      <c r="B1734" s="131"/>
      <c r="C1734" s="126"/>
      <c r="D1734" s="126"/>
      <c r="E1734" s="126"/>
      <c r="F1734" s="131"/>
      <c r="G1734" s="133"/>
      <c r="H1734" s="126"/>
      <c r="I1734" s="74">
        <f>SCH!A1268</f>
        <v>0</v>
      </c>
    </row>
    <row r="1735" spans="1:9">
      <c r="A1735" s="131"/>
      <c r="B1735" s="131"/>
      <c r="C1735" s="126"/>
      <c r="D1735" s="126"/>
      <c r="E1735" s="126"/>
      <c r="F1735" s="131"/>
      <c r="G1735" s="133"/>
      <c r="H1735" s="126"/>
      <c r="I1735" s="74">
        <f>SCH!A1269</f>
        <v>0</v>
      </c>
    </row>
    <row r="1736" spans="1:9">
      <c r="A1736" s="131"/>
      <c r="B1736" s="131"/>
      <c r="C1736" s="126"/>
      <c r="D1736" s="126"/>
      <c r="E1736" s="126"/>
      <c r="F1736" s="131"/>
      <c r="G1736" s="133"/>
      <c r="H1736" s="126"/>
      <c r="I1736" s="74">
        <f>SCH!A1270</f>
        <v>0</v>
      </c>
    </row>
    <row r="1737" spans="1:9">
      <c r="A1737" s="131"/>
      <c r="B1737" s="131"/>
      <c r="C1737" s="126"/>
      <c r="D1737" s="126"/>
      <c r="E1737" s="126"/>
      <c r="F1737" s="131"/>
      <c r="G1737" s="133"/>
      <c r="H1737" s="126"/>
      <c r="I1737" s="74">
        <f>SCH!A1271</f>
        <v>0</v>
      </c>
    </row>
    <row r="1738" spans="1:9">
      <c r="A1738" s="131"/>
      <c r="B1738" s="131"/>
      <c r="C1738" s="126"/>
      <c r="D1738" s="126"/>
      <c r="E1738" s="126"/>
      <c r="F1738" s="131"/>
      <c r="G1738" s="133"/>
      <c r="H1738" s="126"/>
      <c r="I1738" s="74">
        <f>SCH!A1272</f>
        <v>0</v>
      </c>
    </row>
    <row r="1739" spans="1:9">
      <c r="A1739" s="131"/>
      <c r="B1739" s="131"/>
      <c r="C1739" s="126"/>
      <c r="D1739" s="126"/>
      <c r="E1739" s="126"/>
      <c r="F1739" s="131"/>
      <c r="G1739" s="133"/>
      <c r="H1739" s="126"/>
      <c r="I1739" s="74">
        <f>SCH!A1273</f>
        <v>0</v>
      </c>
    </row>
    <row r="1740" spans="1:9">
      <c r="A1740" s="131"/>
      <c r="B1740" s="131"/>
      <c r="C1740" s="126"/>
      <c r="D1740" s="126"/>
      <c r="E1740" s="126"/>
      <c r="F1740" s="131"/>
      <c r="G1740" s="133"/>
      <c r="H1740" s="126"/>
      <c r="I1740" s="74">
        <f>SCH!A1274</f>
        <v>0</v>
      </c>
    </row>
    <row r="1741" spans="1:9">
      <c r="A1741" s="131"/>
      <c r="B1741" s="131"/>
      <c r="C1741" s="126"/>
      <c r="D1741" s="126"/>
      <c r="E1741" s="126"/>
      <c r="F1741" s="131"/>
      <c r="G1741" s="133"/>
      <c r="H1741" s="126"/>
      <c r="I1741" s="74">
        <f>SCH!A1275</f>
        <v>0</v>
      </c>
    </row>
    <row r="1742" spans="1:9">
      <c r="A1742" s="131"/>
      <c r="B1742" s="131"/>
      <c r="C1742" s="126"/>
      <c r="D1742" s="126"/>
      <c r="E1742" s="126"/>
      <c r="F1742" s="131"/>
      <c r="G1742" s="133"/>
      <c r="H1742" s="126"/>
      <c r="I1742" s="74">
        <f>SCH!A1276</f>
        <v>0</v>
      </c>
    </row>
    <row r="1743" spans="1:9">
      <c r="A1743" s="131"/>
      <c r="B1743" s="131"/>
      <c r="C1743" s="126"/>
      <c r="D1743" s="126"/>
      <c r="E1743" s="126"/>
      <c r="F1743" s="131"/>
      <c r="G1743" s="133"/>
      <c r="H1743" s="126"/>
      <c r="I1743" s="74">
        <f>SCH!A1277</f>
        <v>0</v>
      </c>
    </row>
    <row r="1744" spans="1:9">
      <c r="A1744" s="131"/>
      <c r="B1744" s="131"/>
      <c r="C1744" s="126"/>
      <c r="D1744" s="126"/>
      <c r="E1744" s="126"/>
      <c r="F1744" s="131"/>
      <c r="G1744" s="133"/>
      <c r="H1744" s="126"/>
      <c r="I1744" s="74">
        <f>SCH!A1278</f>
        <v>0</v>
      </c>
    </row>
    <row r="1745" spans="1:9">
      <c r="A1745" s="131"/>
      <c r="B1745" s="131"/>
      <c r="C1745" s="126"/>
      <c r="D1745" s="126"/>
      <c r="E1745" s="126"/>
      <c r="F1745" s="131"/>
      <c r="G1745" s="133"/>
      <c r="H1745" s="126"/>
      <c r="I1745" s="74">
        <f>SCH!A1279</f>
        <v>0</v>
      </c>
    </row>
    <row r="1746" spans="1:9">
      <c r="A1746" s="131"/>
      <c r="B1746" s="131"/>
      <c r="C1746" s="126"/>
      <c r="D1746" s="126"/>
      <c r="E1746" s="126"/>
      <c r="F1746" s="131"/>
      <c r="G1746" s="133"/>
      <c r="H1746" s="126"/>
      <c r="I1746" s="74">
        <f>SCH!A1280</f>
        <v>0</v>
      </c>
    </row>
    <row r="1747" spans="1:9">
      <c r="A1747" s="131"/>
      <c r="B1747" s="131"/>
      <c r="C1747" s="126"/>
      <c r="D1747" s="126"/>
      <c r="E1747" s="126"/>
      <c r="F1747" s="131"/>
      <c r="G1747" s="133"/>
      <c r="H1747" s="126"/>
      <c r="I1747" s="74">
        <f>SCH!A1281</f>
        <v>0</v>
      </c>
    </row>
    <row r="1748" spans="1:9">
      <c r="A1748" s="131"/>
      <c r="B1748" s="131"/>
      <c r="C1748" s="126"/>
      <c r="D1748" s="126"/>
      <c r="E1748" s="126"/>
      <c r="F1748" s="131"/>
      <c r="G1748" s="133"/>
      <c r="H1748" s="126"/>
      <c r="I1748" s="74">
        <f>SCH!A1282</f>
        <v>0</v>
      </c>
    </row>
    <row r="1749" spans="1:9">
      <c r="A1749" s="131"/>
      <c r="B1749" s="131"/>
      <c r="C1749" s="126"/>
      <c r="D1749" s="126"/>
      <c r="E1749" s="126"/>
      <c r="F1749" s="131"/>
      <c r="G1749" s="133"/>
      <c r="H1749" s="126"/>
      <c r="I1749" s="74">
        <f>SCH!A1283</f>
        <v>0</v>
      </c>
    </row>
    <row r="1750" spans="1:9">
      <c r="A1750" s="131"/>
      <c r="B1750" s="131"/>
      <c r="C1750" s="126"/>
      <c r="D1750" s="126"/>
      <c r="E1750" s="126"/>
      <c r="F1750" s="131"/>
      <c r="G1750" s="133"/>
      <c r="H1750" s="126"/>
      <c r="I1750" s="74">
        <f>SCH!A1284</f>
        <v>0</v>
      </c>
    </row>
    <row r="1751" spans="1:9">
      <c r="A1751" s="131"/>
      <c r="B1751" s="131"/>
      <c r="C1751" s="126"/>
      <c r="D1751" s="126"/>
      <c r="E1751" s="126"/>
      <c r="F1751" s="131"/>
      <c r="G1751" s="133"/>
      <c r="H1751" s="126"/>
      <c r="I1751" s="74">
        <f>SCH!A1285</f>
        <v>0</v>
      </c>
    </row>
    <row r="1752" spans="1:9">
      <c r="A1752" s="131"/>
      <c r="B1752" s="131"/>
      <c r="C1752" s="126"/>
      <c r="D1752" s="126"/>
      <c r="E1752" s="126"/>
      <c r="F1752" s="131"/>
      <c r="G1752" s="133"/>
      <c r="H1752" s="126"/>
      <c r="I1752" s="74">
        <f>SCH!A1286</f>
        <v>0</v>
      </c>
    </row>
    <row r="1753" spans="1:9">
      <c r="A1753" s="131"/>
      <c r="B1753" s="131"/>
      <c r="C1753" s="126"/>
      <c r="D1753" s="126"/>
      <c r="E1753" s="126"/>
      <c r="F1753" s="131"/>
      <c r="G1753" s="133"/>
      <c r="H1753" s="126"/>
      <c r="I1753" s="74">
        <f>SCH!A1287</f>
        <v>0</v>
      </c>
    </row>
    <row r="1754" spans="1:9">
      <c r="A1754" s="131"/>
      <c r="B1754" s="131"/>
      <c r="C1754" s="126"/>
      <c r="D1754" s="126"/>
      <c r="E1754" s="126"/>
      <c r="F1754" s="131"/>
      <c r="G1754" s="133"/>
      <c r="H1754" s="126"/>
      <c r="I1754" s="74">
        <f>SCH!A1288</f>
        <v>0</v>
      </c>
    </row>
    <row r="1755" spans="1:9">
      <c r="A1755" s="131"/>
      <c r="B1755" s="131"/>
      <c r="C1755" s="126"/>
      <c r="D1755" s="126"/>
      <c r="E1755" s="126"/>
      <c r="F1755" s="131"/>
      <c r="G1755" s="133"/>
      <c r="H1755" s="126"/>
      <c r="I1755" s="74">
        <f>SCH!A1289</f>
        <v>0</v>
      </c>
    </row>
    <row r="1756" spans="1:9">
      <c r="A1756" s="131"/>
      <c r="B1756" s="131"/>
      <c r="C1756" s="126"/>
      <c r="D1756" s="126"/>
      <c r="E1756" s="126"/>
      <c r="F1756" s="131"/>
      <c r="G1756" s="133"/>
      <c r="H1756" s="126"/>
      <c r="I1756" s="74">
        <f>SCH!A1290</f>
        <v>0</v>
      </c>
    </row>
    <row r="1757" spans="1:9">
      <c r="A1757" s="131"/>
      <c r="B1757" s="131"/>
      <c r="C1757" s="126"/>
      <c r="D1757" s="126"/>
      <c r="E1757" s="126"/>
      <c r="F1757" s="131"/>
      <c r="G1757" s="133"/>
      <c r="H1757" s="126"/>
      <c r="I1757" s="74">
        <f>SCH!A1291</f>
        <v>0</v>
      </c>
    </row>
    <row r="1758" spans="1:9">
      <c r="A1758" s="131"/>
      <c r="B1758" s="131"/>
      <c r="C1758" s="126"/>
      <c r="D1758" s="126"/>
      <c r="E1758" s="126"/>
      <c r="F1758" s="131"/>
      <c r="G1758" s="133"/>
      <c r="H1758" s="126"/>
      <c r="I1758" s="74">
        <f>SCH!A1292</f>
        <v>0</v>
      </c>
    </row>
    <row r="1759" spans="1:9">
      <c r="A1759" s="131"/>
      <c r="B1759" s="131"/>
      <c r="C1759" s="126"/>
      <c r="D1759" s="126"/>
      <c r="E1759" s="126"/>
      <c r="F1759" s="131"/>
      <c r="G1759" s="133"/>
      <c r="H1759" s="126"/>
      <c r="I1759" s="74">
        <f>SCH!A1293</f>
        <v>0</v>
      </c>
    </row>
    <row r="1760" spans="1:9">
      <c r="A1760" s="131"/>
      <c r="B1760" s="131"/>
      <c r="C1760" s="126"/>
      <c r="D1760" s="126"/>
      <c r="E1760" s="126"/>
      <c r="F1760" s="131"/>
      <c r="G1760" s="133"/>
      <c r="H1760" s="126"/>
      <c r="I1760" s="74">
        <f>SCH!A1294</f>
        <v>0</v>
      </c>
    </row>
    <row r="1761" spans="1:9">
      <c r="A1761" s="131"/>
      <c r="B1761" s="131"/>
      <c r="C1761" s="126"/>
      <c r="D1761" s="126"/>
      <c r="E1761" s="126"/>
      <c r="F1761" s="131"/>
      <c r="G1761" s="133"/>
      <c r="H1761" s="126"/>
      <c r="I1761" s="74">
        <f>SCH!A1295</f>
        <v>0</v>
      </c>
    </row>
    <row r="1762" spans="1:9">
      <c r="A1762" s="131"/>
      <c r="B1762" s="131"/>
      <c r="C1762" s="126"/>
      <c r="D1762" s="126"/>
      <c r="E1762" s="126"/>
      <c r="F1762" s="131"/>
      <c r="G1762" s="133"/>
      <c r="H1762" s="126"/>
      <c r="I1762" s="74">
        <f>SCH!A1296</f>
        <v>0</v>
      </c>
    </row>
    <row r="1763" spans="1:9">
      <c r="A1763" s="131"/>
      <c r="B1763" s="131"/>
      <c r="C1763" s="126"/>
      <c r="D1763" s="126"/>
      <c r="E1763" s="126"/>
      <c r="F1763" s="131"/>
      <c r="G1763" s="133"/>
      <c r="H1763" s="126"/>
      <c r="I1763" s="74">
        <f>SCH!A1297</f>
        <v>0</v>
      </c>
    </row>
    <row r="1764" spans="1:9">
      <c r="A1764" s="131"/>
      <c r="B1764" s="131"/>
      <c r="C1764" s="126"/>
      <c r="D1764" s="126"/>
      <c r="E1764" s="126"/>
      <c r="F1764" s="131"/>
      <c r="G1764" s="133"/>
      <c r="H1764" s="126"/>
      <c r="I1764" s="74">
        <f>SCH!A1298</f>
        <v>0</v>
      </c>
    </row>
    <row r="1765" spans="1:9">
      <c r="A1765" s="131"/>
      <c r="B1765" s="131"/>
      <c r="C1765" s="126"/>
      <c r="D1765" s="126"/>
      <c r="E1765" s="126"/>
      <c r="F1765" s="131"/>
      <c r="G1765" s="133"/>
      <c r="H1765" s="126"/>
      <c r="I1765" s="74">
        <f>SCH!A1299</f>
        <v>0</v>
      </c>
    </row>
    <row r="1766" spans="1:9">
      <c r="A1766" s="131"/>
      <c r="B1766" s="131"/>
      <c r="C1766" s="126"/>
      <c r="D1766" s="126"/>
      <c r="E1766" s="126"/>
      <c r="F1766" s="131"/>
      <c r="G1766" s="133"/>
      <c r="H1766" s="126"/>
      <c r="I1766" s="74">
        <f>SCH!A1300</f>
        <v>0</v>
      </c>
    </row>
    <row r="1767" spans="1:9">
      <c r="A1767" s="131"/>
      <c r="B1767" s="131"/>
      <c r="C1767" s="126"/>
      <c r="D1767" s="126"/>
      <c r="E1767" s="126"/>
      <c r="F1767" s="131"/>
      <c r="G1767" s="133"/>
      <c r="H1767" s="126"/>
      <c r="I1767" s="74">
        <f>SCH!A1301</f>
        <v>0</v>
      </c>
    </row>
    <row r="1768" spans="1:9">
      <c r="A1768" s="131"/>
      <c r="B1768" s="131"/>
      <c r="C1768" s="126"/>
      <c r="D1768" s="126"/>
      <c r="E1768" s="126"/>
      <c r="F1768" s="131"/>
      <c r="G1768" s="133"/>
      <c r="H1768" s="126"/>
      <c r="I1768" s="74">
        <f>SCH!A1302</f>
        <v>0</v>
      </c>
    </row>
    <row r="1769" spans="1:9">
      <c r="A1769" s="131"/>
      <c r="B1769" s="131"/>
      <c r="C1769" s="126"/>
      <c r="D1769" s="126"/>
      <c r="E1769" s="126"/>
      <c r="F1769" s="131"/>
      <c r="G1769" s="133"/>
      <c r="H1769" s="126"/>
      <c r="I1769" s="74">
        <f>SCH!A1303</f>
        <v>0</v>
      </c>
    </row>
    <row r="1770" spans="1:9">
      <c r="A1770" s="131"/>
      <c r="B1770" s="131"/>
      <c r="C1770" s="126"/>
      <c r="D1770" s="126"/>
      <c r="E1770" s="126"/>
      <c r="F1770" s="131"/>
      <c r="G1770" s="133"/>
      <c r="H1770" s="126"/>
      <c r="I1770" s="74">
        <f>SCH!A1304</f>
        <v>0</v>
      </c>
    </row>
    <row r="1771" spans="1:9">
      <c r="A1771" s="131"/>
      <c r="B1771" s="131"/>
      <c r="C1771" s="126"/>
      <c r="D1771" s="126"/>
      <c r="E1771" s="126"/>
      <c r="F1771" s="131"/>
      <c r="G1771" s="133"/>
      <c r="H1771" s="126"/>
      <c r="I1771" s="74">
        <f>SCH!A1305</f>
        <v>0</v>
      </c>
    </row>
    <row r="1772" spans="1:9">
      <c r="A1772" s="131"/>
      <c r="B1772" s="131"/>
      <c r="C1772" s="126"/>
      <c r="D1772" s="126"/>
      <c r="E1772" s="126"/>
      <c r="F1772" s="131"/>
      <c r="G1772" s="133"/>
      <c r="H1772" s="126"/>
      <c r="I1772" s="74">
        <f>SCH!A1306</f>
        <v>0</v>
      </c>
    </row>
    <row r="1773" spans="1:9">
      <c r="A1773" s="131"/>
      <c r="B1773" s="131"/>
      <c r="C1773" s="126"/>
      <c r="D1773" s="126"/>
      <c r="E1773" s="126"/>
      <c r="F1773" s="131"/>
      <c r="G1773" s="133"/>
      <c r="H1773" s="126"/>
      <c r="I1773" s="74">
        <f>SCH!A1307</f>
        <v>0</v>
      </c>
    </row>
    <row r="1774" spans="1:9">
      <c r="A1774" s="131"/>
      <c r="B1774" s="131"/>
      <c r="C1774" s="126"/>
      <c r="D1774" s="126"/>
      <c r="E1774" s="126"/>
      <c r="F1774" s="131"/>
      <c r="G1774" s="133"/>
      <c r="H1774" s="126"/>
      <c r="I1774" s="74">
        <f>SCH!A1308</f>
        <v>0</v>
      </c>
    </row>
    <row r="1775" spans="1:9">
      <c r="A1775" s="131"/>
      <c r="B1775" s="131"/>
      <c r="C1775" s="126"/>
      <c r="D1775" s="126"/>
      <c r="E1775" s="126"/>
      <c r="F1775" s="131"/>
      <c r="G1775" s="133"/>
      <c r="H1775" s="126"/>
      <c r="I1775" s="74">
        <f>SCH!A1309</f>
        <v>0</v>
      </c>
    </row>
    <row r="1776" spans="1:9">
      <c r="A1776" s="131"/>
      <c r="B1776" s="131"/>
      <c r="C1776" s="126"/>
      <c r="D1776" s="126"/>
      <c r="E1776" s="126"/>
      <c r="F1776" s="131"/>
      <c r="G1776" s="133"/>
      <c r="H1776" s="126"/>
      <c r="I1776" s="74">
        <f>SCH!A1310</f>
        <v>0</v>
      </c>
    </row>
    <row r="1777" spans="1:9">
      <c r="A1777" s="131"/>
      <c r="B1777" s="131"/>
      <c r="C1777" s="126"/>
      <c r="D1777" s="126"/>
      <c r="E1777" s="126"/>
      <c r="F1777" s="131"/>
      <c r="G1777" s="133"/>
      <c r="H1777" s="126"/>
      <c r="I1777" s="74">
        <f>SCH!A1311</f>
        <v>0</v>
      </c>
    </row>
    <row r="1778" spans="1:9">
      <c r="A1778" s="131"/>
      <c r="B1778" s="131"/>
      <c r="C1778" s="126"/>
      <c r="D1778" s="126"/>
      <c r="E1778" s="126"/>
      <c r="F1778" s="131"/>
      <c r="G1778" s="133"/>
      <c r="H1778" s="126"/>
      <c r="I1778" s="74">
        <f>SCH!A1312</f>
        <v>0</v>
      </c>
    </row>
    <row r="1779" spans="1:9">
      <c r="A1779" s="131"/>
      <c r="B1779" s="131"/>
      <c r="C1779" s="126"/>
      <c r="D1779" s="126"/>
      <c r="E1779" s="126"/>
      <c r="F1779" s="131"/>
      <c r="G1779" s="133"/>
      <c r="H1779" s="126"/>
      <c r="I1779" s="74">
        <f>SCH!A1313</f>
        <v>0</v>
      </c>
    </row>
    <row r="1780" spans="1:9">
      <c r="A1780" s="131"/>
      <c r="B1780" s="131"/>
      <c r="C1780" s="126"/>
      <c r="D1780" s="126"/>
      <c r="E1780" s="126"/>
      <c r="F1780" s="131"/>
      <c r="G1780" s="133"/>
      <c r="H1780" s="126"/>
      <c r="I1780" s="74">
        <f>SCH!A1314</f>
        <v>0</v>
      </c>
    </row>
    <row r="1781" spans="1:9">
      <c r="A1781" s="131"/>
      <c r="B1781" s="131"/>
      <c r="C1781" s="126"/>
      <c r="D1781" s="126"/>
      <c r="E1781" s="126"/>
      <c r="F1781" s="131"/>
      <c r="G1781" s="133"/>
      <c r="H1781" s="126"/>
      <c r="I1781" s="74">
        <f>SCH!A1315</f>
        <v>0</v>
      </c>
    </row>
    <row r="1782" spans="1:9">
      <c r="A1782" s="131"/>
      <c r="B1782" s="131"/>
      <c r="C1782" s="126"/>
      <c r="D1782" s="126"/>
      <c r="E1782" s="126"/>
      <c r="F1782" s="131"/>
      <c r="G1782" s="133"/>
      <c r="H1782" s="126"/>
      <c r="I1782" s="74">
        <f>SCH!A1316</f>
        <v>0</v>
      </c>
    </row>
    <row r="1783" spans="1:9">
      <c r="A1783" s="131"/>
      <c r="B1783" s="131"/>
      <c r="C1783" s="126"/>
      <c r="D1783" s="126"/>
      <c r="E1783" s="126"/>
      <c r="F1783" s="131"/>
      <c r="G1783" s="133"/>
      <c r="H1783" s="126"/>
      <c r="I1783" s="74">
        <f>SCH!A1317</f>
        <v>0</v>
      </c>
    </row>
    <row r="1784" spans="1:9">
      <c r="A1784" s="131"/>
      <c r="B1784" s="131"/>
      <c r="C1784" s="126"/>
      <c r="D1784" s="126"/>
      <c r="E1784" s="126"/>
      <c r="F1784" s="131"/>
      <c r="G1784" s="133"/>
      <c r="H1784" s="126"/>
      <c r="I1784" s="74">
        <f>SCH!A1318</f>
        <v>0</v>
      </c>
    </row>
    <row r="1785" spans="1:9">
      <c r="A1785" s="131"/>
      <c r="B1785" s="131"/>
      <c r="C1785" s="126"/>
      <c r="D1785" s="126"/>
      <c r="E1785" s="126"/>
      <c r="F1785" s="131"/>
      <c r="G1785" s="133"/>
      <c r="H1785" s="126"/>
      <c r="I1785" s="74">
        <f>SCH!A1319</f>
        <v>0</v>
      </c>
    </row>
    <row r="1786" spans="1:9">
      <c r="A1786" s="131"/>
      <c r="B1786" s="131"/>
      <c r="C1786" s="126"/>
      <c r="D1786" s="126"/>
      <c r="E1786" s="126"/>
      <c r="F1786" s="131"/>
      <c r="G1786" s="133"/>
      <c r="H1786" s="126"/>
      <c r="I1786" s="74">
        <f>SCH!A1320</f>
        <v>0</v>
      </c>
    </row>
    <row r="1787" spans="1:9">
      <c r="A1787" s="131"/>
      <c r="B1787" s="131"/>
      <c r="C1787" s="126"/>
      <c r="D1787" s="126"/>
      <c r="E1787" s="126"/>
      <c r="F1787" s="131"/>
      <c r="G1787" s="133"/>
      <c r="H1787" s="126"/>
      <c r="I1787" s="74">
        <f>SCH!A1321</f>
        <v>0</v>
      </c>
    </row>
    <row r="1788" spans="1:9">
      <c r="A1788" s="131"/>
      <c r="B1788" s="131"/>
      <c r="C1788" s="126"/>
      <c r="D1788" s="126"/>
      <c r="E1788" s="126"/>
      <c r="F1788" s="131"/>
      <c r="G1788" s="133"/>
      <c r="H1788" s="126"/>
      <c r="I1788" s="74">
        <f>SCH!A1322</f>
        <v>0</v>
      </c>
    </row>
    <row r="1789" spans="1:9">
      <c r="A1789" s="131"/>
      <c r="B1789" s="131"/>
      <c r="C1789" s="126"/>
      <c r="D1789" s="126"/>
      <c r="E1789" s="126"/>
      <c r="F1789" s="131"/>
      <c r="G1789" s="133"/>
      <c r="H1789" s="126"/>
      <c r="I1789" s="74">
        <f>SCH!A1323</f>
        <v>0</v>
      </c>
    </row>
    <row r="1790" spans="1:9">
      <c r="A1790" s="131"/>
      <c r="B1790" s="131"/>
      <c r="C1790" s="126"/>
      <c r="D1790" s="126"/>
      <c r="E1790" s="126"/>
      <c r="F1790" s="131"/>
      <c r="G1790" s="133"/>
      <c r="H1790" s="126"/>
      <c r="I1790" s="74">
        <f>SCH!A1324</f>
        <v>0</v>
      </c>
    </row>
    <row r="1791" spans="1:9">
      <c r="A1791" s="131"/>
      <c r="B1791" s="131"/>
      <c r="C1791" s="126"/>
      <c r="D1791" s="126"/>
      <c r="E1791" s="126"/>
      <c r="F1791" s="131"/>
      <c r="G1791" s="133"/>
      <c r="H1791" s="126"/>
      <c r="I1791" s="74">
        <f>SCH!A1325</f>
        <v>0</v>
      </c>
    </row>
    <row r="1792" spans="1:9">
      <c r="A1792" s="131"/>
      <c r="B1792" s="131"/>
      <c r="C1792" s="126"/>
      <c r="D1792" s="126"/>
      <c r="E1792" s="126"/>
      <c r="F1792" s="131"/>
      <c r="G1792" s="133"/>
      <c r="H1792" s="126"/>
      <c r="I1792" s="74">
        <f>SCH!A1326</f>
        <v>0</v>
      </c>
    </row>
    <row r="1793" spans="1:9">
      <c r="A1793" s="131"/>
      <c r="B1793" s="131"/>
      <c r="C1793" s="126"/>
      <c r="D1793" s="126"/>
      <c r="E1793" s="126"/>
      <c r="F1793" s="131"/>
      <c r="G1793" s="133"/>
      <c r="H1793" s="126"/>
      <c r="I1793" s="74">
        <f>SCH!A1327</f>
        <v>0</v>
      </c>
    </row>
    <row r="1794" spans="1:9">
      <c r="A1794" s="131"/>
      <c r="B1794" s="131"/>
      <c r="C1794" s="126"/>
      <c r="D1794" s="126"/>
      <c r="E1794" s="126"/>
      <c r="F1794" s="131"/>
      <c r="G1794" s="133"/>
      <c r="H1794" s="126"/>
      <c r="I1794" s="74">
        <f>SCH!A1328</f>
        <v>0</v>
      </c>
    </row>
    <row r="1795" spans="1:9">
      <c r="A1795" s="131"/>
      <c r="B1795" s="131"/>
      <c r="C1795" s="126"/>
      <c r="D1795" s="126"/>
      <c r="E1795" s="126"/>
      <c r="F1795" s="131"/>
      <c r="G1795" s="133"/>
      <c r="H1795" s="126"/>
      <c r="I1795" s="74">
        <f>SCH!A1329</f>
        <v>0</v>
      </c>
    </row>
    <row r="1796" spans="1:9">
      <c r="A1796" s="131"/>
      <c r="B1796" s="131"/>
      <c r="C1796" s="126"/>
      <c r="D1796" s="126"/>
      <c r="E1796" s="126"/>
      <c r="F1796" s="131"/>
      <c r="G1796" s="133"/>
      <c r="H1796" s="126"/>
      <c r="I1796" s="74">
        <f>SCH!A1330</f>
        <v>0</v>
      </c>
    </row>
    <row r="1797" spans="1:9">
      <c r="A1797" s="131"/>
      <c r="B1797" s="131"/>
      <c r="C1797" s="126"/>
      <c r="D1797" s="126"/>
      <c r="E1797" s="126"/>
      <c r="F1797" s="131"/>
      <c r="G1797" s="133"/>
      <c r="H1797" s="126"/>
      <c r="I1797" s="74">
        <f>SCH!A1331</f>
        <v>0</v>
      </c>
    </row>
    <row r="1798" spans="1:9">
      <c r="A1798" s="131"/>
      <c r="B1798" s="131"/>
      <c r="C1798" s="126"/>
      <c r="D1798" s="126"/>
      <c r="E1798" s="126"/>
      <c r="F1798" s="131"/>
      <c r="G1798" s="133"/>
      <c r="H1798" s="126"/>
      <c r="I1798" s="74">
        <f>SCH!A1332</f>
        <v>0</v>
      </c>
    </row>
    <row r="1799" spans="1:9">
      <c r="A1799" s="131"/>
      <c r="B1799" s="131"/>
      <c r="C1799" s="126"/>
      <c r="D1799" s="126"/>
      <c r="E1799" s="126"/>
      <c r="F1799" s="131"/>
      <c r="G1799" s="133"/>
      <c r="H1799" s="126"/>
      <c r="I1799" s="74">
        <f>SCH!A1333</f>
        <v>0</v>
      </c>
    </row>
    <row r="1800" spans="1:9">
      <c r="A1800" s="131"/>
      <c r="B1800" s="131"/>
      <c r="C1800" s="126"/>
      <c r="D1800" s="126"/>
      <c r="E1800" s="126"/>
      <c r="F1800" s="131"/>
      <c r="G1800" s="133"/>
      <c r="H1800" s="126"/>
      <c r="I1800" s="74">
        <f>SCH!A1334</f>
        <v>0</v>
      </c>
    </row>
    <row r="1801" spans="1:9">
      <c r="A1801" s="131"/>
      <c r="B1801" s="131"/>
      <c r="C1801" s="126"/>
      <c r="D1801" s="126"/>
      <c r="E1801" s="126"/>
      <c r="F1801" s="131"/>
      <c r="G1801" s="133"/>
      <c r="H1801" s="126"/>
      <c r="I1801" s="74">
        <f>SCH!A1335</f>
        <v>0</v>
      </c>
    </row>
    <row r="1802" spans="1:9">
      <c r="A1802" s="131"/>
      <c r="B1802" s="131"/>
      <c r="C1802" s="126"/>
      <c r="D1802" s="126"/>
      <c r="E1802" s="126"/>
      <c r="F1802" s="131"/>
      <c r="G1802" s="133"/>
      <c r="H1802" s="126"/>
      <c r="I1802" s="74">
        <f>SCH!A1336</f>
        <v>0</v>
      </c>
    </row>
    <row r="1803" spans="1:9">
      <c r="A1803" s="131"/>
      <c r="B1803" s="131"/>
      <c r="C1803" s="126"/>
      <c r="D1803" s="126"/>
      <c r="E1803" s="126"/>
      <c r="F1803" s="131"/>
      <c r="G1803" s="133"/>
      <c r="H1803" s="126"/>
      <c r="I1803" s="74">
        <f>SCH!A1337</f>
        <v>0</v>
      </c>
    </row>
    <row r="1804" spans="1:9">
      <c r="A1804" s="131"/>
      <c r="B1804" s="131"/>
      <c r="C1804" s="126"/>
      <c r="D1804" s="126"/>
      <c r="E1804" s="126"/>
      <c r="F1804" s="131"/>
      <c r="G1804" s="133"/>
      <c r="H1804" s="126"/>
      <c r="I1804" s="74">
        <f>SCH!A1338</f>
        <v>0</v>
      </c>
    </row>
    <row r="1805" spans="1:9">
      <c r="A1805" s="131"/>
      <c r="B1805" s="131"/>
      <c r="C1805" s="126"/>
      <c r="D1805" s="126"/>
      <c r="E1805" s="126"/>
      <c r="F1805" s="131"/>
      <c r="G1805" s="133"/>
      <c r="H1805" s="126"/>
      <c r="I1805" s="74">
        <f>SCH!A1339</f>
        <v>0</v>
      </c>
    </row>
    <row r="1806" spans="1:9">
      <c r="A1806" s="131"/>
      <c r="B1806" s="131"/>
      <c r="C1806" s="126"/>
      <c r="D1806" s="126"/>
      <c r="E1806" s="126"/>
      <c r="F1806" s="131"/>
      <c r="G1806" s="133"/>
      <c r="H1806" s="126"/>
      <c r="I1806" s="74">
        <f>SCH!A1340</f>
        <v>0</v>
      </c>
    </row>
    <row r="1807" spans="1:9">
      <c r="A1807" s="131"/>
      <c r="B1807" s="131"/>
      <c r="C1807" s="126"/>
      <c r="D1807" s="126"/>
      <c r="E1807" s="126"/>
      <c r="F1807" s="131"/>
      <c r="G1807" s="133"/>
      <c r="H1807" s="126"/>
      <c r="I1807" s="74">
        <f>SCH!A1341</f>
        <v>0</v>
      </c>
    </row>
    <row r="1808" spans="1:9">
      <c r="A1808" s="131"/>
      <c r="B1808" s="131"/>
      <c r="C1808" s="126"/>
      <c r="D1808" s="126"/>
      <c r="E1808" s="126"/>
      <c r="F1808" s="131"/>
      <c r="G1808" s="133"/>
      <c r="H1808" s="126"/>
      <c r="I1808" s="74">
        <f>SCH!A1342</f>
        <v>0</v>
      </c>
    </row>
    <row r="1809" spans="1:9">
      <c r="A1809" s="131"/>
      <c r="B1809" s="131"/>
      <c r="C1809" s="126"/>
      <c r="D1809" s="126"/>
      <c r="E1809" s="126"/>
      <c r="F1809" s="131"/>
      <c r="G1809" s="133"/>
      <c r="H1809" s="126"/>
      <c r="I1809" s="74">
        <f>SCH!A1343</f>
        <v>0</v>
      </c>
    </row>
    <row r="1810" spans="1:9">
      <c r="A1810" s="131"/>
      <c r="B1810" s="131"/>
      <c r="C1810" s="126"/>
      <c r="D1810" s="126"/>
      <c r="E1810" s="126"/>
      <c r="F1810" s="131"/>
      <c r="G1810" s="133"/>
      <c r="H1810" s="126"/>
      <c r="I1810" s="74">
        <f>SCH!A1344</f>
        <v>0</v>
      </c>
    </row>
    <row r="1811" spans="1:9">
      <c r="A1811" s="131"/>
      <c r="B1811" s="131"/>
      <c r="C1811" s="126"/>
      <c r="D1811" s="126"/>
      <c r="E1811" s="126"/>
      <c r="F1811" s="131"/>
      <c r="G1811" s="133"/>
      <c r="H1811" s="126"/>
      <c r="I1811" s="74">
        <f>SCH!A1345</f>
        <v>0</v>
      </c>
    </row>
    <row r="1812" spans="1:9">
      <c r="A1812" s="131"/>
      <c r="B1812" s="131"/>
      <c r="C1812" s="126"/>
      <c r="D1812" s="126"/>
      <c r="E1812" s="126"/>
      <c r="F1812" s="131"/>
      <c r="G1812" s="133"/>
      <c r="H1812" s="126"/>
      <c r="I1812" s="74">
        <f>SCH!A1346</f>
        <v>0</v>
      </c>
    </row>
    <row r="1813" spans="1:9">
      <c r="A1813" s="131"/>
      <c r="B1813" s="131"/>
      <c r="C1813" s="126"/>
      <c r="D1813" s="126"/>
      <c r="E1813" s="126"/>
      <c r="F1813" s="131"/>
      <c r="G1813" s="133"/>
      <c r="H1813" s="126"/>
      <c r="I1813" s="74">
        <f>SCH!A1347</f>
        <v>0</v>
      </c>
    </row>
    <row r="1814" spans="1:9">
      <c r="A1814" s="131"/>
      <c r="B1814" s="131"/>
      <c r="C1814" s="126"/>
      <c r="D1814" s="126"/>
      <c r="E1814" s="126"/>
      <c r="F1814" s="131"/>
      <c r="G1814" s="133"/>
      <c r="H1814" s="126"/>
      <c r="I1814" s="74">
        <f>SCH!A1348</f>
        <v>0</v>
      </c>
    </row>
    <row r="1815" spans="1:9">
      <c r="A1815" s="131"/>
      <c r="B1815" s="131"/>
      <c r="C1815" s="126"/>
      <c r="D1815" s="126"/>
      <c r="E1815" s="126"/>
      <c r="F1815" s="131"/>
      <c r="G1815" s="133"/>
      <c r="H1815" s="126"/>
      <c r="I1815" s="74">
        <f>SCH!A1349</f>
        <v>0</v>
      </c>
    </row>
    <row r="1816" spans="1:9">
      <c r="A1816" s="131"/>
      <c r="B1816" s="131"/>
      <c r="C1816" s="126"/>
      <c r="D1816" s="126"/>
      <c r="E1816" s="126"/>
      <c r="F1816" s="131"/>
      <c r="G1816" s="133"/>
      <c r="H1816" s="126"/>
      <c r="I1816" s="74">
        <f>SCH!A1350</f>
        <v>0</v>
      </c>
    </row>
    <row r="1817" spans="1:9">
      <c r="A1817" s="131"/>
      <c r="B1817" s="131"/>
      <c r="C1817" s="126"/>
      <c r="D1817" s="126"/>
      <c r="E1817" s="126"/>
      <c r="F1817" s="131"/>
      <c r="G1817" s="133"/>
      <c r="H1817" s="126"/>
      <c r="I1817" s="74">
        <f>SCH!A1351</f>
        <v>0</v>
      </c>
    </row>
    <row r="1818" spans="1:9">
      <c r="A1818" s="131"/>
      <c r="B1818" s="131"/>
      <c r="C1818" s="126"/>
      <c r="D1818" s="126"/>
      <c r="E1818" s="126"/>
      <c r="F1818" s="131"/>
      <c r="G1818" s="133"/>
      <c r="H1818" s="126"/>
      <c r="I1818" s="74">
        <f>SCH!A1352</f>
        <v>0</v>
      </c>
    </row>
    <row r="1819" spans="1:9">
      <c r="A1819" s="131"/>
      <c r="B1819" s="131"/>
      <c r="C1819" s="126"/>
      <c r="D1819" s="126"/>
      <c r="E1819" s="126"/>
      <c r="F1819" s="131"/>
      <c r="G1819" s="133"/>
      <c r="H1819" s="126"/>
      <c r="I1819" s="74">
        <f>SCH!A1353</f>
        <v>0</v>
      </c>
    </row>
    <row r="1820" spans="1:9">
      <c r="A1820" s="131"/>
      <c r="B1820" s="131"/>
      <c r="C1820" s="126"/>
      <c r="D1820" s="126"/>
      <c r="E1820" s="126"/>
      <c r="F1820" s="131"/>
      <c r="G1820" s="133"/>
      <c r="H1820" s="126"/>
      <c r="I1820" s="74">
        <f>SCH!A1354</f>
        <v>0</v>
      </c>
    </row>
    <row r="1821" spans="1:9">
      <c r="A1821" s="131"/>
      <c r="B1821" s="131"/>
      <c r="C1821" s="126"/>
      <c r="D1821" s="126"/>
      <c r="E1821" s="126"/>
      <c r="F1821" s="131"/>
      <c r="G1821" s="133"/>
      <c r="H1821" s="126"/>
      <c r="I1821" s="74">
        <f>SCH!A1355</f>
        <v>0</v>
      </c>
    </row>
    <row r="1822" spans="1:9">
      <c r="A1822" s="131"/>
      <c r="B1822" s="131"/>
      <c r="C1822" s="126"/>
      <c r="D1822" s="126"/>
      <c r="E1822" s="126"/>
      <c r="F1822" s="131"/>
      <c r="G1822" s="133"/>
      <c r="H1822" s="126"/>
      <c r="I1822" s="74">
        <f>SCH!A1356</f>
        <v>0</v>
      </c>
    </row>
    <row r="1823" spans="1:9">
      <c r="A1823" s="131"/>
      <c r="B1823" s="131"/>
      <c r="C1823" s="126"/>
      <c r="D1823" s="126"/>
      <c r="E1823" s="126"/>
      <c r="F1823" s="131"/>
      <c r="G1823" s="133"/>
      <c r="H1823" s="126"/>
      <c r="I1823" s="74">
        <f>SCH!A1357</f>
        <v>0</v>
      </c>
    </row>
    <row r="1824" spans="1:9">
      <c r="A1824" s="131"/>
      <c r="B1824" s="131"/>
      <c r="C1824" s="126"/>
      <c r="D1824" s="126"/>
      <c r="E1824" s="126"/>
      <c r="F1824" s="131"/>
      <c r="G1824" s="133"/>
      <c r="H1824" s="126"/>
      <c r="I1824" s="74">
        <f>SCH!A1358</f>
        <v>0</v>
      </c>
    </row>
    <row r="1825" spans="1:9">
      <c r="A1825" s="131"/>
      <c r="B1825" s="131"/>
      <c r="C1825" s="126"/>
      <c r="D1825" s="126"/>
      <c r="E1825" s="126"/>
      <c r="F1825" s="131"/>
      <c r="G1825" s="133"/>
      <c r="H1825" s="126"/>
      <c r="I1825" s="74">
        <f>SCH!A1359</f>
        <v>0</v>
      </c>
    </row>
    <row r="1826" spans="1:9">
      <c r="A1826" s="131"/>
      <c r="B1826" s="131"/>
      <c r="C1826" s="126"/>
      <c r="D1826" s="126"/>
      <c r="E1826" s="126"/>
      <c r="F1826" s="131"/>
      <c r="G1826" s="133"/>
      <c r="H1826" s="126"/>
      <c r="I1826" s="74">
        <f>SCH!A1360</f>
        <v>0</v>
      </c>
    </row>
    <row r="1827" spans="1:9">
      <c r="A1827" s="131"/>
      <c r="B1827" s="131"/>
      <c r="C1827" s="126"/>
      <c r="D1827" s="126"/>
      <c r="E1827" s="126"/>
      <c r="F1827" s="131"/>
      <c r="G1827" s="133"/>
      <c r="H1827" s="126"/>
      <c r="I1827" s="74">
        <f>SCH!A1361</f>
        <v>0</v>
      </c>
    </row>
    <row r="1828" spans="1:9">
      <c r="A1828" s="131"/>
      <c r="B1828" s="131"/>
      <c r="C1828" s="126"/>
      <c r="D1828" s="126"/>
      <c r="E1828" s="126"/>
      <c r="F1828" s="131"/>
      <c r="G1828" s="133"/>
      <c r="H1828" s="126"/>
      <c r="I1828" s="74">
        <f>SCH!A1362</f>
        <v>0</v>
      </c>
    </row>
    <row r="1829" spans="1:9">
      <c r="A1829" s="131"/>
      <c r="B1829" s="131"/>
      <c r="C1829" s="126"/>
      <c r="D1829" s="126"/>
      <c r="E1829" s="126"/>
      <c r="F1829" s="131"/>
      <c r="G1829" s="133"/>
      <c r="H1829" s="126"/>
      <c r="I1829" s="74">
        <f>SCH!A1363</f>
        <v>0</v>
      </c>
    </row>
    <row r="1830" spans="1:9">
      <c r="A1830" s="131"/>
      <c r="B1830" s="131"/>
      <c r="C1830" s="126"/>
      <c r="D1830" s="126"/>
      <c r="E1830" s="126"/>
      <c r="F1830" s="131"/>
      <c r="G1830" s="133"/>
      <c r="H1830" s="126"/>
      <c r="I1830" s="74">
        <f>SCH!A1364</f>
        <v>0</v>
      </c>
    </row>
    <row r="1831" spans="1:9">
      <c r="A1831" s="131"/>
      <c r="B1831" s="131"/>
      <c r="C1831" s="126"/>
      <c r="D1831" s="126"/>
      <c r="E1831" s="126"/>
      <c r="F1831" s="131"/>
      <c r="G1831" s="133"/>
      <c r="H1831" s="126"/>
      <c r="I1831" s="74">
        <f>SCH!A1365</f>
        <v>0</v>
      </c>
    </row>
    <row r="1832" spans="1:9">
      <c r="A1832" s="131"/>
      <c r="B1832" s="131"/>
      <c r="C1832" s="126"/>
      <c r="D1832" s="126"/>
      <c r="E1832" s="126"/>
      <c r="F1832" s="131"/>
      <c r="G1832" s="133"/>
      <c r="H1832" s="126"/>
      <c r="I1832" s="74">
        <f>SCH!A1366</f>
        <v>0</v>
      </c>
    </row>
    <row r="1833" spans="1:9">
      <c r="A1833" s="131"/>
      <c r="B1833" s="131"/>
      <c r="C1833" s="126"/>
      <c r="D1833" s="126"/>
      <c r="E1833" s="126"/>
      <c r="F1833" s="131"/>
      <c r="G1833" s="133"/>
      <c r="H1833" s="126"/>
      <c r="I1833" s="74">
        <f>SCH!A1367</f>
        <v>0</v>
      </c>
    </row>
    <row r="1834" spans="1:9">
      <c r="A1834" s="131"/>
      <c r="B1834" s="131"/>
      <c r="C1834" s="126"/>
      <c r="D1834" s="126"/>
      <c r="E1834" s="126"/>
      <c r="F1834" s="131"/>
      <c r="G1834" s="133"/>
      <c r="H1834" s="126"/>
      <c r="I1834" s="74">
        <f>SCH!A1368</f>
        <v>0</v>
      </c>
    </row>
    <row r="1835" spans="1:9">
      <c r="A1835" s="131"/>
      <c r="B1835" s="131"/>
      <c r="C1835" s="126"/>
      <c r="D1835" s="126"/>
      <c r="E1835" s="126"/>
      <c r="F1835" s="131"/>
      <c r="G1835" s="133"/>
      <c r="H1835" s="126"/>
      <c r="I1835" s="74">
        <f>SCH!A1369</f>
        <v>0</v>
      </c>
    </row>
    <row r="1836" spans="1:9">
      <c r="A1836" s="131"/>
      <c r="B1836" s="131"/>
      <c r="C1836" s="126"/>
      <c r="D1836" s="126"/>
      <c r="E1836" s="126"/>
      <c r="F1836" s="131"/>
      <c r="G1836" s="133"/>
      <c r="H1836" s="126"/>
      <c r="I1836" s="74">
        <f>SCH!A1370</f>
        <v>0</v>
      </c>
    </row>
    <row r="1837" spans="1:9">
      <c r="A1837" s="131"/>
      <c r="B1837" s="131"/>
      <c r="C1837" s="126"/>
      <c r="D1837" s="126"/>
      <c r="E1837" s="126"/>
      <c r="F1837" s="131"/>
      <c r="G1837" s="133"/>
      <c r="H1837" s="126"/>
      <c r="I1837" s="74">
        <f>SCH!A1371</f>
        <v>0</v>
      </c>
    </row>
    <row r="1838" spans="1:9">
      <c r="A1838" s="131"/>
      <c r="B1838" s="131"/>
      <c r="C1838" s="126"/>
      <c r="D1838" s="126"/>
      <c r="E1838" s="126"/>
      <c r="F1838" s="131"/>
      <c r="G1838" s="133"/>
      <c r="H1838" s="126"/>
      <c r="I1838" s="74">
        <f>SCH!A1372</f>
        <v>0</v>
      </c>
    </row>
    <row r="1839" spans="1:9">
      <c r="A1839" s="131"/>
      <c r="B1839" s="131"/>
      <c r="C1839" s="126"/>
      <c r="D1839" s="126"/>
      <c r="E1839" s="126"/>
      <c r="F1839" s="131"/>
      <c r="G1839" s="133"/>
      <c r="H1839" s="126"/>
      <c r="I1839" s="74">
        <f>SCH!A1373</f>
        <v>0</v>
      </c>
    </row>
    <row r="1840" spans="1:9">
      <c r="A1840" s="131"/>
      <c r="B1840" s="131"/>
      <c r="C1840" s="126"/>
      <c r="D1840" s="126"/>
      <c r="E1840" s="126"/>
      <c r="F1840" s="131"/>
      <c r="G1840" s="133"/>
      <c r="H1840" s="126"/>
      <c r="I1840" s="74">
        <f>SCH!A1374</f>
        <v>0</v>
      </c>
    </row>
    <row r="1841" spans="1:9">
      <c r="A1841" s="131"/>
      <c r="B1841" s="131"/>
      <c r="C1841" s="126"/>
      <c r="D1841" s="126"/>
      <c r="E1841" s="126"/>
      <c r="F1841" s="131"/>
      <c r="G1841" s="133"/>
      <c r="H1841" s="126"/>
      <c r="I1841" s="74">
        <f>SCH!A1375</f>
        <v>0</v>
      </c>
    </row>
    <row r="1842" spans="1:9">
      <c r="A1842" s="131"/>
      <c r="B1842" s="131"/>
      <c r="C1842" s="126"/>
      <c r="D1842" s="126"/>
      <c r="E1842" s="126"/>
      <c r="F1842" s="131"/>
      <c r="G1842" s="133"/>
      <c r="H1842" s="126"/>
      <c r="I1842" s="74">
        <f>SCH!A1376</f>
        <v>0</v>
      </c>
    </row>
    <row r="1843" spans="1:9">
      <c r="A1843" s="131"/>
      <c r="B1843" s="131"/>
      <c r="C1843" s="126"/>
      <c r="D1843" s="126"/>
      <c r="E1843" s="126"/>
      <c r="F1843" s="131"/>
      <c r="G1843" s="133"/>
      <c r="H1843" s="126"/>
      <c r="I1843" s="74">
        <f>SCH!A1377</f>
        <v>0</v>
      </c>
    </row>
    <row r="1844" spans="1:9">
      <c r="A1844" s="131"/>
      <c r="B1844" s="131"/>
      <c r="C1844" s="126"/>
      <c r="D1844" s="126"/>
      <c r="E1844" s="126"/>
      <c r="F1844" s="131"/>
      <c r="G1844" s="133"/>
      <c r="H1844" s="126"/>
      <c r="I1844" s="74">
        <f>SCH!A1378</f>
        <v>0</v>
      </c>
    </row>
    <row r="1845" spans="1:9">
      <c r="A1845" s="131"/>
      <c r="B1845" s="131"/>
      <c r="C1845" s="126"/>
      <c r="D1845" s="126"/>
      <c r="E1845" s="126"/>
      <c r="F1845" s="131"/>
      <c r="G1845" s="133"/>
      <c r="H1845" s="126"/>
      <c r="I1845" s="74">
        <f>SCH!A1379</f>
        <v>0</v>
      </c>
    </row>
    <row r="1846" spans="1:9">
      <c r="A1846" s="131"/>
      <c r="B1846" s="131"/>
      <c r="C1846" s="126"/>
      <c r="D1846" s="126"/>
      <c r="E1846" s="126"/>
      <c r="F1846" s="131"/>
      <c r="G1846" s="133"/>
      <c r="H1846" s="126"/>
      <c r="I1846" s="74">
        <f>SCH!A1380</f>
        <v>0</v>
      </c>
    </row>
    <row r="1847" spans="1:9">
      <c r="A1847" s="131"/>
      <c r="B1847" s="131"/>
      <c r="C1847" s="126"/>
      <c r="D1847" s="126"/>
      <c r="E1847" s="126"/>
      <c r="F1847" s="131"/>
      <c r="G1847" s="133"/>
      <c r="H1847" s="126"/>
      <c r="I1847" s="74">
        <f>SCH!A1381</f>
        <v>0</v>
      </c>
    </row>
    <row r="1848" spans="1:9">
      <c r="A1848" s="131"/>
      <c r="B1848" s="131"/>
      <c r="C1848" s="126"/>
      <c r="D1848" s="126"/>
      <c r="E1848" s="126"/>
      <c r="F1848" s="131"/>
      <c r="G1848" s="133"/>
      <c r="H1848" s="126"/>
      <c r="I1848" s="74">
        <f>SCH!A1382</f>
        <v>0</v>
      </c>
    </row>
    <row r="1849" spans="1:9">
      <c r="A1849" s="131"/>
      <c r="B1849" s="131"/>
      <c r="C1849" s="126"/>
      <c r="D1849" s="126"/>
      <c r="E1849" s="126"/>
      <c r="F1849" s="131"/>
      <c r="G1849" s="133"/>
      <c r="H1849" s="126"/>
      <c r="I1849" s="74">
        <f>SCH!A1383</f>
        <v>0</v>
      </c>
    </row>
    <row r="1850" spans="1:9">
      <c r="A1850" s="131"/>
      <c r="B1850" s="131"/>
      <c r="C1850" s="126"/>
      <c r="D1850" s="126"/>
      <c r="E1850" s="126"/>
      <c r="F1850" s="131"/>
      <c r="G1850" s="133"/>
      <c r="H1850" s="126"/>
      <c r="I1850" s="74">
        <f>SCH!A1384</f>
        <v>0</v>
      </c>
    </row>
    <row r="1851" spans="1:9">
      <c r="A1851" s="131"/>
      <c r="B1851" s="131"/>
      <c r="C1851" s="126"/>
      <c r="D1851" s="126"/>
      <c r="E1851" s="126"/>
      <c r="F1851" s="131"/>
      <c r="G1851" s="133"/>
      <c r="H1851" s="126"/>
      <c r="I1851" s="74">
        <f>SCH!A1385</f>
        <v>0</v>
      </c>
    </row>
    <row r="1852" spans="1:9">
      <c r="A1852" s="131"/>
      <c r="B1852" s="131"/>
      <c r="C1852" s="126"/>
      <c r="D1852" s="126"/>
      <c r="E1852" s="126"/>
      <c r="F1852" s="131"/>
      <c r="G1852" s="133"/>
      <c r="H1852" s="126"/>
      <c r="I1852" s="74">
        <f>SCH!A1386</f>
        <v>0</v>
      </c>
    </row>
    <row r="1853" spans="1:9">
      <c r="A1853" s="131"/>
      <c r="B1853" s="131"/>
      <c r="C1853" s="126"/>
      <c r="D1853" s="126"/>
      <c r="E1853" s="126"/>
      <c r="F1853" s="131"/>
      <c r="G1853" s="133"/>
      <c r="H1853" s="126"/>
      <c r="I1853" s="74">
        <f>SCH!A1387</f>
        <v>0</v>
      </c>
    </row>
    <row r="1854" spans="1:9">
      <c r="A1854" s="131"/>
      <c r="B1854" s="131"/>
      <c r="C1854" s="126"/>
      <c r="D1854" s="126"/>
      <c r="E1854" s="126"/>
      <c r="F1854" s="131"/>
      <c r="G1854" s="133"/>
      <c r="H1854" s="126"/>
      <c r="I1854" s="74">
        <f>SCH!A1388</f>
        <v>0</v>
      </c>
    </row>
    <row r="1855" spans="1:9">
      <c r="A1855" s="131"/>
      <c r="B1855" s="131"/>
      <c r="C1855" s="126"/>
      <c r="D1855" s="126"/>
      <c r="E1855" s="126"/>
      <c r="F1855" s="131"/>
      <c r="G1855" s="133"/>
      <c r="H1855" s="126"/>
      <c r="I1855" s="74">
        <f>SCH!A1389</f>
        <v>0</v>
      </c>
    </row>
    <row r="1856" spans="1:9">
      <c r="A1856" s="131"/>
      <c r="B1856" s="131"/>
      <c r="C1856" s="126"/>
      <c r="D1856" s="126"/>
      <c r="E1856" s="126"/>
      <c r="F1856" s="131"/>
      <c r="G1856" s="133"/>
      <c r="H1856" s="126"/>
      <c r="I1856" s="74">
        <f>SCH!A1390</f>
        <v>0</v>
      </c>
    </row>
    <row r="1857" spans="1:9">
      <c r="A1857" s="131"/>
      <c r="B1857" s="131"/>
      <c r="C1857" s="126"/>
      <c r="D1857" s="126"/>
      <c r="E1857" s="126"/>
      <c r="F1857" s="131"/>
      <c r="G1857" s="133"/>
      <c r="H1857" s="126"/>
      <c r="I1857" s="74">
        <f>SCH!A1391</f>
        <v>0</v>
      </c>
    </row>
    <row r="1858" spans="1:9">
      <c r="A1858" s="131"/>
      <c r="B1858" s="131"/>
      <c r="C1858" s="126"/>
      <c r="D1858" s="126"/>
      <c r="E1858" s="126"/>
      <c r="F1858" s="131"/>
      <c r="G1858" s="133"/>
      <c r="H1858" s="126"/>
      <c r="I1858" s="74">
        <f>SCH!A1392</f>
        <v>0</v>
      </c>
    </row>
    <row r="1859" spans="1:9">
      <c r="A1859" s="131"/>
      <c r="B1859" s="131"/>
      <c r="C1859" s="126"/>
      <c r="D1859" s="126"/>
      <c r="E1859" s="126"/>
      <c r="F1859" s="131"/>
      <c r="G1859" s="133"/>
      <c r="H1859" s="126"/>
      <c r="I1859" s="74">
        <f>SCH!A1393</f>
        <v>0</v>
      </c>
    </row>
    <row r="1860" spans="1:9">
      <c r="A1860" s="131"/>
      <c r="B1860" s="131"/>
      <c r="C1860" s="126"/>
      <c r="D1860" s="126"/>
      <c r="E1860" s="126"/>
      <c r="F1860" s="131"/>
      <c r="G1860" s="133"/>
      <c r="H1860" s="126"/>
      <c r="I1860" s="74">
        <f>SCH!A1394</f>
        <v>0</v>
      </c>
    </row>
    <row r="1861" spans="1:9">
      <c r="A1861" s="131"/>
      <c r="B1861" s="131"/>
      <c r="C1861" s="126"/>
      <c r="D1861" s="126"/>
      <c r="E1861" s="126"/>
      <c r="F1861" s="131"/>
      <c r="G1861" s="133"/>
      <c r="H1861" s="126"/>
      <c r="I1861" s="74">
        <f>SCH!A1395</f>
        <v>0</v>
      </c>
    </row>
    <row r="1862" spans="1:9">
      <c r="A1862" s="131"/>
      <c r="B1862" s="131"/>
      <c r="C1862" s="126"/>
      <c r="D1862" s="126"/>
      <c r="E1862" s="126"/>
      <c r="F1862" s="131"/>
      <c r="G1862" s="133"/>
      <c r="H1862" s="126"/>
      <c r="I1862" s="74">
        <f>SCH!A1396</f>
        <v>0</v>
      </c>
    </row>
    <row r="1863" spans="1:9">
      <c r="A1863" s="131"/>
      <c r="B1863" s="131"/>
      <c r="C1863" s="126"/>
      <c r="D1863" s="126"/>
      <c r="E1863" s="126"/>
      <c r="F1863" s="131"/>
      <c r="G1863" s="133"/>
      <c r="H1863" s="126"/>
      <c r="I1863" s="74">
        <f>SCH!A1397</f>
        <v>0</v>
      </c>
    </row>
    <row r="1864" spans="1:9">
      <c r="A1864" s="131"/>
      <c r="B1864" s="131"/>
      <c r="C1864" s="126"/>
      <c r="D1864" s="126"/>
      <c r="E1864" s="126"/>
      <c r="F1864" s="131"/>
      <c r="G1864" s="133"/>
      <c r="H1864" s="126"/>
      <c r="I1864" s="74">
        <f>SCH!A1398</f>
        <v>0</v>
      </c>
    </row>
    <row r="1865" spans="1:9">
      <c r="A1865" s="131"/>
      <c r="B1865" s="131"/>
      <c r="C1865" s="126"/>
      <c r="D1865" s="126"/>
      <c r="E1865" s="126"/>
      <c r="F1865" s="131"/>
      <c r="G1865" s="133"/>
      <c r="H1865" s="126"/>
      <c r="I1865" s="74">
        <f>SCH!A1399</f>
        <v>0</v>
      </c>
    </row>
    <row r="1866" spans="1:9">
      <c r="A1866" s="131"/>
      <c r="B1866" s="131"/>
      <c r="C1866" s="126"/>
      <c r="D1866" s="126"/>
      <c r="E1866" s="126"/>
      <c r="F1866" s="131"/>
      <c r="G1866" s="133"/>
      <c r="H1866" s="126"/>
      <c r="I1866" s="74">
        <f>SCH!A1400</f>
        <v>0</v>
      </c>
    </row>
    <row r="1867" spans="1:9">
      <c r="A1867" s="131"/>
      <c r="B1867" s="131"/>
      <c r="C1867" s="126"/>
      <c r="D1867" s="126"/>
      <c r="E1867" s="126"/>
      <c r="F1867" s="131"/>
      <c r="G1867" s="133"/>
      <c r="H1867" s="126"/>
      <c r="I1867" s="74">
        <f>SCH!A1401</f>
        <v>0</v>
      </c>
    </row>
    <row r="1868" spans="1:9">
      <c r="A1868" s="131"/>
      <c r="B1868" s="131"/>
      <c r="C1868" s="126"/>
      <c r="D1868" s="126"/>
      <c r="E1868" s="126"/>
      <c r="F1868" s="131"/>
      <c r="G1868" s="133"/>
      <c r="H1868" s="126"/>
      <c r="I1868" s="74">
        <f>SCH!A1402</f>
        <v>0</v>
      </c>
    </row>
    <row r="1869" spans="1:9">
      <c r="A1869" s="131"/>
      <c r="B1869" s="131"/>
      <c r="C1869" s="126"/>
      <c r="D1869" s="126"/>
      <c r="E1869" s="126"/>
      <c r="F1869" s="131"/>
      <c r="G1869" s="133"/>
      <c r="H1869" s="126"/>
      <c r="I1869" s="74">
        <f>SCH!A1403</f>
        <v>0</v>
      </c>
    </row>
    <row r="1870" spans="1:9">
      <c r="A1870" s="131"/>
      <c r="B1870" s="131"/>
      <c r="C1870" s="126"/>
      <c r="D1870" s="126"/>
      <c r="E1870" s="126"/>
      <c r="F1870" s="131"/>
      <c r="G1870" s="133"/>
      <c r="H1870" s="126"/>
      <c r="I1870" s="74">
        <f>SCH!A1404</f>
        <v>0</v>
      </c>
    </row>
    <row r="1871" spans="1:9">
      <c r="A1871" s="131"/>
      <c r="B1871" s="131"/>
      <c r="C1871" s="126"/>
      <c r="D1871" s="126"/>
      <c r="E1871" s="126"/>
      <c r="F1871" s="131"/>
      <c r="G1871" s="133"/>
      <c r="H1871" s="126"/>
      <c r="I1871" s="74">
        <f>SCH!A1405</f>
        <v>0</v>
      </c>
    </row>
    <row r="1872" spans="1:9">
      <c r="A1872" s="131"/>
      <c r="B1872" s="131"/>
      <c r="C1872" s="126"/>
      <c r="D1872" s="126"/>
      <c r="E1872" s="126"/>
      <c r="F1872" s="131"/>
      <c r="G1872" s="133"/>
      <c r="H1872" s="126"/>
      <c r="I1872" s="74">
        <f>SCH!A1406</f>
        <v>0</v>
      </c>
    </row>
    <row r="1873" spans="1:9">
      <c r="A1873" s="131"/>
      <c r="B1873" s="131"/>
      <c r="C1873" s="126"/>
      <c r="D1873" s="126"/>
      <c r="E1873" s="126"/>
      <c r="F1873" s="131"/>
      <c r="G1873" s="133"/>
      <c r="H1873" s="126"/>
      <c r="I1873" s="74">
        <f>SCH!A1407</f>
        <v>0</v>
      </c>
    </row>
    <row r="1874" spans="1:9">
      <c r="A1874" s="131"/>
      <c r="B1874" s="131"/>
      <c r="C1874" s="126"/>
      <c r="D1874" s="126"/>
      <c r="E1874" s="126"/>
      <c r="F1874" s="131"/>
      <c r="G1874" s="133"/>
      <c r="H1874" s="126"/>
      <c r="I1874" s="74">
        <f>SCH!A1408</f>
        <v>0</v>
      </c>
    </row>
    <row r="1875" spans="1:9">
      <c r="A1875" s="131"/>
      <c r="B1875" s="131"/>
      <c r="C1875" s="126"/>
      <c r="D1875" s="126"/>
      <c r="E1875" s="126"/>
      <c r="F1875" s="131"/>
      <c r="G1875" s="133"/>
      <c r="H1875" s="126"/>
      <c r="I1875" s="74">
        <f>SCH!A1409</f>
        <v>0</v>
      </c>
    </row>
    <row r="1876" spans="1:9">
      <c r="A1876" s="131"/>
      <c r="B1876" s="131"/>
      <c r="C1876" s="126"/>
      <c r="D1876" s="126"/>
      <c r="E1876" s="126"/>
      <c r="F1876" s="131"/>
      <c r="G1876" s="133"/>
      <c r="H1876" s="126"/>
      <c r="I1876" s="74">
        <f>SCH!A1410</f>
        <v>0</v>
      </c>
    </row>
    <row r="1877" spans="1:9">
      <c r="A1877" s="131"/>
      <c r="B1877" s="131"/>
      <c r="C1877" s="126"/>
      <c r="D1877" s="126"/>
      <c r="E1877" s="126"/>
      <c r="F1877" s="131"/>
      <c r="G1877" s="133"/>
      <c r="H1877" s="126"/>
      <c r="I1877" s="74">
        <f>SCH!A1411</f>
        <v>0</v>
      </c>
    </row>
    <row r="1878" spans="1:9">
      <c r="A1878" s="131"/>
      <c r="B1878" s="131"/>
      <c r="C1878" s="126"/>
      <c r="D1878" s="126"/>
      <c r="E1878" s="126"/>
      <c r="F1878" s="131"/>
      <c r="G1878" s="133"/>
      <c r="H1878" s="126"/>
      <c r="I1878" s="74">
        <f>SCH!A1412</f>
        <v>0</v>
      </c>
    </row>
    <row r="1879" spans="1:9">
      <c r="A1879" s="131"/>
      <c r="B1879" s="131"/>
      <c r="C1879" s="126"/>
      <c r="D1879" s="126"/>
      <c r="E1879" s="126"/>
      <c r="F1879" s="131"/>
      <c r="G1879" s="133"/>
      <c r="H1879" s="126"/>
      <c r="I1879" s="74">
        <f>SCH!A1413</f>
        <v>0</v>
      </c>
    </row>
    <row r="1880" spans="1:9">
      <c r="A1880" s="131"/>
      <c r="B1880" s="131"/>
      <c r="C1880" s="126"/>
      <c r="D1880" s="126"/>
      <c r="E1880" s="126"/>
      <c r="F1880" s="131"/>
      <c r="G1880" s="133"/>
      <c r="H1880" s="126"/>
      <c r="I1880" s="74">
        <f>SCH!A1414</f>
        <v>0</v>
      </c>
    </row>
    <row r="1881" spans="1:9">
      <c r="A1881" s="131"/>
      <c r="B1881" s="131"/>
      <c r="C1881" s="126"/>
      <c r="D1881" s="126"/>
      <c r="E1881" s="126"/>
      <c r="F1881" s="131"/>
      <c r="G1881" s="133"/>
      <c r="H1881" s="126"/>
      <c r="I1881" s="74">
        <f>SCH!A1415</f>
        <v>0</v>
      </c>
    </row>
    <row r="1882" spans="1:9">
      <c r="A1882" s="131"/>
      <c r="B1882" s="131"/>
      <c r="C1882" s="126"/>
      <c r="D1882" s="126"/>
      <c r="E1882" s="126"/>
      <c r="F1882" s="131"/>
      <c r="G1882" s="133"/>
      <c r="H1882" s="126"/>
      <c r="I1882" s="74">
        <f>SCH!A1416</f>
        <v>0</v>
      </c>
    </row>
    <row r="1883" spans="1:9">
      <c r="A1883" s="131"/>
      <c r="B1883" s="131"/>
      <c r="C1883" s="126"/>
      <c r="D1883" s="126"/>
      <c r="E1883" s="126"/>
      <c r="F1883" s="131"/>
      <c r="G1883" s="133"/>
      <c r="H1883" s="126"/>
      <c r="I1883" s="74">
        <f>SCH!A1417</f>
        <v>0</v>
      </c>
    </row>
    <row r="1884" spans="1:9">
      <c r="A1884" s="131"/>
      <c r="B1884" s="131"/>
      <c r="C1884" s="126"/>
      <c r="D1884" s="126"/>
      <c r="E1884" s="126"/>
      <c r="F1884" s="131"/>
      <c r="G1884" s="133"/>
      <c r="H1884" s="126"/>
      <c r="I1884" s="74">
        <f>SCH!A1418</f>
        <v>0</v>
      </c>
    </row>
    <row r="1885" spans="1:9">
      <c r="A1885" s="131"/>
      <c r="B1885" s="131"/>
      <c r="C1885" s="126"/>
      <c r="D1885" s="126"/>
      <c r="E1885" s="126"/>
      <c r="F1885" s="131"/>
      <c r="G1885" s="133"/>
      <c r="H1885" s="126"/>
      <c r="I1885" s="74">
        <f>SCH!A1419</f>
        <v>0</v>
      </c>
    </row>
    <row r="1886" spans="1:9">
      <c r="A1886" s="131"/>
      <c r="B1886" s="131"/>
      <c r="C1886" s="126"/>
      <c r="D1886" s="126"/>
      <c r="E1886" s="126"/>
      <c r="F1886" s="131"/>
      <c r="G1886" s="133"/>
      <c r="H1886" s="126"/>
      <c r="I1886" s="74">
        <f>SCH!A1420</f>
        <v>0</v>
      </c>
    </row>
    <row r="1887" spans="1:9">
      <c r="A1887" s="131"/>
      <c r="B1887" s="131"/>
      <c r="C1887" s="126"/>
      <c r="D1887" s="126"/>
      <c r="E1887" s="126"/>
      <c r="F1887" s="131"/>
      <c r="G1887" s="133"/>
      <c r="H1887" s="126"/>
      <c r="I1887" s="74">
        <f>SCH!A1421</f>
        <v>0</v>
      </c>
    </row>
    <row r="1888" spans="1:9">
      <c r="A1888" s="131"/>
      <c r="B1888" s="131"/>
      <c r="C1888" s="126"/>
      <c r="D1888" s="126"/>
      <c r="E1888" s="126"/>
      <c r="F1888" s="131"/>
      <c r="G1888" s="133"/>
      <c r="H1888" s="126"/>
      <c r="I1888" s="74">
        <f>SCH!A1422</f>
        <v>0</v>
      </c>
    </row>
    <row r="1889" spans="1:9">
      <c r="A1889" s="131"/>
      <c r="B1889" s="131"/>
      <c r="C1889" s="126"/>
      <c r="D1889" s="126"/>
      <c r="E1889" s="126"/>
      <c r="F1889" s="131"/>
      <c r="G1889" s="133"/>
      <c r="H1889" s="126"/>
      <c r="I1889" s="74">
        <f>SCH!A1423</f>
        <v>0</v>
      </c>
    </row>
    <row r="1890" spans="1:9">
      <c r="A1890" s="131"/>
      <c r="B1890" s="131"/>
      <c r="C1890" s="126"/>
      <c r="D1890" s="126"/>
      <c r="E1890" s="126"/>
      <c r="F1890" s="131"/>
      <c r="G1890" s="133"/>
      <c r="H1890" s="126"/>
      <c r="I1890" s="74">
        <f>SCH!A1424</f>
        <v>0</v>
      </c>
    </row>
    <row r="1891" spans="1:9">
      <c r="A1891" s="131"/>
      <c r="B1891" s="131"/>
      <c r="C1891" s="126"/>
      <c r="D1891" s="126"/>
      <c r="E1891" s="126"/>
      <c r="F1891" s="131"/>
      <c r="G1891" s="133"/>
      <c r="H1891" s="126"/>
      <c r="I1891" s="74">
        <f>SCH!A1425</f>
        <v>0</v>
      </c>
    </row>
    <row r="1892" spans="1:9">
      <c r="A1892" s="131"/>
      <c r="B1892" s="131"/>
      <c r="C1892" s="126"/>
      <c r="D1892" s="126"/>
      <c r="E1892" s="126"/>
      <c r="F1892" s="131"/>
      <c r="G1892" s="133"/>
      <c r="H1892" s="126"/>
      <c r="I1892" s="74">
        <f>SCH!A1426</f>
        <v>0</v>
      </c>
    </row>
    <row r="1893" spans="1:9">
      <c r="A1893" s="131"/>
      <c r="B1893" s="131"/>
      <c r="C1893" s="126"/>
      <c r="D1893" s="126"/>
      <c r="E1893" s="126"/>
      <c r="F1893" s="131"/>
      <c r="G1893" s="133"/>
      <c r="H1893" s="126"/>
      <c r="I1893" s="74">
        <f>SCH!A1427</f>
        <v>0</v>
      </c>
    </row>
    <row r="1894" spans="1:9">
      <c r="A1894" s="131"/>
      <c r="B1894" s="131"/>
      <c r="C1894" s="126"/>
      <c r="D1894" s="126"/>
      <c r="E1894" s="126"/>
      <c r="F1894" s="131"/>
      <c r="G1894" s="133"/>
      <c r="H1894" s="126"/>
      <c r="I1894" s="74">
        <f>SCH!A1428</f>
        <v>0</v>
      </c>
    </row>
    <row r="1895" spans="1:9">
      <c r="A1895" s="131"/>
      <c r="B1895" s="131"/>
      <c r="C1895" s="126"/>
      <c r="D1895" s="126"/>
      <c r="E1895" s="126"/>
      <c r="F1895" s="131"/>
      <c r="G1895" s="133"/>
      <c r="H1895" s="126"/>
      <c r="I1895" s="74">
        <f>SCH!A1429</f>
        <v>0</v>
      </c>
    </row>
    <row r="1896" spans="1:9">
      <c r="A1896" s="131"/>
      <c r="B1896" s="131"/>
      <c r="C1896" s="126"/>
      <c r="D1896" s="126"/>
      <c r="E1896" s="126"/>
      <c r="F1896" s="131"/>
      <c r="G1896" s="133"/>
      <c r="H1896" s="126"/>
      <c r="I1896" s="74">
        <f>SCH!A1430</f>
        <v>0</v>
      </c>
    </row>
    <row r="1897" spans="1:9">
      <c r="A1897" s="131"/>
      <c r="B1897" s="131"/>
      <c r="C1897" s="126"/>
      <c r="D1897" s="126"/>
      <c r="E1897" s="126"/>
      <c r="F1897" s="131"/>
      <c r="G1897" s="133"/>
      <c r="H1897" s="126"/>
      <c r="I1897" s="74">
        <f>SCH!A1431</f>
        <v>0</v>
      </c>
    </row>
    <row r="1898" spans="1:9">
      <c r="A1898" s="131"/>
      <c r="B1898" s="131"/>
      <c r="C1898" s="126"/>
      <c r="D1898" s="126"/>
      <c r="E1898" s="126"/>
      <c r="F1898" s="131"/>
      <c r="G1898" s="133"/>
      <c r="H1898" s="126"/>
      <c r="I1898" s="74">
        <f>SCH!A1432</f>
        <v>0</v>
      </c>
    </row>
    <row r="1899" spans="1:9">
      <c r="A1899" s="131"/>
      <c r="B1899" s="131"/>
      <c r="C1899" s="126"/>
      <c r="D1899" s="126"/>
      <c r="E1899" s="126"/>
      <c r="F1899" s="131"/>
      <c r="G1899" s="133"/>
      <c r="H1899" s="126"/>
      <c r="I1899" s="74">
        <f>SCH!A1433</f>
        <v>0</v>
      </c>
    </row>
    <row r="1900" spans="1:9">
      <c r="A1900" s="131"/>
      <c r="B1900" s="131"/>
      <c r="C1900" s="126"/>
      <c r="D1900" s="126"/>
      <c r="E1900" s="126"/>
      <c r="F1900" s="131"/>
      <c r="G1900" s="133"/>
      <c r="H1900" s="126"/>
      <c r="I1900" s="74">
        <f>SCH!A1434</f>
        <v>0</v>
      </c>
    </row>
    <row r="1901" spans="1:9">
      <c r="A1901" s="131"/>
      <c r="B1901" s="131"/>
      <c r="C1901" s="126"/>
      <c r="D1901" s="126"/>
      <c r="E1901" s="126"/>
      <c r="F1901" s="131"/>
      <c r="G1901" s="133"/>
      <c r="H1901" s="126"/>
      <c r="I1901" s="74">
        <f>SCH!A1435</f>
        <v>0</v>
      </c>
    </row>
    <row r="1902" spans="1:9">
      <c r="A1902" s="131"/>
      <c r="B1902" s="131"/>
      <c r="C1902" s="126"/>
      <c r="D1902" s="126"/>
      <c r="E1902" s="126"/>
      <c r="F1902" s="131"/>
      <c r="G1902" s="133"/>
      <c r="H1902" s="126"/>
      <c r="I1902" s="74">
        <f>SCH!A1436</f>
        <v>0</v>
      </c>
    </row>
    <row r="1903" spans="1:9">
      <c r="A1903" s="131"/>
      <c r="B1903" s="131"/>
      <c r="C1903" s="126"/>
      <c r="D1903" s="126"/>
      <c r="E1903" s="126"/>
      <c r="F1903" s="131"/>
      <c r="G1903" s="133"/>
      <c r="H1903" s="126"/>
      <c r="I1903" s="74">
        <f>SCH!A1437</f>
        <v>0</v>
      </c>
    </row>
    <row r="1904" spans="1:9">
      <c r="A1904" s="131"/>
      <c r="B1904" s="131"/>
      <c r="C1904" s="126"/>
      <c r="D1904" s="126"/>
      <c r="E1904" s="126"/>
      <c r="F1904" s="131"/>
      <c r="G1904" s="133"/>
      <c r="H1904" s="126"/>
      <c r="I1904" s="74">
        <f>SCH!A1438</f>
        <v>0</v>
      </c>
    </row>
    <row r="1905" spans="1:9">
      <c r="A1905" s="131"/>
      <c r="B1905" s="131"/>
      <c r="C1905" s="126"/>
      <c r="D1905" s="126"/>
      <c r="E1905" s="126"/>
      <c r="F1905" s="131"/>
      <c r="G1905" s="133"/>
      <c r="H1905" s="126"/>
      <c r="I1905" s="74">
        <f>SCH!A1439</f>
        <v>0</v>
      </c>
    </row>
    <row r="1906" spans="1:9">
      <c r="A1906" s="131"/>
      <c r="B1906" s="131"/>
      <c r="C1906" s="126"/>
      <c r="D1906" s="126"/>
      <c r="E1906" s="126"/>
      <c r="F1906" s="131"/>
      <c r="G1906" s="133"/>
      <c r="H1906" s="126"/>
      <c r="I1906" s="74">
        <f>SCH!A1440</f>
        <v>0</v>
      </c>
    </row>
    <row r="1907" spans="1:9">
      <c r="A1907" s="131"/>
      <c r="B1907" s="131"/>
      <c r="C1907" s="126"/>
      <c r="D1907" s="126"/>
      <c r="E1907" s="126"/>
      <c r="F1907" s="131"/>
      <c r="G1907" s="133"/>
      <c r="H1907" s="126"/>
      <c r="I1907" s="74">
        <f>SCH!A1441</f>
        <v>0</v>
      </c>
    </row>
    <row r="1908" spans="1:9">
      <c r="A1908" s="131"/>
      <c r="B1908" s="131"/>
      <c r="C1908" s="126"/>
      <c r="D1908" s="126"/>
      <c r="E1908" s="126"/>
      <c r="F1908" s="131"/>
      <c r="G1908" s="133"/>
      <c r="H1908" s="126"/>
      <c r="I1908" s="74">
        <f>SCH!A1442</f>
        <v>0</v>
      </c>
    </row>
    <row r="1909" spans="1:9">
      <c r="A1909" s="131"/>
      <c r="B1909" s="131"/>
      <c r="C1909" s="126"/>
      <c r="D1909" s="126"/>
      <c r="E1909" s="126"/>
      <c r="F1909" s="131"/>
      <c r="G1909" s="133"/>
      <c r="H1909" s="126"/>
      <c r="I1909" s="74">
        <f>SCH!A1443</f>
        <v>0</v>
      </c>
    </row>
    <row r="1910" spans="1:9">
      <c r="A1910" s="131"/>
      <c r="B1910" s="131"/>
      <c r="C1910" s="126"/>
      <c r="D1910" s="126"/>
      <c r="E1910" s="126"/>
      <c r="F1910" s="131"/>
      <c r="G1910" s="133"/>
      <c r="H1910" s="126"/>
      <c r="I1910" s="74">
        <f>SCH!A1444</f>
        <v>0</v>
      </c>
    </row>
    <row r="1911" spans="1:9">
      <c r="A1911" s="131"/>
      <c r="B1911" s="131"/>
      <c r="C1911" s="126"/>
      <c r="D1911" s="126"/>
      <c r="E1911" s="126"/>
      <c r="F1911" s="131"/>
      <c r="G1911" s="133"/>
      <c r="H1911" s="126"/>
      <c r="I1911" s="74">
        <f>SCH!A1445</f>
        <v>0</v>
      </c>
    </row>
    <row r="1912" spans="1:9">
      <c r="A1912" s="131"/>
      <c r="B1912" s="131"/>
      <c r="C1912" s="126"/>
      <c r="D1912" s="126"/>
      <c r="E1912" s="126"/>
      <c r="F1912" s="131"/>
      <c r="G1912" s="133"/>
      <c r="H1912" s="126"/>
      <c r="I1912" s="74">
        <f>SCH!A1446</f>
        <v>0</v>
      </c>
    </row>
    <row r="1913" spans="1:9">
      <c r="A1913" s="131"/>
      <c r="B1913" s="131"/>
      <c r="C1913" s="126"/>
      <c r="D1913" s="126"/>
      <c r="E1913" s="126"/>
      <c r="F1913" s="131"/>
      <c r="G1913" s="133"/>
      <c r="H1913" s="126"/>
      <c r="I1913" s="74">
        <f>SCH!A1447</f>
        <v>0</v>
      </c>
    </row>
    <row r="1914" spans="1:9">
      <c r="A1914" s="131"/>
      <c r="B1914" s="131"/>
      <c r="C1914" s="126"/>
      <c r="D1914" s="126"/>
      <c r="E1914" s="126"/>
      <c r="F1914" s="131"/>
      <c r="G1914" s="133"/>
      <c r="H1914" s="126"/>
      <c r="I1914" s="74">
        <f>SCH!A1448</f>
        <v>0</v>
      </c>
    </row>
    <row r="1915" spans="1:9">
      <c r="A1915" s="131"/>
      <c r="B1915" s="131"/>
      <c r="C1915" s="126"/>
      <c r="D1915" s="126"/>
      <c r="E1915" s="126"/>
      <c r="F1915" s="131"/>
      <c r="G1915" s="133"/>
      <c r="H1915" s="126"/>
      <c r="I1915" s="74">
        <f>SCH!A1449</f>
        <v>0</v>
      </c>
    </row>
    <row r="1916" spans="1:9">
      <c r="A1916" s="131"/>
      <c r="B1916" s="131"/>
      <c r="C1916" s="126"/>
      <c r="D1916" s="126"/>
      <c r="E1916" s="126"/>
      <c r="F1916" s="131"/>
      <c r="G1916" s="133"/>
      <c r="H1916" s="126"/>
      <c r="I1916" s="74">
        <f>SCH!A1450</f>
        <v>0</v>
      </c>
    </row>
    <row r="1917" spans="1:9">
      <c r="A1917" s="131"/>
      <c r="B1917" s="131"/>
      <c r="C1917" s="126"/>
      <c r="D1917" s="126"/>
      <c r="E1917" s="126"/>
      <c r="F1917" s="131"/>
      <c r="G1917" s="133"/>
      <c r="H1917" s="126"/>
      <c r="I1917" s="74">
        <f>SCH!A1451</f>
        <v>0</v>
      </c>
    </row>
    <row r="1918" spans="1:9">
      <c r="A1918" s="131"/>
      <c r="B1918" s="131"/>
      <c r="C1918" s="126"/>
      <c r="D1918" s="126"/>
      <c r="E1918" s="126"/>
      <c r="F1918" s="131"/>
      <c r="G1918" s="133"/>
      <c r="H1918" s="126"/>
      <c r="I1918" s="74">
        <f>SCH!A1452</f>
        <v>0</v>
      </c>
    </row>
    <row r="1919" spans="1:9">
      <c r="A1919" s="131"/>
      <c r="B1919" s="131"/>
      <c r="C1919" s="126"/>
      <c r="D1919" s="126"/>
      <c r="E1919" s="126"/>
      <c r="F1919" s="131"/>
      <c r="G1919" s="133"/>
      <c r="H1919" s="126"/>
      <c r="I1919" s="74">
        <f>SCH!A1453</f>
        <v>0</v>
      </c>
    </row>
    <row r="1920" spans="1:9">
      <c r="A1920" s="131"/>
      <c r="B1920" s="131"/>
      <c r="C1920" s="126"/>
      <c r="D1920" s="126"/>
      <c r="E1920" s="126"/>
      <c r="F1920" s="131"/>
      <c r="G1920" s="133"/>
      <c r="H1920" s="126"/>
      <c r="I1920" s="74">
        <f>SCH!A1454</f>
        <v>0</v>
      </c>
    </row>
    <row r="1921" spans="1:9">
      <c r="A1921" s="131"/>
      <c r="B1921" s="131"/>
      <c r="C1921" s="126"/>
      <c r="D1921" s="126"/>
      <c r="E1921" s="126"/>
      <c r="F1921" s="131"/>
      <c r="G1921" s="133"/>
      <c r="H1921" s="126"/>
      <c r="I1921" s="74">
        <f>SCH!A1455</f>
        <v>0</v>
      </c>
    </row>
    <row r="1922" spans="1:9">
      <c r="A1922" s="131"/>
      <c r="B1922" s="131"/>
      <c r="C1922" s="126"/>
      <c r="D1922" s="126"/>
      <c r="E1922" s="126"/>
      <c r="F1922" s="131"/>
      <c r="G1922" s="133"/>
      <c r="H1922" s="126"/>
      <c r="I1922" s="74">
        <f>SCH!A1456</f>
        <v>0</v>
      </c>
    </row>
    <row r="1923" spans="1:9">
      <c r="A1923" s="131"/>
      <c r="B1923" s="131"/>
      <c r="C1923" s="126"/>
      <c r="D1923" s="126"/>
      <c r="E1923" s="126"/>
      <c r="F1923" s="131"/>
      <c r="G1923" s="133"/>
      <c r="H1923" s="126"/>
      <c r="I1923" s="74">
        <f>SCH!A1457</f>
        <v>0</v>
      </c>
    </row>
    <row r="1924" spans="1:9">
      <c r="A1924" s="131"/>
      <c r="B1924" s="131"/>
      <c r="C1924" s="126"/>
      <c r="D1924" s="126"/>
      <c r="E1924" s="126"/>
      <c r="F1924" s="131"/>
      <c r="G1924" s="133"/>
      <c r="H1924" s="126"/>
      <c r="I1924" s="74">
        <f>SCH!A1458</f>
        <v>0</v>
      </c>
    </row>
    <row r="1925" spans="1:9">
      <c r="A1925" s="131"/>
      <c r="B1925" s="131"/>
      <c r="C1925" s="126"/>
      <c r="D1925" s="126"/>
      <c r="E1925" s="126"/>
      <c r="F1925" s="131"/>
      <c r="G1925" s="133"/>
      <c r="H1925" s="126"/>
      <c r="I1925" s="74">
        <f>SCH!A1459</f>
        <v>0</v>
      </c>
    </row>
    <row r="1926" spans="1:9">
      <c r="A1926" s="131"/>
      <c r="B1926" s="131"/>
      <c r="C1926" s="126"/>
      <c r="D1926" s="126"/>
      <c r="E1926" s="126"/>
      <c r="F1926" s="131"/>
      <c r="G1926" s="133"/>
      <c r="H1926" s="126"/>
      <c r="I1926" s="74">
        <f>SCH!A1460</f>
        <v>0</v>
      </c>
    </row>
    <row r="1927" spans="1:9">
      <c r="A1927" s="131"/>
      <c r="B1927" s="131"/>
      <c r="C1927" s="126"/>
      <c r="D1927" s="126"/>
      <c r="E1927" s="126"/>
      <c r="F1927" s="131"/>
      <c r="G1927" s="133"/>
      <c r="H1927" s="126"/>
      <c r="I1927" s="74">
        <f>SCH!A1461</f>
        <v>0</v>
      </c>
    </row>
    <row r="1928" spans="1:9">
      <c r="A1928" s="131"/>
      <c r="B1928" s="131"/>
      <c r="C1928" s="126"/>
      <c r="D1928" s="126"/>
      <c r="E1928" s="126"/>
      <c r="F1928" s="131"/>
      <c r="G1928" s="133"/>
      <c r="H1928" s="126"/>
      <c r="I1928" s="74">
        <f>SCH!A1462</f>
        <v>0</v>
      </c>
    </row>
    <row r="1929" spans="1:9">
      <c r="A1929" s="131"/>
      <c r="B1929" s="131"/>
      <c r="C1929" s="126"/>
      <c r="D1929" s="126"/>
      <c r="E1929" s="126"/>
      <c r="F1929" s="131"/>
      <c r="G1929" s="133"/>
      <c r="H1929" s="126"/>
      <c r="I1929" s="74">
        <f>SCH!A1463</f>
        <v>0</v>
      </c>
    </row>
    <row r="1930" spans="1:9">
      <c r="A1930" s="131"/>
      <c r="B1930" s="131"/>
      <c r="C1930" s="126"/>
      <c r="D1930" s="126"/>
      <c r="E1930" s="126"/>
      <c r="F1930" s="131"/>
      <c r="G1930" s="133"/>
      <c r="H1930" s="126"/>
      <c r="I1930" s="74">
        <f>SCH!A1464</f>
        <v>0</v>
      </c>
    </row>
    <row r="1931" spans="1:9">
      <c r="A1931" s="131"/>
      <c r="B1931" s="131"/>
      <c r="C1931" s="126"/>
      <c r="D1931" s="126"/>
      <c r="E1931" s="126"/>
      <c r="F1931" s="131"/>
      <c r="G1931" s="133"/>
      <c r="H1931" s="126"/>
      <c r="I1931" s="74">
        <f>SCH!A1465</f>
        <v>0</v>
      </c>
    </row>
    <row r="1932" spans="1:9">
      <c r="A1932" s="131"/>
      <c r="B1932" s="131"/>
      <c r="C1932" s="126"/>
      <c r="D1932" s="126"/>
      <c r="E1932" s="126"/>
      <c r="F1932" s="131"/>
      <c r="G1932" s="133"/>
      <c r="H1932" s="126"/>
      <c r="I1932" s="74">
        <f>SCH!A1466</f>
        <v>0</v>
      </c>
    </row>
    <row r="1933" spans="1:9">
      <c r="A1933" s="131"/>
      <c r="B1933" s="131"/>
      <c r="C1933" s="126"/>
      <c r="D1933" s="126"/>
      <c r="E1933" s="126"/>
      <c r="F1933" s="131"/>
      <c r="G1933" s="133"/>
      <c r="H1933" s="126"/>
      <c r="I1933" s="74">
        <f>SCH!A1467</f>
        <v>0</v>
      </c>
    </row>
    <row r="1934" spans="1:9">
      <c r="A1934" s="131"/>
      <c r="B1934" s="131"/>
      <c r="C1934" s="126"/>
      <c r="D1934" s="126"/>
      <c r="E1934" s="126"/>
      <c r="F1934" s="131"/>
      <c r="G1934" s="133"/>
      <c r="H1934" s="126"/>
      <c r="I1934" s="74">
        <f>SCH!A1468</f>
        <v>0</v>
      </c>
    </row>
    <row r="1935" spans="1:9">
      <c r="A1935" s="131"/>
      <c r="B1935" s="131"/>
      <c r="C1935" s="126"/>
      <c r="D1935" s="126"/>
      <c r="E1935" s="126"/>
      <c r="F1935" s="131"/>
      <c r="G1935" s="133"/>
      <c r="H1935" s="126"/>
      <c r="I1935" s="74">
        <f>SCH!A1469</f>
        <v>0</v>
      </c>
    </row>
    <row r="1936" spans="1:9">
      <c r="A1936" s="131"/>
      <c r="B1936" s="131"/>
      <c r="C1936" s="126"/>
      <c r="D1936" s="126"/>
      <c r="E1936" s="126"/>
      <c r="F1936" s="131"/>
      <c r="G1936" s="133"/>
      <c r="H1936" s="126"/>
      <c r="I1936" s="74">
        <f>SCH!A1470</f>
        <v>0</v>
      </c>
    </row>
    <row r="1937" spans="1:9">
      <c r="A1937" s="131"/>
      <c r="B1937" s="131"/>
      <c r="C1937" s="126"/>
      <c r="D1937" s="126"/>
      <c r="E1937" s="126"/>
      <c r="F1937" s="131"/>
      <c r="G1937" s="133"/>
      <c r="H1937" s="126"/>
      <c r="I1937" s="74">
        <f>SCH!A1471</f>
        <v>0</v>
      </c>
    </row>
    <row r="1938" spans="1:9">
      <c r="A1938" s="131"/>
      <c r="B1938" s="131"/>
      <c r="C1938" s="126"/>
      <c r="D1938" s="126"/>
      <c r="E1938" s="126"/>
      <c r="F1938" s="131"/>
      <c r="G1938" s="133"/>
      <c r="H1938" s="126"/>
      <c r="I1938" s="74">
        <f>SCH!A1472</f>
        <v>0</v>
      </c>
    </row>
    <row r="1939" spans="1:9">
      <c r="A1939" s="131"/>
      <c r="B1939" s="131"/>
      <c r="C1939" s="126"/>
      <c r="D1939" s="126"/>
      <c r="E1939" s="126"/>
      <c r="F1939" s="131"/>
      <c r="G1939" s="133"/>
      <c r="H1939" s="126"/>
      <c r="I1939" s="74">
        <f>SCH!A1473</f>
        <v>0</v>
      </c>
    </row>
    <row r="1940" spans="1:9">
      <c r="A1940" s="131"/>
      <c r="B1940" s="131"/>
      <c r="C1940" s="126"/>
      <c r="D1940" s="126"/>
      <c r="E1940" s="126"/>
      <c r="F1940" s="131"/>
      <c r="G1940" s="133"/>
      <c r="H1940" s="126"/>
      <c r="I1940" s="74">
        <f>SCH!A1474</f>
        <v>0</v>
      </c>
    </row>
    <row r="1941" spans="1:9">
      <c r="A1941" s="131"/>
      <c r="B1941" s="131"/>
      <c r="C1941" s="126"/>
      <c r="D1941" s="126"/>
      <c r="E1941" s="126"/>
      <c r="F1941" s="131"/>
      <c r="G1941" s="133"/>
      <c r="H1941" s="126"/>
      <c r="I1941" s="74">
        <f>SCH!A1475</f>
        <v>0</v>
      </c>
    </row>
    <row r="1942" spans="1:9">
      <c r="A1942" s="131"/>
      <c r="B1942" s="131"/>
      <c r="C1942" s="126"/>
      <c r="D1942" s="126"/>
      <c r="E1942" s="126"/>
      <c r="F1942" s="131"/>
      <c r="G1942" s="133"/>
      <c r="H1942" s="126"/>
      <c r="I1942" s="74">
        <f>SCH!A1476</f>
        <v>0</v>
      </c>
    </row>
    <row r="1943" spans="1:9">
      <c r="A1943" s="131"/>
      <c r="B1943" s="131"/>
      <c r="C1943" s="126"/>
      <c r="D1943" s="126"/>
      <c r="E1943" s="126"/>
      <c r="F1943" s="131"/>
      <c r="G1943" s="133"/>
      <c r="H1943" s="126"/>
      <c r="I1943" s="74">
        <f>SCH!A1477</f>
        <v>0</v>
      </c>
    </row>
    <row r="1944" spans="1:9">
      <c r="A1944" s="131"/>
      <c r="B1944" s="131"/>
      <c r="C1944" s="126"/>
      <c r="D1944" s="126"/>
      <c r="E1944" s="126"/>
      <c r="F1944" s="131"/>
      <c r="G1944" s="133"/>
      <c r="H1944" s="126"/>
      <c r="I1944" s="74">
        <f>SCH!A1478</f>
        <v>0</v>
      </c>
    </row>
    <row r="1945" spans="1:9">
      <c r="A1945" s="131"/>
      <c r="B1945" s="131"/>
      <c r="C1945" s="126"/>
      <c r="D1945" s="126"/>
      <c r="E1945" s="126"/>
      <c r="F1945" s="131"/>
      <c r="G1945" s="133"/>
      <c r="H1945" s="126"/>
      <c r="I1945" s="74">
        <f>SCH!A1479</f>
        <v>0</v>
      </c>
    </row>
    <row r="1946" spans="1:9">
      <c r="A1946" s="131"/>
      <c r="B1946" s="131"/>
      <c r="C1946" s="126"/>
      <c r="D1946" s="126"/>
      <c r="E1946" s="126"/>
      <c r="F1946" s="131"/>
      <c r="G1946" s="133"/>
      <c r="H1946" s="126"/>
      <c r="I1946" s="74">
        <f>SCH!A1480</f>
        <v>0</v>
      </c>
    </row>
    <row r="1947" spans="1:9">
      <c r="A1947" s="131"/>
      <c r="B1947" s="131"/>
      <c r="C1947" s="126"/>
      <c r="D1947" s="126"/>
      <c r="E1947" s="126"/>
      <c r="F1947" s="131"/>
      <c r="G1947" s="133"/>
      <c r="H1947" s="126"/>
      <c r="I1947" s="74">
        <f>SCH!A1481</f>
        <v>0</v>
      </c>
    </row>
    <row r="1948" spans="1:9">
      <c r="A1948" s="131"/>
      <c r="B1948" s="131"/>
      <c r="C1948" s="126"/>
      <c r="D1948" s="126"/>
      <c r="E1948" s="126"/>
      <c r="F1948" s="131"/>
      <c r="G1948" s="133"/>
      <c r="H1948" s="126"/>
      <c r="I1948" s="74">
        <f>SCH!A1482</f>
        <v>0</v>
      </c>
    </row>
    <row r="1949" spans="1:9">
      <c r="A1949" s="131"/>
      <c r="B1949" s="131"/>
      <c r="C1949" s="126"/>
      <c r="D1949" s="126"/>
      <c r="E1949" s="126"/>
      <c r="F1949" s="131"/>
      <c r="G1949" s="133"/>
      <c r="H1949" s="126"/>
      <c r="I1949" s="74">
        <f>SCH!A1483</f>
        <v>0</v>
      </c>
    </row>
    <row r="1950" spans="1:9">
      <c r="A1950" s="131"/>
      <c r="B1950" s="131"/>
      <c r="C1950" s="126"/>
      <c r="D1950" s="126"/>
      <c r="E1950" s="126"/>
      <c r="F1950" s="131"/>
      <c r="G1950" s="133"/>
      <c r="H1950" s="126"/>
      <c r="I1950" s="74">
        <f>SCH!A1484</f>
        <v>0</v>
      </c>
    </row>
    <row r="1951" spans="1:9">
      <c r="A1951" s="131"/>
      <c r="B1951" s="131"/>
      <c r="C1951" s="126"/>
      <c r="D1951" s="126"/>
      <c r="E1951" s="126"/>
      <c r="F1951" s="131"/>
      <c r="G1951" s="133"/>
      <c r="H1951" s="126"/>
      <c r="I1951" s="74">
        <f>SCH!A1485</f>
        <v>0</v>
      </c>
    </row>
    <row r="1952" spans="1:9">
      <c r="A1952" s="131"/>
      <c r="B1952" s="131"/>
      <c r="C1952" s="126"/>
      <c r="D1952" s="126"/>
      <c r="E1952" s="126"/>
      <c r="F1952" s="131"/>
      <c r="G1952" s="133"/>
      <c r="H1952" s="126"/>
      <c r="I1952" s="74">
        <f>SCH!A1486</f>
        <v>0</v>
      </c>
    </row>
    <row r="1953" spans="1:9">
      <c r="A1953" s="131"/>
      <c r="B1953" s="131"/>
      <c r="C1953" s="126"/>
      <c r="D1953" s="126"/>
      <c r="E1953" s="126"/>
      <c r="F1953" s="131"/>
      <c r="G1953" s="133"/>
      <c r="H1953" s="126"/>
      <c r="I1953" s="74">
        <f>SCH!A1487</f>
        <v>0</v>
      </c>
    </row>
    <row r="1954" spans="1:9">
      <c r="A1954" s="131"/>
      <c r="B1954" s="131"/>
      <c r="C1954" s="126"/>
      <c r="D1954" s="126"/>
      <c r="E1954" s="126"/>
      <c r="F1954" s="131"/>
      <c r="G1954" s="133"/>
      <c r="H1954" s="126"/>
      <c r="I1954" s="74">
        <f>SCH!A1488</f>
        <v>0</v>
      </c>
    </row>
    <row r="1955" spans="1:9">
      <c r="A1955" s="131"/>
      <c r="B1955" s="131"/>
      <c r="C1955" s="126"/>
      <c r="D1955" s="126"/>
      <c r="E1955" s="126"/>
      <c r="F1955" s="131"/>
      <c r="G1955" s="133"/>
      <c r="H1955" s="126"/>
      <c r="I1955" s="74">
        <f>SCH!A1489</f>
        <v>0</v>
      </c>
    </row>
    <row r="1956" spans="1:9">
      <c r="A1956" s="131"/>
      <c r="B1956" s="131"/>
      <c r="C1956" s="126"/>
      <c r="D1956" s="126"/>
      <c r="E1956" s="126"/>
      <c r="F1956" s="131"/>
      <c r="G1956" s="133"/>
      <c r="H1956" s="126"/>
      <c r="I1956" s="74">
        <f>SCH!A1490</f>
        <v>0</v>
      </c>
    </row>
    <row r="1957" spans="1:9">
      <c r="A1957" s="131"/>
      <c r="B1957" s="131"/>
      <c r="C1957" s="126"/>
      <c r="D1957" s="126"/>
      <c r="E1957" s="126"/>
      <c r="F1957" s="131"/>
      <c r="G1957" s="133"/>
      <c r="H1957" s="126"/>
      <c r="I1957" s="74">
        <f>SCH!A1491</f>
        <v>0</v>
      </c>
    </row>
    <row r="1958" spans="1:9">
      <c r="A1958" s="131"/>
      <c r="B1958" s="131"/>
      <c r="C1958" s="126"/>
      <c r="D1958" s="126"/>
      <c r="E1958" s="126"/>
      <c r="F1958" s="131"/>
      <c r="G1958" s="133"/>
      <c r="H1958" s="126"/>
      <c r="I1958" s="74">
        <f>SCH!A1492</f>
        <v>0</v>
      </c>
    </row>
    <row r="1959" spans="1:9">
      <c r="A1959" s="131"/>
      <c r="B1959" s="131"/>
      <c r="C1959" s="126"/>
      <c r="D1959" s="126"/>
      <c r="E1959" s="126"/>
      <c r="F1959" s="131"/>
      <c r="G1959" s="133"/>
      <c r="H1959" s="126"/>
      <c r="I1959" s="74">
        <f>SCH!A1493</f>
        <v>0</v>
      </c>
    </row>
    <row r="1960" spans="1:9">
      <c r="A1960" s="131"/>
      <c r="B1960" s="131"/>
      <c r="C1960" s="126"/>
      <c r="D1960" s="126"/>
      <c r="E1960" s="126"/>
      <c r="F1960" s="131"/>
      <c r="G1960" s="133"/>
      <c r="H1960" s="126"/>
      <c r="I1960" s="74">
        <f>SCH!A1494</f>
        <v>0</v>
      </c>
    </row>
    <row r="1961" spans="1:9">
      <c r="A1961" s="131"/>
      <c r="B1961" s="131"/>
      <c r="C1961" s="126"/>
      <c r="D1961" s="126"/>
      <c r="E1961" s="126"/>
      <c r="F1961" s="131"/>
      <c r="G1961" s="133"/>
      <c r="H1961" s="126"/>
      <c r="I1961" s="74">
        <f>SCH!A1495</f>
        <v>0</v>
      </c>
    </row>
    <row r="1962" spans="1:9">
      <c r="A1962" s="131"/>
      <c r="B1962" s="131"/>
      <c r="C1962" s="126"/>
      <c r="D1962" s="126"/>
      <c r="E1962" s="126"/>
      <c r="F1962" s="131"/>
      <c r="G1962" s="133"/>
      <c r="H1962" s="126"/>
      <c r="I1962" s="74">
        <f>SCH!A1496</f>
        <v>0</v>
      </c>
    </row>
    <row r="1963" spans="1:9">
      <c r="A1963" s="131"/>
      <c r="B1963" s="131"/>
      <c r="C1963" s="126"/>
      <c r="D1963" s="126"/>
      <c r="E1963" s="126"/>
      <c r="F1963" s="131"/>
      <c r="G1963" s="133"/>
      <c r="H1963" s="126"/>
      <c r="I1963" s="74">
        <f>SCH!A1497</f>
        <v>0</v>
      </c>
    </row>
    <row r="1964" spans="1:9">
      <c r="A1964" s="131"/>
      <c r="B1964" s="131"/>
      <c r="C1964" s="126"/>
      <c r="D1964" s="126"/>
      <c r="E1964" s="126"/>
      <c r="F1964" s="131"/>
      <c r="G1964" s="133"/>
      <c r="H1964" s="126"/>
      <c r="I1964" s="74">
        <f>SCH!A1498</f>
        <v>0</v>
      </c>
    </row>
    <row r="1965" spans="1:9">
      <c r="A1965" s="131"/>
      <c r="B1965" s="131"/>
      <c r="C1965" s="126"/>
      <c r="D1965" s="126"/>
      <c r="E1965" s="126"/>
      <c r="F1965" s="131"/>
      <c r="G1965" s="133"/>
      <c r="H1965" s="126"/>
      <c r="I1965" s="74">
        <f>SCH!A1499</f>
        <v>0</v>
      </c>
    </row>
    <row r="1966" spans="1:9">
      <c r="A1966" s="131"/>
      <c r="B1966" s="131"/>
      <c r="C1966" s="126"/>
      <c r="D1966" s="126"/>
      <c r="E1966" s="126"/>
      <c r="F1966" s="131"/>
      <c r="G1966" s="133"/>
      <c r="H1966" s="126"/>
      <c r="I1966" s="74">
        <f>SCH!A1500</f>
        <v>0</v>
      </c>
    </row>
    <row r="1967" spans="1:9">
      <c r="A1967" s="131"/>
      <c r="B1967" s="131"/>
      <c r="C1967" s="126"/>
      <c r="D1967" s="126"/>
      <c r="E1967" s="126"/>
      <c r="F1967" s="131"/>
      <c r="G1967" s="133"/>
      <c r="H1967" s="126"/>
      <c r="I1967" s="74">
        <f>SCH!A1501</f>
        <v>0</v>
      </c>
    </row>
    <row r="1968" spans="1:9">
      <c r="A1968" s="131"/>
      <c r="B1968" s="131"/>
      <c r="C1968" s="126"/>
      <c r="D1968" s="126"/>
      <c r="E1968" s="126"/>
      <c r="F1968" s="131"/>
      <c r="G1968" s="133"/>
      <c r="H1968" s="126"/>
      <c r="I1968" s="74">
        <f>SCH!A1502</f>
        <v>0</v>
      </c>
    </row>
    <row r="1969" spans="1:9">
      <c r="A1969" s="131"/>
      <c r="B1969" s="131"/>
      <c r="C1969" s="126"/>
      <c r="D1969" s="126"/>
      <c r="E1969" s="126"/>
      <c r="F1969" s="131"/>
      <c r="G1969" s="133"/>
      <c r="H1969" s="126"/>
      <c r="I1969" s="74">
        <f>SCH!A1503</f>
        <v>0</v>
      </c>
    </row>
    <row r="1970" spans="1:9">
      <c r="A1970" s="131"/>
      <c r="B1970" s="131"/>
      <c r="C1970" s="126"/>
      <c r="D1970" s="126"/>
      <c r="E1970" s="126"/>
      <c r="F1970" s="131"/>
      <c r="G1970" s="133"/>
      <c r="H1970" s="126"/>
      <c r="I1970" s="74">
        <f>SCH!A1504</f>
        <v>0</v>
      </c>
    </row>
  </sheetData>
  <autoFilter ref="A2:I1970">
    <sortState ref="A2:I1970">
      <sortCondition ref="A2:A1970"/>
    </sortState>
    <extLst/>
  </autoFilter>
  <conditionalFormatting sqref="A659:A676">
    <cfRule type="duplicateValues" dxfId="2" priority="3"/>
  </conditionalFormatting>
  <conditionalFormatting sqref="A1:A658 H660:H665 I$1:I$1048576 A667:A1048576">
    <cfRule type="duplicateValues" dxfId="2" priority="2"/>
  </conditionalFormatting>
  <conditionalFormatting sqref="I$1:I$1048576 A$1:A$1048576">
    <cfRule type="duplicateValues" dxfId="2" priority="4"/>
    <cfRule type="duplicateValues" dxfId="2" priority="5"/>
  </conditionalFormatting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1"/>
  <sheetViews>
    <sheetView workbookViewId="0">
      <selection activeCell="L569" sqref="L569"/>
    </sheetView>
  </sheetViews>
  <sheetFormatPr defaultColWidth="9" defaultRowHeight="15"/>
  <cols>
    <col min="2" max="2" width="10.8571428571429" customWidth="1"/>
    <col min="3" max="3" width="10.7142857142857" customWidth="1"/>
    <col min="4" max="4" width="37.5714285714286" customWidth="1"/>
    <col min="7" max="7" width="9" style="27" customWidth="1"/>
    <col min="8" max="8" width="9.85714285714286" style="28" customWidth="1"/>
  </cols>
  <sheetData>
    <row r="1" s="25" customFormat="1" ht="22.5" customHeight="1" spans="1:9">
      <c r="A1" s="29" t="str">
        <f>SCH!$A$1</f>
        <v>UNIT : PARASSALA</v>
      </c>
      <c r="B1" s="29"/>
      <c r="C1" s="29"/>
      <c r="D1" s="29"/>
      <c r="E1" s="29"/>
      <c r="F1" s="29"/>
      <c r="G1" s="29"/>
      <c r="H1" s="29"/>
      <c r="I1" s="29"/>
    </row>
    <row r="2" ht="22.5" customHeight="1" spans="1:9">
      <c r="A2" s="30" t="s">
        <v>135</v>
      </c>
      <c r="B2" s="30"/>
      <c r="C2" s="30"/>
      <c r="D2" s="31"/>
      <c r="E2" s="31"/>
      <c r="F2" s="31"/>
      <c r="G2" s="32" t="s">
        <v>136</v>
      </c>
      <c r="H2" s="32"/>
      <c r="I2" s="32"/>
    </row>
    <row r="3" s="26" customFormat="1" ht="15.95" customHeight="1" spans="1:9">
      <c r="A3" s="33" t="s">
        <v>137</v>
      </c>
      <c r="B3" s="33"/>
      <c r="C3" s="34" t="s">
        <v>138</v>
      </c>
      <c r="D3" s="33" t="s">
        <v>139</v>
      </c>
      <c r="E3" s="35">
        <v>11</v>
      </c>
      <c r="F3" s="35"/>
      <c r="G3" s="36" t="s">
        <v>140</v>
      </c>
      <c r="H3" s="37"/>
      <c r="I3" s="37"/>
    </row>
    <row r="4" ht="29.25" spans="1:9">
      <c r="A4" s="38" t="s">
        <v>6</v>
      </c>
      <c r="B4" s="39" t="s">
        <v>20</v>
      </c>
      <c r="C4" s="39" t="s">
        <v>21</v>
      </c>
      <c r="D4" s="39" t="s">
        <v>141</v>
      </c>
      <c r="E4" s="39" t="s">
        <v>22</v>
      </c>
      <c r="F4" s="40" t="s">
        <v>142</v>
      </c>
      <c r="G4" s="41" t="s">
        <v>143</v>
      </c>
      <c r="H4" s="40" t="s">
        <v>19</v>
      </c>
      <c r="I4" s="60" t="s">
        <v>25</v>
      </c>
    </row>
    <row r="5" ht="15.75" spans="1:9">
      <c r="A5" s="42">
        <v>1</v>
      </c>
      <c r="B5" s="43">
        <f>IFERROR(VLOOKUP(E3&amp;-$A5,SCH!$E$5:$P$9552,2,0),"")</f>
        <v>0.152777777777778</v>
      </c>
      <c r="C5" s="43" t="str">
        <f>IFERROR(VLOOKUP(E3&amp;-$A5,SCH!$E$5:$P$9552,3,0),"")</f>
        <v>PSL</v>
      </c>
      <c r="D5" s="43" t="str">
        <f>IFERROR(VLOOKUP(E3&amp;-$A5,SCH!$E$5:$P$9552,4,0),"")</f>
        <v>NH</v>
      </c>
      <c r="E5" s="43" t="str">
        <f>IFERROR(VLOOKUP(E3&amp;-$A5,SCH!$E$5:$P$9552,5,0),"")</f>
        <v>KLKV</v>
      </c>
      <c r="F5" s="43">
        <f>IFERROR(VLOOKUP(E3&amp;-$A5,SCH!$E$5:$P$9552,6,0),"")</f>
        <v>0.15625</v>
      </c>
      <c r="G5" s="44">
        <f>IFERROR(VLOOKUP(E3&amp;-$A5,SCH!$E$5:$P$9552,7,0),"")</f>
        <v>3.5</v>
      </c>
      <c r="H5" s="45">
        <f t="shared" ref="H5:H11" si="0">IFERROR((B6-F5),"")</f>
        <v>0.00347222222222199</v>
      </c>
      <c r="I5" s="61"/>
    </row>
    <row r="6" ht="15.75" spans="1:9">
      <c r="A6" s="46">
        <v>2</v>
      </c>
      <c r="B6" s="15">
        <f>IFERROR(VLOOKUP(E3&amp;-$A6,SCH!$E$5:$P$9552,2,0),"")</f>
        <v>0.159722222222222</v>
      </c>
      <c r="C6" s="15" t="str">
        <f>IFERROR(VLOOKUP(E3&amp;-$A6,SCH!$E$5:$P$9552,3,0),"")</f>
        <v>KLKV</v>
      </c>
      <c r="D6" s="15" t="str">
        <f>IFERROR(VLOOKUP(E3&amp;-$A6,SCH!$E$5:$P$9552,4,0),"")</f>
        <v>NH</v>
      </c>
      <c r="E6" s="15" t="str">
        <f>IFERROR(VLOOKUP(E3&amp;-$A6,SCH!$E$5:$P$9552,5,0),"")</f>
        <v>TVM</v>
      </c>
      <c r="F6" s="15">
        <f>IFERROR(VLOOKUP(E3&amp;-$A6,SCH!$E$5:$P$9552,6,0),"")</f>
        <v>0.204861111111111</v>
      </c>
      <c r="G6" s="47">
        <f>IFERROR(VLOOKUP(E3&amp;-$A6,SCH!$E$5:$P$9552,7,0),"")</f>
        <v>33.7</v>
      </c>
      <c r="H6" s="48">
        <f t="shared" si="0"/>
        <v>0.006944444444445</v>
      </c>
      <c r="I6" s="62"/>
    </row>
    <row r="7" ht="15.75" spans="1:9">
      <c r="A7" s="46">
        <v>3</v>
      </c>
      <c r="B7" s="15">
        <f>IFERROR(VLOOKUP(E3&amp;-$A7,SCH!$E$5:$P$9552,2,0),"")</f>
        <v>0.211805555555556</v>
      </c>
      <c r="C7" s="15" t="str">
        <f>IFERROR(VLOOKUP(E3&amp;-$A7,SCH!$E$5:$P$9552,3,0),"")</f>
        <v>TVM</v>
      </c>
      <c r="D7" s="15" t="str">
        <f>IFERROR(VLOOKUP(E3&amp;-$A7,SCH!$E$5:$P$9552,4,0),"")</f>
        <v>NH-UDA</v>
      </c>
      <c r="E7" s="15" t="str">
        <f>IFERROR(VLOOKUP(E3&amp;-$A7,SCH!$E$5:$P$9552,5,0),"")</f>
        <v>KNVLA</v>
      </c>
      <c r="F7" s="15">
        <f>IFERROR(VLOOKUP(E3&amp;-$A7,SCH!$E$5:$P$9552,6,0),"")</f>
        <v>0.253472222222223</v>
      </c>
      <c r="G7" s="47">
        <f>IFERROR(VLOOKUP(E3&amp;-$A7,SCH!$E$5:$P$9552,7,0),"")</f>
        <v>32</v>
      </c>
      <c r="H7" s="48">
        <f t="shared" si="0"/>
        <v>0.020833333333333</v>
      </c>
      <c r="I7" s="62"/>
    </row>
    <row r="8" ht="15.75" spans="1:9">
      <c r="A8" s="46">
        <v>4</v>
      </c>
      <c r="B8" s="15">
        <f>IFERROR(VLOOKUP(E3&amp;-$A8,SCH!$E$5:$P$9552,2,0),"")</f>
        <v>0.274305555555556</v>
      </c>
      <c r="C8" s="15" t="str">
        <f>IFERROR(VLOOKUP(E3&amp;-$A8,SCH!$E$5:$P$9552,3,0),"")</f>
        <v>KNVLA</v>
      </c>
      <c r="D8" s="15" t="str">
        <f>IFERROR(VLOOKUP(E3&amp;-$A8,SCH!$E$5:$P$9552,4,0),"")</f>
        <v>UDA-NH</v>
      </c>
      <c r="E8" s="15" t="str">
        <f>IFERROR(VLOOKUP(E3&amp;-$A8,SCH!$E$5:$P$9552,5,0),"")</f>
        <v>MC</v>
      </c>
      <c r="F8" s="15">
        <f>IFERROR(VLOOKUP(E3&amp;-$A8,SCH!$E$5:$P$9552,6,0),"")</f>
        <v>0.336805555555556</v>
      </c>
      <c r="G8" s="47">
        <f>IFERROR(VLOOKUP(E3&amp;-$A8,SCH!$E$5:$P$9552,7,0),"")</f>
        <v>38</v>
      </c>
      <c r="H8" s="48">
        <f t="shared" si="0"/>
        <v>0.00694444444444398</v>
      </c>
      <c r="I8" s="62"/>
    </row>
    <row r="9" ht="15.75" spans="1:9">
      <c r="A9" s="46">
        <v>5</v>
      </c>
      <c r="B9" s="15">
        <f>IFERROR(VLOOKUP(E3&amp;-$A9,SCH!$E$5:$P$9552,2,0),"")</f>
        <v>0.34375</v>
      </c>
      <c r="C9" s="15" t="str">
        <f>IFERROR(VLOOKUP(E3&amp;-$A9,SCH!$E$5:$P$9552,3,0),"")</f>
        <v>MC</v>
      </c>
      <c r="D9" s="15" t="str">
        <f>IFERROR(VLOOKUP(E3&amp;-$A9,SCH!$E$5:$P$9552,4,0),"")</f>
        <v>NH</v>
      </c>
      <c r="E9" s="15" t="str">
        <f>IFERROR(VLOOKUP(E3&amp;-$A9,SCH!$E$5:$P$9552,5,0),"")</f>
        <v>KLKV</v>
      </c>
      <c r="F9" s="15">
        <f>IFERROR(VLOOKUP(E3&amp;-$A9,SCH!$E$5:$P$9552,6,0),"")</f>
        <v>0.409722222222222</v>
      </c>
      <c r="G9" s="47">
        <f>IFERROR(VLOOKUP(E3&amp;-$A9,SCH!$E$5:$P$9552,7,0),"")</f>
        <v>40</v>
      </c>
      <c r="H9" s="48">
        <f t="shared" si="0"/>
        <v>0.00694444444444503</v>
      </c>
      <c r="I9" s="62"/>
    </row>
    <row r="10" ht="15.75" spans="1:9">
      <c r="A10" s="46">
        <v>6</v>
      </c>
      <c r="B10" s="15">
        <f>IFERROR(VLOOKUP(E3&amp;-$A10,SCH!$E$5:$P$9552,2,0),"")</f>
        <v>0.416666666666667</v>
      </c>
      <c r="C10" s="15" t="str">
        <f>IFERROR(VLOOKUP(E3&amp;-$A10,SCH!$E$5:$P$9552,3,0),"")</f>
        <v>KLKV</v>
      </c>
      <c r="D10" s="15" t="str">
        <f>IFERROR(VLOOKUP(E3&amp;-$A10,SCH!$E$5:$P$9552,4,0),"")</f>
        <v>KRKM</v>
      </c>
      <c r="E10" s="15" t="str">
        <f>IFERROR(VLOOKUP(E3&amp;-$A10,SCH!$E$5:$P$9552,5,0),"")</f>
        <v>VLRD</v>
      </c>
      <c r="F10" s="15">
        <f>IFERROR(VLOOKUP(E3&amp;-$A10,SCH!$E$5:$P$9552,6,0),"")</f>
        <v>0.444444444444445</v>
      </c>
      <c r="G10" s="47">
        <f>IFERROR(VLOOKUP(E3&amp;-$A10,SCH!$E$5:$P$9552,7,0),"")</f>
        <v>17</v>
      </c>
      <c r="H10" s="48">
        <f t="shared" si="0"/>
        <v>0.00694444444444403</v>
      </c>
      <c r="I10" s="62"/>
    </row>
    <row r="11" ht="15.75" spans="1:9">
      <c r="A11" s="46">
        <v>7</v>
      </c>
      <c r="B11" s="15">
        <f>IFERROR(VLOOKUP(E3&amp;-$A11,SCH!$E$5:$P$9552,2,0),"")</f>
        <v>0.451388888888889</v>
      </c>
      <c r="C11" s="15" t="str">
        <f>IFERROR(VLOOKUP(E3&amp;-$A11,SCH!$E$5:$P$9552,3,0),"")</f>
        <v>VLRD</v>
      </c>
      <c r="D11" s="15" t="str">
        <f>IFERROR(VLOOKUP(E3&amp;-$A11,SCH!$E$5:$P$9552,4,0),"")</f>
        <v>KRKM</v>
      </c>
      <c r="E11" s="15" t="str">
        <f>IFERROR(VLOOKUP(E3&amp;-$A11,SCH!$E$5:$P$9552,5,0),"")</f>
        <v>KLKV</v>
      </c>
      <c r="F11" s="15">
        <f>IFERROR(VLOOKUP(E3&amp;-$A11,SCH!$E$5:$P$9552,6,0),"")</f>
        <v>0.479166666666667</v>
      </c>
      <c r="G11" s="47">
        <f>IFERROR(VLOOKUP(E3&amp;-$A11,SCH!$E$5:$P$9552,7,0),"")</f>
        <v>17</v>
      </c>
      <c r="H11" s="48">
        <f t="shared" si="0"/>
        <v>0.00347222222222199</v>
      </c>
      <c r="I11" s="62"/>
    </row>
    <row r="12" ht="16.5" spans="1:9">
      <c r="A12" s="49">
        <v>8</v>
      </c>
      <c r="B12" s="17">
        <f>IFERROR(VLOOKUP(E3&amp;-$A12,SCH!$E$5:$P$9552,2,0),"")</f>
        <v>0.482638888888889</v>
      </c>
      <c r="C12" s="17" t="str">
        <f>IFERROR(VLOOKUP(E3&amp;-$A12,SCH!$E$5:$P$9552,3,0),"")</f>
        <v>KLKV</v>
      </c>
      <c r="D12" s="17" t="str">
        <f>IFERROR(VLOOKUP(E3&amp;-$A12,SCH!$E$5:$P$9552,4,0),"")</f>
        <v>NH</v>
      </c>
      <c r="E12" s="17" t="str">
        <f>IFERROR(VLOOKUP(E3&amp;-$A12,SCH!$E$5:$P$9552,5,0),"")</f>
        <v>PSL</v>
      </c>
      <c r="F12" s="50">
        <f>IFERROR(VLOOKUP(E3&amp;-$A12,SCH!$E$5:$P$9552,6,0),"")</f>
        <v>0.489583333333333</v>
      </c>
      <c r="G12" s="51">
        <f>IFERROR(VLOOKUP(E3&amp;-$A12,SCH!$E$5:$P$9552,7,0),"")</f>
        <v>3.5</v>
      </c>
      <c r="H12" s="52"/>
      <c r="I12" s="63"/>
    </row>
    <row r="13" ht="20.1" customHeight="1" spans="1:9">
      <c r="A13" s="53" t="s">
        <v>144</v>
      </c>
      <c r="B13" s="53"/>
      <c r="C13" s="54">
        <f>B5-TIME(0,15,0)</f>
        <v>0.142361111111111</v>
      </c>
      <c r="D13" s="53" t="s">
        <v>145</v>
      </c>
      <c r="E13" s="55">
        <f>VLOOKUP(E3&amp;-$A5,SCH!$E$5:$P$9552,8,0)</f>
        <v>0.357638888888889</v>
      </c>
      <c r="F13" s="56" t="s">
        <v>146</v>
      </c>
      <c r="G13" s="56"/>
      <c r="H13" s="56"/>
      <c r="I13" s="64">
        <f>SUM(G5:G12)</f>
        <v>184.7</v>
      </c>
    </row>
    <row r="14" ht="20.1" customHeight="1" spans="1:9">
      <c r="A14" s="53" t="s">
        <v>147</v>
      </c>
      <c r="B14" s="53"/>
      <c r="C14" s="54">
        <f>C13+E14</f>
        <v>0.5</v>
      </c>
      <c r="D14" s="53" t="s">
        <v>148</v>
      </c>
      <c r="E14" s="55">
        <f>VLOOKUP(E3&amp;-$A5,SCH!$E$5:$P$9552,9,0)</f>
        <v>0.357638888888888</v>
      </c>
      <c r="F14" s="56" t="s">
        <v>149</v>
      </c>
      <c r="G14" s="56"/>
      <c r="H14" s="56"/>
      <c r="I14" s="65">
        <f>VLOOKUP(E3&amp;-$A5,SCH!$E$5:$P$9552,10,0)</f>
        <v>0.0243055555555552</v>
      </c>
    </row>
    <row r="15" ht="14.45" customHeight="1" spans="1:9">
      <c r="A15" s="57" t="s">
        <v>150</v>
      </c>
      <c r="B15" s="57"/>
      <c r="C15" s="57"/>
      <c r="D15" s="57"/>
      <c r="E15" s="57"/>
      <c r="F15" s="57"/>
      <c r="G15" s="57"/>
      <c r="H15" s="57"/>
      <c r="I15" s="57"/>
    </row>
    <row r="16" ht="15.75" spans="1:9">
      <c r="A16" s="57"/>
      <c r="B16" s="57"/>
      <c r="C16" s="57"/>
      <c r="D16" s="57"/>
      <c r="E16" s="57"/>
      <c r="F16" s="57"/>
      <c r="G16" s="57"/>
      <c r="H16" s="57"/>
      <c r="I16" s="57"/>
    </row>
    <row r="17" ht="15.75" spans="1:9">
      <c r="A17" s="57"/>
      <c r="B17" s="57"/>
      <c r="C17" s="57"/>
      <c r="D17" s="57"/>
      <c r="E17" s="57"/>
      <c r="F17" s="57"/>
      <c r="G17" s="57"/>
      <c r="H17" s="57"/>
      <c r="I17" s="57"/>
    </row>
    <row r="18" ht="14.45" customHeight="1" spans="1:9">
      <c r="A18" s="58" t="s">
        <v>151</v>
      </c>
      <c r="B18" s="58"/>
      <c r="C18" s="58"/>
      <c r="D18" s="59" t="s">
        <v>152</v>
      </c>
      <c r="E18" s="58" t="s">
        <v>153</v>
      </c>
      <c r="F18" s="58"/>
      <c r="G18" s="58"/>
      <c r="H18" s="58"/>
      <c r="I18" s="58"/>
    </row>
    <row r="19" ht="15.75" spans="1:9">
      <c r="A19" s="58"/>
      <c r="B19" s="58"/>
      <c r="C19" s="58"/>
      <c r="D19" s="59"/>
      <c r="E19" s="58"/>
      <c r="F19" s="58"/>
      <c r="G19" s="58"/>
      <c r="H19" s="58"/>
      <c r="I19" s="58"/>
    </row>
    <row r="20" ht="15.75" spans="1:9">
      <c r="A20" s="58"/>
      <c r="B20" s="58"/>
      <c r="C20" s="58"/>
      <c r="D20" s="59"/>
      <c r="E20" s="58"/>
      <c r="F20" s="58"/>
      <c r="G20" s="58"/>
      <c r="H20" s="58"/>
      <c r="I20" s="58"/>
    </row>
    <row r="21" ht="15.75" spans="1:9">
      <c r="A21" s="58"/>
      <c r="B21" s="58"/>
      <c r="C21" s="58"/>
      <c r="D21" s="59"/>
      <c r="E21" s="58"/>
      <c r="F21" s="58"/>
      <c r="G21" s="58"/>
      <c r="H21" s="58"/>
      <c r="I21" s="58"/>
    </row>
    <row r="22" ht="15.75"/>
    <row r="23" ht="17.45" customHeight="1" spans="1:9">
      <c r="A23" s="29" t="str">
        <f>SCH!$A$1</f>
        <v>UNIT : PARASSALA</v>
      </c>
      <c r="B23" s="29"/>
      <c r="C23" s="29"/>
      <c r="D23" s="29"/>
      <c r="E23" s="29"/>
      <c r="F23" s="29"/>
      <c r="G23" s="29"/>
      <c r="H23" s="29"/>
      <c r="I23" s="29"/>
    </row>
    <row r="24" ht="20.45" customHeight="1" spans="1:9">
      <c r="A24" s="30" t="s">
        <v>135</v>
      </c>
      <c r="B24" s="30"/>
      <c r="C24" s="30"/>
      <c r="D24" s="31"/>
      <c r="E24" s="31"/>
      <c r="F24" s="31"/>
      <c r="G24" s="32" t="s">
        <v>136</v>
      </c>
      <c r="H24" s="32"/>
      <c r="I24" s="32"/>
    </row>
    <row r="25" ht="20.45" customHeight="1" spans="1:9">
      <c r="A25" s="33" t="s">
        <v>137</v>
      </c>
      <c r="B25" s="33"/>
      <c r="C25" s="34" t="s">
        <v>138</v>
      </c>
      <c r="D25" s="33" t="s">
        <v>139</v>
      </c>
      <c r="E25" s="35">
        <v>12</v>
      </c>
      <c r="F25" s="35"/>
      <c r="G25" s="36" t="s">
        <v>140</v>
      </c>
      <c r="H25" s="37"/>
      <c r="I25" s="37"/>
    </row>
    <row r="26" ht="29.25" spans="1:9">
      <c r="A26" s="38" t="s">
        <v>6</v>
      </c>
      <c r="B26" s="39" t="s">
        <v>20</v>
      </c>
      <c r="C26" s="39" t="s">
        <v>21</v>
      </c>
      <c r="D26" s="39" t="s">
        <v>141</v>
      </c>
      <c r="E26" s="39" t="s">
        <v>22</v>
      </c>
      <c r="F26" s="40" t="s">
        <v>142</v>
      </c>
      <c r="G26" s="41" t="s">
        <v>143</v>
      </c>
      <c r="H26" s="40" t="s">
        <v>19</v>
      </c>
      <c r="I26" s="60" t="s">
        <v>25</v>
      </c>
    </row>
    <row r="27" ht="15.75" spans="1:9">
      <c r="A27" s="42">
        <v>1</v>
      </c>
      <c r="B27" s="43">
        <f>IFERROR(VLOOKUP(E25&amp;-$A27,SCH!$E$5:$P$9552,2,0),"")</f>
        <v>0.1875</v>
      </c>
      <c r="C27" s="43" t="str">
        <f>IFERROR(VLOOKUP(E25&amp;-$A27,SCH!$E$5:$P$9552,3,0),"")</f>
        <v>PSL</v>
      </c>
      <c r="D27" s="43" t="str">
        <f>IFERROR(VLOOKUP(E25&amp;-$A27,SCH!$E$5:$P$9552,4,0),"")</f>
        <v>NH</v>
      </c>
      <c r="E27" s="43" t="str">
        <f>IFERROR(VLOOKUP(E25&amp;-$A27,SCH!$E$5:$P$9552,5,0),"")</f>
        <v>KLKV</v>
      </c>
      <c r="F27" s="43">
        <f>IFERROR(VLOOKUP(E25&amp;-$A27,SCH!$E$5:$P$9552,6,0),"")</f>
        <v>0.194444444444444</v>
      </c>
      <c r="G27" s="44">
        <f>IFERROR(VLOOKUP(E25&amp;-$A27,SCH!$E$5:$P$9552,7,0),"")</f>
        <v>3.5</v>
      </c>
      <c r="H27" s="45">
        <f t="shared" ref="H27:H31" si="1">IFERROR((B28-F27),"")</f>
        <v>0.006944444444445</v>
      </c>
      <c r="I27" s="61"/>
    </row>
    <row r="28" ht="15.75" spans="1:9">
      <c r="A28" s="46">
        <v>2</v>
      </c>
      <c r="B28" s="15">
        <f>IFERROR(VLOOKUP(E25&amp;-$A28,SCH!$E$5:$P$9552,2,0),"")</f>
        <v>0.201388888888889</v>
      </c>
      <c r="C28" s="15" t="str">
        <f>IFERROR(VLOOKUP(E25&amp;-$A28,SCH!$E$5:$P$9552,3,0),"")</f>
        <v>KLKV</v>
      </c>
      <c r="D28" s="15" t="str">
        <f>IFERROR(VLOOKUP(E25&amp;-$A28,SCH!$E$5:$P$9552,4,0),"")</f>
        <v>NH</v>
      </c>
      <c r="E28" s="15" t="str">
        <f>IFERROR(VLOOKUP(E25&amp;-$A28,SCH!$E$5:$P$9552,5,0),"")</f>
        <v>TVM</v>
      </c>
      <c r="F28" s="15">
        <f>IFERROR(VLOOKUP(E25&amp;-$A28,SCH!$E$5:$P$9552,6,0),"")</f>
        <v>0.246527777777778</v>
      </c>
      <c r="G28" s="47">
        <f>IFERROR(VLOOKUP(E25&amp;-$A28,SCH!$E$5:$P$9552,7,0),"")</f>
        <v>33.7</v>
      </c>
      <c r="H28" s="48">
        <f t="shared" si="1"/>
        <v>0.00694444444444398</v>
      </c>
      <c r="I28" s="62"/>
    </row>
    <row r="29" ht="15.75" spans="1:9">
      <c r="A29" s="46">
        <v>3</v>
      </c>
      <c r="B29" s="15">
        <f>IFERROR(VLOOKUP(E25&amp;-$A29,SCH!$E$5:$P$9552,2,0),"")</f>
        <v>0.253472222222222</v>
      </c>
      <c r="C29" s="15" t="str">
        <f>IFERROR(VLOOKUP(E25&amp;-$A29,SCH!$E$5:$P$9552,3,0),"")</f>
        <v>TVM</v>
      </c>
      <c r="D29" s="15" t="str">
        <f>IFERROR(VLOOKUP(E25&amp;-$A29,SCH!$E$5:$P$9552,4,0),"")</f>
        <v>NH</v>
      </c>
      <c r="E29" s="15" t="str">
        <f>IFERROR(VLOOKUP(E25&amp;-$A29,SCH!$E$5:$P$9552,5,0),"")</f>
        <v>KLKV</v>
      </c>
      <c r="F29" s="15">
        <f>IFERROR(VLOOKUP(E25&amp;-$A29,SCH!$E$5:$P$9552,6,0),"")</f>
        <v>0.305555555555555</v>
      </c>
      <c r="G29" s="47">
        <f>IFERROR(VLOOKUP(E25&amp;-$A29,SCH!$E$5:$P$9552,7,0),"")</f>
        <v>33.7</v>
      </c>
      <c r="H29" s="48">
        <f t="shared" si="1"/>
        <v>0.024305555555556</v>
      </c>
      <c r="I29" s="62"/>
    </row>
    <row r="30" ht="15.75" spans="1:9">
      <c r="A30" s="46">
        <v>4</v>
      </c>
      <c r="B30" s="15">
        <f>IFERROR(VLOOKUP(E25&amp;-$A30,SCH!$E$5:$P$9552,2,0),"")</f>
        <v>0.329861111111111</v>
      </c>
      <c r="C30" s="15" t="str">
        <f>IFERROR(VLOOKUP(E25&amp;-$A30,SCH!$E$5:$P$9552,3,0),"")</f>
        <v>KLKV</v>
      </c>
      <c r="D30" s="15" t="str">
        <f>IFERROR(VLOOKUP(E25&amp;-$A30,SCH!$E$5:$P$9552,4,0),"")</f>
        <v>NH</v>
      </c>
      <c r="E30" s="15" t="str">
        <f>IFERROR(VLOOKUP(E25&amp;-$A30,SCH!$E$5:$P$9552,5,0),"")</f>
        <v>CSTN</v>
      </c>
      <c r="F30" s="15">
        <f>IFERROR(VLOOKUP(E25&amp;-$A30,SCH!$E$5:$P$9552,6,0),"")</f>
        <v>0.409722222222222</v>
      </c>
      <c r="G30" s="47">
        <f>IFERROR(VLOOKUP(E25&amp;-$A30,SCH!$E$5:$P$9552,7,0),"")</f>
        <v>42</v>
      </c>
      <c r="H30" s="48">
        <f t="shared" si="1"/>
        <v>0.00694444444444503</v>
      </c>
      <c r="I30" s="62"/>
    </row>
    <row r="31" ht="15.75" spans="1:9">
      <c r="A31" s="46">
        <v>5</v>
      </c>
      <c r="B31" s="15">
        <f>IFERROR(VLOOKUP(E25&amp;-$A31,SCH!$E$5:$P$9552,2,0),"")</f>
        <v>0.416666666666667</v>
      </c>
      <c r="C31" s="15" t="str">
        <f>IFERROR(VLOOKUP(E25&amp;-$A31,SCH!$E$5:$P$9552,3,0),"")</f>
        <v>CSTN</v>
      </c>
      <c r="D31" s="15" t="str">
        <f>IFERROR(VLOOKUP(E25&amp;-$A31,SCH!$E$5:$P$9552,4,0),"")</f>
        <v>NH</v>
      </c>
      <c r="E31" s="15" t="str">
        <f>IFERROR(VLOOKUP(E25&amp;-$A31,SCH!$E$5:$P$9552,5,0),"")</f>
        <v>KLKV</v>
      </c>
      <c r="F31" s="15">
        <f>IFERROR(VLOOKUP(E25&amp;-$A31,SCH!$E$5:$P$9552,6,0),"")</f>
        <v>0.5</v>
      </c>
      <c r="G31" s="47">
        <f>IFERROR(VLOOKUP(E25&amp;-$A31,SCH!$E$5:$P$9552,7,0),"")</f>
        <v>42</v>
      </c>
      <c r="H31" s="48">
        <f t="shared" si="1"/>
        <v>0.00347222222222199</v>
      </c>
      <c r="I31" s="62"/>
    </row>
    <row r="32" ht="16.5" spans="1:9">
      <c r="A32" s="46">
        <v>6</v>
      </c>
      <c r="B32" s="15">
        <f>IFERROR(VLOOKUP(E25&amp;-$A32,SCH!$E$5:$P$9552,2,0),"")</f>
        <v>0.503472222222222</v>
      </c>
      <c r="C32" s="15" t="str">
        <f>IFERROR(VLOOKUP(E25&amp;-$A32,SCH!$E$5:$P$9552,3,0),"")</f>
        <v>KLKV</v>
      </c>
      <c r="D32" s="15" t="str">
        <f>IFERROR(VLOOKUP(E25&amp;-$A32,SCH!$E$5:$P$9552,4,0),"")</f>
        <v>NH</v>
      </c>
      <c r="E32" s="15" t="str">
        <f>IFERROR(VLOOKUP(E25&amp;-$A32,SCH!$E$5:$P$9552,5,0),"")</f>
        <v>PSL</v>
      </c>
      <c r="F32" s="15">
        <f>IFERROR(VLOOKUP(E25&amp;-$A32,SCH!$E$5:$P$9552,6,0),"")</f>
        <v>0.510416666666666</v>
      </c>
      <c r="G32" s="47">
        <f>IFERROR(VLOOKUP(E25&amp;-$A32,SCH!$E$5:$P$9552,7,0),"")</f>
        <v>3.5</v>
      </c>
      <c r="H32" s="48" t="str">
        <f>IFERROR((#REF!-F32),"")</f>
        <v/>
      </c>
      <c r="I32" s="62"/>
    </row>
    <row r="33" ht="15.95" customHeight="1" spans="1:9">
      <c r="A33" s="53" t="s">
        <v>144</v>
      </c>
      <c r="B33" s="53"/>
      <c r="C33" s="54">
        <f>B27-TIME(0,15,0)</f>
        <v>0.177083333333333</v>
      </c>
      <c r="D33" s="53" t="s">
        <v>145</v>
      </c>
      <c r="E33" s="55">
        <f>VLOOKUP(E25&amp;-$A27,SCH!$E$5:$P$9552,8,0)</f>
        <v>0.340277777777776</v>
      </c>
      <c r="F33" s="56" t="s">
        <v>146</v>
      </c>
      <c r="G33" s="56"/>
      <c r="H33" s="56"/>
      <c r="I33" s="64">
        <f>SUM(G27:G32)</f>
        <v>158.4</v>
      </c>
    </row>
    <row r="34" ht="15.95" customHeight="1" spans="1:9">
      <c r="A34" s="53" t="s">
        <v>147</v>
      </c>
      <c r="B34" s="53"/>
      <c r="C34" s="54">
        <f>C33+E34</f>
        <v>0.520833333333332</v>
      </c>
      <c r="D34" s="53" t="s">
        <v>148</v>
      </c>
      <c r="E34" s="55">
        <f>VLOOKUP(E25&amp;-$A27,SCH!$E$5:$P$9552,9,0)</f>
        <v>0.343749999999999</v>
      </c>
      <c r="F34" s="56" t="s">
        <v>149</v>
      </c>
      <c r="G34" s="56"/>
      <c r="H34" s="56"/>
      <c r="I34" s="65">
        <f>VLOOKUP(E25&amp;-$A27,SCH!$E$5:$P$9552,10,0)</f>
        <v>0.00694444444444298</v>
      </c>
    </row>
    <row r="35" ht="14.45" customHeight="1" spans="1:9">
      <c r="A35" s="57" t="s">
        <v>150</v>
      </c>
      <c r="B35" s="57"/>
      <c r="C35" s="57"/>
      <c r="D35" s="57"/>
      <c r="E35" s="57"/>
      <c r="F35" s="57"/>
      <c r="G35" s="57"/>
      <c r="H35" s="57"/>
      <c r="I35" s="57"/>
    </row>
    <row r="36" ht="15.75" spans="1:9">
      <c r="A36" s="57"/>
      <c r="B36" s="57"/>
      <c r="C36" s="57"/>
      <c r="D36" s="57"/>
      <c r="E36" s="57"/>
      <c r="F36" s="57"/>
      <c r="G36" s="57"/>
      <c r="H36" s="57"/>
      <c r="I36" s="57"/>
    </row>
    <row r="37" ht="15.75" spans="1:9">
      <c r="A37" s="57"/>
      <c r="B37" s="57"/>
      <c r="C37" s="57"/>
      <c r="D37" s="57"/>
      <c r="E37" s="57"/>
      <c r="F37" s="57"/>
      <c r="G37" s="57"/>
      <c r="H37" s="57"/>
      <c r="I37" s="57"/>
    </row>
    <row r="38" ht="14.45" customHeight="1" spans="1:9">
      <c r="A38" s="58" t="s">
        <v>151</v>
      </c>
      <c r="B38" s="58"/>
      <c r="C38" s="58"/>
      <c r="D38" s="59" t="s">
        <v>152</v>
      </c>
      <c r="E38" s="58" t="s">
        <v>153</v>
      </c>
      <c r="F38" s="58"/>
      <c r="G38" s="58"/>
      <c r="H38" s="58"/>
      <c r="I38" s="58"/>
    </row>
    <row r="39" ht="15.75" spans="1:9">
      <c r="A39" s="58"/>
      <c r="B39" s="58"/>
      <c r="C39" s="58"/>
      <c r="D39" s="59"/>
      <c r="E39" s="58"/>
      <c r="F39" s="58"/>
      <c r="G39" s="58"/>
      <c r="H39" s="58"/>
      <c r="I39" s="58"/>
    </row>
    <row r="40" ht="15.75" spans="1:9">
      <c r="A40" s="58"/>
      <c r="B40" s="58"/>
      <c r="C40" s="58"/>
      <c r="D40" s="59"/>
      <c r="E40" s="58"/>
      <c r="F40" s="58"/>
      <c r="G40" s="58"/>
      <c r="H40" s="58"/>
      <c r="I40" s="58"/>
    </row>
    <row r="41" ht="15.75" spans="1:9">
      <c r="A41" s="58"/>
      <c r="B41" s="58"/>
      <c r="C41" s="58"/>
      <c r="D41" s="59"/>
      <c r="E41" s="58"/>
      <c r="F41" s="58"/>
      <c r="G41" s="58"/>
      <c r="H41" s="58"/>
      <c r="I41" s="58"/>
    </row>
    <row r="42" ht="15.75"/>
    <row r="43" ht="17.45" customHeight="1" spans="1:9">
      <c r="A43" s="29" t="str">
        <f>SCH!$A$1</f>
        <v>UNIT : PARASSALA</v>
      </c>
      <c r="B43" s="29"/>
      <c r="C43" s="29"/>
      <c r="D43" s="29"/>
      <c r="E43" s="29"/>
      <c r="F43" s="29"/>
      <c r="G43" s="29"/>
      <c r="H43" s="29"/>
      <c r="I43" s="29"/>
    </row>
    <row r="44" ht="20.45" customHeight="1" spans="1:9">
      <c r="A44" s="30" t="s">
        <v>135</v>
      </c>
      <c r="B44" s="30"/>
      <c r="C44" s="30"/>
      <c r="D44" s="31"/>
      <c r="E44" s="31"/>
      <c r="F44" s="31"/>
      <c r="G44" s="32" t="s">
        <v>136</v>
      </c>
      <c r="H44" s="32"/>
      <c r="I44" s="32"/>
    </row>
    <row r="45" ht="20.45" customHeight="1" spans="1:9">
      <c r="A45" s="33" t="s">
        <v>137</v>
      </c>
      <c r="B45" s="33"/>
      <c r="C45" s="34" t="s">
        <v>138</v>
      </c>
      <c r="D45" s="33" t="s">
        <v>139</v>
      </c>
      <c r="E45" s="35">
        <v>13</v>
      </c>
      <c r="F45" s="35"/>
      <c r="G45" s="36" t="s">
        <v>140</v>
      </c>
      <c r="H45" s="37"/>
      <c r="I45" s="37"/>
    </row>
    <row r="46" ht="29.25" spans="1:9">
      <c r="A46" s="38" t="s">
        <v>6</v>
      </c>
      <c r="B46" s="39" t="s">
        <v>20</v>
      </c>
      <c r="C46" s="39" t="s">
        <v>21</v>
      </c>
      <c r="D46" s="39" t="s">
        <v>141</v>
      </c>
      <c r="E46" s="39" t="s">
        <v>22</v>
      </c>
      <c r="F46" s="40" t="s">
        <v>142</v>
      </c>
      <c r="G46" s="41" t="s">
        <v>143</v>
      </c>
      <c r="H46" s="40" t="s">
        <v>19</v>
      </c>
      <c r="I46" s="60" t="s">
        <v>25</v>
      </c>
    </row>
    <row r="47" ht="15.75" spans="1:9">
      <c r="A47" s="42">
        <v>1</v>
      </c>
      <c r="B47" s="43">
        <f>IFERROR(VLOOKUP(E45&amp;-$A47,SCH!$E$5:$P$9552,2,0),"")</f>
        <v>0.517361111111111</v>
      </c>
      <c r="C47" s="43" t="str">
        <f>IFERROR(VLOOKUP(E45&amp;-$A47,SCH!$E$5:$P$9552,3,0),"")</f>
        <v>PSL</v>
      </c>
      <c r="D47" s="43" t="str">
        <f>IFERROR(VLOOKUP(E45&amp;-$A47,SCH!$E$5:$P$9552,4,0),"")</f>
        <v>NH</v>
      </c>
      <c r="E47" s="43" t="str">
        <f>IFERROR(VLOOKUP(E45&amp;-$A47,SCH!$E$5:$P$9552,5,0),"")</f>
        <v>KLKV</v>
      </c>
      <c r="F47" s="43">
        <f>IFERROR(VLOOKUP(E45&amp;-$A47,SCH!$E$5:$P$9552,6,0),"")</f>
        <v>0.524305555555555</v>
      </c>
      <c r="G47" s="44">
        <f>IFERROR(VLOOKUP(E45&amp;-$A47,SCH!$E$5:$P$9552,7,0),"")</f>
        <v>3.5</v>
      </c>
      <c r="H47" s="45">
        <f t="shared" ref="H47:H51" si="2">IFERROR((B48-F47),"")</f>
        <v>0.00694444444444797</v>
      </c>
      <c r="I47" s="61"/>
    </row>
    <row r="48" ht="15.75" spans="1:9">
      <c r="A48" s="46">
        <v>2</v>
      </c>
      <c r="B48" s="15">
        <f>IFERROR(VLOOKUP(E45&amp;-$A48,SCH!$E$5:$P$9552,2,0),"")</f>
        <v>0.531250000000003</v>
      </c>
      <c r="C48" s="15" t="str">
        <f>IFERROR(VLOOKUP(E45&amp;-$A48,SCH!$E$5:$P$9552,3,0),"")</f>
        <v>KLKV</v>
      </c>
      <c r="D48" s="15" t="str">
        <f>IFERROR(VLOOKUP(E45&amp;-$A48,SCH!$E$5:$P$9552,4,0),"")</f>
        <v>NH</v>
      </c>
      <c r="E48" s="15" t="str">
        <f>IFERROR(VLOOKUP(E45&amp;-$A48,SCH!$E$5:$P$9552,5,0),"")</f>
        <v>TVM</v>
      </c>
      <c r="F48" s="15">
        <f>IFERROR(VLOOKUP(E45&amp;-$A48,SCH!$E$5:$P$9552,6,0),"")</f>
        <v>0.586805555555559</v>
      </c>
      <c r="G48" s="47">
        <f>IFERROR(VLOOKUP(E45&amp;-$A48,SCH!$E$5:$P$9552,7,0),"")</f>
        <v>33.7</v>
      </c>
      <c r="H48" s="48">
        <f t="shared" si="2"/>
        <v>0.00694444444444098</v>
      </c>
      <c r="I48" s="62"/>
    </row>
    <row r="49" ht="15.75" spans="1:9">
      <c r="A49" s="46">
        <v>3</v>
      </c>
      <c r="B49" s="15">
        <f>IFERROR(VLOOKUP(E45&amp;-$A49,SCH!$E$5:$P$9552,2,0),"")</f>
        <v>0.59375</v>
      </c>
      <c r="C49" s="15" t="str">
        <f>IFERROR(VLOOKUP(E45&amp;-$A49,SCH!$E$5:$P$9552,3,0),"")</f>
        <v>TVM</v>
      </c>
      <c r="D49" s="15" t="str">
        <f>IFERROR(VLOOKUP(E45&amp;-$A49,SCH!$E$5:$P$9552,4,0),"")</f>
        <v>NH</v>
      </c>
      <c r="E49" s="15" t="str">
        <f>IFERROR(VLOOKUP(E45&amp;-$A49,SCH!$E$5:$P$9552,5,0),"")</f>
        <v>KLKV</v>
      </c>
      <c r="F49" s="15">
        <f>IFERROR(VLOOKUP(E45&amp;-$A49,SCH!$E$5:$P$9552,6,0),"")</f>
        <v>0.649305555555556</v>
      </c>
      <c r="G49" s="47">
        <f>IFERROR(VLOOKUP(E45&amp;-$A49,SCH!$E$5:$P$9552,7,0),"")</f>
        <v>33.7</v>
      </c>
      <c r="H49" s="48">
        <f t="shared" si="2"/>
        <v>0.0208333333333329</v>
      </c>
      <c r="I49" s="62"/>
    </row>
    <row r="50" ht="15.75" spans="1:9">
      <c r="A50" s="46">
        <v>4</v>
      </c>
      <c r="B50" s="15">
        <f>IFERROR(VLOOKUP(E45&amp;-$A50,SCH!$E$5:$P$9552,2,0),"")</f>
        <v>0.670138888888889</v>
      </c>
      <c r="C50" s="15" t="str">
        <f>IFERROR(VLOOKUP(E45&amp;-$A50,SCH!$E$5:$P$9552,3,0),"")</f>
        <v>KLKV</v>
      </c>
      <c r="D50" s="15" t="str">
        <f>IFERROR(VLOOKUP(E45&amp;-$A50,SCH!$E$5:$P$9552,4,0),"")</f>
        <v>CVR</v>
      </c>
      <c r="E50" s="15" t="str">
        <f>IFERROR(VLOOKUP(E45&amp;-$A50,SCH!$E$5:$P$9552,5,0),"")</f>
        <v>MC</v>
      </c>
      <c r="F50" s="15">
        <f>IFERROR(VLOOKUP(E45&amp;-$A50,SCH!$E$5:$P$9552,6,0),"")</f>
        <v>0.739583333333333</v>
      </c>
      <c r="G50" s="47">
        <f>IFERROR(VLOOKUP(E45&amp;-$A50,SCH!$E$5:$P$9552,7,0),"")</f>
        <v>42.7</v>
      </c>
      <c r="H50" s="48">
        <f t="shared" si="2"/>
        <v>0.00694444444444497</v>
      </c>
      <c r="I50" s="62"/>
    </row>
    <row r="51" ht="15.75" spans="1:9">
      <c r="A51" s="46">
        <v>5</v>
      </c>
      <c r="B51" s="15">
        <f>IFERROR(VLOOKUP(E45&amp;-$A51,SCH!$E$5:$P$9552,2,0),"")</f>
        <v>0.746527777777778</v>
      </c>
      <c r="C51" s="15" t="str">
        <f>IFERROR(VLOOKUP(E45&amp;-$A51,SCH!$E$5:$P$9552,3,0),"")</f>
        <v>MC</v>
      </c>
      <c r="D51" s="15" t="str">
        <f>IFERROR(VLOOKUP(E45&amp;-$A51,SCH!$E$5:$P$9552,4,0),"")</f>
        <v>NH</v>
      </c>
      <c r="E51" s="15" t="str">
        <f>IFERROR(VLOOKUP(E45&amp;-$A51,SCH!$E$5:$P$9552,5,0),"")</f>
        <v>KLKV</v>
      </c>
      <c r="F51" s="15">
        <f>IFERROR(VLOOKUP(E45&amp;-$A51,SCH!$E$5:$P$9552,6,0),"")</f>
        <v>0.819444444444445</v>
      </c>
      <c r="G51" s="47">
        <f>IFERROR(VLOOKUP(E45&amp;-$A51,SCH!$E$5:$P$9552,7,0),"")</f>
        <v>40</v>
      </c>
      <c r="H51" s="48">
        <f t="shared" si="2"/>
        <v>0.00347222222222199</v>
      </c>
      <c r="I51" s="62"/>
    </row>
    <row r="52" ht="16.5" spans="1:9">
      <c r="A52" s="46">
        <v>6</v>
      </c>
      <c r="B52" s="15">
        <f>IFERROR(VLOOKUP(E45&amp;-$A52,SCH!$E$5:$P$9552,2,0),"")</f>
        <v>0.822916666666667</v>
      </c>
      <c r="C52" s="15" t="str">
        <f>IFERROR(VLOOKUP(E45&amp;-$A52,SCH!$E$5:$P$9552,3,0),"")</f>
        <v>KLKV</v>
      </c>
      <c r="D52" s="15" t="str">
        <f>IFERROR(VLOOKUP(E45&amp;-$A52,SCH!$E$5:$P$9552,4,0),"")</f>
        <v>NH</v>
      </c>
      <c r="E52" s="15" t="str">
        <f>IFERROR(VLOOKUP(E45&amp;-$A52,SCH!$E$5:$P$9552,5,0),"")</f>
        <v>PSL</v>
      </c>
      <c r="F52" s="15">
        <f>IFERROR(VLOOKUP(E45&amp;-$A52,SCH!$E$5:$P$9552,6,0),"")</f>
        <v>0.829861111111111</v>
      </c>
      <c r="G52" s="47">
        <f>IFERROR(VLOOKUP(E45&amp;-$A52,SCH!$E$5:$P$9552,7,0),"")</f>
        <v>3.5</v>
      </c>
      <c r="H52" s="48" t="str">
        <f>IFERROR((#REF!-F52),"")</f>
        <v/>
      </c>
      <c r="I52" s="62"/>
    </row>
    <row r="53" ht="15.95" customHeight="1" spans="1:9">
      <c r="A53" s="53" t="s">
        <v>144</v>
      </c>
      <c r="B53" s="53"/>
      <c r="C53" s="54">
        <f>B47-TIME(0,15,0)</f>
        <v>0.506944444444444</v>
      </c>
      <c r="D53" s="53" t="s">
        <v>145</v>
      </c>
      <c r="E53" s="55">
        <f>VLOOKUP(E45&amp;-$A47,SCH!$E$5:$P$9552,8,0)</f>
        <v>0.333333333333333</v>
      </c>
      <c r="F53" s="56" t="s">
        <v>146</v>
      </c>
      <c r="G53" s="56"/>
      <c r="H53" s="56"/>
      <c r="I53" s="64">
        <f>SUM(G47:G52)</f>
        <v>157.1</v>
      </c>
    </row>
    <row r="54" ht="15.95" customHeight="1" spans="1:9">
      <c r="A54" s="53" t="s">
        <v>147</v>
      </c>
      <c r="B54" s="53"/>
      <c r="C54" s="54">
        <f>C53+E54</f>
        <v>0.840277777777777</v>
      </c>
      <c r="D54" s="53" t="s">
        <v>148</v>
      </c>
      <c r="E54" s="55">
        <f>VLOOKUP(E45&amp;-$A47,SCH!$E$5:$P$9552,9,0)</f>
        <v>0.333333333333333</v>
      </c>
      <c r="F54" s="56" t="s">
        <v>149</v>
      </c>
      <c r="G54" s="56"/>
      <c r="H54" s="56"/>
      <c r="I54" s="65">
        <f>VLOOKUP(E45&amp;-$A47,SCH!$E$5:$P$9552,10,0)</f>
        <v>0</v>
      </c>
    </row>
    <row r="55" ht="14.45" customHeight="1" spans="1:9">
      <c r="A55" s="57" t="s">
        <v>150</v>
      </c>
      <c r="B55" s="57"/>
      <c r="C55" s="57"/>
      <c r="D55" s="57"/>
      <c r="E55" s="57"/>
      <c r="F55" s="57"/>
      <c r="G55" s="57"/>
      <c r="H55" s="57"/>
      <c r="I55" s="57"/>
    </row>
    <row r="56" ht="15.75" spans="1:9">
      <c r="A56" s="57"/>
      <c r="B56" s="57"/>
      <c r="C56" s="57"/>
      <c r="D56" s="57"/>
      <c r="E56" s="57"/>
      <c r="F56" s="57"/>
      <c r="G56" s="57"/>
      <c r="H56" s="57"/>
      <c r="I56" s="57"/>
    </row>
    <row r="57" ht="15.75" spans="1:9">
      <c r="A57" s="57"/>
      <c r="B57" s="57"/>
      <c r="C57" s="57"/>
      <c r="D57" s="57"/>
      <c r="E57" s="57"/>
      <c r="F57" s="57"/>
      <c r="G57" s="57"/>
      <c r="H57" s="57"/>
      <c r="I57" s="57"/>
    </row>
    <row r="58" ht="14.45" customHeight="1" spans="1:9">
      <c r="A58" s="58" t="s">
        <v>151</v>
      </c>
      <c r="B58" s="58"/>
      <c r="C58" s="58"/>
      <c r="D58" s="59" t="s">
        <v>152</v>
      </c>
      <c r="E58" s="58" t="s">
        <v>153</v>
      </c>
      <c r="F58" s="58"/>
      <c r="G58" s="58"/>
      <c r="H58" s="58"/>
      <c r="I58" s="58"/>
    </row>
    <row r="59" ht="15.75" spans="1:9">
      <c r="A59" s="58"/>
      <c r="B59" s="58"/>
      <c r="C59" s="58"/>
      <c r="D59" s="59"/>
      <c r="E59" s="58"/>
      <c r="F59" s="58"/>
      <c r="G59" s="58"/>
      <c r="H59" s="58"/>
      <c r="I59" s="58"/>
    </row>
    <row r="60" ht="15.75" spans="1:9">
      <c r="A60" s="58"/>
      <c r="B60" s="58"/>
      <c r="C60" s="58"/>
      <c r="D60" s="59"/>
      <c r="E60" s="58"/>
      <c r="F60" s="58"/>
      <c r="G60" s="58"/>
      <c r="H60" s="58"/>
      <c r="I60" s="58"/>
    </row>
    <row r="61" ht="15.75" spans="1:9">
      <c r="A61" s="58"/>
      <c r="B61" s="58"/>
      <c r="C61" s="58"/>
      <c r="D61" s="59"/>
      <c r="E61" s="58"/>
      <c r="F61" s="58"/>
      <c r="G61" s="58"/>
      <c r="H61" s="58"/>
      <c r="I61" s="58"/>
    </row>
    <row r="63" ht="15.75"/>
    <row r="64" ht="17.45" customHeight="1" spans="1:9">
      <c r="A64" s="29" t="str">
        <f>SCH!$A$1</f>
        <v>UNIT : PARASSALA</v>
      </c>
      <c r="B64" s="29"/>
      <c r="C64" s="29"/>
      <c r="D64" s="29"/>
      <c r="E64" s="29"/>
      <c r="F64" s="29"/>
      <c r="G64" s="29"/>
      <c r="H64" s="29"/>
      <c r="I64" s="29"/>
    </row>
    <row r="65" ht="20.45" customHeight="1" spans="1:9">
      <c r="A65" s="30" t="s">
        <v>135</v>
      </c>
      <c r="B65" s="30"/>
      <c r="C65" s="30"/>
      <c r="D65" s="31"/>
      <c r="E65" s="31"/>
      <c r="F65" s="31"/>
      <c r="G65" s="32" t="s">
        <v>136</v>
      </c>
      <c r="H65" s="32"/>
      <c r="I65" s="32"/>
    </row>
    <row r="66" ht="20.45" customHeight="1" spans="1:9">
      <c r="A66" s="33" t="s">
        <v>137</v>
      </c>
      <c r="B66" s="33"/>
      <c r="C66" s="34" t="s">
        <v>138</v>
      </c>
      <c r="D66" s="33" t="s">
        <v>139</v>
      </c>
      <c r="E66" s="35">
        <v>14</v>
      </c>
      <c r="F66" s="35"/>
      <c r="G66" s="36" t="s">
        <v>140</v>
      </c>
      <c r="H66" s="37"/>
      <c r="I66" s="37"/>
    </row>
    <row r="67" ht="29.25" spans="1:9">
      <c r="A67" s="38" t="s">
        <v>6</v>
      </c>
      <c r="B67" s="39" t="s">
        <v>20</v>
      </c>
      <c r="C67" s="39" t="s">
        <v>21</v>
      </c>
      <c r="D67" s="39" t="s">
        <v>141</v>
      </c>
      <c r="E67" s="39" t="s">
        <v>22</v>
      </c>
      <c r="F67" s="40" t="s">
        <v>142</v>
      </c>
      <c r="G67" s="41" t="s">
        <v>143</v>
      </c>
      <c r="H67" s="40" t="s">
        <v>19</v>
      </c>
      <c r="I67" s="60" t="s">
        <v>25</v>
      </c>
    </row>
    <row r="68" ht="15.75" spans="1:9">
      <c r="A68" s="42">
        <v>1</v>
      </c>
      <c r="B68" s="43">
        <f>IFERROR(VLOOKUP(E66&amp;-$A68,SCH!$E$5:$P$9552,2,0),"")</f>
        <v>0.211805555555556</v>
      </c>
      <c r="C68" s="43" t="str">
        <f>IFERROR(VLOOKUP(E66&amp;-$A68,SCH!$E$5:$P$9552,3,0),"")</f>
        <v>PSL</v>
      </c>
      <c r="D68" s="43" t="str">
        <f>IFERROR(VLOOKUP(E66&amp;-$A68,SCH!$E$5:$P$9552,4,0),"")</f>
        <v>NH</v>
      </c>
      <c r="E68" s="43" t="str">
        <f>IFERROR(VLOOKUP(E66&amp;-$A68,SCH!$E$5:$P$9552,5,0),"")</f>
        <v>KLKV</v>
      </c>
      <c r="F68" s="43">
        <f>IFERROR(VLOOKUP(E66&amp;-$A68,SCH!$E$5:$P$9552,6,0),"")</f>
        <v>0.21875</v>
      </c>
      <c r="G68" s="44">
        <f>IFERROR(VLOOKUP(E66&amp;-$A68,SCH!$E$5:$P$9552,7,0),"")</f>
        <v>3.5</v>
      </c>
      <c r="H68" s="45">
        <f t="shared" ref="H68:H72" si="3">IFERROR((B69-F68),"")</f>
        <v>0.00347222222222199</v>
      </c>
      <c r="I68" s="61"/>
    </row>
    <row r="69" ht="15.75" spans="1:9">
      <c r="A69" s="46">
        <v>2</v>
      </c>
      <c r="B69" s="15">
        <f>IFERROR(VLOOKUP(E66&amp;-$A69,SCH!$E$5:$P$9552,2,0),"")</f>
        <v>0.222222222222222</v>
      </c>
      <c r="C69" s="15" t="str">
        <f>IFERROR(VLOOKUP(E66&amp;-$A69,SCH!$E$5:$P$9552,3,0),"")</f>
        <v>KLKV</v>
      </c>
      <c r="D69" s="15" t="str">
        <f>IFERROR(VLOOKUP(E66&amp;-$A69,SCH!$E$5:$P$9552,4,0),"")</f>
        <v>NH</v>
      </c>
      <c r="E69" s="15" t="str">
        <f>IFERROR(VLOOKUP(E66&amp;-$A69,SCH!$E$5:$P$9552,5,0),"")</f>
        <v>TVM</v>
      </c>
      <c r="F69" s="15">
        <f>IFERROR(VLOOKUP(E66&amp;-$A69,SCH!$E$5:$P$9552,6,0),"")</f>
        <v>0.277777777777778</v>
      </c>
      <c r="G69" s="47">
        <f>IFERROR(VLOOKUP(E66&amp;-$A69,SCH!$E$5:$P$9552,7,0),"")</f>
        <v>33.7</v>
      </c>
      <c r="H69" s="48">
        <f t="shared" si="3"/>
        <v>0.00694444444444398</v>
      </c>
      <c r="I69" s="62"/>
    </row>
    <row r="70" ht="15.75" spans="1:9">
      <c r="A70" s="46">
        <v>3</v>
      </c>
      <c r="B70" s="15">
        <f>IFERROR(VLOOKUP(E66&amp;-$A70,SCH!$E$5:$P$9552,2,0),"")</f>
        <v>0.284722222222222</v>
      </c>
      <c r="C70" s="15" t="str">
        <f>IFERROR(VLOOKUP(E66&amp;-$A70,SCH!$E$5:$P$9552,3,0),"")</f>
        <v>TVM</v>
      </c>
      <c r="D70" s="15" t="str">
        <f>IFERROR(VLOOKUP(E66&amp;-$A70,SCH!$E$5:$P$9552,4,0),"")</f>
        <v>NH</v>
      </c>
      <c r="E70" s="15" t="str">
        <f>IFERROR(VLOOKUP(E66&amp;-$A70,SCH!$E$5:$P$9552,5,0),"")</f>
        <v>KLKV</v>
      </c>
      <c r="F70" s="15">
        <f>IFERROR(VLOOKUP(E66&amp;-$A70,SCH!$E$5:$P$9552,6,0),"")</f>
        <v>0.340277777777778</v>
      </c>
      <c r="G70" s="47">
        <f>IFERROR(VLOOKUP(E66&amp;-$A70,SCH!$E$5:$P$9552,7,0),"")</f>
        <v>33.7</v>
      </c>
      <c r="H70" s="48">
        <f t="shared" si="3"/>
        <v>0.020833333333333</v>
      </c>
      <c r="I70" s="62"/>
    </row>
    <row r="71" ht="15.75" spans="1:9">
      <c r="A71" s="46">
        <v>4</v>
      </c>
      <c r="B71" s="15">
        <f>IFERROR(VLOOKUP(E66&amp;-$A71,SCH!$E$5:$P$9552,2,0),"")</f>
        <v>0.361111111111111</v>
      </c>
      <c r="C71" s="15" t="str">
        <f>IFERROR(VLOOKUP(E66&amp;-$A71,SCH!$E$5:$P$9552,3,0),"")</f>
        <v>KLKV</v>
      </c>
      <c r="D71" s="15" t="str">
        <f>IFERROR(VLOOKUP(E66&amp;-$A71,SCH!$E$5:$P$9552,4,0),"")</f>
        <v>NH</v>
      </c>
      <c r="E71" s="15" t="str">
        <f>IFERROR(VLOOKUP(E66&amp;-$A71,SCH!$E$5:$P$9552,5,0),"")</f>
        <v>MC</v>
      </c>
      <c r="F71" s="15">
        <f>IFERROR(VLOOKUP(E66&amp;-$A71,SCH!$E$5:$P$9552,6,0),"")</f>
        <v>0.444444444444444</v>
      </c>
      <c r="G71" s="47">
        <f>IFERROR(VLOOKUP(E66&amp;-$A71,SCH!$E$5:$P$9552,7,0),"")</f>
        <v>40</v>
      </c>
      <c r="H71" s="48">
        <f t="shared" si="3"/>
        <v>0.00694444444444503</v>
      </c>
      <c r="I71" s="62"/>
    </row>
    <row r="72" ht="15.75" spans="1:9">
      <c r="A72" s="46">
        <v>5</v>
      </c>
      <c r="B72" s="15">
        <f>IFERROR(VLOOKUP(E66&amp;-$A72,SCH!$E$5:$P$9552,2,0),"")</f>
        <v>0.451388888888889</v>
      </c>
      <c r="C72" s="15" t="str">
        <f>IFERROR(VLOOKUP(E66&amp;-$A72,SCH!$E$5:$P$9552,3,0),"")</f>
        <v>MC</v>
      </c>
      <c r="D72" s="15" t="str">
        <f>IFERROR(VLOOKUP(E66&amp;-$A72,SCH!$E$5:$P$9552,4,0),"")</f>
        <v>NH</v>
      </c>
      <c r="E72" s="15" t="str">
        <f>IFERROR(VLOOKUP(E66&amp;-$A72,SCH!$E$5:$P$9552,5,0),"")</f>
        <v>KLKV</v>
      </c>
      <c r="F72" s="15">
        <f>IFERROR(VLOOKUP(E66&amp;-$A72,SCH!$E$5:$P$9552,6,0),"")</f>
        <v>0.520833333333333</v>
      </c>
      <c r="G72" s="47">
        <f>IFERROR(VLOOKUP(E66&amp;-$A72,SCH!$E$5:$P$9552,7,0),"")</f>
        <v>40</v>
      </c>
      <c r="H72" s="48">
        <f t="shared" si="3"/>
        <v>0.00347222222222299</v>
      </c>
      <c r="I72" s="62"/>
    </row>
    <row r="73" ht="16.5" spans="1:9">
      <c r="A73" s="46">
        <v>6</v>
      </c>
      <c r="B73" s="15">
        <f>IFERROR(VLOOKUP(E66&amp;-$A73,SCH!$E$5:$P$9552,2,0),"")</f>
        <v>0.524305555555556</v>
      </c>
      <c r="C73" s="15" t="str">
        <f>IFERROR(VLOOKUP(E66&amp;-$A73,SCH!$E$5:$P$9552,3,0),"")</f>
        <v>KLKV</v>
      </c>
      <c r="D73" s="15" t="str">
        <f>IFERROR(VLOOKUP(E66&amp;-$A73,SCH!$E$5:$P$9552,4,0),"")</f>
        <v>NH</v>
      </c>
      <c r="E73" s="15" t="str">
        <f>IFERROR(VLOOKUP(E66&amp;-$A73,SCH!$E$5:$P$9552,5,0),"")</f>
        <v>PSL</v>
      </c>
      <c r="F73" s="15">
        <f>IFERROR(VLOOKUP(E66&amp;-$A73,SCH!$E$5:$P$9552,6,0),"")</f>
        <v>0.53125</v>
      </c>
      <c r="G73" s="47">
        <f>IFERROR(VLOOKUP(E66&amp;-$A73,SCH!$E$5:$P$9552,7,0),"")</f>
        <v>3.5</v>
      </c>
      <c r="H73" s="48" t="str">
        <f>IFERROR((#REF!-F73),"")</f>
        <v/>
      </c>
      <c r="I73" s="62"/>
    </row>
    <row r="74" ht="15.95" customHeight="1" spans="1:9">
      <c r="A74" s="53" t="s">
        <v>144</v>
      </c>
      <c r="B74" s="53"/>
      <c r="C74" s="54">
        <f>B68-TIME(0,15,0)</f>
        <v>0.201388888888889</v>
      </c>
      <c r="D74" s="53" t="s">
        <v>145</v>
      </c>
      <c r="E74" s="55">
        <f>VLOOKUP(E66&amp;-$A68,SCH!$E$5:$P$9552,8,0)</f>
        <v>0.340277777777777</v>
      </c>
      <c r="F74" s="56" t="s">
        <v>146</v>
      </c>
      <c r="G74" s="56"/>
      <c r="H74" s="56"/>
      <c r="I74" s="64">
        <f>SUM(G68:G73)</f>
        <v>154.4</v>
      </c>
    </row>
    <row r="75" ht="15.95" customHeight="1" spans="1:9">
      <c r="A75" s="53" t="s">
        <v>147</v>
      </c>
      <c r="B75" s="53"/>
      <c r="C75" s="54">
        <f>C74+E75</f>
        <v>0.541666666666666</v>
      </c>
      <c r="D75" s="53" t="s">
        <v>148</v>
      </c>
      <c r="E75" s="55">
        <f>VLOOKUP(E66&amp;-$A68,SCH!$E$5:$P$9552,9,0)</f>
        <v>0.340277777777777</v>
      </c>
      <c r="F75" s="56" t="s">
        <v>149</v>
      </c>
      <c r="G75" s="56"/>
      <c r="H75" s="56"/>
      <c r="I75" s="65">
        <f>VLOOKUP(E66&amp;-$A68,SCH!$E$5:$P$9552,10,0)</f>
        <v>0.00694444444444392</v>
      </c>
    </row>
    <row r="76" ht="14.45" customHeight="1" spans="1:9">
      <c r="A76" s="57" t="s">
        <v>150</v>
      </c>
      <c r="B76" s="57"/>
      <c r="C76" s="57"/>
      <c r="D76" s="57"/>
      <c r="E76" s="57"/>
      <c r="F76" s="57"/>
      <c r="G76" s="57"/>
      <c r="H76" s="57"/>
      <c r="I76" s="57"/>
    </row>
    <row r="77" ht="15.75" spans="1:9">
      <c r="A77" s="57"/>
      <c r="B77" s="57"/>
      <c r="C77" s="57"/>
      <c r="D77" s="57"/>
      <c r="E77" s="57"/>
      <c r="F77" s="57"/>
      <c r="G77" s="57"/>
      <c r="H77" s="57"/>
      <c r="I77" s="57"/>
    </row>
    <row r="78" ht="15.75" spans="1:9">
      <c r="A78" s="57"/>
      <c r="B78" s="57"/>
      <c r="C78" s="57"/>
      <c r="D78" s="57"/>
      <c r="E78" s="57"/>
      <c r="F78" s="57"/>
      <c r="G78" s="57"/>
      <c r="H78" s="57"/>
      <c r="I78" s="57"/>
    </row>
    <row r="79" ht="14.45" customHeight="1" spans="1:9">
      <c r="A79" s="58" t="s">
        <v>151</v>
      </c>
      <c r="B79" s="58"/>
      <c r="C79" s="58"/>
      <c r="D79" s="59" t="s">
        <v>152</v>
      </c>
      <c r="E79" s="58" t="s">
        <v>153</v>
      </c>
      <c r="F79" s="58"/>
      <c r="G79" s="58"/>
      <c r="H79" s="58"/>
      <c r="I79" s="58"/>
    </row>
    <row r="80" ht="15.75" spans="1:9">
      <c r="A80" s="58"/>
      <c r="B80" s="58"/>
      <c r="C80" s="58"/>
      <c r="D80" s="59"/>
      <c r="E80" s="58"/>
      <c r="F80" s="58"/>
      <c r="G80" s="58"/>
      <c r="H80" s="58"/>
      <c r="I80" s="58"/>
    </row>
    <row r="81" ht="15.75" spans="1:9">
      <c r="A81" s="58"/>
      <c r="B81" s="58"/>
      <c r="C81" s="58"/>
      <c r="D81" s="59"/>
      <c r="E81" s="58"/>
      <c r="F81" s="58"/>
      <c r="G81" s="58"/>
      <c r="H81" s="58"/>
      <c r="I81" s="58"/>
    </row>
    <row r="82" ht="15.75" spans="1:9">
      <c r="A82" s="58"/>
      <c r="B82" s="58"/>
      <c r="C82" s="58"/>
      <c r="D82" s="59"/>
      <c r="E82" s="58"/>
      <c r="F82" s="58"/>
      <c r="G82" s="58"/>
      <c r="H82" s="58"/>
      <c r="I82" s="58"/>
    </row>
    <row r="83" ht="15.75"/>
    <row r="84" ht="17.45" customHeight="1" spans="1:9">
      <c r="A84" s="29" t="str">
        <f>SCH!$A$1</f>
        <v>UNIT : PARASSALA</v>
      </c>
      <c r="B84" s="29"/>
      <c r="C84" s="29"/>
      <c r="D84" s="29"/>
      <c r="E84" s="29"/>
      <c r="F84" s="29"/>
      <c r="G84" s="29"/>
      <c r="H84" s="29"/>
      <c r="I84" s="29"/>
    </row>
    <row r="85" ht="20.45" customHeight="1" spans="1:9">
      <c r="A85" s="30" t="s">
        <v>135</v>
      </c>
      <c r="B85" s="30"/>
      <c r="C85" s="30"/>
      <c r="D85" s="31"/>
      <c r="E85" s="31"/>
      <c r="F85" s="31"/>
      <c r="G85" s="32" t="s">
        <v>136</v>
      </c>
      <c r="H85" s="32"/>
      <c r="I85" s="32"/>
    </row>
    <row r="86" ht="20.45" customHeight="1" spans="1:9">
      <c r="A86" s="33" t="s">
        <v>137</v>
      </c>
      <c r="B86" s="33"/>
      <c r="C86" s="34" t="s">
        <v>138</v>
      </c>
      <c r="D86" s="33" t="s">
        <v>139</v>
      </c>
      <c r="E86" s="35">
        <v>15</v>
      </c>
      <c r="F86" s="35"/>
      <c r="G86" s="36" t="s">
        <v>140</v>
      </c>
      <c r="H86" s="37"/>
      <c r="I86" s="37"/>
    </row>
    <row r="87" ht="29.25" spans="1:9">
      <c r="A87" s="38" t="s">
        <v>6</v>
      </c>
      <c r="B87" s="39" t="s">
        <v>20</v>
      </c>
      <c r="C87" s="39" t="s">
        <v>21</v>
      </c>
      <c r="D87" s="39" t="s">
        <v>141</v>
      </c>
      <c r="E87" s="39" t="s">
        <v>22</v>
      </c>
      <c r="F87" s="40" t="s">
        <v>142</v>
      </c>
      <c r="G87" s="41" t="s">
        <v>143</v>
      </c>
      <c r="H87" s="40" t="s">
        <v>19</v>
      </c>
      <c r="I87" s="60" t="s">
        <v>25</v>
      </c>
    </row>
    <row r="88" ht="15.75" spans="1:9">
      <c r="A88" s="42">
        <v>1</v>
      </c>
      <c r="B88" s="43">
        <f>IFERROR(VLOOKUP(E86&amp;-$A88,SCH!$E$5:$P$9552,2,0),"")</f>
        <v>0.541666666666667</v>
      </c>
      <c r="C88" s="43" t="str">
        <f>IFERROR(VLOOKUP(E86&amp;-$A88,SCH!$E$5:$P$9552,3,0),"")</f>
        <v>PSL</v>
      </c>
      <c r="D88" s="43" t="str">
        <f>IFERROR(VLOOKUP(E86&amp;-$A88,SCH!$E$5:$P$9552,4,0),"")</f>
        <v>NH</v>
      </c>
      <c r="E88" s="43" t="str">
        <f>IFERROR(VLOOKUP(E86&amp;-$A88,SCH!$E$5:$P$9552,5,0),"")</f>
        <v>KLKV</v>
      </c>
      <c r="F88" s="43">
        <f>IFERROR(VLOOKUP(E86&amp;-$A88,SCH!$E$5:$P$9552,6,0),"")</f>
        <v>0.548611111111111</v>
      </c>
      <c r="G88" s="44">
        <f>IFERROR(VLOOKUP(E86&amp;-$A88,SCH!$E$5:$P$9552,7,0),"")</f>
        <v>3.5</v>
      </c>
      <c r="H88" s="45">
        <f t="shared" ref="H88:H92" si="4">IFERROR((B89-F88),"")</f>
        <v>0.00347222222222598</v>
      </c>
      <c r="I88" s="61"/>
    </row>
    <row r="89" ht="15.75" spans="1:9">
      <c r="A89" s="46">
        <v>2</v>
      </c>
      <c r="B89" s="15">
        <f>IFERROR(VLOOKUP(E86&amp;-$A89,SCH!$E$5:$P$9552,2,0),"")</f>
        <v>0.552083333333337</v>
      </c>
      <c r="C89" s="15" t="str">
        <f>IFERROR(VLOOKUP(E86&amp;-$A89,SCH!$E$5:$P$9552,3,0),"")</f>
        <v>KLKV</v>
      </c>
      <c r="D89" s="15" t="str">
        <f>IFERROR(VLOOKUP(E86&amp;-$A89,SCH!$E$5:$P$9552,4,0),"")</f>
        <v>NH</v>
      </c>
      <c r="E89" s="15" t="str">
        <f>IFERROR(VLOOKUP(E86&amp;-$A89,SCH!$E$5:$P$9552,5,0),"")</f>
        <v>TVM</v>
      </c>
      <c r="F89" s="15">
        <f>IFERROR(VLOOKUP(E86&amp;-$A89,SCH!$E$5:$P$9552,6,0),"")</f>
        <v>0.607638888888893</v>
      </c>
      <c r="G89" s="47">
        <f>IFERROR(VLOOKUP(E86&amp;-$A89,SCH!$E$5:$P$9552,7,0),"")</f>
        <v>33.7</v>
      </c>
      <c r="H89" s="48">
        <f t="shared" si="4"/>
        <v>0.00694444444444009</v>
      </c>
      <c r="I89" s="62"/>
    </row>
    <row r="90" ht="15.75" spans="1:9">
      <c r="A90" s="46">
        <v>3</v>
      </c>
      <c r="B90" s="15">
        <f>IFERROR(VLOOKUP(E86&amp;-$A90,SCH!$E$5:$P$9552,2,0),"")</f>
        <v>0.614583333333333</v>
      </c>
      <c r="C90" s="15" t="str">
        <f>IFERROR(VLOOKUP(E86&amp;-$A90,SCH!$E$5:$P$9552,3,0),"")</f>
        <v>TVM</v>
      </c>
      <c r="D90" s="15" t="str">
        <f>IFERROR(VLOOKUP(E86&amp;-$A90,SCH!$E$5:$P$9552,4,0),"")</f>
        <v>NH</v>
      </c>
      <c r="E90" s="15" t="str">
        <f>IFERROR(VLOOKUP(E86&amp;-$A90,SCH!$E$5:$P$9552,5,0),"")</f>
        <v>KLKV</v>
      </c>
      <c r="F90" s="15">
        <f>IFERROR(VLOOKUP(E86&amp;-$A90,SCH!$E$5:$P$9552,6,0),"")</f>
        <v>0.670138888888889</v>
      </c>
      <c r="G90" s="47">
        <f>IFERROR(VLOOKUP(E86&amp;-$A90,SCH!$E$5:$P$9552,7,0),"")</f>
        <v>33.7</v>
      </c>
      <c r="H90" s="48">
        <f t="shared" si="4"/>
        <v>0.020833333333333</v>
      </c>
      <c r="I90" s="62"/>
    </row>
    <row r="91" ht="15.75" spans="1:9">
      <c r="A91" s="46">
        <v>4</v>
      </c>
      <c r="B91" s="15">
        <f>IFERROR(VLOOKUP(E86&amp;-$A91,SCH!$E$5:$P$9552,2,0),"")</f>
        <v>0.690972222222222</v>
      </c>
      <c r="C91" s="15" t="str">
        <f>IFERROR(VLOOKUP(E86&amp;-$A91,SCH!$E$5:$P$9552,3,0),"")</f>
        <v>KLKV</v>
      </c>
      <c r="D91" s="15" t="str">
        <f>IFERROR(VLOOKUP(E86&amp;-$A91,SCH!$E$5:$P$9552,4,0),"")</f>
        <v>NH</v>
      </c>
      <c r="E91" s="15" t="str">
        <f>IFERROR(VLOOKUP(E86&amp;-$A91,SCH!$E$5:$P$9552,5,0),"")</f>
        <v>MC</v>
      </c>
      <c r="F91" s="15">
        <f>IFERROR(VLOOKUP(E86&amp;-$A91,SCH!$E$5:$P$9552,6,0),"")</f>
        <v>0.760416666666666</v>
      </c>
      <c r="G91" s="47">
        <f>IFERROR(VLOOKUP(E86&amp;-$A91,SCH!$E$5:$P$9552,7,0),"")</f>
        <v>40</v>
      </c>
      <c r="H91" s="48">
        <f t="shared" si="4"/>
        <v>0.00694444444444509</v>
      </c>
      <c r="I91" s="62"/>
    </row>
    <row r="92" ht="15.75" spans="1:9">
      <c r="A92" s="46">
        <v>5</v>
      </c>
      <c r="B92" s="15">
        <f>IFERROR(VLOOKUP(E86&amp;-$A92,SCH!$E$5:$P$9552,2,0),"")</f>
        <v>0.767361111111111</v>
      </c>
      <c r="C92" s="15" t="str">
        <f>IFERROR(VLOOKUP(E86&amp;-$A92,SCH!$E$5:$P$9552,3,0),"")</f>
        <v>MC</v>
      </c>
      <c r="D92" s="15" t="str">
        <f>IFERROR(VLOOKUP(E86&amp;-$A92,SCH!$E$5:$P$9552,4,0),"")</f>
        <v>NH</v>
      </c>
      <c r="E92" s="15" t="str">
        <f>IFERROR(VLOOKUP(E86&amp;-$A92,SCH!$E$5:$P$9552,5,0),"")</f>
        <v>KLKV</v>
      </c>
      <c r="F92" s="15">
        <f>IFERROR(VLOOKUP(E86&amp;-$A92,SCH!$E$5:$P$9552,6,0),"")</f>
        <v>0.840277777777778</v>
      </c>
      <c r="G92" s="47">
        <f>IFERROR(VLOOKUP(E86&amp;-$A92,SCH!$E$5:$P$9552,7,0),"")</f>
        <v>40</v>
      </c>
      <c r="H92" s="48">
        <f t="shared" si="4"/>
        <v>0.00694444444444398</v>
      </c>
      <c r="I92" s="62"/>
    </row>
    <row r="93" ht="16.5" spans="1:9">
      <c r="A93" s="46">
        <v>6</v>
      </c>
      <c r="B93" s="15">
        <f>IFERROR(VLOOKUP(E86&amp;-$A93,SCH!$E$5:$P$9552,2,0),"")</f>
        <v>0.847222222222222</v>
      </c>
      <c r="C93" s="15" t="str">
        <f>IFERROR(VLOOKUP(E86&amp;-$A93,SCH!$E$5:$P$9552,3,0),"")</f>
        <v>KLKV</v>
      </c>
      <c r="D93" s="15" t="str">
        <f>IFERROR(VLOOKUP(E86&amp;-$A93,SCH!$E$5:$P$9552,4,0),"")</f>
        <v>NH</v>
      </c>
      <c r="E93" s="15" t="str">
        <f>IFERROR(VLOOKUP(E86&amp;-$A93,SCH!$E$5:$P$9552,5,0),"")</f>
        <v>PSL</v>
      </c>
      <c r="F93" s="15">
        <f>IFERROR(VLOOKUP(E86&amp;-$A93,SCH!$E$5:$P$9552,6,0),"")</f>
        <v>0.854166666666666</v>
      </c>
      <c r="G93" s="47">
        <f>IFERROR(VLOOKUP(E86&amp;-$A93,SCH!$E$5:$P$9552,7,0),"")</f>
        <v>3.5</v>
      </c>
      <c r="H93" s="48" t="str">
        <f>IFERROR((#REF!-F93),"")</f>
        <v/>
      </c>
      <c r="I93" s="62"/>
    </row>
    <row r="94" ht="15.95" customHeight="1" spans="1:9">
      <c r="A94" s="53" t="s">
        <v>144</v>
      </c>
      <c r="B94" s="53"/>
      <c r="C94" s="54">
        <f>B88-TIME(0,15,0)</f>
        <v>0.53125</v>
      </c>
      <c r="D94" s="53" t="s">
        <v>145</v>
      </c>
      <c r="E94" s="55">
        <f>VLOOKUP(E86&amp;-$A88,SCH!$E$5:$P$9552,8,0)</f>
        <v>0.333333333333332</v>
      </c>
      <c r="F94" s="56" t="s">
        <v>146</v>
      </c>
      <c r="G94" s="56"/>
      <c r="H94" s="56"/>
      <c r="I94" s="64">
        <f>SUM(G88:G93)</f>
        <v>154.4</v>
      </c>
    </row>
    <row r="95" ht="15.95" customHeight="1" spans="1:9">
      <c r="A95" s="53" t="s">
        <v>147</v>
      </c>
      <c r="B95" s="53"/>
      <c r="C95" s="54">
        <f>C94+E95</f>
        <v>0.864583333333332</v>
      </c>
      <c r="D95" s="53" t="s">
        <v>148</v>
      </c>
      <c r="E95" s="55">
        <f>VLOOKUP(E86&amp;-$A88,SCH!$E$5:$P$9552,9,0)</f>
        <v>0.333333333333332</v>
      </c>
      <c r="F95" s="56" t="s">
        <v>149</v>
      </c>
      <c r="G95" s="56"/>
      <c r="H95" s="56"/>
      <c r="I95" s="65">
        <f>VLOOKUP(E86&amp;-$A88,SCH!$E$5:$P$9552,10,0)</f>
        <v>0</v>
      </c>
    </row>
    <row r="96" ht="14.45" customHeight="1" spans="1:9">
      <c r="A96" s="57" t="s">
        <v>150</v>
      </c>
      <c r="B96" s="57"/>
      <c r="C96" s="57"/>
      <c r="D96" s="57"/>
      <c r="E96" s="57"/>
      <c r="F96" s="57"/>
      <c r="G96" s="57"/>
      <c r="H96" s="57"/>
      <c r="I96" s="57"/>
    </row>
    <row r="97" ht="15.75" spans="1:9">
      <c r="A97" s="57"/>
      <c r="B97" s="57"/>
      <c r="C97" s="57"/>
      <c r="D97" s="57"/>
      <c r="E97" s="57"/>
      <c r="F97" s="57"/>
      <c r="G97" s="57"/>
      <c r="H97" s="57"/>
      <c r="I97" s="57"/>
    </row>
    <row r="98" ht="15.75" spans="1:9">
      <c r="A98" s="57"/>
      <c r="B98" s="57"/>
      <c r="C98" s="57"/>
      <c r="D98" s="57"/>
      <c r="E98" s="57"/>
      <c r="F98" s="57"/>
      <c r="G98" s="57"/>
      <c r="H98" s="57"/>
      <c r="I98" s="57"/>
    </row>
    <row r="99" ht="14.45" customHeight="1" spans="1:9">
      <c r="A99" s="58" t="s">
        <v>151</v>
      </c>
      <c r="B99" s="58"/>
      <c r="C99" s="58"/>
      <c r="D99" s="59" t="s">
        <v>152</v>
      </c>
      <c r="E99" s="58" t="s">
        <v>153</v>
      </c>
      <c r="F99" s="58"/>
      <c r="G99" s="58"/>
      <c r="H99" s="58"/>
      <c r="I99" s="58"/>
    </row>
    <row r="100" ht="15.75" spans="1:9">
      <c r="A100" s="58"/>
      <c r="B100" s="58"/>
      <c r="C100" s="58"/>
      <c r="D100" s="59"/>
      <c r="E100" s="58"/>
      <c r="F100" s="58"/>
      <c r="G100" s="58"/>
      <c r="H100" s="58"/>
      <c r="I100" s="58"/>
    </row>
    <row r="101" ht="15.75" spans="1:9">
      <c r="A101" s="58"/>
      <c r="B101" s="58"/>
      <c r="C101" s="58"/>
      <c r="D101" s="59"/>
      <c r="E101" s="58"/>
      <c r="F101" s="58"/>
      <c r="G101" s="58"/>
      <c r="H101" s="58"/>
      <c r="I101" s="58"/>
    </row>
    <row r="102" ht="15.75" spans="1:9">
      <c r="A102" s="58"/>
      <c r="B102" s="58"/>
      <c r="C102" s="58"/>
      <c r="D102" s="59"/>
      <c r="E102" s="58"/>
      <c r="F102" s="58"/>
      <c r="G102" s="58"/>
      <c r="H102" s="58"/>
      <c r="I102" s="58"/>
    </row>
    <row r="104" ht="15.75"/>
    <row r="105" ht="17.45" customHeight="1" spans="1:9">
      <c r="A105" s="29" t="str">
        <f>SCH!$A$1</f>
        <v>UNIT : PARASSALA</v>
      </c>
      <c r="B105" s="29"/>
      <c r="C105" s="29"/>
      <c r="D105" s="29"/>
      <c r="E105" s="29"/>
      <c r="F105" s="29"/>
      <c r="G105" s="29"/>
      <c r="H105" s="29"/>
      <c r="I105" s="29"/>
    </row>
    <row r="106" ht="20.45" customHeight="1" spans="1:9">
      <c r="A106" s="30" t="s">
        <v>135</v>
      </c>
      <c r="B106" s="30"/>
      <c r="C106" s="30"/>
      <c r="D106" s="31"/>
      <c r="E106" s="31"/>
      <c r="F106" s="31"/>
      <c r="G106" s="32" t="s">
        <v>136</v>
      </c>
      <c r="H106" s="32"/>
      <c r="I106" s="32"/>
    </row>
    <row r="107" customHeight="1" spans="1:9">
      <c r="A107" s="33" t="s">
        <v>137</v>
      </c>
      <c r="B107" s="33"/>
      <c r="C107" s="34" t="s">
        <v>138</v>
      </c>
      <c r="D107" s="33" t="s">
        <v>139</v>
      </c>
      <c r="E107" s="35">
        <v>16</v>
      </c>
      <c r="F107" s="35"/>
      <c r="G107" s="36" t="s">
        <v>140</v>
      </c>
      <c r="H107" s="37"/>
      <c r="I107" s="37"/>
    </row>
    <row r="108" ht="29.25" spans="1:9">
      <c r="A108" s="38" t="s">
        <v>6</v>
      </c>
      <c r="B108" s="39" t="s">
        <v>20</v>
      </c>
      <c r="C108" s="39" t="s">
        <v>21</v>
      </c>
      <c r="D108" s="39" t="s">
        <v>141</v>
      </c>
      <c r="E108" s="39" t="s">
        <v>22</v>
      </c>
      <c r="F108" s="40" t="s">
        <v>142</v>
      </c>
      <c r="G108" s="41" t="s">
        <v>143</v>
      </c>
      <c r="H108" s="40" t="s">
        <v>19</v>
      </c>
      <c r="I108" s="60" t="s">
        <v>25</v>
      </c>
    </row>
    <row r="109" ht="15.75" spans="1:9">
      <c r="A109" s="42">
        <v>1</v>
      </c>
      <c r="B109" s="43">
        <f>IFERROR(VLOOKUP(E107&amp;-$A109,SCH!$E$5:$P$9552,2,0),"")</f>
        <v>0.21875</v>
      </c>
      <c r="C109" s="43" t="str">
        <f>IFERROR(VLOOKUP(E107&amp;-$A109,SCH!$E$5:$P$9552,3,0),"")</f>
        <v>PSL</v>
      </c>
      <c r="D109" s="43" t="str">
        <f>IFERROR(VLOOKUP(E107&amp;-$A109,SCH!$E$5:$P$9552,4,0),"")</f>
        <v>NH</v>
      </c>
      <c r="E109" s="43" t="str">
        <f>IFERROR(VLOOKUP(E107&amp;-$A109,SCH!$E$5:$P$9552,5,0),"")</f>
        <v>KLKV</v>
      </c>
      <c r="F109" s="43">
        <f>IFERROR(VLOOKUP(E107&amp;-$A109,SCH!$E$5:$P$9552,6,0),"")</f>
        <v>0.225694444444444</v>
      </c>
      <c r="G109" s="44">
        <f>IFERROR(VLOOKUP(E107&amp;-$A109,SCH!$E$5:$P$9552,7,0),"")</f>
        <v>3.5</v>
      </c>
      <c r="H109" s="45">
        <f t="shared" ref="H109:H113" si="5">IFERROR((B110-F109),"")</f>
        <v>0.00347222222222299</v>
      </c>
      <c r="I109" s="61"/>
    </row>
    <row r="110" ht="15.75" spans="1:9">
      <c r="A110" s="46">
        <v>2</v>
      </c>
      <c r="B110" s="15">
        <f>IFERROR(VLOOKUP(E107&amp;-$A110,SCH!$E$5:$P$9552,2,0),"")</f>
        <v>0.229166666666667</v>
      </c>
      <c r="C110" s="15" t="str">
        <f>IFERROR(VLOOKUP(E107&amp;-$A110,SCH!$E$5:$P$9552,3,0),"")</f>
        <v>KLKV</v>
      </c>
      <c r="D110" s="15" t="str">
        <f>IFERROR(VLOOKUP(E107&amp;-$A110,SCH!$E$5:$P$9552,4,0),"")</f>
        <v>NH</v>
      </c>
      <c r="E110" s="15" t="str">
        <f>IFERROR(VLOOKUP(E107&amp;-$A110,SCH!$E$5:$P$9552,5,0),"")</f>
        <v>MC</v>
      </c>
      <c r="F110" s="15">
        <f>IFERROR(VLOOKUP(E107&amp;-$A110,SCH!$E$5:$P$9552,6,0),"")</f>
        <v>0.298611111111111</v>
      </c>
      <c r="G110" s="47">
        <f>IFERROR(VLOOKUP(E107&amp;-$A110,SCH!$E$5:$P$9552,7,0),"")</f>
        <v>40</v>
      </c>
      <c r="H110" s="48">
        <f t="shared" si="5"/>
        <v>0.00694444444444503</v>
      </c>
      <c r="I110" s="62"/>
    </row>
    <row r="111" ht="15.75" spans="1:9">
      <c r="A111" s="46">
        <v>3</v>
      </c>
      <c r="B111" s="15">
        <f>IFERROR(VLOOKUP(E107&amp;-$A111,SCH!$E$5:$P$9552,2,0),"")</f>
        <v>0.305555555555556</v>
      </c>
      <c r="C111" s="15" t="str">
        <f>IFERROR(VLOOKUP(E107&amp;-$A111,SCH!$E$5:$P$9552,3,0),"")</f>
        <v>MC</v>
      </c>
      <c r="D111" s="15" t="str">
        <f>IFERROR(VLOOKUP(E107&amp;-$A111,SCH!$E$5:$P$9552,4,0),"")</f>
        <v>NH</v>
      </c>
      <c r="E111" s="15" t="str">
        <f>IFERROR(VLOOKUP(E107&amp;-$A111,SCH!$E$5:$P$9552,5,0),"")</f>
        <v>KLKV</v>
      </c>
      <c r="F111" s="15">
        <f>IFERROR(VLOOKUP(E107&amp;-$A111,SCH!$E$5:$P$9552,6,0),"")</f>
        <v>0.388888888888889</v>
      </c>
      <c r="G111" s="47">
        <f>IFERROR(VLOOKUP(E107&amp;-$A111,SCH!$E$5:$P$9552,7,0),"")</f>
        <v>40</v>
      </c>
      <c r="H111" s="48">
        <f t="shared" si="5"/>
        <v>0.020833333333333</v>
      </c>
      <c r="I111" s="62"/>
    </row>
    <row r="112" ht="15.75" spans="1:9">
      <c r="A112" s="46">
        <v>4</v>
      </c>
      <c r="B112" s="15">
        <f>IFERROR(VLOOKUP(E107&amp;-$A112,SCH!$E$5:$P$9552,2,0),"")</f>
        <v>0.409722222222222</v>
      </c>
      <c r="C112" s="15" t="str">
        <f>IFERROR(VLOOKUP(E107&amp;-$A112,SCH!$E$5:$P$9552,3,0),"")</f>
        <v>KLKV</v>
      </c>
      <c r="D112" s="15" t="str">
        <f>IFERROR(VLOOKUP(E107&amp;-$A112,SCH!$E$5:$P$9552,4,0),"")</f>
        <v>NH</v>
      </c>
      <c r="E112" s="15" t="str">
        <f>IFERROR(VLOOKUP(E107&amp;-$A112,SCH!$E$5:$P$9552,5,0),"")</f>
        <v>TVM</v>
      </c>
      <c r="F112" s="15">
        <f>IFERROR(VLOOKUP(E107&amp;-$A112,SCH!$E$5:$P$9552,6,0),"")</f>
        <v>0.465277777777778</v>
      </c>
      <c r="G112" s="47">
        <f>IFERROR(VLOOKUP(E107&amp;-$A112,SCH!$E$5:$P$9552,7,0),"")</f>
        <v>33.7</v>
      </c>
      <c r="H112" s="48">
        <f t="shared" si="5"/>
        <v>0.00694444444444398</v>
      </c>
      <c r="I112" s="62"/>
    </row>
    <row r="113" ht="15.75" spans="1:9">
      <c r="A113" s="46">
        <v>5</v>
      </c>
      <c r="B113" s="15">
        <f>IFERROR(VLOOKUP(E107&amp;-$A113,SCH!$E$5:$P$9552,2,0),"")</f>
        <v>0.472222222222222</v>
      </c>
      <c r="C113" s="15" t="str">
        <f>IFERROR(VLOOKUP(E107&amp;-$A113,SCH!$E$5:$P$9552,3,0),"")</f>
        <v>TVM</v>
      </c>
      <c r="D113" s="15" t="str">
        <f>IFERROR(VLOOKUP(E107&amp;-$A113,SCH!$E$5:$P$9552,4,0),"")</f>
        <v>NH</v>
      </c>
      <c r="E113" s="15" t="str">
        <f>IFERROR(VLOOKUP(E107&amp;-$A113,SCH!$E$5:$P$9552,5,0),"")</f>
        <v>KLKV</v>
      </c>
      <c r="F113" s="15">
        <f>IFERROR(VLOOKUP(E107&amp;-$A113,SCH!$E$5:$P$9552,6,0),"")</f>
        <v>0.527777777777778</v>
      </c>
      <c r="G113" s="47">
        <f>IFERROR(VLOOKUP(E107&amp;-$A113,SCH!$E$5:$P$9552,7,0),"")</f>
        <v>33.7</v>
      </c>
      <c r="H113" s="48">
        <f t="shared" si="5"/>
        <v>0.00347222222222199</v>
      </c>
      <c r="I113" s="62"/>
    </row>
    <row r="114" ht="16.5" spans="1:9">
      <c r="A114" s="46">
        <v>6</v>
      </c>
      <c r="B114" s="15">
        <f>IFERROR(VLOOKUP(E107&amp;-$A114,SCH!$E$5:$P$9552,2,0),"")</f>
        <v>0.53125</v>
      </c>
      <c r="C114" s="15" t="str">
        <f>IFERROR(VLOOKUP(E107&amp;-$A114,SCH!$E$5:$P$9552,3,0),"")</f>
        <v>KLKV</v>
      </c>
      <c r="D114" s="15" t="str">
        <f>IFERROR(VLOOKUP(E107&amp;-$A114,SCH!$E$5:$P$9552,4,0),"")</f>
        <v>NH</v>
      </c>
      <c r="E114" s="15" t="str">
        <f>IFERROR(VLOOKUP(E107&amp;-$A114,SCH!$E$5:$P$9552,5,0),"")</f>
        <v>PSL</v>
      </c>
      <c r="F114" s="15">
        <f>IFERROR(VLOOKUP(E107&amp;-$A114,SCH!$E$5:$P$9552,6,0),"")</f>
        <v>0.538194444444444</v>
      </c>
      <c r="G114" s="47">
        <f>IFERROR(VLOOKUP(E107&amp;-$A114,SCH!$E$5:$P$9552,7,0),"")</f>
        <v>3.5</v>
      </c>
      <c r="H114" s="48" t="str">
        <f>IFERROR((#REF!-F114),"")</f>
        <v/>
      </c>
      <c r="I114" s="62"/>
    </row>
    <row r="115" ht="15.95" customHeight="1" spans="1:9">
      <c r="A115" s="53" t="s">
        <v>144</v>
      </c>
      <c r="B115" s="53"/>
      <c r="C115" s="54">
        <f>B109-TIME(0,15,0)</f>
        <v>0.208333333333333</v>
      </c>
      <c r="D115" s="53" t="s">
        <v>145</v>
      </c>
      <c r="E115" s="55">
        <f>VLOOKUP(E107&amp;-$A109,SCH!$E$5:$P$9552,8,0)</f>
        <v>0.340277777777777</v>
      </c>
      <c r="F115" s="56" t="s">
        <v>146</v>
      </c>
      <c r="G115" s="56"/>
      <c r="H115" s="56"/>
      <c r="I115" s="64">
        <f>SUM(G109:G114)</f>
        <v>154.4</v>
      </c>
    </row>
    <row r="116" ht="15.95" customHeight="1" spans="1:9">
      <c r="A116" s="53" t="s">
        <v>147</v>
      </c>
      <c r="B116" s="53"/>
      <c r="C116" s="54">
        <f>C115+E116</f>
        <v>0.54861111111111</v>
      </c>
      <c r="D116" s="53" t="s">
        <v>148</v>
      </c>
      <c r="E116" s="55">
        <f>VLOOKUP(E107&amp;-$A109,SCH!$E$5:$P$9552,9,0)</f>
        <v>0.340277777777777</v>
      </c>
      <c r="F116" s="56" t="s">
        <v>149</v>
      </c>
      <c r="G116" s="56"/>
      <c r="H116" s="56"/>
      <c r="I116" s="65">
        <f>VLOOKUP(E107&amp;-$A109,SCH!$E$5:$P$9552,10,0)</f>
        <v>0.00694444444444392</v>
      </c>
    </row>
    <row r="117" ht="14.45" customHeight="1" spans="1:9">
      <c r="A117" s="57" t="s">
        <v>150</v>
      </c>
      <c r="B117" s="57"/>
      <c r="C117" s="57"/>
      <c r="D117" s="57"/>
      <c r="E117" s="57"/>
      <c r="F117" s="57"/>
      <c r="G117" s="57"/>
      <c r="H117" s="57"/>
      <c r="I117" s="57"/>
    </row>
    <row r="118" ht="15.75" spans="1:9">
      <c r="A118" s="57"/>
      <c r="B118" s="57"/>
      <c r="C118" s="57"/>
      <c r="D118" s="57"/>
      <c r="E118" s="57"/>
      <c r="F118" s="57"/>
      <c r="G118" s="57"/>
      <c r="H118" s="57"/>
      <c r="I118" s="57"/>
    </row>
    <row r="119" ht="15.75" spans="1:9">
      <c r="A119" s="57"/>
      <c r="B119" s="57"/>
      <c r="C119" s="57"/>
      <c r="D119" s="57"/>
      <c r="E119" s="57"/>
      <c r="F119" s="57"/>
      <c r="G119" s="57"/>
      <c r="H119" s="57"/>
      <c r="I119" s="57"/>
    </row>
    <row r="120" ht="14.45" customHeight="1" spans="1:9">
      <c r="A120" s="58" t="s">
        <v>151</v>
      </c>
      <c r="B120" s="58"/>
      <c r="C120" s="58"/>
      <c r="D120" s="59" t="s">
        <v>152</v>
      </c>
      <c r="E120" s="58" t="s">
        <v>153</v>
      </c>
      <c r="F120" s="58"/>
      <c r="G120" s="58"/>
      <c r="H120" s="58"/>
      <c r="I120" s="58"/>
    </row>
    <row r="121" ht="15.75" spans="1:9">
      <c r="A121" s="58"/>
      <c r="B121" s="58"/>
      <c r="C121" s="58"/>
      <c r="D121" s="59"/>
      <c r="E121" s="58"/>
      <c r="F121" s="58"/>
      <c r="G121" s="58"/>
      <c r="H121" s="58"/>
      <c r="I121" s="58"/>
    </row>
    <row r="122" ht="15.75" spans="1:9">
      <c r="A122" s="58"/>
      <c r="B122" s="58"/>
      <c r="C122" s="58"/>
      <c r="D122" s="59"/>
      <c r="E122" s="58"/>
      <c r="F122" s="58"/>
      <c r="G122" s="58"/>
      <c r="H122" s="58"/>
      <c r="I122" s="58"/>
    </row>
    <row r="123" ht="15.75" spans="1:9">
      <c r="A123" s="58"/>
      <c r="B123" s="58"/>
      <c r="C123" s="58"/>
      <c r="D123" s="59"/>
      <c r="E123" s="58"/>
      <c r="F123" s="58"/>
      <c r="G123" s="58"/>
      <c r="H123" s="58"/>
      <c r="I123" s="58"/>
    </row>
    <row r="124" ht="15.75"/>
    <row r="125" ht="17.45" customHeight="1" spans="1:9">
      <c r="A125" s="29" t="str">
        <f>SCH!$A$1</f>
        <v>UNIT : PARASSALA</v>
      </c>
      <c r="B125" s="29"/>
      <c r="C125" s="29"/>
      <c r="D125" s="29"/>
      <c r="E125" s="29"/>
      <c r="F125" s="29"/>
      <c r="G125" s="29"/>
      <c r="H125" s="29"/>
      <c r="I125" s="29"/>
    </row>
    <row r="126" ht="20.45" customHeight="1" spans="1:9">
      <c r="A126" s="30" t="s">
        <v>135</v>
      </c>
      <c r="B126" s="30"/>
      <c r="C126" s="30"/>
      <c r="D126" s="31"/>
      <c r="E126" s="31"/>
      <c r="F126" s="31"/>
      <c r="G126" s="32" t="s">
        <v>136</v>
      </c>
      <c r="H126" s="32"/>
      <c r="I126" s="32"/>
    </row>
    <row r="127" customHeight="1" spans="1:9">
      <c r="A127" s="33" t="s">
        <v>137</v>
      </c>
      <c r="B127" s="33"/>
      <c r="C127" s="34" t="s">
        <v>138</v>
      </c>
      <c r="D127" s="33" t="s">
        <v>139</v>
      </c>
      <c r="E127" s="35">
        <v>17</v>
      </c>
      <c r="F127" s="35"/>
      <c r="G127" s="36" t="s">
        <v>140</v>
      </c>
      <c r="H127" s="37"/>
      <c r="I127" s="37"/>
    </row>
    <row r="128" ht="29.25" spans="1:9">
      <c r="A128" s="38" t="s">
        <v>6</v>
      </c>
      <c r="B128" s="39" t="s">
        <v>20</v>
      </c>
      <c r="C128" s="39" t="s">
        <v>21</v>
      </c>
      <c r="D128" s="39" t="s">
        <v>141</v>
      </c>
      <c r="E128" s="39" t="s">
        <v>22</v>
      </c>
      <c r="F128" s="40" t="s">
        <v>142</v>
      </c>
      <c r="G128" s="41" t="s">
        <v>143</v>
      </c>
      <c r="H128" s="40" t="s">
        <v>19</v>
      </c>
      <c r="I128" s="60" t="s">
        <v>25</v>
      </c>
    </row>
    <row r="129" ht="15.75" spans="1:9">
      <c r="A129" s="42">
        <v>1</v>
      </c>
      <c r="B129" s="43">
        <f>IFERROR(VLOOKUP(E127&amp;-$A129,SCH!$E$5:$P$9552,2,0),"")</f>
        <v>0.552083333333333</v>
      </c>
      <c r="C129" s="43" t="str">
        <f>IFERROR(VLOOKUP(E127&amp;-$A129,SCH!$E$5:$P$9552,3,0),"")</f>
        <v>PSL</v>
      </c>
      <c r="D129" s="43" t="str">
        <f>IFERROR(VLOOKUP(E127&amp;-$A129,SCH!$E$5:$P$9552,4,0),"")</f>
        <v>NH</v>
      </c>
      <c r="E129" s="43" t="str">
        <f>IFERROR(VLOOKUP(E127&amp;-$A129,SCH!$E$5:$P$9552,5,0),"")</f>
        <v>KLKV</v>
      </c>
      <c r="F129" s="43">
        <f>IFERROR(VLOOKUP(E127&amp;-$A129,SCH!$E$5:$P$9552,6,0),"")</f>
        <v>0.559027777777777</v>
      </c>
      <c r="G129" s="44">
        <f>IFERROR(VLOOKUP(E127&amp;-$A129,SCH!$E$5:$P$9552,7,0),"")</f>
        <v>3.5</v>
      </c>
      <c r="H129" s="45">
        <f t="shared" ref="H129:H133" si="6">IFERROR((B130-F129),"")</f>
        <v>0.00347222222222698</v>
      </c>
      <c r="I129" s="61"/>
    </row>
    <row r="130" ht="15.75" spans="1:9">
      <c r="A130" s="46">
        <v>2</v>
      </c>
      <c r="B130" s="15">
        <f>IFERROR(VLOOKUP(E127&amp;-$A130,SCH!$E$5:$P$9552,2,0),"")</f>
        <v>0.562500000000004</v>
      </c>
      <c r="C130" s="15" t="str">
        <f>IFERROR(VLOOKUP(E127&amp;-$A130,SCH!$E$5:$P$9552,3,0),"")</f>
        <v>KLKV</v>
      </c>
      <c r="D130" s="15" t="str">
        <f>IFERROR(VLOOKUP(E127&amp;-$A130,SCH!$E$5:$P$9552,4,0),"")</f>
        <v>NH</v>
      </c>
      <c r="E130" s="15" t="str">
        <f>IFERROR(VLOOKUP(E127&amp;-$A130,SCH!$E$5:$P$9552,5,0),"")</f>
        <v>MC</v>
      </c>
      <c r="F130" s="15">
        <f>IFERROR(VLOOKUP(E127&amp;-$A130,SCH!$E$5:$P$9552,6,0),"")</f>
        <v>0.631944444444448</v>
      </c>
      <c r="G130" s="47">
        <f>IFERROR(VLOOKUP(E127&amp;-$A130,SCH!$E$5:$P$9552,7,0),"")</f>
        <v>40</v>
      </c>
      <c r="H130" s="48">
        <f t="shared" si="6"/>
        <v>0.00694444444444098</v>
      </c>
      <c r="I130" s="62"/>
    </row>
    <row r="131" ht="15.75" spans="1:9">
      <c r="A131" s="46">
        <v>3</v>
      </c>
      <c r="B131" s="15">
        <f>IFERROR(VLOOKUP(E127&amp;-$A131,SCH!$E$5:$P$9552,2,0),"")</f>
        <v>0.638888888888889</v>
      </c>
      <c r="C131" s="15" t="str">
        <f>IFERROR(VLOOKUP(E127&amp;-$A131,SCH!$E$5:$P$9552,3,0),"")</f>
        <v>MC</v>
      </c>
      <c r="D131" s="15" t="str">
        <f>IFERROR(VLOOKUP(E127&amp;-$A131,SCH!$E$5:$P$9552,4,0),"")</f>
        <v>NH</v>
      </c>
      <c r="E131" s="15" t="str">
        <f>IFERROR(VLOOKUP(E127&amp;-$A131,SCH!$E$5:$P$9552,5,0),"")</f>
        <v>KLKV</v>
      </c>
      <c r="F131" s="15">
        <f>IFERROR(VLOOKUP(E127&amp;-$A131,SCH!$E$5:$P$9552,6,0),"")</f>
        <v>0.715277777777778</v>
      </c>
      <c r="G131" s="47">
        <f>IFERROR(VLOOKUP(E127&amp;-$A131,SCH!$E$5:$P$9552,7,0),"")</f>
        <v>40</v>
      </c>
      <c r="H131" s="48">
        <f t="shared" si="6"/>
        <v>0.020833333333333</v>
      </c>
      <c r="I131" s="62"/>
    </row>
    <row r="132" ht="15.75" spans="1:9">
      <c r="A132" s="46">
        <v>4</v>
      </c>
      <c r="B132" s="15">
        <f>IFERROR(VLOOKUP(E127&amp;-$A132,SCH!$E$5:$P$9552,2,0),"")</f>
        <v>0.736111111111111</v>
      </c>
      <c r="C132" s="15" t="str">
        <f>IFERROR(VLOOKUP(E127&amp;-$A132,SCH!$E$5:$P$9552,3,0),"")</f>
        <v>KLKV</v>
      </c>
      <c r="D132" s="15" t="str">
        <f>IFERROR(VLOOKUP(E127&amp;-$A132,SCH!$E$5:$P$9552,4,0),"")</f>
        <v>NH</v>
      </c>
      <c r="E132" s="15" t="str">
        <f>IFERROR(VLOOKUP(E127&amp;-$A132,SCH!$E$5:$P$9552,5,0),"")</f>
        <v>TVM</v>
      </c>
      <c r="F132" s="15">
        <f>IFERROR(VLOOKUP(E127&amp;-$A132,SCH!$E$5:$P$9552,6,0),"")</f>
        <v>0.798611111111111</v>
      </c>
      <c r="G132" s="47">
        <f>IFERROR(VLOOKUP(E127&amp;-$A132,SCH!$E$5:$P$9552,7,0),"")</f>
        <v>33.7</v>
      </c>
      <c r="H132" s="48">
        <f t="shared" si="6"/>
        <v>0.00694444444444497</v>
      </c>
      <c r="I132" s="62"/>
    </row>
    <row r="133" ht="15.75" spans="1:9">
      <c r="A133" s="46">
        <v>5</v>
      </c>
      <c r="B133" s="15">
        <f>IFERROR(VLOOKUP(E127&amp;-$A133,SCH!$E$5:$P$9552,2,0),"")</f>
        <v>0.805555555555556</v>
      </c>
      <c r="C133" s="15" t="str">
        <f>IFERROR(VLOOKUP(E127&amp;-$A133,SCH!$E$5:$P$9552,3,0),"")</f>
        <v>TVM</v>
      </c>
      <c r="D133" s="15" t="str">
        <f>IFERROR(VLOOKUP(E127&amp;-$A133,SCH!$E$5:$P$9552,4,0),"")</f>
        <v>NH</v>
      </c>
      <c r="E133" s="15" t="str">
        <f>IFERROR(VLOOKUP(E127&amp;-$A133,SCH!$E$5:$P$9552,5,0),"")</f>
        <v>KLKV</v>
      </c>
      <c r="F133" s="15">
        <f>IFERROR(VLOOKUP(E127&amp;-$A133,SCH!$E$5:$P$9552,6,0),"")</f>
        <v>0.868055555555556</v>
      </c>
      <c r="G133" s="47">
        <f>IFERROR(VLOOKUP(E127&amp;-$A133,SCH!$E$5:$P$9552,7,0),"")</f>
        <v>33.7</v>
      </c>
      <c r="H133" s="48">
        <f t="shared" si="6"/>
        <v>0.00347222222222199</v>
      </c>
      <c r="I133" s="62"/>
    </row>
    <row r="134" ht="16.5" spans="1:9">
      <c r="A134" s="46">
        <v>6</v>
      </c>
      <c r="B134" s="15">
        <f>IFERROR(VLOOKUP(E127&amp;-$A134,SCH!$E$5:$P$9552,2,0),"")</f>
        <v>0.871527777777778</v>
      </c>
      <c r="C134" s="15" t="str">
        <f>IFERROR(VLOOKUP(E127&amp;-$A134,SCH!$E$5:$P$9552,3,0),"")</f>
        <v>KLKV</v>
      </c>
      <c r="D134" s="15" t="str">
        <f>IFERROR(VLOOKUP(E127&amp;-$A134,SCH!$E$5:$P$9552,4,0),"")</f>
        <v>NH</v>
      </c>
      <c r="E134" s="15" t="str">
        <f>IFERROR(VLOOKUP(E127&amp;-$A134,SCH!$E$5:$P$9552,5,0),"")</f>
        <v>PSL</v>
      </c>
      <c r="F134" s="15">
        <f>IFERROR(VLOOKUP(E127&amp;-$A134,SCH!$E$5:$P$9552,6,0),"")</f>
        <v>0.878472222222222</v>
      </c>
      <c r="G134" s="47">
        <f>IFERROR(VLOOKUP(E127&amp;-$A134,SCH!$E$5:$P$9552,7,0),"")</f>
        <v>3.5</v>
      </c>
      <c r="H134" s="48" t="str">
        <f>IFERROR((#REF!-F134),"")</f>
        <v/>
      </c>
      <c r="I134" s="62"/>
    </row>
    <row r="135" ht="15.95" customHeight="1" spans="1:9">
      <c r="A135" s="53" t="s">
        <v>144</v>
      </c>
      <c r="B135" s="53"/>
      <c r="C135" s="54">
        <f>B129-TIME(0,15,0)</f>
        <v>0.541666666666666</v>
      </c>
      <c r="D135" s="53" t="s">
        <v>145</v>
      </c>
      <c r="E135" s="55">
        <f>VLOOKUP(E127&amp;-$A129,SCH!$E$5:$P$9552,8,0)</f>
        <v>0.347222222222222</v>
      </c>
      <c r="F135" s="56" t="s">
        <v>146</v>
      </c>
      <c r="G135" s="56"/>
      <c r="H135" s="56"/>
      <c r="I135" s="64">
        <f>SUM(G129:G134)</f>
        <v>154.4</v>
      </c>
    </row>
    <row r="136" ht="15.95" customHeight="1" spans="1:9">
      <c r="A136" s="53" t="s">
        <v>147</v>
      </c>
      <c r="B136" s="53"/>
      <c r="C136" s="54">
        <f>C135+E136</f>
        <v>0.888888888888888</v>
      </c>
      <c r="D136" s="53" t="s">
        <v>148</v>
      </c>
      <c r="E136" s="55">
        <f>VLOOKUP(E127&amp;-$A129,SCH!$E$5:$P$9552,9,0)</f>
        <v>0.347222222222222</v>
      </c>
      <c r="F136" s="56" t="s">
        <v>149</v>
      </c>
      <c r="G136" s="56"/>
      <c r="H136" s="56"/>
      <c r="I136" s="65">
        <f>VLOOKUP(E127&amp;-$A129,SCH!$E$5:$P$9552,10,0)</f>
        <v>0.0138888888888888</v>
      </c>
    </row>
    <row r="137" ht="14.45" customHeight="1" spans="1:9">
      <c r="A137" s="57" t="s">
        <v>150</v>
      </c>
      <c r="B137" s="57"/>
      <c r="C137" s="57"/>
      <c r="D137" s="57"/>
      <c r="E137" s="57"/>
      <c r="F137" s="57"/>
      <c r="G137" s="57"/>
      <c r="H137" s="57"/>
      <c r="I137" s="57"/>
    </row>
    <row r="138" ht="15.75" spans="1:9">
      <c r="A138" s="57"/>
      <c r="B138" s="57"/>
      <c r="C138" s="57"/>
      <c r="D138" s="57"/>
      <c r="E138" s="57"/>
      <c r="F138" s="57"/>
      <c r="G138" s="57"/>
      <c r="H138" s="57"/>
      <c r="I138" s="57"/>
    </row>
    <row r="139" ht="15.75" spans="1:9">
      <c r="A139" s="57"/>
      <c r="B139" s="57"/>
      <c r="C139" s="57"/>
      <c r="D139" s="57"/>
      <c r="E139" s="57"/>
      <c r="F139" s="57"/>
      <c r="G139" s="57"/>
      <c r="H139" s="57"/>
      <c r="I139" s="57"/>
    </row>
    <row r="140" ht="14.45" customHeight="1" spans="1:9">
      <c r="A140" s="58" t="s">
        <v>151</v>
      </c>
      <c r="B140" s="58"/>
      <c r="C140" s="58"/>
      <c r="D140" s="59" t="s">
        <v>152</v>
      </c>
      <c r="E140" s="58" t="s">
        <v>153</v>
      </c>
      <c r="F140" s="58"/>
      <c r="G140" s="58"/>
      <c r="H140" s="58"/>
      <c r="I140" s="58"/>
    </row>
    <row r="141" ht="15.75" spans="1:9">
      <c r="A141" s="58"/>
      <c r="B141" s="58"/>
      <c r="C141" s="58"/>
      <c r="D141" s="59"/>
      <c r="E141" s="58"/>
      <c r="F141" s="58"/>
      <c r="G141" s="58"/>
      <c r="H141" s="58"/>
      <c r="I141" s="58"/>
    </row>
    <row r="142" ht="15.75" spans="1:9">
      <c r="A142" s="58"/>
      <c r="B142" s="58"/>
      <c r="C142" s="58"/>
      <c r="D142" s="59"/>
      <c r="E142" s="58"/>
      <c r="F142" s="58"/>
      <c r="G142" s="58"/>
      <c r="H142" s="58"/>
      <c r="I142" s="58"/>
    </row>
    <row r="143" ht="15.75" spans="1:9">
      <c r="A143" s="58"/>
      <c r="B143" s="58"/>
      <c r="C143" s="58"/>
      <c r="D143" s="59"/>
      <c r="E143" s="58"/>
      <c r="F143" s="58"/>
      <c r="G143" s="58"/>
      <c r="H143" s="58"/>
      <c r="I143" s="58"/>
    </row>
    <row r="145" ht="15.75"/>
    <row r="146" ht="17.45" customHeight="1" spans="1:9">
      <c r="A146" s="29" t="str">
        <f>SCH!$A$1</f>
        <v>UNIT : PARASSALA</v>
      </c>
      <c r="B146" s="29"/>
      <c r="C146" s="29"/>
      <c r="D146" s="29"/>
      <c r="E146" s="29"/>
      <c r="F146" s="29"/>
      <c r="G146" s="29"/>
      <c r="H146" s="29"/>
      <c r="I146" s="29"/>
    </row>
    <row r="147" ht="20.45" customHeight="1" spans="1:9">
      <c r="A147" s="30" t="s">
        <v>135</v>
      </c>
      <c r="B147" s="30"/>
      <c r="C147" s="30"/>
      <c r="D147" s="31"/>
      <c r="E147" s="31"/>
      <c r="F147" s="31"/>
      <c r="G147" s="32" t="s">
        <v>136</v>
      </c>
      <c r="H147" s="32"/>
      <c r="I147" s="32"/>
    </row>
    <row r="148" ht="20.45" customHeight="1" spans="1:9">
      <c r="A148" s="33" t="s">
        <v>137</v>
      </c>
      <c r="B148" s="33"/>
      <c r="C148" s="34" t="s">
        <v>138</v>
      </c>
      <c r="D148" s="33" t="s">
        <v>139</v>
      </c>
      <c r="E148" s="35">
        <v>18</v>
      </c>
      <c r="F148" s="35"/>
      <c r="G148" s="36" t="s">
        <v>140</v>
      </c>
      <c r="H148" s="37"/>
      <c r="I148" s="37"/>
    </row>
    <row r="149" ht="29.25" spans="1:9">
      <c r="A149" s="38" t="s">
        <v>6</v>
      </c>
      <c r="B149" s="39" t="s">
        <v>20</v>
      </c>
      <c r="C149" s="39" t="s">
        <v>21</v>
      </c>
      <c r="D149" s="39" t="s">
        <v>141</v>
      </c>
      <c r="E149" s="39" t="s">
        <v>22</v>
      </c>
      <c r="F149" s="40" t="s">
        <v>142</v>
      </c>
      <c r="G149" s="41" t="s">
        <v>143</v>
      </c>
      <c r="H149" s="40" t="s">
        <v>19</v>
      </c>
      <c r="I149" s="60" t="s">
        <v>25</v>
      </c>
    </row>
    <row r="150" ht="15.75" spans="1:9">
      <c r="A150" s="42">
        <v>1</v>
      </c>
      <c r="B150" s="43">
        <f>IFERROR(VLOOKUP(E148&amp;-$A150,SCH!$E$5:$P$9552,2,0),"")</f>
        <v>0.239583333333333</v>
      </c>
      <c r="C150" s="43" t="str">
        <f>IFERROR(VLOOKUP(E148&amp;-$A150,SCH!$E$5:$P$9552,3,0),"")</f>
        <v>PSL</v>
      </c>
      <c r="D150" s="43" t="str">
        <f>IFERROR(VLOOKUP(E148&amp;-$A150,SCH!$E$5:$P$9552,4,0),"")</f>
        <v>NH</v>
      </c>
      <c r="E150" s="43" t="str">
        <f>IFERROR(VLOOKUP(E148&amp;-$A150,SCH!$E$5:$P$9552,5,0),"")</f>
        <v>KLKV</v>
      </c>
      <c r="F150" s="43">
        <f>IFERROR(VLOOKUP(E148&amp;-$A150,SCH!$E$5:$P$9552,6,0),"")</f>
        <v>0.246527777777777</v>
      </c>
      <c r="G150" s="44">
        <f>IFERROR(VLOOKUP(E148&amp;-$A150,SCH!$E$5:$P$9552,7,0),"")</f>
        <v>3.5</v>
      </c>
      <c r="H150" s="45">
        <f t="shared" ref="H150:H154" si="7">IFERROR((B151-F150),"")</f>
        <v>0.00347222222222299</v>
      </c>
      <c r="I150" s="61"/>
    </row>
    <row r="151" ht="15.75" spans="1:9">
      <c r="A151" s="46">
        <v>2</v>
      </c>
      <c r="B151" s="15">
        <f>IFERROR(VLOOKUP(E148&amp;-$A151,SCH!$E$5:$P$9552,2,0),"")</f>
        <v>0.25</v>
      </c>
      <c r="C151" s="15" t="str">
        <f>IFERROR(VLOOKUP(E148&amp;-$A151,SCH!$E$5:$P$9552,3,0),"")</f>
        <v>KLKV</v>
      </c>
      <c r="D151" s="15" t="str">
        <f>IFERROR(VLOOKUP(E148&amp;-$A151,SCH!$E$5:$P$9552,4,0),"")</f>
        <v>NH</v>
      </c>
      <c r="E151" s="15" t="str">
        <f>IFERROR(VLOOKUP(E148&amp;-$A151,SCH!$E$5:$P$9552,5,0),"")</f>
        <v>MC</v>
      </c>
      <c r="F151" s="15">
        <f>IFERROR(VLOOKUP(E148&amp;-$A151,SCH!$E$5:$P$9552,6,0),"")</f>
        <v>0.319444444444444</v>
      </c>
      <c r="G151" s="47">
        <f>IFERROR(VLOOKUP(E148&amp;-$A151,SCH!$E$5:$P$9552,7,0),"")</f>
        <v>40</v>
      </c>
      <c r="H151" s="48">
        <f t="shared" si="7"/>
        <v>0.00694444444444503</v>
      </c>
      <c r="I151" s="62"/>
    </row>
    <row r="152" ht="15.75" spans="1:9">
      <c r="A152" s="46">
        <v>3</v>
      </c>
      <c r="B152" s="15">
        <f>IFERROR(VLOOKUP(E148&amp;-$A152,SCH!$E$5:$P$9552,2,0),"")</f>
        <v>0.326388888888889</v>
      </c>
      <c r="C152" s="15" t="str">
        <f>IFERROR(VLOOKUP(E148&amp;-$A152,SCH!$E$5:$P$9552,3,0),"")</f>
        <v>MC</v>
      </c>
      <c r="D152" s="15" t="str">
        <f>IFERROR(VLOOKUP(E148&amp;-$A152,SCH!$E$5:$P$9552,4,0),"")</f>
        <v>NH</v>
      </c>
      <c r="E152" s="15" t="str">
        <f>IFERROR(VLOOKUP(E148&amp;-$A152,SCH!$E$5:$P$9552,5,0),"")</f>
        <v>KLKV</v>
      </c>
      <c r="F152" s="15">
        <f>IFERROR(VLOOKUP(E148&amp;-$A152,SCH!$E$5:$P$9552,6,0),"")</f>
        <v>0.402777777777778</v>
      </c>
      <c r="G152" s="47">
        <f>IFERROR(VLOOKUP(E148&amp;-$A152,SCH!$E$5:$P$9552,7,0),"")</f>
        <v>40</v>
      </c>
      <c r="H152" s="48">
        <f t="shared" si="7"/>
        <v>0.020833333333333</v>
      </c>
      <c r="I152" s="62"/>
    </row>
    <row r="153" ht="15.75" spans="1:9">
      <c r="A153" s="46">
        <v>4</v>
      </c>
      <c r="B153" s="15">
        <f>IFERROR(VLOOKUP(E148&amp;-$A153,SCH!$E$5:$P$9552,2,0),"")</f>
        <v>0.423611111111111</v>
      </c>
      <c r="C153" s="15" t="str">
        <f>IFERROR(VLOOKUP(E148&amp;-$A153,SCH!$E$5:$P$9552,3,0),"")</f>
        <v>KLKV</v>
      </c>
      <c r="D153" s="15" t="str">
        <f>IFERROR(VLOOKUP(E148&amp;-$A153,SCH!$E$5:$P$9552,4,0),"")</f>
        <v>NH</v>
      </c>
      <c r="E153" s="15" t="str">
        <f>IFERROR(VLOOKUP(E148&amp;-$A153,SCH!$E$5:$P$9552,5,0),"")</f>
        <v>TVM</v>
      </c>
      <c r="F153" s="15">
        <f>IFERROR(VLOOKUP(E148&amp;-$A153,SCH!$E$5:$P$9552,6,0),"")</f>
        <v>0.479166666666667</v>
      </c>
      <c r="G153" s="47">
        <f>IFERROR(VLOOKUP(E148&amp;-$A153,SCH!$E$5:$P$9552,7,0),"")</f>
        <v>33.7</v>
      </c>
      <c r="H153" s="48">
        <f t="shared" si="7"/>
        <v>0.00694444444444398</v>
      </c>
      <c r="I153" s="62"/>
    </row>
    <row r="154" ht="15.75" spans="1:9">
      <c r="A154" s="46">
        <v>5</v>
      </c>
      <c r="B154" s="15">
        <f>IFERROR(VLOOKUP(E148&amp;-$A154,SCH!$E$5:$P$9552,2,0),"")</f>
        <v>0.486111111111111</v>
      </c>
      <c r="C154" s="15" t="str">
        <f>IFERROR(VLOOKUP(E148&amp;-$A154,SCH!$E$5:$P$9552,3,0),"")</f>
        <v>TVM</v>
      </c>
      <c r="D154" s="15" t="str">
        <f>IFERROR(VLOOKUP(E148&amp;-$A154,SCH!$E$5:$P$9552,4,0),"")</f>
        <v>NH</v>
      </c>
      <c r="E154" s="15" t="str">
        <f>IFERROR(VLOOKUP(E148&amp;-$A154,SCH!$E$5:$P$9552,5,0),"")</f>
        <v>KLKV</v>
      </c>
      <c r="F154" s="15">
        <f>IFERROR(VLOOKUP(E148&amp;-$A154,SCH!$E$5:$P$9552,6,0),"")</f>
        <v>0.541666666666667</v>
      </c>
      <c r="G154" s="47">
        <f>IFERROR(VLOOKUP(E148&amp;-$A154,SCH!$E$5:$P$9552,7,0),"")</f>
        <v>33.7</v>
      </c>
      <c r="H154" s="48">
        <f t="shared" si="7"/>
        <v>0.00347222222222199</v>
      </c>
      <c r="I154" s="62"/>
    </row>
    <row r="155" ht="16.5" spans="1:9">
      <c r="A155" s="46">
        <v>6</v>
      </c>
      <c r="B155" s="15">
        <f>IFERROR(VLOOKUP(E148&amp;-$A155,SCH!$E$5:$P$9552,2,0),"")</f>
        <v>0.545138888888889</v>
      </c>
      <c r="C155" s="15" t="str">
        <f>IFERROR(VLOOKUP(E148&amp;-$A155,SCH!$E$5:$P$9552,3,0),"")</f>
        <v>KLKV</v>
      </c>
      <c r="D155" s="15" t="str">
        <f>IFERROR(VLOOKUP(E148&amp;-$A155,SCH!$E$5:$P$9552,4,0),"")</f>
        <v>NH</v>
      </c>
      <c r="E155" s="15" t="str">
        <f>IFERROR(VLOOKUP(E148&amp;-$A155,SCH!$E$5:$P$9552,5,0),"")</f>
        <v>PSL</v>
      </c>
      <c r="F155" s="15">
        <f>IFERROR(VLOOKUP(E148&amp;-$A155,SCH!$E$5:$P$9552,6,0),"")</f>
        <v>0.552083333333333</v>
      </c>
      <c r="G155" s="47">
        <f>IFERROR(VLOOKUP(E148&amp;-$A155,SCH!$E$5:$P$9552,7,0),"")</f>
        <v>3.5</v>
      </c>
      <c r="H155" s="48" t="str">
        <f>IFERROR((#REF!-F155),"")</f>
        <v/>
      </c>
      <c r="I155" s="62"/>
    </row>
    <row r="156" ht="15.95" customHeight="1" spans="1:9">
      <c r="A156" s="53" t="s">
        <v>144</v>
      </c>
      <c r="B156" s="53"/>
      <c r="C156" s="54">
        <f>B150-TIME(0,15,0)</f>
        <v>0.229166666666666</v>
      </c>
      <c r="D156" s="53" t="s">
        <v>145</v>
      </c>
      <c r="E156" s="55">
        <f>VLOOKUP(E148&amp;-$A150,SCH!$E$5:$P$9552,8,0)</f>
        <v>0.333333333333333</v>
      </c>
      <c r="F156" s="56" t="s">
        <v>146</v>
      </c>
      <c r="G156" s="56"/>
      <c r="H156" s="56"/>
      <c r="I156" s="64">
        <f>SUM(G150:G155)</f>
        <v>154.4</v>
      </c>
    </row>
    <row r="157" ht="15.95" customHeight="1" spans="1:9">
      <c r="A157" s="53" t="s">
        <v>147</v>
      </c>
      <c r="B157" s="53"/>
      <c r="C157" s="54">
        <f>C156+E157</f>
        <v>0.562499999999999</v>
      </c>
      <c r="D157" s="53" t="s">
        <v>148</v>
      </c>
      <c r="E157" s="55">
        <f>VLOOKUP(E148&amp;-$A150,SCH!$E$5:$P$9552,9,0)</f>
        <v>0.333333333333333</v>
      </c>
      <c r="F157" s="56" t="s">
        <v>149</v>
      </c>
      <c r="G157" s="56"/>
      <c r="H157" s="56"/>
      <c r="I157" s="65">
        <f>VLOOKUP(E148&amp;-$A150,SCH!$E$5:$P$9552,10,0)</f>
        <v>0</v>
      </c>
    </row>
    <row r="158" ht="14.45" customHeight="1" spans="1:9">
      <c r="A158" s="57" t="s">
        <v>150</v>
      </c>
      <c r="B158" s="57"/>
      <c r="C158" s="57"/>
      <c r="D158" s="57"/>
      <c r="E158" s="57"/>
      <c r="F158" s="57"/>
      <c r="G158" s="57"/>
      <c r="H158" s="57"/>
      <c r="I158" s="57"/>
    </row>
    <row r="159" ht="15.75" spans="1:9">
      <c r="A159" s="57"/>
      <c r="B159" s="57"/>
      <c r="C159" s="57"/>
      <c r="D159" s="57"/>
      <c r="E159" s="57"/>
      <c r="F159" s="57"/>
      <c r="G159" s="57"/>
      <c r="H159" s="57"/>
      <c r="I159" s="57"/>
    </row>
    <row r="160" ht="15.75" spans="1:9">
      <c r="A160" s="57"/>
      <c r="B160" s="57"/>
      <c r="C160" s="57"/>
      <c r="D160" s="57"/>
      <c r="E160" s="57"/>
      <c r="F160" s="57"/>
      <c r="G160" s="57"/>
      <c r="H160" s="57"/>
      <c r="I160" s="57"/>
    </row>
    <row r="161" ht="14.45" customHeight="1" spans="1:9">
      <c r="A161" s="58" t="s">
        <v>151</v>
      </c>
      <c r="B161" s="58"/>
      <c r="C161" s="58"/>
      <c r="D161" s="59" t="s">
        <v>152</v>
      </c>
      <c r="E161" s="58" t="s">
        <v>153</v>
      </c>
      <c r="F161" s="58"/>
      <c r="G161" s="58"/>
      <c r="H161" s="58"/>
      <c r="I161" s="58"/>
    </row>
    <row r="162" ht="15.75" spans="1:9">
      <c r="A162" s="58"/>
      <c r="B162" s="58"/>
      <c r="C162" s="58"/>
      <c r="D162" s="59"/>
      <c r="E162" s="58"/>
      <c r="F162" s="58"/>
      <c r="G162" s="58"/>
      <c r="H162" s="58"/>
      <c r="I162" s="58"/>
    </row>
    <row r="163" ht="15.75" spans="1:9">
      <c r="A163" s="58"/>
      <c r="B163" s="58"/>
      <c r="C163" s="58"/>
      <c r="D163" s="59"/>
      <c r="E163" s="58"/>
      <c r="F163" s="58"/>
      <c r="G163" s="58"/>
      <c r="H163" s="58"/>
      <c r="I163" s="58"/>
    </row>
    <row r="164" ht="15.75" spans="1:9">
      <c r="A164" s="58"/>
      <c r="B164" s="58"/>
      <c r="C164" s="58"/>
      <c r="D164" s="59"/>
      <c r="E164" s="58"/>
      <c r="F164" s="58"/>
      <c r="G164" s="58"/>
      <c r="H164" s="58"/>
      <c r="I164" s="58"/>
    </row>
    <row r="165" ht="15.75"/>
    <row r="166" ht="17.45" customHeight="1" spans="1:9">
      <c r="A166" s="29" t="str">
        <f>SCH!$A$1</f>
        <v>UNIT : PARASSALA</v>
      </c>
      <c r="B166" s="29"/>
      <c r="C166" s="29"/>
      <c r="D166" s="29"/>
      <c r="E166" s="29"/>
      <c r="F166" s="29"/>
      <c r="G166" s="29"/>
      <c r="H166" s="29"/>
      <c r="I166" s="29"/>
    </row>
    <row r="167" ht="20.45" customHeight="1" spans="1:9">
      <c r="A167" s="30" t="s">
        <v>135</v>
      </c>
      <c r="B167" s="30"/>
      <c r="C167" s="30"/>
      <c r="D167" s="31"/>
      <c r="E167" s="31"/>
      <c r="F167" s="31"/>
      <c r="G167" s="32" t="s">
        <v>136</v>
      </c>
      <c r="H167" s="32"/>
      <c r="I167" s="32"/>
    </row>
    <row r="168" ht="20.45" customHeight="1" spans="1:9">
      <c r="A168" s="33" t="s">
        <v>137</v>
      </c>
      <c r="B168" s="33"/>
      <c r="C168" s="34" t="s">
        <v>138</v>
      </c>
      <c r="D168" s="33" t="s">
        <v>139</v>
      </c>
      <c r="E168" s="35">
        <v>19</v>
      </c>
      <c r="F168" s="35"/>
      <c r="G168" s="36" t="s">
        <v>140</v>
      </c>
      <c r="H168" s="37"/>
      <c r="I168" s="37"/>
    </row>
    <row r="169" ht="29.25" spans="1:9">
      <c r="A169" s="38" t="s">
        <v>6</v>
      </c>
      <c r="B169" s="39" t="s">
        <v>20</v>
      </c>
      <c r="C169" s="39" t="s">
        <v>21</v>
      </c>
      <c r="D169" s="39" t="s">
        <v>141</v>
      </c>
      <c r="E169" s="39" t="s">
        <v>22</v>
      </c>
      <c r="F169" s="40" t="s">
        <v>142</v>
      </c>
      <c r="G169" s="41" t="s">
        <v>143</v>
      </c>
      <c r="H169" s="40" t="s">
        <v>19</v>
      </c>
      <c r="I169" s="60" t="s">
        <v>25</v>
      </c>
    </row>
    <row r="170" ht="15.75" spans="1:9">
      <c r="A170" s="42">
        <v>1</v>
      </c>
      <c r="B170" s="43">
        <f>IFERROR(VLOOKUP(E168&amp;-$A170,SCH!$E$5:$P$9552,2,0),"")</f>
        <v>0.569444444444445</v>
      </c>
      <c r="C170" s="43" t="str">
        <f>IFERROR(VLOOKUP(E168&amp;-$A170,SCH!$E$5:$P$9552,3,0),"")</f>
        <v>PSL</v>
      </c>
      <c r="D170" s="43" t="str">
        <f>IFERROR(VLOOKUP(E168&amp;-$A170,SCH!$E$5:$P$9552,4,0),"")</f>
        <v>NH</v>
      </c>
      <c r="E170" s="43" t="str">
        <f>IFERROR(VLOOKUP(E168&amp;-$A170,SCH!$E$5:$P$9552,5,0),"")</f>
        <v>KLKV</v>
      </c>
      <c r="F170" s="43">
        <f>IFERROR(VLOOKUP(E168&amp;-$A170,SCH!$E$5:$P$9552,6,0),"")</f>
        <v>0.576388888888889</v>
      </c>
      <c r="G170" s="44">
        <f>IFERROR(VLOOKUP(E168&amp;-$A170,SCH!$E$5:$P$9552,7,0),"")</f>
        <v>3.5</v>
      </c>
      <c r="H170" s="45">
        <f t="shared" ref="H170:H174" si="8">IFERROR((B171-F170),"")</f>
        <v>0.00694444444444908</v>
      </c>
      <c r="I170" s="61"/>
    </row>
    <row r="171" ht="15.75" spans="1:9">
      <c r="A171" s="46">
        <v>2</v>
      </c>
      <c r="B171" s="15">
        <f>IFERROR(VLOOKUP(E168&amp;-$A171,SCH!$E$5:$P$9552,2,0),"")</f>
        <v>0.583333333333338</v>
      </c>
      <c r="C171" s="15" t="str">
        <f>IFERROR(VLOOKUP(E168&amp;-$A171,SCH!$E$5:$P$9552,3,0),"")</f>
        <v>KLKV</v>
      </c>
      <c r="D171" s="15" t="str">
        <f>IFERROR(VLOOKUP(E168&amp;-$A171,SCH!$E$5:$P$9552,4,0),"")</f>
        <v>NH</v>
      </c>
      <c r="E171" s="15" t="str">
        <f>IFERROR(VLOOKUP(E168&amp;-$A171,SCH!$E$5:$P$9552,5,0),"")</f>
        <v>MC</v>
      </c>
      <c r="F171" s="15">
        <f>IFERROR(VLOOKUP(E168&amp;-$A171,SCH!$E$5:$P$9552,6,0),"")</f>
        <v>0.652777777777782</v>
      </c>
      <c r="G171" s="47">
        <f>IFERROR(VLOOKUP(E168&amp;-$A171,SCH!$E$5:$P$9552,7,0),"")</f>
        <v>40</v>
      </c>
      <c r="H171" s="48">
        <f t="shared" si="8"/>
        <v>0.00694444444443998</v>
      </c>
      <c r="I171" s="62"/>
    </row>
    <row r="172" ht="15.75" spans="1:9">
      <c r="A172" s="46">
        <v>3</v>
      </c>
      <c r="B172" s="15">
        <f>IFERROR(VLOOKUP(E168&amp;-$A172,SCH!$E$5:$P$9552,2,0),"")</f>
        <v>0.659722222222222</v>
      </c>
      <c r="C172" s="15" t="str">
        <f>IFERROR(VLOOKUP(E168&amp;-$A172,SCH!$E$5:$P$9552,3,0),"")</f>
        <v>MC</v>
      </c>
      <c r="D172" s="15" t="str">
        <f>IFERROR(VLOOKUP(E168&amp;-$A172,SCH!$E$5:$P$9552,4,0),"")</f>
        <v>NH</v>
      </c>
      <c r="E172" s="15" t="str">
        <f>IFERROR(VLOOKUP(E168&amp;-$A172,SCH!$E$5:$P$9552,5,0),"")</f>
        <v>KLKV</v>
      </c>
      <c r="F172" s="15">
        <f>IFERROR(VLOOKUP(E168&amp;-$A172,SCH!$E$5:$P$9552,6,0),"")</f>
        <v>0.732638888888889</v>
      </c>
      <c r="G172" s="47">
        <f>IFERROR(VLOOKUP(E168&amp;-$A172,SCH!$E$5:$P$9552,7,0),"")</f>
        <v>40</v>
      </c>
      <c r="H172" s="48">
        <f t="shared" si="8"/>
        <v>0.020833333333333</v>
      </c>
      <c r="I172" s="62"/>
    </row>
    <row r="173" ht="15.75" spans="1:9">
      <c r="A173" s="46">
        <v>4</v>
      </c>
      <c r="B173" s="15">
        <f>IFERROR(VLOOKUP(E168&amp;-$A173,SCH!$E$5:$P$9552,2,0),"")</f>
        <v>0.753472222222222</v>
      </c>
      <c r="C173" s="15" t="str">
        <f>IFERROR(VLOOKUP(E168&amp;-$A173,SCH!$E$5:$P$9552,3,0),"")</f>
        <v>KLKV</v>
      </c>
      <c r="D173" s="15" t="str">
        <f>IFERROR(VLOOKUP(E168&amp;-$A173,SCH!$E$5:$P$9552,4,0),"")</f>
        <v>NH</v>
      </c>
      <c r="E173" s="15" t="str">
        <f>IFERROR(VLOOKUP(E168&amp;-$A173,SCH!$E$5:$P$9552,5,0),"")</f>
        <v>TVM</v>
      </c>
      <c r="F173" s="15">
        <f>IFERROR(VLOOKUP(E168&amp;-$A173,SCH!$E$5:$P$9552,6,0),"")</f>
        <v>0.809027777777778</v>
      </c>
      <c r="G173" s="47">
        <f>IFERROR(VLOOKUP(E168&amp;-$A173,SCH!$E$5:$P$9552,7,0),"")</f>
        <v>33.7</v>
      </c>
      <c r="H173" s="48">
        <f t="shared" si="8"/>
        <v>0.00694444444444398</v>
      </c>
      <c r="I173" s="62"/>
    </row>
    <row r="174" ht="15.75" spans="1:9">
      <c r="A174" s="46">
        <v>5</v>
      </c>
      <c r="B174" s="15">
        <f>IFERROR(VLOOKUP(E168&amp;-$A174,SCH!$E$5:$P$9552,2,0),"")</f>
        <v>0.815972222222222</v>
      </c>
      <c r="C174" s="15" t="str">
        <f>IFERROR(VLOOKUP(E168&amp;-$A174,SCH!$E$5:$P$9552,3,0),"")</f>
        <v>TVM</v>
      </c>
      <c r="D174" s="15" t="str">
        <f>IFERROR(VLOOKUP(E168&amp;-$A174,SCH!$E$5:$P$9552,4,0),"")</f>
        <v>NH</v>
      </c>
      <c r="E174" s="15" t="str">
        <f>IFERROR(VLOOKUP(E168&amp;-$A174,SCH!$E$5:$P$9552,5,0),"")</f>
        <v>KLKV</v>
      </c>
      <c r="F174" s="15">
        <f>IFERROR(VLOOKUP(E168&amp;-$A174,SCH!$E$5:$P$9552,6,0),"")</f>
        <v>0.871527777777778</v>
      </c>
      <c r="G174" s="47">
        <f>IFERROR(VLOOKUP(E168&amp;-$A174,SCH!$E$5:$P$9552,7,0),"")</f>
        <v>33.7</v>
      </c>
      <c r="H174" s="48">
        <f t="shared" si="8"/>
        <v>0.00347222222222199</v>
      </c>
      <c r="I174" s="62"/>
    </row>
    <row r="175" ht="16.5" spans="1:9">
      <c r="A175" s="46">
        <v>6</v>
      </c>
      <c r="B175" s="15">
        <f>IFERROR(VLOOKUP(E168&amp;-$A175,SCH!$E$5:$P$9552,2,0),"")</f>
        <v>0.875</v>
      </c>
      <c r="C175" s="15" t="str">
        <f>IFERROR(VLOOKUP(E168&amp;-$A175,SCH!$E$5:$P$9552,3,0),"")</f>
        <v>KLKV</v>
      </c>
      <c r="D175" s="15" t="str">
        <f>IFERROR(VLOOKUP(E168&amp;-$A175,SCH!$E$5:$P$9552,4,0),"")</f>
        <v>NH</v>
      </c>
      <c r="E175" s="15" t="str">
        <f>IFERROR(VLOOKUP(E168&amp;-$A175,SCH!$E$5:$P$9552,5,0),"")</f>
        <v>PSL</v>
      </c>
      <c r="F175" s="15">
        <f>IFERROR(VLOOKUP(E168&amp;-$A175,SCH!$E$5:$P$9552,6,0),"")</f>
        <v>0.881944444444444</v>
      </c>
      <c r="G175" s="47">
        <f>IFERROR(VLOOKUP(E168&amp;-$A175,SCH!$E$5:$P$9552,7,0),"")</f>
        <v>3.5</v>
      </c>
      <c r="H175" s="48" t="str">
        <f>IFERROR((#REF!-F175),"")</f>
        <v/>
      </c>
      <c r="I175" s="62"/>
    </row>
    <row r="176" ht="15.95" customHeight="1" spans="1:9">
      <c r="A176" s="53" t="s">
        <v>144</v>
      </c>
      <c r="B176" s="53"/>
      <c r="C176" s="54">
        <f>B170-TIME(0,15,0)</f>
        <v>0.559027777777778</v>
      </c>
      <c r="D176" s="53" t="s">
        <v>145</v>
      </c>
      <c r="E176" s="55">
        <f>VLOOKUP(E168&amp;-$A170,SCH!$E$5:$P$9552,8,0)</f>
        <v>0.333333333333333</v>
      </c>
      <c r="F176" s="56" t="s">
        <v>146</v>
      </c>
      <c r="G176" s="56"/>
      <c r="H176" s="56"/>
      <c r="I176" s="64">
        <f>SUM(G170:G175)</f>
        <v>154.4</v>
      </c>
    </row>
    <row r="177" ht="15.95" customHeight="1" spans="1:9">
      <c r="A177" s="53" t="s">
        <v>147</v>
      </c>
      <c r="B177" s="53"/>
      <c r="C177" s="54">
        <f>C176+E177</f>
        <v>0.89236111111111</v>
      </c>
      <c r="D177" s="53" t="s">
        <v>148</v>
      </c>
      <c r="E177" s="55">
        <f>VLOOKUP(E168&amp;-$A170,SCH!$E$5:$P$9552,9,0)</f>
        <v>0.333333333333332</v>
      </c>
      <c r="F177" s="56" t="s">
        <v>149</v>
      </c>
      <c r="G177" s="56"/>
      <c r="H177" s="56"/>
      <c r="I177" s="65">
        <f>VLOOKUP(E168&amp;-$A170,SCH!$E$5:$P$9552,10,0)</f>
        <v>0</v>
      </c>
    </row>
    <row r="178" ht="14.45" customHeight="1" spans="1:9">
      <c r="A178" s="57" t="s">
        <v>150</v>
      </c>
      <c r="B178" s="57"/>
      <c r="C178" s="57"/>
      <c r="D178" s="57"/>
      <c r="E178" s="57"/>
      <c r="F178" s="57"/>
      <c r="G178" s="57"/>
      <c r="H178" s="57"/>
      <c r="I178" s="57"/>
    </row>
    <row r="179" ht="15.75" spans="1:9">
      <c r="A179" s="57"/>
      <c r="B179" s="57"/>
      <c r="C179" s="57"/>
      <c r="D179" s="57"/>
      <c r="E179" s="57"/>
      <c r="F179" s="57"/>
      <c r="G179" s="57"/>
      <c r="H179" s="57"/>
      <c r="I179" s="57"/>
    </row>
    <row r="180" ht="15.75" spans="1:9">
      <c r="A180" s="57"/>
      <c r="B180" s="57"/>
      <c r="C180" s="57"/>
      <c r="D180" s="57"/>
      <c r="E180" s="57"/>
      <c r="F180" s="57"/>
      <c r="G180" s="57"/>
      <c r="H180" s="57"/>
      <c r="I180" s="57"/>
    </row>
    <row r="181" ht="14.45" customHeight="1" spans="1:9">
      <c r="A181" s="58" t="s">
        <v>151</v>
      </c>
      <c r="B181" s="58"/>
      <c r="C181" s="58"/>
      <c r="D181" s="59" t="s">
        <v>152</v>
      </c>
      <c r="E181" s="58" t="s">
        <v>153</v>
      </c>
      <c r="F181" s="58"/>
      <c r="G181" s="58"/>
      <c r="H181" s="58"/>
      <c r="I181" s="58"/>
    </row>
    <row r="182" ht="15.75" spans="1:9">
      <c r="A182" s="58"/>
      <c r="B182" s="58"/>
      <c r="C182" s="58"/>
      <c r="D182" s="59"/>
      <c r="E182" s="58"/>
      <c r="F182" s="58"/>
      <c r="G182" s="58"/>
      <c r="H182" s="58"/>
      <c r="I182" s="58"/>
    </row>
    <row r="183" ht="15.75" spans="1:9">
      <c r="A183" s="58"/>
      <c r="B183" s="58"/>
      <c r="C183" s="58"/>
      <c r="D183" s="59"/>
      <c r="E183" s="58"/>
      <c r="F183" s="58"/>
      <c r="G183" s="58"/>
      <c r="H183" s="58"/>
      <c r="I183" s="58"/>
    </row>
    <row r="184" ht="15.75" spans="1:9">
      <c r="A184" s="58"/>
      <c r="B184" s="58"/>
      <c r="C184" s="58"/>
      <c r="D184" s="59"/>
      <c r="E184" s="58"/>
      <c r="F184" s="58"/>
      <c r="G184" s="58"/>
      <c r="H184" s="58"/>
      <c r="I184" s="58"/>
    </row>
    <row r="185" ht="15.75"/>
    <row r="186" ht="21" spans="1:9">
      <c r="A186" s="29" t="str">
        <f>SCH!$A$1</f>
        <v>UNIT : PARASSALA</v>
      </c>
      <c r="B186" s="29"/>
      <c r="C186" s="29"/>
      <c r="D186" s="29"/>
      <c r="E186" s="29"/>
      <c r="F186" s="29"/>
      <c r="G186" s="29"/>
      <c r="H186" s="29"/>
      <c r="I186" s="29"/>
    </row>
    <row r="187" ht="17.45" customHeight="1" spans="1:9">
      <c r="A187" s="30" t="s">
        <v>135</v>
      </c>
      <c r="B187" s="30"/>
      <c r="C187" s="30"/>
      <c r="D187" s="31"/>
      <c r="E187" s="31"/>
      <c r="F187" s="31"/>
      <c r="G187" s="32" t="s">
        <v>136</v>
      </c>
      <c r="H187" s="32"/>
      <c r="I187" s="32"/>
    </row>
    <row r="188" ht="20.45" customHeight="1" spans="1:9">
      <c r="A188" s="33" t="s">
        <v>137</v>
      </c>
      <c r="B188" s="33"/>
      <c r="C188" s="34" t="s">
        <v>138</v>
      </c>
      <c r="D188" s="33" t="s">
        <v>139</v>
      </c>
      <c r="E188" s="35">
        <v>20</v>
      </c>
      <c r="F188" s="35"/>
      <c r="G188" s="36" t="s">
        <v>140</v>
      </c>
      <c r="H188" s="37"/>
      <c r="I188" s="37"/>
    </row>
    <row r="189" ht="29.25" spans="1:9">
      <c r="A189" s="38" t="s">
        <v>6</v>
      </c>
      <c r="B189" s="39" t="s">
        <v>20</v>
      </c>
      <c r="C189" s="39" t="s">
        <v>21</v>
      </c>
      <c r="D189" s="39" t="s">
        <v>141</v>
      </c>
      <c r="E189" s="39" t="s">
        <v>22</v>
      </c>
      <c r="F189" s="40" t="s">
        <v>142</v>
      </c>
      <c r="G189" s="41" t="s">
        <v>143</v>
      </c>
      <c r="H189" s="40" t="s">
        <v>19</v>
      </c>
      <c r="I189" s="60" t="s">
        <v>25</v>
      </c>
    </row>
    <row r="190" ht="15.75" spans="1:9">
      <c r="A190" s="42">
        <v>1</v>
      </c>
      <c r="B190" s="43">
        <f>IFERROR(VLOOKUP(E188&amp;-$A190,SCH!$E$5:$P$9552,2,0),"")</f>
        <v>0.222222222222222</v>
      </c>
      <c r="C190" s="43" t="str">
        <f>IFERROR(VLOOKUP(E188&amp;-$A190,SCH!$E$5:$P$9552,3,0),"")</f>
        <v>PSL</v>
      </c>
      <c r="D190" s="43" t="str">
        <f>IFERROR(VLOOKUP(E188&amp;-$A190,SCH!$E$5:$P$9552,4,0),"")</f>
        <v>NH</v>
      </c>
      <c r="E190" s="43" t="str">
        <f>IFERROR(VLOOKUP(E188&amp;-$A190,SCH!$E$5:$P$9552,5,0),"")</f>
        <v>KLKV</v>
      </c>
      <c r="F190" s="43">
        <f>IFERROR(VLOOKUP(E188&amp;-$A190,SCH!$E$5:$P$9552,6,0),"")</f>
        <v>0.229166666666666</v>
      </c>
      <c r="G190" s="44">
        <f>IFERROR(VLOOKUP(E188&amp;-$A190,SCH!$E$5:$P$9552,7,0),"")</f>
        <v>3.5</v>
      </c>
      <c r="H190" s="45">
        <f t="shared" ref="H190:H194" si="9">IFERROR((B191-F190),"")</f>
        <v>0.006944444444445</v>
      </c>
      <c r="I190" s="61"/>
    </row>
    <row r="191" ht="15.75" spans="1:9">
      <c r="A191" s="46">
        <v>2</v>
      </c>
      <c r="B191" s="15">
        <f>IFERROR(VLOOKUP(E188&amp;-$A191,SCH!$E$5:$P$9552,2,0),"")</f>
        <v>0.236111111111111</v>
      </c>
      <c r="C191" s="15" t="str">
        <f>IFERROR(VLOOKUP(E188&amp;-$A191,SCH!$E$5:$P$9552,3,0),"")</f>
        <v>KLKV</v>
      </c>
      <c r="D191" s="15" t="str">
        <f>IFERROR(VLOOKUP(E188&amp;-$A191,SCH!$E$5:$P$9552,4,0),"")</f>
        <v>NH</v>
      </c>
      <c r="E191" s="15" t="str">
        <f>IFERROR(VLOOKUP(E188&amp;-$A191,SCH!$E$5:$P$9552,5,0),"")</f>
        <v>TVM</v>
      </c>
      <c r="F191" s="15">
        <f>IFERROR(VLOOKUP(E188&amp;-$A191,SCH!$E$5:$P$9552,6,0),"")</f>
        <v>0.291666666666667</v>
      </c>
      <c r="G191" s="47">
        <f>IFERROR(VLOOKUP(E188&amp;-$A191,SCH!$E$5:$P$9552,7,0),"")</f>
        <v>33.7</v>
      </c>
      <c r="H191" s="48">
        <f t="shared" si="9"/>
        <v>0.00694444444444398</v>
      </c>
      <c r="I191" s="62"/>
    </row>
    <row r="192" ht="15.75" spans="1:9">
      <c r="A192" s="46">
        <v>3</v>
      </c>
      <c r="B192" s="15">
        <f>IFERROR(VLOOKUP(E188&amp;-$A192,SCH!$E$5:$P$9552,2,0),"")</f>
        <v>0.298611111111111</v>
      </c>
      <c r="C192" s="15" t="str">
        <f>IFERROR(VLOOKUP(E188&amp;-$A192,SCH!$E$5:$P$9552,3,0),"")</f>
        <v>TVM</v>
      </c>
      <c r="D192" s="15" t="str">
        <f>IFERROR(VLOOKUP(E188&amp;-$A192,SCH!$E$5:$P$9552,4,0),"")</f>
        <v>NH</v>
      </c>
      <c r="E192" s="15" t="str">
        <f>IFERROR(VLOOKUP(E188&amp;-$A192,SCH!$E$5:$P$9552,5,0),"")</f>
        <v>KLKV</v>
      </c>
      <c r="F192" s="15">
        <f>IFERROR(VLOOKUP(E188&amp;-$A192,SCH!$E$5:$P$9552,6,0),"")</f>
        <v>0.354166666666667</v>
      </c>
      <c r="G192" s="47">
        <f>IFERROR(VLOOKUP(E188&amp;-$A192,SCH!$E$5:$P$9552,7,0),"")</f>
        <v>33.7</v>
      </c>
      <c r="H192" s="48">
        <f t="shared" si="9"/>
        <v>0.020833333333333</v>
      </c>
      <c r="I192" s="62"/>
    </row>
    <row r="193" ht="15.75" spans="1:9">
      <c r="A193" s="46">
        <v>4</v>
      </c>
      <c r="B193" s="15">
        <f>IFERROR(VLOOKUP(E188&amp;-$A193,SCH!$E$5:$P$9552,2,0),"")</f>
        <v>0.375</v>
      </c>
      <c r="C193" s="15" t="str">
        <f>IFERROR(VLOOKUP(E188&amp;-$A193,SCH!$E$5:$P$9552,3,0),"")</f>
        <v>KLKV</v>
      </c>
      <c r="D193" s="15" t="str">
        <f>IFERROR(VLOOKUP(E188&amp;-$A193,SCH!$E$5:$P$9552,4,0),"")</f>
        <v>NH</v>
      </c>
      <c r="E193" s="15" t="str">
        <f>IFERROR(VLOOKUP(E188&amp;-$A193,SCH!$E$5:$P$9552,5,0),"")</f>
        <v>MC</v>
      </c>
      <c r="F193" s="15">
        <f>IFERROR(VLOOKUP(E188&amp;-$A193,SCH!$E$5:$P$9552,6,0),"")</f>
        <v>0.458333333333333</v>
      </c>
      <c r="G193" s="47">
        <f>IFERROR(VLOOKUP(E188&amp;-$A193,SCH!$E$5:$P$9552,7,0),"")</f>
        <v>40</v>
      </c>
      <c r="H193" s="48">
        <f t="shared" si="9"/>
        <v>0.00694444444444503</v>
      </c>
      <c r="I193" s="62"/>
    </row>
    <row r="194" ht="15.75" spans="1:9">
      <c r="A194" s="46">
        <v>5</v>
      </c>
      <c r="B194" s="15">
        <f>IFERROR(VLOOKUP(E188&amp;-$A194,SCH!$E$5:$P$9552,2,0),"")</f>
        <v>0.465277777777778</v>
      </c>
      <c r="C194" s="15" t="str">
        <f>IFERROR(VLOOKUP(E188&amp;-$A194,SCH!$E$5:$P$9552,3,0),"")</f>
        <v>MC</v>
      </c>
      <c r="D194" s="15" t="str">
        <f>IFERROR(VLOOKUP(E188&amp;-$A194,SCH!$E$5:$P$9552,4,0),"")</f>
        <v>NH</v>
      </c>
      <c r="E194" s="15" t="str">
        <f>IFERROR(VLOOKUP(E188&amp;-$A194,SCH!$E$5:$P$9552,5,0),"")</f>
        <v>KLKV</v>
      </c>
      <c r="F194" s="15">
        <f>IFERROR(VLOOKUP(E188&amp;-$A194,SCH!$E$5:$P$9552,6,0),"")</f>
        <v>0.534722222222222</v>
      </c>
      <c r="G194" s="47">
        <f>IFERROR(VLOOKUP(E188&amp;-$A194,SCH!$E$5:$P$9552,7,0),"")</f>
        <v>40</v>
      </c>
      <c r="H194" s="48">
        <f t="shared" si="9"/>
        <v>0.00694444444444497</v>
      </c>
      <c r="I194" s="62"/>
    </row>
    <row r="195" ht="16.5" spans="1:9">
      <c r="A195" s="46">
        <v>6</v>
      </c>
      <c r="B195" s="15">
        <f>IFERROR(VLOOKUP(E188&amp;-$A195,SCH!$E$5:$P$9552,2,0),"")</f>
        <v>0.541666666666667</v>
      </c>
      <c r="C195" s="15" t="str">
        <f>IFERROR(VLOOKUP(E188&amp;-$A195,SCH!$E$5:$P$9552,3,0),"")</f>
        <v>KLKV</v>
      </c>
      <c r="D195" s="15" t="str">
        <f>IFERROR(VLOOKUP(E188&amp;-$A195,SCH!$E$5:$P$9552,4,0),"")</f>
        <v>NH</v>
      </c>
      <c r="E195" s="15" t="str">
        <f>IFERROR(VLOOKUP(E188&amp;-$A195,SCH!$E$5:$P$9552,5,0),"")</f>
        <v>PSL</v>
      </c>
      <c r="F195" s="15">
        <f>IFERROR(VLOOKUP(E188&amp;-$A195,SCH!$E$5:$P$9552,6,0),"")</f>
        <v>0.548611111111111</v>
      </c>
      <c r="G195" s="47">
        <f>IFERROR(VLOOKUP(E188&amp;-$A195,SCH!$E$5:$P$9552,7,0),"")</f>
        <v>3.5</v>
      </c>
      <c r="H195" s="48" t="str">
        <f>IFERROR((#REF!-F195),"")</f>
        <v/>
      </c>
      <c r="I195" s="62"/>
    </row>
    <row r="196" ht="15.95" customHeight="1" spans="1:9">
      <c r="A196" s="53" t="s">
        <v>144</v>
      </c>
      <c r="B196" s="53"/>
      <c r="C196" s="54">
        <f>B190-TIME(0,15,0)</f>
        <v>0.211805555555555</v>
      </c>
      <c r="D196" s="53" t="s">
        <v>145</v>
      </c>
      <c r="E196" s="55">
        <f>VLOOKUP(E188&amp;-$A190,SCH!$E$5:$P$9552,8,0)</f>
        <v>0.347222222222223</v>
      </c>
      <c r="F196" s="56" t="s">
        <v>146</v>
      </c>
      <c r="G196" s="56"/>
      <c r="H196" s="56"/>
      <c r="I196" s="64">
        <f>SUM(G190:G195)</f>
        <v>154.4</v>
      </c>
    </row>
    <row r="197" ht="15.95" customHeight="1" spans="1:9">
      <c r="A197" s="53" t="s">
        <v>147</v>
      </c>
      <c r="B197" s="53"/>
      <c r="C197" s="54">
        <f>C196+E197</f>
        <v>0.559027777777777</v>
      </c>
      <c r="D197" s="53" t="s">
        <v>148</v>
      </c>
      <c r="E197" s="55">
        <f>VLOOKUP(E188&amp;-$A190,SCH!$E$5:$P$9552,9,0)</f>
        <v>0.347222222222222</v>
      </c>
      <c r="F197" s="56" t="s">
        <v>149</v>
      </c>
      <c r="G197" s="56"/>
      <c r="H197" s="56"/>
      <c r="I197" s="65">
        <f>VLOOKUP(E188&amp;-$A190,SCH!$E$5:$P$9552,10,0)</f>
        <v>0.0138888888888895</v>
      </c>
    </row>
    <row r="198" ht="14.45" customHeight="1" spans="1:9">
      <c r="A198" s="57" t="s">
        <v>150</v>
      </c>
      <c r="B198" s="57"/>
      <c r="C198" s="57"/>
      <c r="D198" s="57"/>
      <c r="E198" s="57"/>
      <c r="F198" s="57"/>
      <c r="G198" s="57"/>
      <c r="H198" s="57"/>
      <c r="I198" s="57"/>
    </row>
    <row r="199" ht="15.75" spans="1:9">
      <c r="A199" s="57"/>
      <c r="B199" s="57"/>
      <c r="C199" s="57"/>
      <c r="D199" s="57"/>
      <c r="E199" s="57"/>
      <c r="F199" s="57"/>
      <c r="G199" s="57"/>
      <c r="H199" s="57"/>
      <c r="I199" s="57"/>
    </row>
    <row r="200" ht="15.75" spans="1:9">
      <c r="A200" s="57"/>
      <c r="B200" s="57"/>
      <c r="C200" s="57"/>
      <c r="D200" s="57"/>
      <c r="E200" s="57"/>
      <c r="F200" s="57"/>
      <c r="G200" s="57"/>
      <c r="H200" s="57"/>
      <c r="I200" s="57"/>
    </row>
    <row r="201" ht="14.45" customHeight="1" spans="1:9">
      <c r="A201" s="58" t="s">
        <v>151</v>
      </c>
      <c r="B201" s="58"/>
      <c r="C201" s="58"/>
      <c r="D201" s="59" t="s">
        <v>152</v>
      </c>
      <c r="E201" s="58" t="s">
        <v>153</v>
      </c>
      <c r="F201" s="58"/>
      <c r="G201" s="58"/>
      <c r="H201" s="58"/>
      <c r="I201" s="58"/>
    </row>
    <row r="202" ht="15.75" spans="1:9">
      <c r="A202" s="58"/>
      <c r="B202" s="58"/>
      <c r="C202" s="58"/>
      <c r="D202" s="59"/>
      <c r="E202" s="58"/>
      <c r="F202" s="58"/>
      <c r="G202" s="58"/>
      <c r="H202" s="58"/>
      <c r="I202" s="58"/>
    </row>
    <row r="203" ht="15.75" spans="1:9">
      <c r="A203" s="58"/>
      <c r="B203" s="58"/>
      <c r="C203" s="58"/>
      <c r="D203" s="59"/>
      <c r="E203" s="58"/>
      <c r="F203" s="58"/>
      <c r="G203" s="58"/>
      <c r="H203" s="58"/>
      <c r="I203" s="58"/>
    </row>
    <row r="204" ht="15.75" spans="1:9">
      <c r="A204" s="58"/>
      <c r="B204" s="58"/>
      <c r="C204" s="58"/>
      <c r="D204" s="59"/>
      <c r="E204" s="58"/>
      <c r="F204" s="58"/>
      <c r="G204" s="58"/>
      <c r="H204" s="58"/>
      <c r="I204" s="58"/>
    </row>
    <row r="205" ht="15.75"/>
    <row r="206" ht="21" spans="1:9">
      <c r="A206" s="29" t="str">
        <f>SCH!$A$1</f>
        <v>UNIT : PARASSALA</v>
      </c>
      <c r="B206" s="29"/>
      <c r="C206" s="29"/>
      <c r="D206" s="29"/>
      <c r="E206" s="29"/>
      <c r="F206" s="29"/>
      <c r="G206" s="29"/>
      <c r="H206" s="29"/>
      <c r="I206" s="29"/>
    </row>
    <row r="207" ht="17.45" customHeight="1" spans="1:9">
      <c r="A207" s="30" t="s">
        <v>135</v>
      </c>
      <c r="B207" s="30"/>
      <c r="C207" s="30"/>
      <c r="D207" s="31"/>
      <c r="E207" s="31"/>
      <c r="F207" s="31"/>
      <c r="G207" s="32" t="s">
        <v>136</v>
      </c>
      <c r="H207" s="32"/>
      <c r="I207" s="32"/>
    </row>
    <row r="208" ht="20.45" customHeight="1" spans="1:9">
      <c r="A208" s="33" t="s">
        <v>137</v>
      </c>
      <c r="B208" s="33"/>
      <c r="C208" s="34" t="s">
        <v>138</v>
      </c>
      <c r="D208" s="33" t="s">
        <v>139</v>
      </c>
      <c r="E208" s="35">
        <v>21</v>
      </c>
      <c r="F208" s="35"/>
      <c r="G208" s="36" t="s">
        <v>140</v>
      </c>
      <c r="H208" s="37"/>
      <c r="I208" s="37"/>
    </row>
    <row r="209" ht="29.25" spans="1:9">
      <c r="A209" s="38" t="s">
        <v>6</v>
      </c>
      <c r="B209" s="39" t="s">
        <v>20</v>
      </c>
      <c r="C209" s="39" t="s">
        <v>21</v>
      </c>
      <c r="D209" s="39" t="s">
        <v>141</v>
      </c>
      <c r="E209" s="39" t="s">
        <v>22</v>
      </c>
      <c r="F209" s="40" t="s">
        <v>142</v>
      </c>
      <c r="G209" s="41" t="s">
        <v>143</v>
      </c>
      <c r="H209" s="40" t="s">
        <v>19</v>
      </c>
      <c r="I209" s="60" t="s">
        <v>25</v>
      </c>
    </row>
    <row r="210" ht="15.75" spans="1:9">
      <c r="A210" s="42">
        <v>1</v>
      </c>
      <c r="B210" s="43">
        <f>IFERROR(VLOOKUP(E208&amp;-$A210,SCH!$E$5:$P$9552,2,0),"")</f>
        <v>0.579861111111111</v>
      </c>
      <c r="C210" s="43" t="str">
        <f>IFERROR(VLOOKUP(E208&amp;-$A210,SCH!$E$5:$P$9552,3,0),"")</f>
        <v>PSL</v>
      </c>
      <c r="D210" s="43" t="str">
        <f>IFERROR(VLOOKUP(E208&amp;-$A210,SCH!$E$5:$P$9552,4,0),"")</f>
        <v>NH</v>
      </c>
      <c r="E210" s="43" t="str">
        <f>IFERROR(VLOOKUP(E208&amp;-$A210,SCH!$E$5:$P$9552,5,0),"")</f>
        <v>KLKV</v>
      </c>
      <c r="F210" s="43">
        <f>IFERROR(VLOOKUP(E208&amp;-$A210,SCH!$E$5:$P$9552,6,0),"")</f>
        <v>0.586805555555555</v>
      </c>
      <c r="G210" s="44">
        <f>IFERROR(VLOOKUP(E208&amp;-$A210,SCH!$E$5:$P$9552,7,0),"")</f>
        <v>3.5</v>
      </c>
      <c r="H210" s="45">
        <f t="shared" ref="H210:H214" si="10">IFERROR((B211-F210),"")</f>
        <v>0.00694444444444997</v>
      </c>
      <c r="I210" s="61"/>
    </row>
    <row r="211" ht="15.75" spans="1:9">
      <c r="A211" s="46">
        <v>2</v>
      </c>
      <c r="B211" s="15">
        <f>IFERROR(VLOOKUP(E208&amp;-$A211,SCH!$E$5:$P$9552,2,0),"")</f>
        <v>0.593750000000005</v>
      </c>
      <c r="C211" s="15" t="str">
        <f>IFERROR(VLOOKUP(E208&amp;-$A211,SCH!$E$5:$P$9552,3,0),"")</f>
        <v>KLKV</v>
      </c>
      <c r="D211" s="15" t="str">
        <f>IFERROR(VLOOKUP(E208&amp;-$A211,SCH!$E$5:$P$9552,4,0),"")</f>
        <v>NH</v>
      </c>
      <c r="E211" s="15" t="str">
        <f>IFERROR(VLOOKUP(E208&amp;-$A211,SCH!$E$5:$P$9552,5,0),"")</f>
        <v>TVM</v>
      </c>
      <c r="F211" s="15">
        <f>IFERROR(VLOOKUP(E208&amp;-$A211,SCH!$E$5:$P$9552,6,0),"")</f>
        <v>0.649305555555561</v>
      </c>
      <c r="G211" s="47">
        <f>IFERROR(VLOOKUP(E208&amp;-$A211,SCH!$E$5:$P$9552,7,0),"")</f>
        <v>33.7</v>
      </c>
      <c r="H211" s="48">
        <f t="shared" si="10"/>
        <v>0.00694444444443898</v>
      </c>
      <c r="I211" s="62"/>
    </row>
    <row r="212" ht="15.75" spans="1:9">
      <c r="A212" s="46">
        <v>3</v>
      </c>
      <c r="B212" s="15">
        <f>IFERROR(VLOOKUP(E208&amp;-$A212,SCH!$E$5:$P$9552,2,0),"")</f>
        <v>0.65625</v>
      </c>
      <c r="C212" s="15" t="str">
        <f>IFERROR(VLOOKUP(E208&amp;-$A212,SCH!$E$5:$P$9552,3,0),"")</f>
        <v>TVM</v>
      </c>
      <c r="D212" s="15" t="str">
        <f>IFERROR(VLOOKUP(E208&amp;-$A212,SCH!$E$5:$P$9552,4,0),"")</f>
        <v>NH</v>
      </c>
      <c r="E212" s="15" t="str">
        <f>IFERROR(VLOOKUP(E208&amp;-$A212,SCH!$E$5:$P$9552,5,0),"")</f>
        <v>KLKV</v>
      </c>
      <c r="F212" s="15">
        <f>IFERROR(VLOOKUP(E208&amp;-$A212,SCH!$E$5:$P$9552,6,0),"")</f>
        <v>0.711805555555556</v>
      </c>
      <c r="G212" s="47">
        <f>IFERROR(VLOOKUP(E208&amp;-$A212,SCH!$E$5:$P$9552,7,0),"")</f>
        <v>33.7</v>
      </c>
      <c r="H212" s="48">
        <f t="shared" si="10"/>
        <v>0.0208333333333329</v>
      </c>
      <c r="I212" s="62"/>
    </row>
    <row r="213" ht="15.75" spans="1:9">
      <c r="A213" s="46">
        <v>4</v>
      </c>
      <c r="B213" s="15">
        <f>IFERROR(VLOOKUP(E208&amp;-$A213,SCH!$E$5:$P$9552,2,0),"")</f>
        <v>0.732638888888889</v>
      </c>
      <c r="C213" s="15" t="str">
        <f>IFERROR(VLOOKUP(E208&amp;-$A213,SCH!$E$5:$P$9552,3,0),"")</f>
        <v>KLKV</v>
      </c>
      <c r="D213" s="15" t="str">
        <f>IFERROR(VLOOKUP(E208&amp;-$A213,SCH!$E$5:$P$9552,4,0),"")</f>
        <v>NH</v>
      </c>
      <c r="E213" s="15" t="str">
        <f>IFERROR(VLOOKUP(E208&amp;-$A213,SCH!$E$5:$P$9552,5,0),"")</f>
        <v>MC</v>
      </c>
      <c r="F213" s="15">
        <f>IFERROR(VLOOKUP(E208&amp;-$A213,SCH!$E$5:$P$9552,6,0),"")</f>
        <v>0.802083333333333</v>
      </c>
      <c r="G213" s="47">
        <f>IFERROR(VLOOKUP(E208&amp;-$A213,SCH!$E$5:$P$9552,7,0),"")</f>
        <v>40</v>
      </c>
      <c r="H213" s="48">
        <f t="shared" si="10"/>
        <v>0.00694444444444497</v>
      </c>
      <c r="I213" s="62"/>
    </row>
    <row r="214" ht="15.75" spans="1:9">
      <c r="A214" s="46">
        <v>5</v>
      </c>
      <c r="B214" s="15">
        <f>IFERROR(VLOOKUP(E208&amp;-$A214,SCH!$E$5:$P$9552,2,0),"")</f>
        <v>0.809027777777778</v>
      </c>
      <c r="C214" s="15" t="str">
        <f>IFERROR(VLOOKUP(E208&amp;-$A214,SCH!$E$5:$P$9552,3,0),"")</f>
        <v>MC</v>
      </c>
      <c r="D214" s="15" t="str">
        <f>IFERROR(VLOOKUP(E208&amp;-$A214,SCH!$E$5:$P$9552,4,0),"")</f>
        <v>NH</v>
      </c>
      <c r="E214" s="15" t="str">
        <f>IFERROR(VLOOKUP(E208&amp;-$A214,SCH!$E$5:$P$9552,5,0),"")</f>
        <v>KLKV</v>
      </c>
      <c r="F214" s="15">
        <f>IFERROR(VLOOKUP(E208&amp;-$A214,SCH!$E$5:$P$9552,6,0),"")</f>
        <v>0.878472222222222</v>
      </c>
      <c r="G214" s="47">
        <f>IFERROR(VLOOKUP(E208&amp;-$A214,SCH!$E$5:$P$9552,7,0),"")</f>
        <v>40</v>
      </c>
      <c r="H214" s="48">
        <f t="shared" si="10"/>
        <v>0.00694444444444497</v>
      </c>
      <c r="I214" s="62"/>
    </row>
    <row r="215" ht="16.5" spans="1:9">
      <c r="A215" s="46">
        <v>6</v>
      </c>
      <c r="B215" s="15">
        <f>IFERROR(VLOOKUP(E208&amp;-$A215,SCH!$E$5:$P$9552,2,0),"")</f>
        <v>0.885416666666667</v>
      </c>
      <c r="C215" s="15" t="str">
        <f>IFERROR(VLOOKUP(E208&amp;-$A215,SCH!$E$5:$P$9552,3,0),"")</f>
        <v>KLKV</v>
      </c>
      <c r="D215" s="15" t="str">
        <f>IFERROR(VLOOKUP(E208&amp;-$A215,SCH!$E$5:$P$9552,4,0),"")</f>
        <v>NH</v>
      </c>
      <c r="E215" s="15" t="str">
        <f>IFERROR(VLOOKUP(E208&amp;-$A215,SCH!$E$5:$P$9552,5,0),"")</f>
        <v>PSL</v>
      </c>
      <c r="F215" s="15">
        <f>IFERROR(VLOOKUP(E208&amp;-$A215,SCH!$E$5:$P$9552,6,0),"")</f>
        <v>0.892361111111111</v>
      </c>
      <c r="G215" s="47">
        <f>IFERROR(VLOOKUP(E208&amp;-$A215,SCH!$E$5:$P$9552,7,0),"")</f>
        <v>3.5</v>
      </c>
      <c r="H215" s="48" t="str">
        <f>IFERROR((#REF!-F215),"")</f>
        <v/>
      </c>
      <c r="I215" s="62"/>
    </row>
    <row r="216" ht="15.95" customHeight="1" spans="1:9">
      <c r="A216" s="53" t="s">
        <v>144</v>
      </c>
      <c r="B216" s="53"/>
      <c r="C216" s="54">
        <f>B210-TIME(0,15,0)</f>
        <v>0.569444444444444</v>
      </c>
      <c r="D216" s="53" t="s">
        <v>145</v>
      </c>
      <c r="E216" s="55">
        <f>VLOOKUP(E208&amp;-$A210,SCH!$E$5:$P$9552,8,0)</f>
        <v>0.333333333333334</v>
      </c>
      <c r="F216" s="56" t="s">
        <v>146</v>
      </c>
      <c r="G216" s="56"/>
      <c r="H216" s="56"/>
      <c r="I216" s="64">
        <f>SUM(G210:G215)</f>
        <v>154.4</v>
      </c>
    </row>
    <row r="217" ht="15.95" customHeight="1" spans="1:9">
      <c r="A217" s="53" t="s">
        <v>147</v>
      </c>
      <c r="B217" s="53"/>
      <c r="C217" s="54">
        <f>C216+E217</f>
        <v>0.902777777777777</v>
      </c>
      <c r="D217" s="53" t="s">
        <v>148</v>
      </c>
      <c r="E217" s="55">
        <f>VLOOKUP(E208&amp;-$A210,SCH!$E$5:$P$9552,9,0)</f>
        <v>0.333333333333333</v>
      </c>
      <c r="F217" s="56" t="s">
        <v>149</v>
      </c>
      <c r="G217" s="56"/>
      <c r="H217" s="56"/>
      <c r="I217" s="65">
        <f>VLOOKUP(E208&amp;-$A210,SCH!$E$5:$P$9552,10,0)</f>
        <v>4.44089209850063e-16</v>
      </c>
    </row>
    <row r="218" ht="14.45" customHeight="1" spans="1:9">
      <c r="A218" s="57" t="s">
        <v>150</v>
      </c>
      <c r="B218" s="57"/>
      <c r="C218" s="57"/>
      <c r="D218" s="57"/>
      <c r="E218" s="57"/>
      <c r="F218" s="57"/>
      <c r="G218" s="57"/>
      <c r="H218" s="57"/>
      <c r="I218" s="57"/>
    </row>
    <row r="219" ht="15.75" spans="1:9">
      <c r="A219" s="57"/>
      <c r="B219" s="57"/>
      <c r="C219" s="57"/>
      <c r="D219" s="57"/>
      <c r="E219" s="57"/>
      <c r="F219" s="57"/>
      <c r="G219" s="57"/>
      <c r="H219" s="57"/>
      <c r="I219" s="57"/>
    </row>
    <row r="220" ht="15.75" spans="1:9">
      <c r="A220" s="57"/>
      <c r="B220" s="57"/>
      <c r="C220" s="57"/>
      <c r="D220" s="57"/>
      <c r="E220" s="57"/>
      <c r="F220" s="57"/>
      <c r="G220" s="57"/>
      <c r="H220" s="57"/>
      <c r="I220" s="57"/>
    </row>
    <row r="221" ht="14.45" customHeight="1" spans="1:9">
      <c r="A221" s="58" t="s">
        <v>151</v>
      </c>
      <c r="B221" s="58"/>
      <c r="C221" s="58"/>
      <c r="D221" s="59" t="s">
        <v>152</v>
      </c>
      <c r="E221" s="58" t="s">
        <v>153</v>
      </c>
      <c r="F221" s="58"/>
      <c r="G221" s="58"/>
      <c r="H221" s="58"/>
      <c r="I221" s="58"/>
    </row>
    <row r="222" ht="15.75" spans="1:9">
      <c r="A222" s="58"/>
      <c r="B222" s="58"/>
      <c r="C222" s="58"/>
      <c r="D222" s="59"/>
      <c r="E222" s="58"/>
      <c r="F222" s="58"/>
      <c r="G222" s="58"/>
      <c r="H222" s="58"/>
      <c r="I222" s="58"/>
    </row>
    <row r="223" ht="15.75" spans="1:9">
      <c r="A223" s="58"/>
      <c r="B223" s="58"/>
      <c r="C223" s="58"/>
      <c r="D223" s="59"/>
      <c r="E223" s="58"/>
      <c r="F223" s="58"/>
      <c r="G223" s="58"/>
      <c r="H223" s="58"/>
      <c r="I223" s="58"/>
    </row>
    <row r="224" ht="15.75" spans="1:9">
      <c r="A224" s="58"/>
      <c r="B224" s="58"/>
      <c r="C224" s="58"/>
      <c r="D224" s="59"/>
      <c r="E224" s="58"/>
      <c r="F224" s="58"/>
      <c r="G224" s="58"/>
      <c r="H224" s="58"/>
      <c r="I224" s="58"/>
    </row>
    <row r="226" ht="15.75"/>
    <row r="227" ht="21" spans="1:9">
      <c r="A227" s="29" t="str">
        <f>SCH!$A$1</f>
        <v>UNIT : PARASSALA</v>
      </c>
      <c r="B227" s="29"/>
      <c r="C227" s="29"/>
      <c r="D227" s="29"/>
      <c r="E227" s="29"/>
      <c r="F227" s="29"/>
      <c r="G227" s="29"/>
      <c r="H227" s="29"/>
      <c r="I227" s="29"/>
    </row>
    <row r="228" ht="17.45" customHeight="1" spans="1:9">
      <c r="A228" s="30" t="s">
        <v>135</v>
      </c>
      <c r="B228" s="30"/>
      <c r="C228" s="30"/>
      <c r="D228" s="31"/>
      <c r="E228" s="31"/>
      <c r="F228" s="31"/>
      <c r="G228" s="32" t="s">
        <v>136</v>
      </c>
      <c r="H228" s="32"/>
      <c r="I228" s="32"/>
    </row>
    <row r="229" ht="20.45" customHeight="1" spans="1:9">
      <c r="A229" s="33" t="s">
        <v>137</v>
      </c>
      <c r="B229" s="33"/>
      <c r="C229" s="34" t="s">
        <v>138</v>
      </c>
      <c r="D229" s="33" t="s">
        <v>139</v>
      </c>
      <c r="E229" s="35">
        <v>22</v>
      </c>
      <c r="F229" s="35"/>
      <c r="G229" s="36" t="s">
        <v>140</v>
      </c>
      <c r="H229" s="37"/>
      <c r="I229" s="37"/>
    </row>
    <row r="230" ht="29.25" spans="1:9">
      <c r="A230" s="38" t="s">
        <v>6</v>
      </c>
      <c r="B230" s="39" t="s">
        <v>20</v>
      </c>
      <c r="C230" s="39" t="s">
        <v>21</v>
      </c>
      <c r="D230" s="39" t="s">
        <v>141</v>
      </c>
      <c r="E230" s="39" t="s">
        <v>22</v>
      </c>
      <c r="F230" s="40" t="s">
        <v>142</v>
      </c>
      <c r="G230" s="41" t="s">
        <v>143</v>
      </c>
      <c r="H230" s="40" t="s">
        <v>19</v>
      </c>
      <c r="I230" s="60" t="s">
        <v>25</v>
      </c>
    </row>
    <row r="231" ht="15.75" spans="1:9">
      <c r="A231" s="42">
        <v>1</v>
      </c>
      <c r="B231" s="43">
        <f>IFERROR(VLOOKUP(E229&amp;-$A231,SCH!$E$5:$P$9552,2,0),"")</f>
        <v>0.246527777777778</v>
      </c>
      <c r="C231" s="43" t="str">
        <f>IFERROR(VLOOKUP(E229&amp;-$A231,SCH!$E$5:$P$9552,3,0),"")</f>
        <v>PSL</v>
      </c>
      <c r="D231" s="43" t="str">
        <f>IFERROR(VLOOKUP(E229&amp;-$A231,SCH!$E$5:$P$9552,4,0),"")</f>
        <v>KLKV-NH</v>
      </c>
      <c r="E231" s="43" t="str">
        <f>IFERROR(VLOOKUP(E229&amp;-$A231,SCH!$E$5:$P$9552,5,0),"")</f>
        <v>TVM</v>
      </c>
      <c r="F231" s="43">
        <f>IFERROR(VLOOKUP(E229&amp;-$A231,SCH!$E$5:$P$9552,6,0),"")</f>
        <v>0.315972222222222</v>
      </c>
      <c r="G231" s="44">
        <f>IFERROR(VLOOKUP(E229&amp;-$A231,SCH!$E$5:$P$9552,7,0),"")</f>
        <v>37.2</v>
      </c>
      <c r="H231" s="45">
        <f t="shared" ref="H231:H235" si="11">IFERROR((B232-F231),"")</f>
        <v>0.00694444444444503</v>
      </c>
      <c r="I231" s="61"/>
    </row>
    <row r="232" ht="15.75" spans="1:9">
      <c r="A232" s="46">
        <v>2</v>
      </c>
      <c r="B232" s="15">
        <f>IFERROR(VLOOKUP(E229&amp;-$A232,SCH!$E$5:$P$9552,2,0),"")</f>
        <v>0.322916666666667</v>
      </c>
      <c r="C232" s="15" t="str">
        <f>IFERROR(VLOOKUP(E229&amp;-$A232,SCH!$E$5:$P$9552,3,0),"")</f>
        <v>TVM</v>
      </c>
      <c r="D232" s="15" t="str">
        <f>IFERROR(VLOOKUP(E229&amp;-$A232,SCH!$E$5:$P$9552,4,0),"")</f>
        <v>NH</v>
      </c>
      <c r="E232" s="15" t="str">
        <f>IFERROR(VLOOKUP(E229&amp;-$A232,SCH!$E$5:$P$9552,5,0),"")</f>
        <v>KLKV</v>
      </c>
      <c r="F232" s="15">
        <f>IFERROR(VLOOKUP(E229&amp;-$A232,SCH!$E$5:$P$9552,6,0),"")</f>
        <v>0.378472222222222</v>
      </c>
      <c r="G232" s="47">
        <f>IFERROR(VLOOKUP(E229&amp;-$A232,SCH!$E$5:$P$9552,7,0),"")</f>
        <v>33.7</v>
      </c>
      <c r="H232" s="48">
        <f t="shared" si="11"/>
        <v>0.020833333333334</v>
      </c>
      <c r="I232" s="62"/>
    </row>
    <row r="233" ht="15.75" spans="1:9">
      <c r="A233" s="46">
        <v>3</v>
      </c>
      <c r="B233" s="15">
        <f>IFERROR(VLOOKUP(E229&amp;-$A233,SCH!$E$5:$P$9552,2,0),"")</f>
        <v>0.399305555555556</v>
      </c>
      <c r="C233" s="15" t="str">
        <f>IFERROR(VLOOKUP(E229&amp;-$A233,SCH!$E$5:$P$9552,3,0),"")</f>
        <v>KLKV</v>
      </c>
      <c r="D233" s="15" t="str">
        <f>IFERROR(VLOOKUP(E229&amp;-$A233,SCH!$E$5:$P$9552,4,0),"")</f>
        <v>NH-TVM</v>
      </c>
      <c r="E233" s="15" t="str">
        <f>IFERROR(VLOOKUP(E229&amp;-$A233,SCH!$E$5:$P$9552,5,0),"")</f>
        <v>MC</v>
      </c>
      <c r="F233" s="15">
        <f>IFERROR(VLOOKUP(E229&amp;-$A233,SCH!$E$5:$P$9552,6,0),"")</f>
        <v>0.46875</v>
      </c>
      <c r="G233" s="47">
        <f>IFERROR(VLOOKUP(E229&amp;-$A233,SCH!$E$5:$P$9552,7,0),"")</f>
        <v>40</v>
      </c>
      <c r="H233" s="48">
        <f t="shared" si="11"/>
        <v>0.00694444444444398</v>
      </c>
      <c r="I233" s="62"/>
    </row>
    <row r="234" ht="15.75" spans="1:9">
      <c r="A234" s="46">
        <v>4</v>
      </c>
      <c r="B234" s="15">
        <f>IFERROR(VLOOKUP(E229&amp;-$A234,SCH!$E$5:$P$9552,2,0),"")</f>
        <v>0.475694444444444</v>
      </c>
      <c r="C234" s="15" t="str">
        <f>IFERROR(VLOOKUP(E229&amp;-$A234,SCH!$E$5:$P$9552,3,0),"")</f>
        <v>MC</v>
      </c>
      <c r="D234" s="15" t="str">
        <f>IFERROR(VLOOKUP(E229&amp;-$A234,SCH!$E$5:$P$9552,4,0),"")</f>
        <v>NH-KLKV</v>
      </c>
      <c r="E234" s="15" t="str">
        <f>IFERROR(VLOOKUP(E229&amp;-$A234,SCH!$E$5:$P$9552,5,0),"")</f>
        <v>PSL</v>
      </c>
      <c r="F234" s="15">
        <f>IFERROR(VLOOKUP(E229&amp;-$A234,SCH!$E$5:$P$9552,6,0),"")</f>
        <v>0.552083333333333</v>
      </c>
      <c r="G234" s="47">
        <f>IFERROR(VLOOKUP(E229&amp;-$A234,SCH!$E$5:$P$9552,7,0),"")</f>
        <v>43.5</v>
      </c>
      <c r="H234" s="48" t="str">
        <f t="shared" si="11"/>
        <v/>
      </c>
      <c r="I234" s="62"/>
    </row>
    <row r="235" ht="15.75" spans="1:9">
      <c r="A235" s="46">
        <v>5</v>
      </c>
      <c r="B235" s="15" t="str">
        <f>IFERROR(VLOOKUP(E229&amp;-$A235,SCH!$E$5:$P$9552,2,0),"")</f>
        <v/>
      </c>
      <c r="C235" s="15" t="str">
        <f>IFERROR(VLOOKUP(E229&amp;-$A235,SCH!$E$5:$P$9552,3,0),"")</f>
        <v/>
      </c>
      <c r="D235" s="15" t="str">
        <f>IFERROR(VLOOKUP(E229&amp;-$A235,SCH!$E$5:$P$9552,4,0),"")</f>
        <v/>
      </c>
      <c r="E235" s="15" t="str">
        <f>IFERROR(VLOOKUP(E229&amp;-$A235,SCH!$E$5:$P$9552,5,0),"")</f>
        <v/>
      </c>
      <c r="F235" s="15" t="str">
        <f>IFERROR(VLOOKUP(E229&amp;-$A235,SCH!$E$5:$P$9552,6,0),"")</f>
        <v/>
      </c>
      <c r="G235" s="47" t="str">
        <f>IFERROR(VLOOKUP(E229&amp;-$A235,SCH!$E$5:$P$9552,7,0),"")</f>
        <v/>
      </c>
      <c r="H235" s="48" t="str">
        <f t="shared" si="11"/>
        <v/>
      </c>
      <c r="I235" s="62"/>
    </row>
    <row r="236" ht="16.5" spans="1:9">
      <c r="A236" s="46">
        <v>6</v>
      </c>
      <c r="B236" s="15" t="str">
        <f>IFERROR(VLOOKUP(E229&amp;-$A236,SCH!$E$5:$P$9552,2,0),"")</f>
        <v/>
      </c>
      <c r="C236" s="15" t="str">
        <f>IFERROR(VLOOKUP(E229&amp;-$A236,SCH!$E$5:$P$9552,3,0),"")</f>
        <v/>
      </c>
      <c r="D236" s="15" t="str">
        <f>IFERROR(VLOOKUP(E229&amp;-$A236,SCH!$E$5:$P$9552,4,0),"")</f>
        <v/>
      </c>
      <c r="E236" s="15" t="str">
        <f>IFERROR(VLOOKUP(E229&amp;-$A236,SCH!$E$5:$P$9552,5,0),"")</f>
        <v/>
      </c>
      <c r="F236" s="15" t="str">
        <f>IFERROR(VLOOKUP(E229&amp;-$A236,SCH!$E$5:$P$9552,6,0),"")</f>
        <v/>
      </c>
      <c r="G236" s="47" t="str">
        <f>IFERROR(VLOOKUP(E229&amp;-$A236,SCH!$E$5:$P$9552,7,0),"")</f>
        <v/>
      </c>
      <c r="H236" s="48" t="str">
        <f>IFERROR((#REF!-F236),"")</f>
        <v/>
      </c>
      <c r="I236" s="62"/>
    </row>
    <row r="237" ht="15.95" customHeight="1" spans="1:9">
      <c r="A237" s="53" t="s">
        <v>144</v>
      </c>
      <c r="B237" s="53"/>
      <c r="C237" s="54">
        <f>B231-TIME(0,15,0)</f>
        <v>0.236111111111111</v>
      </c>
      <c r="D237" s="53" t="s">
        <v>145</v>
      </c>
      <c r="E237" s="55">
        <f>VLOOKUP(E229&amp;-$A231,SCH!$E$5:$P$9552,8,0)</f>
        <v>0.326388888888888</v>
      </c>
      <c r="F237" s="56" t="s">
        <v>146</v>
      </c>
      <c r="G237" s="56"/>
      <c r="H237" s="56"/>
      <c r="I237" s="64">
        <f>SUM(G231:G236)</f>
        <v>154.4</v>
      </c>
    </row>
    <row r="238" ht="15.95" customHeight="1" spans="1:9">
      <c r="A238" s="53" t="s">
        <v>147</v>
      </c>
      <c r="B238" s="53"/>
      <c r="C238" s="54">
        <f>C237+E238</f>
        <v>0.562499999999999</v>
      </c>
      <c r="D238" s="53" t="s">
        <v>148</v>
      </c>
      <c r="E238" s="55">
        <f>VLOOKUP(E229&amp;-$A231,SCH!$E$5:$P$9552,9,0)</f>
        <v>0.326388888888888</v>
      </c>
      <c r="F238" s="56" t="s">
        <v>149</v>
      </c>
      <c r="G238" s="56"/>
      <c r="H238" s="56"/>
      <c r="I238" s="65">
        <f>VLOOKUP(E229&amp;-$A231,SCH!$E$5:$P$9552,10,0)</f>
        <v>0</v>
      </c>
    </row>
    <row r="239" ht="14.45" customHeight="1" spans="1:9">
      <c r="A239" s="57" t="s">
        <v>150</v>
      </c>
      <c r="B239" s="57"/>
      <c r="C239" s="57"/>
      <c r="D239" s="57"/>
      <c r="E239" s="57"/>
      <c r="F239" s="57"/>
      <c r="G239" s="57"/>
      <c r="H239" s="57"/>
      <c r="I239" s="57"/>
    </row>
    <row r="240" ht="15.75" spans="1:9">
      <c r="A240" s="57"/>
      <c r="B240" s="57"/>
      <c r="C240" s="57"/>
      <c r="D240" s="57"/>
      <c r="E240" s="57"/>
      <c r="F240" s="57"/>
      <c r="G240" s="57"/>
      <c r="H240" s="57"/>
      <c r="I240" s="57"/>
    </row>
    <row r="241" ht="15.75" spans="1:9">
      <c r="A241" s="57"/>
      <c r="B241" s="57"/>
      <c r="C241" s="57"/>
      <c r="D241" s="57"/>
      <c r="E241" s="57"/>
      <c r="F241" s="57"/>
      <c r="G241" s="57"/>
      <c r="H241" s="57"/>
      <c r="I241" s="57"/>
    </row>
    <row r="242" ht="14.45" customHeight="1" spans="1:9">
      <c r="A242" s="58" t="s">
        <v>151</v>
      </c>
      <c r="B242" s="58"/>
      <c r="C242" s="58"/>
      <c r="D242" s="59" t="s">
        <v>152</v>
      </c>
      <c r="E242" s="58" t="s">
        <v>153</v>
      </c>
      <c r="F242" s="58"/>
      <c r="G242" s="58"/>
      <c r="H242" s="58"/>
      <c r="I242" s="58"/>
    </row>
    <row r="243" ht="15.75" spans="1:9">
      <c r="A243" s="58"/>
      <c r="B243" s="58"/>
      <c r="C243" s="58"/>
      <c r="D243" s="59"/>
      <c r="E243" s="58"/>
      <c r="F243" s="58"/>
      <c r="G243" s="58"/>
      <c r="H243" s="58"/>
      <c r="I243" s="58"/>
    </row>
    <row r="244" ht="15.75" spans="1:9">
      <c r="A244" s="58"/>
      <c r="B244" s="58"/>
      <c r="C244" s="58"/>
      <c r="D244" s="59"/>
      <c r="E244" s="58"/>
      <c r="F244" s="58"/>
      <c r="G244" s="58"/>
      <c r="H244" s="58"/>
      <c r="I244" s="58"/>
    </row>
    <row r="245" ht="15.75" spans="1:9">
      <c r="A245" s="58"/>
      <c r="B245" s="58"/>
      <c r="C245" s="58"/>
      <c r="D245" s="59"/>
      <c r="E245" s="58"/>
      <c r="F245" s="58"/>
      <c r="G245" s="58"/>
      <c r="H245" s="58"/>
      <c r="I245" s="58"/>
    </row>
    <row r="246" ht="15.75"/>
    <row r="247" ht="21" spans="1:9">
      <c r="A247" s="29" t="str">
        <f>SCH!$A$1</f>
        <v>UNIT : PARASSALA</v>
      </c>
      <c r="B247" s="29"/>
      <c r="C247" s="29"/>
      <c r="D247" s="29"/>
      <c r="E247" s="29"/>
      <c r="F247" s="29"/>
      <c r="G247" s="29"/>
      <c r="H247" s="29"/>
      <c r="I247" s="29"/>
    </row>
    <row r="248" ht="17.45" customHeight="1" spans="1:9">
      <c r="A248" s="30" t="s">
        <v>135</v>
      </c>
      <c r="B248" s="30"/>
      <c r="C248" s="30"/>
      <c r="D248" s="31"/>
      <c r="E248" s="31"/>
      <c r="F248" s="31"/>
      <c r="G248" s="32" t="s">
        <v>136</v>
      </c>
      <c r="H248" s="32"/>
      <c r="I248" s="32"/>
    </row>
    <row r="249" ht="20.45" customHeight="1" spans="1:9">
      <c r="A249" s="33" t="s">
        <v>137</v>
      </c>
      <c r="B249" s="33"/>
      <c r="C249" s="34" t="s">
        <v>138</v>
      </c>
      <c r="D249" s="33" t="s">
        <v>139</v>
      </c>
      <c r="E249" s="35">
        <v>23</v>
      </c>
      <c r="F249" s="35"/>
      <c r="G249" s="36" t="s">
        <v>140</v>
      </c>
      <c r="H249" s="37"/>
      <c r="I249" s="37"/>
    </row>
    <row r="250" ht="29.25" spans="1:9">
      <c r="A250" s="38" t="s">
        <v>6</v>
      </c>
      <c r="B250" s="39" t="s">
        <v>20</v>
      </c>
      <c r="C250" s="39" t="s">
        <v>21</v>
      </c>
      <c r="D250" s="39" t="s">
        <v>141</v>
      </c>
      <c r="E250" s="39" t="s">
        <v>22</v>
      </c>
      <c r="F250" s="40" t="s">
        <v>142</v>
      </c>
      <c r="G250" s="41" t="s">
        <v>143</v>
      </c>
      <c r="H250" s="40" t="s">
        <v>19</v>
      </c>
      <c r="I250" s="60" t="s">
        <v>25</v>
      </c>
    </row>
    <row r="251" ht="15.75" spans="1:9">
      <c r="A251" s="42">
        <v>1</v>
      </c>
      <c r="B251" s="43">
        <f>IFERROR(VLOOKUP(E249&amp;-$A251,SCH!$E$5:$P$9552,2,0),"")</f>
        <v>0.590277777777778</v>
      </c>
      <c r="C251" s="43" t="str">
        <f>IFERROR(VLOOKUP(E249&amp;-$A251,SCH!$E$5:$P$9552,3,0),"")</f>
        <v>PSL</v>
      </c>
      <c r="D251" s="43" t="str">
        <f>IFERROR(VLOOKUP(E249&amp;-$A251,SCH!$E$5:$P$9552,4,0),"")</f>
        <v>NH</v>
      </c>
      <c r="E251" s="43" t="str">
        <f>IFERROR(VLOOKUP(E249&amp;-$A251,SCH!$E$5:$P$9552,5,0),"")</f>
        <v>KLKV</v>
      </c>
      <c r="F251" s="43">
        <f>IFERROR(VLOOKUP(E249&amp;-$A251,SCH!$E$5:$P$9552,6,0),"")</f>
        <v>0.597222222222222</v>
      </c>
      <c r="G251" s="44">
        <f>IFERROR(VLOOKUP(E249&amp;-$A251,SCH!$E$5:$P$9552,7,0),"")</f>
        <v>3.5</v>
      </c>
      <c r="H251" s="45">
        <f t="shared" ref="H251:H255" si="12">IFERROR((B252-F251),"")</f>
        <v>0.00694444444444997</v>
      </c>
      <c r="I251" s="61"/>
    </row>
    <row r="252" ht="15.75" spans="1:9">
      <c r="A252" s="46">
        <v>2</v>
      </c>
      <c r="B252" s="15">
        <f>IFERROR(VLOOKUP(E249&amp;-$A252,SCH!$E$5:$P$9552,2,0),"")</f>
        <v>0.604166666666672</v>
      </c>
      <c r="C252" s="15" t="str">
        <f>IFERROR(VLOOKUP(E249&amp;-$A252,SCH!$E$5:$P$9552,3,0),"")</f>
        <v>KLKV</v>
      </c>
      <c r="D252" s="15" t="str">
        <f>IFERROR(VLOOKUP(E249&amp;-$A252,SCH!$E$5:$P$9552,4,0),"")</f>
        <v>NH</v>
      </c>
      <c r="E252" s="15" t="str">
        <f>IFERROR(VLOOKUP(E249&amp;-$A252,SCH!$E$5:$P$9552,5,0),"")</f>
        <v>MC</v>
      </c>
      <c r="F252" s="15">
        <f>IFERROR(VLOOKUP(E249&amp;-$A252,SCH!$E$5:$P$9552,6,0),"")</f>
        <v>0.673611111111116</v>
      </c>
      <c r="G252" s="47">
        <f>IFERROR(VLOOKUP(E249&amp;-$A252,SCH!$E$5:$P$9552,7,0),"")</f>
        <v>40</v>
      </c>
      <c r="H252" s="48">
        <f t="shared" si="12"/>
        <v>0.00694444444443998</v>
      </c>
      <c r="I252" s="62"/>
    </row>
    <row r="253" ht="15.75" spans="1:9">
      <c r="A253" s="46">
        <v>3</v>
      </c>
      <c r="B253" s="15">
        <f>IFERROR(VLOOKUP(E249&amp;-$A253,SCH!$E$5:$P$9552,2,0),"")</f>
        <v>0.680555555555556</v>
      </c>
      <c r="C253" s="15" t="str">
        <f>IFERROR(VLOOKUP(E249&amp;-$A253,SCH!$E$5:$P$9552,3,0),"")</f>
        <v>MC</v>
      </c>
      <c r="D253" s="15" t="str">
        <f>IFERROR(VLOOKUP(E249&amp;-$A253,SCH!$E$5:$P$9552,4,0),"")</f>
        <v>NH</v>
      </c>
      <c r="E253" s="15" t="str">
        <f>IFERROR(VLOOKUP(E249&amp;-$A253,SCH!$E$5:$P$9552,5,0),"")</f>
        <v>KLKV</v>
      </c>
      <c r="F253" s="15">
        <f>IFERROR(VLOOKUP(E249&amp;-$A253,SCH!$E$5:$P$9552,6,0),"")</f>
        <v>0.75</v>
      </c>
      <c r="G253" s="47">
        <f>IFERROR(VLOOKUP(E249&amp;-$A253,SCH!$E$5:$P$9552,7,0),"")</f>
        <v>40</v>
      </c>
      <c r="H253" s="48">
        <f t="shared" si="12"/>
        <v>0.020833333333333</v>
      </c>
      <c r="I253" s="62"/>
    </row>
    <row r="254" ht="15.75" spans="1:9">
      <c r="A254" s="46">
        <v>4</v>
      </c>
      <c r="B254" s="15">
        <f>IFERROR(VLOOKUP(E249&amp;-$A254,SCH!$E$5:$P$9552,2,0),"")</f>
        <v>0.770833333333333</v>
      </c>
      <c r="C254" s="15" t="str">
        <f>IFERROR(VLOOKUP(E249&amp;-$A254,SCH!$E$5:$P$9552,3,0),"")</f>
        <v>KLKV</v>
      </c>
      <c r="D254" s="15" t="str">
        <f>IFERROR(VLOOKUP(E249&amp;-$A254,SCH!$E$5:$P$9552,4,0),"")</f>
        <v>NH</v>
      </c>
      <c r="E254" s="15" t="str">
        <f>IFERROR(VLOOKUP(E249&amp;-$A254,SCH!$E$5:$P$9552,5,0),"")</f>
        <v>TVM</v>
      </c>
      <c r="F254" s="15">
        <f>IFERROR(VLOOKUP(E249&amp;-$A254,SCH!$E$5:$P$9552,6,0),"")</f>
        <v>0.826388888888889</v>
      </c>
      <c r="G254" s="47">
        <f>IFERROR(VLOOKUP(E249&amp;-$A254,SCH!$E$5:$P$9552,7,0),"")</f>
        <v>33.7</v>
      </c>
      <c r="H254" s="48">
        <f t="shared" si="12"/>
        <v>0.00694444444444409</v>
      </c>
      <c r="I254" s="62"/>
    </row>
    <row r="255" ht="15.75" spans="1:9">
      <c r="A255" s="46">
        <v>5</v>
      </c>
      <c r="B255" s="15">
        <f>IFERROR(VLOOKUP(E249&amp;-$A255,SCH!$E$5:$P$9552,2,0),"")</f>
        <v>0.833333333333333</v>
      </c>
      <c r="C255" s="15" t="str">
        <f>IFERROR(VLOOKUP(E249&amp;-$A255,SCH!$E$5:$P$9552,3,0),"")</f>
        <v>TVM</v>
      </c>
      <c r="D255" s="15" t="str">
        <f>IFERROR(VLOOKUP(E249&amp;-$A255,SCH!$E$5:$P$9552,4,0),"")</f>
        <v>NH</v>
      </c>
      <c r="E255" s="15" t="str">
        <f>IFERROR(VLOOKUP(E249&amp;-$A255,SCH!$E$5:$P$9552,5,0),"")</f>
        <v>KLKV</v>
      </c>
      <c r="F255" s="15">
        <f>IFERROR(VLOOKUP(E249&amp;-$A255,SCH!$E$5:$P$9552,6,0),"")</f>
        <v>0.888888888888889</v>
      </c>
      <c r="G255" s="47">
        <f>IFERROR(VLOOKUP(E249&amp;-$A255,SCH!$E$5:$P$9552,7,0),"")</f>
        <v>33.7</v>
      </c>
      <c r="H255" s="48">
        <f t="shared" si="12"/>
        <v>0.00694444444444409</v>
      </c>
      <c r="I255" s="62"/>
    </row>
    <row r="256" ht="16.5" spans="1:9">
      <c r="A256" s="46">
        <v>6</v>
      </c>
      <c r="B256" s="15">
        <f>IFERROR(VLOOKUP(E249&amp;-$A256,SCH!$E$5:$P$9552,2,0),"")</f>
        <v>0.895833333333333</v>
      </c>
      <c r="C256" s="15" t="str">
        <f>IFERROR(VLOOKUP(E249&amp;-$A256,SCH!$E$5:$P$9552,3,0),"")</f>
        <v>KLKV</v>
      </c>
      <c r="D256" s="15" t="str">
        <f>IFERROR(VLOOKUP(E249&amp;-$A256,SCH!$E$5:$P$9552,4,0),"")</f>
        <v>NH</v>
      </c>
      <c r="E256" s="15" t="str">
        <f>IFERROR(VLOOKUP(E249&amp;-$A256,SCH!$E$5:$P$9552,5,0),"")</f>
        <v>PSL</v>
      </c>
      <c r="F256" s="15">
        <f>IFERROR(VLOOKUP(E249&amp;-$A256,SCH!$E$5:$P$9552,6,0),"")</f>
        <v>0.902777777777777</v>
      </c>
      <c r="G256" s="47">
        <f>IFERROR(VLOOKUP(E249&amp;-$A256,SCH!$E$5:$P$9552,7,0),"")</f>
        <v>3.5</v>
      </c>
      <c r="H256" s="48" t="str">
        <f>IFERROR((#REF!-F256),"")</f>
        <v/>
      </c>
      <c r="I256" s="62"/>
    </row>
    <row r="257" ht="15.95" customHeight="1" spans="1:9">
      <c r="A257" s="53" t="s">
        <v>144</v>
      </c>
      <c r="B257" s="53"/>
      <c r="C257" s="54">
        <f>B251-TIME(0,15,0)</f>
        <v>0.579861111111111</v>
      </c>
      <c r="D257" s="53" t="s">
        <v>145</v>
      </c>
      <c r="E257" s="55">
        <f>VLOOKUP(E249&amp;-$A251,SCH!$E$5:$P$9552,8,0)</f>
        <v>0.333333333333333</v>
      </c>
      <c r="F257" s="56" t="s">
        <v>146</v>
      </c>
      <c r="G257" s="56"/>
      <c r="H257" s="56"/>
      <c r="I257" s="64">
        <f>SUM(G251:G256)</f>
        <v>154.4</v>
      </c>
    </row>
    <row r="258" ht="15.95" customHeight="1" spans="1:9">
      <c r="A258" s="53" t="s">
        <v>147</v>
      </c>
      <c r="B258" s="53"/>
      <c r="C258" s="54">
        <f>C257+E258</f>
        <v>0.913194444444443</v>
      </c>
      <c r="D258" s="53" t="s">
        <v>148</v>
      </c>
      <c r="E258" s="55">
        <f>VLOOKUP(E249&amp;-$A251,SCH!$E$5:$P$9552,9,0)</f>
        <v>0.333333333333332</v>
      </c>
      <c r="F258" s="56" t="s">
        <v>149</v>
      </c>
      <c r="G258" s="56"/>
      <c r="H258" s="56"/>
      <c r="I258" s="65">
        <f>VLOOKUP(E249&amp;-$A251,SCH!$E$5:$P$9552,10,0)</f>
        <v>0</v>
      </c>
    </row>
    <row r="259" ht="14.45" customHeight="1" spans="1:9">
      <c r="A259" s="57" t="s">
        <v>150</v>
      </c>
      <c r="B259" s="57"/>
      <c r="C259" s="57"/>
      <c r="D259" s="57"/>
      <c r="E259" s="57"/>
      <c r="F259" s="57"/>
      <c r="G259" s="57"/>
      <c r="H259" s="57"/>
      <c r="I259" s="57"/>
    </row>
    <row r="260" ht="15.75" spans="1:9">
      <c r="A260" s="57"/>
      <c r="B260" s="57"/>
      <c r="C260" s="57"/>
      <c r="D260" s="57"/>
      <c r="E260" s="57"/>
      <c r="F260" s="57"/>
      <c r="G260" s="57"/>
      <c r="H260" s="57"/>
      <c r="I260" s="57"/>
    </row>
    <row r="261" ht="15.75" spans="1:9">
      <c r="A261" s="57"/>
      <c r="B261" s="57"/>
      <c r="C261" s="57"/>
      <c r="D261" s="57"/>
      <c r="E261" s="57"/>
      <c r="F261" s="57"/>
      <c r="G261" s="57"/>
      <c r="H261" s="57"/>
      <c r="I261" s="57"/>
    </row>
    <row r="262" ht="14.45" customHeight="1" spans="1:9">
      <c r="A262" s="58" t="s">
        <v>151</v>
      </c>
      <c r="B262" s="58"/>
      <c r="C262" s="58"/>
      <c r="D262" s="59" t="s">
        <v>152</v>
      </c>
      <c r="E262" s="58" t="s">
        <v>153</v>
      </c>
      <c r="F262" s="58"/>
      <c r="G262" s="58"/>
      <c r="H262" s="58"/>
      <c r="I262" s="58"/>
    </row>
    <row r="263" ht="15.75" spans="1:9">
      <c r="A263" s="58"/>
      <c r="B263" s="58"/>
      <c r="C263" s="58"/>
      <c r="D263" s="59"/>
      <c r="E263" s="58"/>
      <c r="F263" s="58"/>
      <c r="G263" s="58"/>
      <c r="H263" s="58"/>
      <c r="I263" s="58"/>
    </row>
    <row r="264" ht="15.75" spans="1:9">
      <c r="A264" s="58"/>
      <c r="B264" s="58"/>
      <c r="C264" s="58"/>
      <c r="D264" s="59"/>
      <c r="E264" s="58"/>
      <c r="F264" s="58"/>
      <c r="G264" s="58"/>
      <c r="H264" s="58"/>
      <c r="I264" s="58"/>
    </row>
    <row r="265" ht="15.75" spans="1:9">
      <c r="A265" s="58"/>
      <c r="B265" s="58"/>
      <c r="C265" s="58"/>
      <c r="D265" s="59"/>
      <c r="E265" s="58"/>
      <c r="F265" s="58"/>
      <c r="G265" s="58"/>
      <c r="H265" s="58"/>
      <c r="I265" s="58"/>
    </row>
    <row r="266" ht="15.75"/>
    <row r="267" ht="21" customHeight="1" spans="1:9">
      <c r="A267" s="29" t="str">
        <f>SCH!$A$1</f>
        <v>UNIT : PARASSALA</v>
      </c>
      <c r="B267" s="29"/>
      <c r="C267" s="29"/>
      <c r="D267" s="29"/>
      <c r="E267" s="29"/>
      <c r="F267" s="29"/>
      <c r="G267" s="29"/>
      <c r="H267" s="29"/>
      <c r="I267" s="29"/>
    </row>
    <row r="268" ht="19.5" customHeight="1" spans="1:9">
      <c r="A268" s="30" t="s">
        <v>135</v>
      </c>
      <c r="B268" s="30"/>
      <c r="C268" s="30"/>
      <c r="D268" s="31"/>
      <c r="E268" s="31"/>
      <c r="F268" s="31"/>
      <c r="G268" s="32" t="s">
        <v>136</v>
      </c>
      <c r="H268" s="32"/>
      <c r="I268" s="32"/>
    </row>
    <row r="269" ht="21" customHeight="1" spans="1:9">
      <c r="A269" s="33" t="s">
        <v>137</v>
      </c>
      <c r="B269" s="33"/>
      <c r="C269" s="34" t="s">
        <v>138</v>
      </c>
      <c r="D269" s="33" t="s">
        <v>139</v>
      </c>
      <c r="E269" s="35">
        <v>24</v>
      </c>
      <c r="F269" s="35"/>
      <c r="G269" s="36" t="s">
        <v>140</v>
      </c>
      <c r="H269" s="37"/>
      <c r="I269" s="37"/>
    </row>
    <row r="270" ht="29.25" spans="1:9">
      <c r="A270" s="38" t="s">
        <v>6</v>
      </c>
      <c r="B270" s="39" t="s">
        <v>20</v>
      </c>
      <c r="C270" s="39" t="s">
        <v>21</v>
      </c>
      <c r="D270" s="39" t="s">
        <v>141</v>
      </c>
      <c r="E270" s="39" t="s">
        <v>22</v>
      </c>
      <c r="F270" s="40" t="s">
        <v>142</v>
      </c>
      <c r="G270" s="41" t="s">
        <v>143</v>
      </c>
      <c r="H270" s="40" t="s">
        <v>19</v>
      </c>
      <c r="I270" s="60" t="s">
        <v>25</v>
      </c>
    </row>
    <row r="271" ht="15.75" spans="1:9">
      <c r="A271" s="42">
        <v>1</v>
      </c>
      <c r="B271" s="43">
        <f>IFERROR(VLOOKUP(E269&amp;-$A271,SCH!$E$5:$P$9552,2,0),"")</f>
        <v>0.347222222222222</v>
      </c>
      <c r="C271" s="43" t="str">
        <f>IFERROR(VLOOKUP(E269&amp;-$A271,SCH!$E$5:$P$9552,3,0),"")</f>
        <v>PSL</v>
      </c>
      <c r="D271" s="43" t="str">
        <f>IFERROR(VLOOKUP(E269&amp;-$A271,SCH!$E$5:$P$9552,4,0),"")</f>
        <v>KLKV-NH</v>
      </c>
      <c r="E271" s="43" t="str">
        <f>IFERROR(VLOOKUP(E269&amp;-$A271,SCH!$E$5:$P$9552,5,0),"")</f>
        <v>TVM</v>
      </c>
      <c r="F271" s="43">
        <f>IFERROR(VLOOKUP(E269&amp;-$A271,SCH!$E$5:$P$9552,6,0),"")</f>
        <v>0.413194444444444</v>
      </c>
      <c r="G271" s="44">
        <f>IFERROR(VLOOKUP(E269&amp;-$A271,SCH!$E$5:$P$9552,7,0),"")</f>
        <v>37.2</v>
      </c>
      <c r="H271" s="45">
        <f t="shared" ref="H271:H277" si="13">IFERROR((B272-F271),"")</f>
        <v>0.00694444444444503</v>
      </c>
      <c r="I271" s="61"/>
    </row>
    <row r="272" ht="15.75" spans="1:9">
      <c r="A272" s="46">
        <v>2</v>
      </c>
      <c r="B272" s="15">
        <f>IFERROR(VLOOKUP(E269&amp;-$A272,SCH!$E$5:$P$9552,2,0),"")</f>
        <v>0.420138888888889</v>
      </c>
      <c r="C272" s="15" t="str">
        <f>IFERROR(VLOOKUP(E269&amp;-$A272,SCH!$E$5:$P$9552,3,0),"")</f>
        <v>TVM</v>
      </c>
      <c r="D272" s="15" t="str">
        <f>IFERROR(VLOOKUP(E269&amp;-$A272,SCH!$E$5:$P$9552,4,0),"")</f>
        <v>NH</v>
      </c>
      <c r="E272" s="15" t="str">
        <f>IFERROR(VLOOKUP(E269&amp;-$A272,SCH!$E$5:$P$9552,5,0),"")</f>
        <v>KLKV</v>
      </c>
      <c r="F272" s="15">
        <f>IFERROR(VLOOKUP(E269&amp;-$A272,SCH!$E$5:$P$9552,6,0),"")</f>
        <v>0.475694444444444</v>
      </c>
      <c r="G272" s="47">
        <f>IFERROR(VLOOKUP(E269&amp;-$A272,SCH!$E$5:$P$9552,7,0),"")</f>
        <v>33.7</v>
      </c>
      <c r="H272" s="48">
        <f t="shared" si="13"/>
        <v>0.00694444444444503</v>
      </c>
      <c r="I272" s="62"/>
    </row>
    <row r="273" ht="15.75" spans="1:9">
      <c r="A273" s="46">
        <v>3</v>
      </c>
      <c r="B273" s="15">
        <f>IFERROR(VLOOKUP(E269&amp;-$A273,SCH!$E$5:$P$9552,2,0),"")</f>
        <v>0.482638888888889</v>
      </c>
      <c r="C273" s="15" t="str">
        <f>IFERROR(VLOOKUP(E269&amp;-$A273,SCH!$E$5:$P$9552,3,0),"")</f>
        <v>KLKV</v>
      </c>
      <c r="D273" s="15" t="str">
        <f>IFERROR(VLOOKUP(E269&amp;-$A273,SCH!$E$5:$P$9552,4,0),"")</f>
        <v>NH</v>
      </c>
      <c r="E273" s="15" t="str">
        <f>IFERROR(VLOOKUP(E269&amp;-$A273,SCH!$E$5:$P$9552,5,0),"")</f>
        <v>TVM</v>
      </c>
      <c r="F273" s="15">
        <f>IFERROR(VLOOKUP(E269&amp;-$A273,SCH!$E$5:$P$9552,6,0),"")</f>
        <v>0.538194444444444</v>
      </c>
      <c r="G273" s="47">
        <f>IFERROR(VLOOKUP(E269&amp;-$A273,SCH!$E$5:$P$9552,7,0),"")</f>
        <v>33.7</v>
      </c>
      <c r="H273" s="48">
        <f t="shared" si="13"/>
        <v>0.020833333333334</v>
      </c>
      <c r="I273" s="62"/>
    </row>
    <row r="274" ht="15.75" spans="1:9">
      <c r="A274" s="46">
        <v>4</v>
      </c>
      <c r="B274" s="15">
        <f>IFERROR(VLOOKUP(E269&amp;-$A274,SCH!$E$5:$P$9552,2,0),"")</f>
        <v>0.559027777777778</v>
      </c>
      <c r="C274" s="15" t="str">
        <f>IFERROR(VLOOKUP(E269&amp;-$A274,SCH!$E$5:$P$9552,3,0),"")</f>
        <v>TVM</v>
      </c>
      <c r="D274" s="15" t="str">
        <f>IFERROR(VLOOKUP(E269&amp;-$A274,SCH!$E$5:$P$9552,4,0),"")</f>
        <v>NH</v>
      </c>
      <c r="E274" s="15" t="str">
        <f>IFERROR(VLOOKUP(E269&amp;-$A274,SCH!$E$5:$P$9552,5,0),"")</f>
        <v>KLKV</v>
      </c>
      <c r="F274" s="15">
        <f>IFERROR(VLOOKUP(E269&amp;-$A274,SCH!$E$5:$P$9552,6,0),"")</f>
        <v>0.611111111111111</v>
      </c>
      <c r="G274" s="47">
        <f>IFERROR(VLOOKUP(E269&amp;-$A274,SCH!$E$5:$P$9552,7,0),"")</f>
        <v>33.7</v>
      </c>
      <c r="H274" s="48">
        <f t="shared" si="13"/>
        <v>0.00694444444444497</v>
      </c>
      <c r="I274" s="62"/>
    </row>
    <row r="275" ht="15.75" spans="1:9">
      <c r="A275" s="46">
        <v>5</v>
      </c>
      <c r="B275" s="15">
        <f>IFERROR(VLOOKUP(E269&amp;-$A275,SCH!$E$5:$P$9552,2,0),"")</f>
        <v>0.618055555555556</v>
      </c>
      <c r="C275" s="15" t="str">
        <f>IFERROR(VLOOKUP(E269&amp;-$A275,SCH!$E$5:$P$9552,3,0),"")</f>
        <v>KLKV</v>
      </c>
      <c r="D275" s="15" t="str">
        <f>IFERROR(VLOOKUP(E269&amp;-$A275,SCH!$E$5:$P$9552,4,0),"")</f>
        <v>NH</v>
      </c>
      <c r="E275" s="15" t="str">
        <f>IFERROR(VLOOKUP(E269&amp;-$A275,SCH!$E$5:$P$9552,5,0),"")</f>
        <v>TVM</v>
      </c>
      <c r="F275" s="15">
        <f>IFERROR(VLOOKUP(E269&amp;-$A275,SCH!$E$5:$P$9552,6,0),"")</f>
        <v>0.673611111111111</v>
      </c>
      <c r="G275" s="47">
        <f>IFERROR(VLOOKUP(E269&amp;-$A275,SCH!$E$5:$P$9552,7,0),"")</f>
        <v>33.7</v>
      </c>
      <c r="H275" s="48">
        <f t="shared" si="13"/>
        <v>0.00694444444444398</v>
      </c>
      <c r="I275" s="62"/>
    </row>
    <row r="276" ht="15.75" spans="1:9">
      <c r="A276" s="46">
        <v>6</v>
      </c>
      <c r="B276" s="15">
        <f>IFERROR(VLOOKUP(E269&amp;-$A276,SCH!$E$5:$P$9552,2,0),"")</f>
        <v>0.680555555555555</v>
      </c>
      <c r="C276" s="15" t="str">
        <f>IFERROR(VLOOKUP(E269&amp;-$A276,SCH!$E$5:$P$9552,3,0),"")</f>
        <v>TVM</v>
      </c>
      <c r="D276" s="15" t="str">
        <f>IFERROR(VLOOKUP(E269&amp;-$A276,SCH!$E$5:$P$9552,4,0),"")</f>
        <v>NH-KLKV</v>
      </c>
      <c r="E276" s="15" t="str">
        <f>IFERROR(VLOOKUP(E269&amp;-$A276,SCH!$E$5:$P$9552,5,0),"")</f>
        <v>PSL</v>
      </c>
      <c r="F276" s="15">
        <f>IFERROR(VLOOKUP(E269&amp;-$A276,SCH!$E$5:$P$9552,6,0),"")</f>
        <v>0.743055555555555</v>
      </c>
      <c r="G276" s="47">
        <f>IFERROR(VLOOKUP(E269&amp;-$A276,SCH!$E$5:$P$9552,7,0),"")</f>
        <v>37.2</v>
      </c>
      <c r="H276" s="48" t="str">
        <f t="shared" si="13"/>
        <v/>
      </c>
      <c r="I276" s="62"/>
    </row>
    <row r="277" ht="15.75" spans="1:9">
      <c r="A277" s="46">
        <v>7</v>
      </c>
      <c r="B277" s="15" t="str">
        <f>IFERROR(VLOOKUP(E269&amp;-$A277,SCH!$E$5:$P$9552,2,0),"")</f>
        <v/>
      </c>
      <c r="C277" s="15" t="str">
        <f>IFERROR(VLOOKUP(E269&amp;-$A277,SCH!$E$5:$P$9552,3,0),"")</f>
        <v/>
      </c>
      <c r="D277" s="15" t="str">
        <f>IFERROR(VLOOKUP(E269&amp;-$A277,SCH!$E$5:$P$9552,4,0),"")</f>
        <v/>
      </c>
      <c r="E277" s="15" t="str">
        <f>IFERROR(VLOOKUP(E269&amp;-$A277,SCH!$E$5:$P$9552,5,0),"")</f>
        <v/>
      </c>
      <c r="F277" s="15" t="str">
        <f>IFERROR(VLOOKUP(E269&amp;-$A277,SCH!$E$5:$P$9552,6,0),"")</f>
        <v/>
      </c>
      <c r="G277" s="47" t="str">
        <f>IFERROR(VLOOKUP(E269&amp;-$A277,SCH!$E$5:$P$9552,7,0),"")</f>
        <v/>
      </c>
      <c r="H277" s="48" t="str">
        <f t="shared" si="13"/>
        <v/>
      </c>
      <c r="I277" s="62"/>
    </row>
    <row r="278" ht="16.5" spans="1:9">
      <c r="A278" s="49">
        <v>8</v>
      </c>
      <c r="B278" s="17" t="str">
        <f>IFERROR(VLOOKUP(E269&amp;-$A278,SCH!$E$5:$P$9552,2,0),"")</f>
        <v/>
      </c>
      <c r="C278" s="17" t="str">
        <f>IFERROR(VLOOKUP(E269&amp;-$A278,SCH!$E$5:$P$9552,3,0),"")</f>
        <v/>
      </c>
      <c r="D278" s="17" t="str">
        <f>IFERROR(VLOOKUP(E269&amp;-$A278,SCH!$E$5:$P$9552,4,0),"")</f>
        <v/>
      </c>
      <c r="E278" s="17" t="str">
        <f>IFERROR(VLOOKUP(E269&amp;-$A278,SCH!$E$5:$P$9552,5,0),"")</f>
        <v/>
      </c>
      <c r="F278" s="50" t="str">
        <f>IFERROR(VLOOKUP(E269&amp;-$A278,SCH!$E$5:$P$9552,6,0),"")</f>
        <v/>
      </c>
      <c r="G278" s="51" t="str">
        <f>IFERROR(VLOOKUP(E269&amp;-$A278,SCH!$E$5:$P$9552,7,0),"")</f>
        <v/>
      </c>
      <c r="H278" s="52"/>
      <c r="I278" s="63"/>
    </row>
    <row r="279" ht="16.5" customHeight="1" spans="1:9">
      <c r="A279" s="53" t="s">
        <v>144</v>
      </c>
      <c r="B279" s="53"/>
      <c r="C279" s="54">
        <f>B271-TIME(0,15,0)</f>
        <v>0.336805555555555</v>
      </c>
      <c r="D279" s="53" t="s">
        <v>145</v>
      </c>
      <c r="E279" s="55">
        <f>VLOOKUP(E269&amp;-$A271,SCH!$E$5:$P$9552,8,0)</f>
        <v>0.416666666666666</v>
      </c>
      <c r="F279" s="56" t="s">
        <v>146</v>
      </c>
      <c r="G279" s="56"/>
      <c r="H279" s="56"/>
      <c r="I279" s="64">
        <f>SUM(G271:G278)</f>
        <v>209.2</v>
      </c>
    </row>
    <row r="280" ht="16.5" customHeight="1" spans="1:9">
      <c r="A280" s="53" t="s">
        <v>147</v>
      </c>
      <c r="B280" s="53"/>
      <c r="C280" s="54">
        <f>C279+E280</f>
        <v>0.753472222222221</v>
      </c>
      <c r="D280" s="53" t="s">
        <v>148</v>
      </c>
      <c r="E280" s="55">
        <f>VLOOKUP(E269&amp;-$A271,SCH!$E$5:$P$9552,9,0)</f>
        <v>0.416666666666666</v>
      </c>
      <c r="F280" s="56" t="s">
        <v>149</v>
      </c>
      <c r="G280" s="56"/>
      <c r="H280" s="56"/>
      <c r="I280" s="65">
        <f>VLOOKUP(E269&amp;-$A271,SCH!$E$5:$P$9552,10,0)</f>
        <v>0.0833333333333324</v>
      </c>
    </row>
    <row r="281" ht="15.75" customHeight="1" spans="1:9">
      <c r="A281" s="57" t="s">
        <v>150</v>
      </c>
      <c r="B281" s="57"/>
      <c r="C281" s="57"/>
      <c r="D281" s="57"/>
      <c r="E281" s="57"/>
      <c r="F281" s="57"/>
      <c r="G281" s="57"/>
      <c r="H281" s="57"/>
      <c r="I281" s="57"/>
    </row>
    <row r="282" ht="15.75" spans="1:9">
      <c r="A282" s="57"/>
      <c r="B282" s="57"/>
      <c r="C282" s="57"/>
      <c r="D282" s="57"/>
      <c r="E282" s="57"/>
      <c r="F282" s="57"/>
      <c r="G282" s="57"/>
      <c r="H282" s="57"/>
      <c r="I282" s="57"/>
    </row>
    <row r="283" ht="15.75" spans="1:9">
      <c r="A283" s="57"/>
      <c r="B283" s="57"/>
      <c r="C283" s="57"/>
      <c r="D283" s="57"/>
      <c r="E283" s="57"/>
      <c r="F283" s="57"/>
      <c r="G283" s="57"/>
      <c r="H283" s="57"/>
      <c r="I283" s="57"/>
    </row>
    <row r="284" ht="15.75" customHeight="1" spans="1:9">
      <c r="A284" s="58" t="s">
        <v>151</v>
      </c>
      <c r="B284" s="58"/>
      <c r="C284" s="58"/>
      <c r="D284" s="59" t="s">
        <v>152</v>
      </c>
      <c r="E284" s="58" t="s">
        <v>153</v>
      </c>
      <c r="F284" s="58"/>
      <c r="G284" s="58"/>
      <c r="H284" s="58"/>
      <c r="I284" s="58"/>
    </row>
    <row r="285" ht="15.75" spans="1:9">
      <c r="A285" s="58"/>
      <c r="B285" s="58"/>
      <c r="C285" s="58"/>
      <c r="D285" s="59"/>
      <c r="E285" s="58"/>
      <c r="F285" s="58"/>
      <c r="G285" s="58"/>
      <c r="H285" s="58"/>
      <c r="I285" s="58"/>
    </row>
    <row r="286" ht="15.75" customHeight="1" spans="1:9">
      <c r="A286" s="58"/>
      <c r="B286" s="58"/>
      <c r="C286" s="58"/>
      <c r="D286" s="59"/>
      <c r="E286" s="58"/>
      <c r="F286" s="58"/>
      <c r="G286" s="58"/>
      <c r="H286" s="58"/>
      <c r="I286" s="58"/>
    </row>
    <row r="287" ht="15.75" spans="1:9">
      <c r="A287" s="58"/>
      <c r="B287" s="58"/>
      <c r="C287" s="58"/>
      <c r="D287" s="59"/>
      <c r="E287" s="58"/>
      <c r="F287" s="58"/>
      <c r="G287" s="58"/>
      <c r="H287" s="58"/>
      <c r="I287" s="58"/>
    </row>
    <row r="289" ht="15.75" customHeight="1"/>
    <row r="290" ht="20.25" customHeight="1" spans="1:9">
      <c r="A290" s="66" t="str">
        <f>SCH!$A$1</f>
        <v>UNIT : PARASSALA</v>
      </c>
      <c r="B290" s="67"/>
      <c r="C290" s="67"/>
      <c r="D290" s="67"/>
      <c r="E290" s="67"/>
      <c r="F290" s="67"/>
      <c r="G290" s="67"/>
      <c r="H290" s="67"/>
      <c r="I290" s="68"/>
    </row>
    <row r="291" ht="17.45" customHeight="1" spans="1:9">
      <c r="A291" s="30" t="s">
        <v>135</v>
      </c>
      <c r="B291" s="30"/>
      <c r="C291" s="30"/>
      <c r="D291" s="31"/>
      <c r="E291" s="31"/>
      <c r="F291" s="31"/>
      <c r="G291" s="32" t="s">
        <v>136</v>
      </c>
      <c r="H291" s="32"/>
      <c r="I291" s="32"/>
    </row>
    <row r="292" ht="20.45" customHeight="1" spans="1:9">
      <c r="A292" s="33" t="s">
        <v>137</v>
      </c>
      <c r="B292" s="33"/>
      <c r="C292" s="34" t="s">
        <v>138</v>
      </c>
      <c r="D292" s="33" t="s">
        <v>139</v>
      </c>
      <c r="E292" s="35">
        <v>25</v>
      </c>
      <c r="F292" s="35"/>
      <c r="G292" s="36" t="s">
        <v>140</v>
      </c>
      <c r="H292" s="37"/>
      <c r="I292" s="37"/>
    </row>
    <row r="293" ht="29.25" spans="1:9">
      <c r="A293" s="38" t="s">
        <v>6</v>
      </c>
      <c r="B293" s="39" t="s">
        <v>20</v>
      </c>
      <c r="C293" s="39" t="s">
        <v>21</v>
      </c>
      <c r="D293" s="39" t="s">
        <v>141</v>
      </c>
      <c r="E293" s="39" t="s">
        <v>22</v>
      </c>
      <c r="F293" s="40" t="s">
        <v>142</v>
      </c>
      <c r="G293" s="41" t="s">
        <v>143</v>
      </c>
      <c r="H293" s="40" t="s">
        <v>19</v>
      </c>
      <c r="I293" s="60" t="s">
        <v>25</v>
      </c>
    </row>
    <row r="294" ht="15.75" spans="1:9">
      <c r="A294" s="42">
        <v>1</v>
      </c>
      <c r="B294" s="43">
        <f>IFERROR(VLOOKUP(E292&amp;-$A294,SCH!$E$5:$P$9552,2,0),"")</f>
        <v>0.607638888888889</v>
      </c>
      <c r="C294" s="43" t="str">
        <f>IFERROR(VLOOKUP(E292&amp;-$A294,SCH!$E$5:$P$9552,3,0),"")</f>
        <v>PSL</v>
      </c>
      <c r="D294" s="43" t="str">
        <f>IFERROR(VLOOKUP(E292&amp;-$A294,SCH!$E$5:$P$9552,4,0),"")</f>
        <v>NH</v>
      </c>
      <c r="E294" s="43" t="str">
        <f>IFERROR(VLOOKUP(E292&amp;-$A294,SCH!$E$5:$P$9552,5,0),"")</f>
        <v>KLKV</v>
      </c>
      <c r="F294" s="43">
        <f>IFERROR(VLOOKUP(E292&amp;-$A294,SCH!$E$5:$P$9552,6,0),"")</f>
        <v>0.614583333333333</v>
      </c>
      <c r="G294" s="44">
        <f>IFERROR(VLOOKUP(E292&amp;-$A294,SCH!$E$5:$P$9552,7,0),"")</f>
        <v>3.5</v>
      </c>
      <c r="H294" s="45">
        <f t="shared" ref="H294:H298" si="14">IFERROR((B295-F294),"")</f>
        <v>0.00694444444444497</v>
      </c>
      <c r="I294" s="61"/>
    </row>
    <row r="295" ht="15.75" spans="1:9">
      <c r="A295" s="46">
        <v>2</v>
      </c>
      <c r="B295" s="15">
        <f>IFERROR(VLOOKUP(E292&amp;-$A295,SCH!$E$5:$P$9552,2,0),"")</f>
        <v>0.621527777777778</v>
      </c>
      <c r="C295" s="15" t="str">
        <f>IFERROR(VLOOKUP(E292&amp;-$A295,SCH!$E$5:$P$9552,3,0),"")</f>
        <v>KLKV</v>
      </c>
      <c r="D295" s="15" t="str">
        <f>IFERROR(VLOOKUP(E292&amp;-$A295,SCH!$E$5:$P$9552,4,0),"")</f>
        <v>NH</v>
      </c>
      <c r="E295" s="15" t="str">
        <f>IFERROR(VLOOKUP(E292&amp;-$A295,SCH!$E$5:$P$9552,5,0),"")</f>
        <v>CSTN</v>
      </c>
      <c r="F295" s="15">
        <f>IFERROR(VLOOKUP(E292&amp;-$A295,SCH!$E$5:$P$9552,6,0),"")</f>
        <v>0.708333333333333</v>
      </c>
      <c r="G295" s="47">
        <f>IFERROR(VLOOKUP(E292&amp;-$A295,SCH!$E$5:$P$9552,7,0),"")</f>
        <v>42</v>
      </c>
      <c r="H295" s="48">
        <f t="shared" si="14"/>
        <v>0.00694444444444497</v>
      </c>
      <c r="I295" s="62"/>
    </row>
    <row r="296" ht="15.75" spans="1:9">
      <c r="A296" s="46">
        <v>3</v>
      </c>
      <c r="B296" s="15">
        <f>IFERROR(VLOOKUP(E292&amp;-$A296,SCH!$E$5:$P$9552,2,0),"")</f>
        <v>0.715277777777778</v>
      </c>
      <c r="C296" s="15" t="str">
        <f>IFERROR(VLOOKUP(E292&amp;-$A296,SCH!$E$5:$P$9552,3,0),"")</f>
        <v>CSTN</v>
      </c>
      <c r="D296" s="15" t="str">
        <f>IFERROR(VLOOKUP(E292&amp;-$A296,SCH!$E$5:$P$9552,4,0),"")</f>
        <v>NH</v>
      </c>
      <c r="E296" s="15" t="str">
        <f>IFERROR(VLOOKUP(E292&amp;-$A296,SCH!$E$5:$P$9552,5,0),"")</f>
        <v>KLKV</v>
      </c>
      <c r="F296" s="15">
        <f>IFERROR(VLOOKUP(E292&amp;-$A296,SCH!$E$5:$P$9552,6,0),"")</f>
        <v>0.805555555555556</v>
      </c>
      <c r="G296" s="47">
        <f>IFERROR(VLOOKUP(E292&amp;-$A296,SCH!$E$5:$P$9552,7,0),"")</f>
        <v>42</v>
      </c>
      <c r="H296" s="48">
        <f t="shared" si="14"/>
        <v>0.0208333333333329</v>
      </c>
      <c r="I296" s="62"/>
    </row>
    <row r="297" ht="15.75" spans="1:9">
      <c r="A297" s="46">
        <v>4</v>
      </c>
      <c r="B297" s="15">
        <f>IFERROR(VLOOKUP(E292&amp;-$A297,SCH!$E$5:$P$9552,2,0),"")</f>
        <v>0.826388888888889</v>
      </c>
      <c r="C297" s="15" t="str">
        <f>IFERROR(VLOOKUP(E292&amp;-$A297,SCH!$E$5:$P$9552,3,0),"")</f>
        <v>KLKV</v>
      </c>
      <c r="D297" s="15" t="str">
        <f>IFERROR(VLOOKUP(E292&amp;-$A297,SCH!$E$5:$P$9552,4,0),"")</f>
        <v>NH</v>
      </c>
      <c r="E297" s="15" t="str">
        <f>IFERROR(VLOOKUP(E292&amp;-$A297,SCH!$E$5:$P$9552,5,0),"")</f>
        <v>TVM</v>
      </c>
      <c r="F297" s="15">
        <f>IFERROR(VLOOKUP(E292&amp;-$A297,SCH!$E$5:$P$9552,6,0),"")</f>
        <v>0.881944444444445</v>
      </c>
      <c r="G297" s="47">
        <f>IFERROR(VLOOKUP(E292&amp;-$A297,SCH!$E$5:$P$9552,7,0),"")</f>
        <v>33.7</v>
      </c>
      <c r="H297" s="48">
        <f t="shared" si="14"/>
        <v>0.00694444444444398</v>
      </c>
      <c r="I297" s="62"/>
    </row>
    <row r="298" ht="15.75" spans="1:9">
      <c r="A298" s="46">
        <v>5</v>
      </c>
      <c r="B298" s="15">
        <f>IFERROR(VLOOKUP(E292&amp;-$A298,SCH!$E$5:$P$9552,2,0),"")</f>
        <v>0.888888888888889</v>
      </c>
      <c r="C298" s="15" t="str">
        <f>IFERROR(VLOOKUP(E292&amp;-$A298,SCH!$E$5:$P$9552,3,0),"")</f>
        <v>TVM</v>
      </c>
      <c r="D298" s="15" t="str">
        <f>IFERROR(VLOOKUP(E292&amp;-$A298,SCH!$E$5:$P$9552,4,0),"")</f>
        <v>NH</v>
      </c>
      <c r="E298" s="15" t="str">
        <f>IFERROR(VLOOKUP(E292&amp;-$A298,SCH!$E$5:$P$9552,5,0),"")</f>
        <v>KLKV</v>
      </c>
      <c r="F298" s="15">
        <f>IFERROR(VLOOKUP(E292&amp;-$A298,SCH!$E$5:$P$9552,6,0),"")</f>
        <v>0.944444444444445</v>
      </c>
      <c r="G298" s="47">
        <f>IFERROR(VLOOKUP(E292&amp;-$A298,SCH!$E$5:$P$9552,7,0),"")</f>
        <v>33.7</v>
      </c>
      <c r="H298" s="48">
        <f t="shared" si="14"/>
        <v>0.00694444444444398</v>
      </c>
      <c r="I298" s="62"/>
    </row>
    <row r="299" ht="16.5" spans="1:9">
      <c r="A299" s="46">
        <v>6</v>
      </c>
      <c r="B299" s="15">
        <f>IFERROR(VLOOKUP(E292&amp;-$A299,SCH!$E$5:$P$9552,2,0),"")</f>
        <v>0.951388888888889</v>
      </c>
      <c r="C299" s="15" t="str">
        <f>IFERROR(VLOOKUP(E292&amp;-$A299,SCH!$E$5:$P$9552,3,0),"")</f>
        <v>KLKV</v>
      </c>
      <c r="D299" s="15" t="str">
        <f>IFERROR(VLOOKUP(E292&amp;-$A299,SCH!$E$5:$P$9552,4,0),"")</f>
        <v>NH</v>
      </c>
      <c r="E299" s="15" t="str">
        <f>IFERROR(VLOOKUP(E292&amp;-$A299,SCH!$E$5:$P$9552,5,0),"")</f>
        <v>PSL</v>
      </c>
      <c r="F299" s="15">
        <f>IFERROR(VLOOKUP(E292&amp;-$A299,SCH!$E$5:$P$9552,6,0),"")</f>
        <v>0.958333333333333</v>
      </c>
      <c r="G299" s="47">
        <f>IFERROR(VLOOKUP(E292&amp;-$A299,SCH!$E$5:$P$9552,7,0),"")</f>
        <v>3.5</v>
      </c>
      <c r="H299" s="48" t="str">
        <f>IFERROR((#REF!-F299),"")</f>
        <v/>
      </c>
      <c r="I299" s="62"/>
    </row>
    <row r="300" ht="15.95" customHeight="1" spans="1:9">
      <c r="A300" s="53" t="s">
        <v>144</v>
      </c>
      <c r="B300" s="53"/>
      <c r="C300" s="54">
        <f>B294-TIME(0,15,0)</f>
        <v>0.597222222222222</v>
      </c>
      <c r="D300" s="53" t="s">
        <v>145</v>
      </c>
      <c r="E300" s="55">
        <f>VLOOKUP(E292&amp;-$A294,SCH!$E$5:$P$9552,8,0)</f>
        <v>0.371527777777778</v>
      </c>
      <c r="F300" s="56" t="s">
        <v>146</v>
      </c>
      <c r="G300" s="56"/>
      <c r="H300" s="56"/>
      <c r="I300" s="64">
        <f>SUM(G294:G299)</f>
        <v>158.4</v>
      </c>
    </row>
    <row r="301" ht="15.95" customHeight="1" spans="1:9">
      <c r="A301" s="53" t="s">
        <v>147</v>
      </c>
      <c r="B301" s="53"/>
      <c r="C301" s="54">
        <f>C300+E301</f>
        <v>0.968749999999999</v>
      </c>
      <c r="D301" s="53" t="s">
        <v>148</v>
      </c>
      <c r="E301" s="55">
        <f>VLOOKUP(E292&amp;-$A294,SCH!$E$5:$P$9552,9,0)</f>
        <v>0.371527777777777</v>
      </c>
      <c r="F301" s="56" t="s">
        <v>149</v>
      </c>
      <c r="G301" s="56"/>
      <c r="H301" s="56"/>
      <c r="I301" s="65">
        <f>VLOOKUP(E292&amp;-$A294,SCH!$E$5:$P$9552,10,0)</f>
        <v>0.0381944444444445</v>
      </c>
    </row>
    <row r="302" ht="14.45" customHeight="1" spans="1:9">
      <c r="A302" s="57" t="s">
        <v>150</v>
      </c>
      <c r="B302" s="57"/>
      <c r="C302" s="57"/>
      <c r="D302" s="57"/>
      <c r="E302" s="57"/>
      <c r="F302" s="57"/>
      <c r="G302" s="57"/>
      <c r="H302" s="57"/>
      <c r="I302" s="57"/>
    </row>
    <row r="303" ht="15.75" spans="1:9">
      <c r="A303" s="57"/>
      <c r="B303" s="57"/>
      <c r="C303" s="57"/>
      <c r="D303" s="57"/>
      <c r="E303" s="57"/>
      <c r="F303" s="57"/>
      <c r="G303" s="57"/>
      <c r="H303" s="57"/>
      <c r="I303" s="57"/>
    </row>
    <row r="304" ht="15.75" spans="1:9">
      <c r="A304" s="57"/>
      <c r="B304" s="57"/>
      <c r="C304" s="57"/>
      <c r="D304" s="57"/>
      <c r="E304" s="57"/>
      <c r="F304" s="57"/>
      <c r="G304" s="57"/>
      <c r="H304" s="57"/>
      <c r="I304" s="57"/>
    </row>
    <row r="305" ht="14.45" customHeight="1" spans="1:9">
      <c r="A305" s="58" t="s">
        <v>151</v>
      </c>
      <c r="B305" s="58"/>
      <c r="C305" s="58"/>
      <c r="D305" s="59" t="s">
        <v>152</v>
      </c>
      <c r="E305" s="58" t="s">
        <v>153</v>
      </c>
      <c r="F305" s="58"/>
      <c r="G305" s="58"/>
      <c r="H305" s="58"/>
      <c r="I305" s="58"/>
    </row>
    <row r="306" ht="15.75" spans="1:9">
      <c r="A306" s="58"/>
      <c r="B306" s="58"/>
      <c r="C306" s="58"/>
      <c r="D306" s="59"/>
      <c r="E306" s="58"/>
      <c r="F306" s="58"/>
      <c r="G306" s="58"/>
      <c r="H306" s="58"/>
      <c r="I306" s="58"/>
    </row>
    <row r="307" ht="15.75" spans="1:9">
      <c r="A307" s="58"/>
      <c r="B307" s="58"/>
      <c r="C307" s="58"/>
      <c r="D307" s="59"/>
      <c r="E307" s="58"/>
      <c r="F307" s="58"/>
      <c r="G307" s="58"/>
      <c r="H307" s="58"/>
      <c r="I307" s="58"/>
    </row>
    <row r="308" ht="15.75" spans="1:9">
      <c r="A308" s="58"/>
      <c r="B308" s="58"/>
      <c r="C308" s="58"/>
      <c r="D308" s="59"/>
      <c r="E308" s="58"/>
      <c r="F308" s="58"/>
      <c r="G308" s="58"/>
      <c r="H308" s="58"/>
      <c r="I308" s="58"/>
    </row>
    <row r="310" ht="15.75"/>
    <row r="311" ht="21" spans="1:9">
      <c r="A311" s="29" t="str">
        <f>SCH!$A$1</f>
        <v>UNIT : PARASSALA</v>
      </c>
      <c r="B311" s="29"/>
      <c r="C311" s="29"/>
      <c r="D311" s="29"/>
      <c r="E311" s="29"/>
      <c r="F311" s="29"/>
      <c r="G311" s="29"/>
      <c r="H311" s="29"/>
      <c r="I311" s="29"/>
    </row>
    <row r="312" ht="17.45" customHeight="1" spans="1:9">
      <c r="A312" s="30" t="s">
        <v>135</v>
      </c>
      <c r="B312" s="30"/>
      <c r="C312" s="30"/>
      <c r="D312" s="31"/>
      <c r="E312" s="31"/>
      <c r="F312" s="31"/>
      <c r="G312" s="32" t="s">
        <v>136</v>
      </c>
      <c r="H312" s="32"/>
      <c r="I312" s="32"/>
    </row>
    <row r="313" ht="20.45" customHeight="1" spans="1:9">
      <c r="A313" s="33" t="s">
        <v>137</v>
      </c>
      <c r="B313" s="33"/>
      <c r="C313" s="34" t="s">
        <v>138</v>
      </c>
      <c r="D313" s="33" t="s">
        <v>139</v>
      </c>
      <c r="E313" s="35">
        <v>26</v>
      </c>
      <c r="F313" s="35"/>
      <c r="G313" s="36" t="s">
        <v>140</v>
      </c>
      <c r="H313" s="37"/>
      <c r="I313" s="37"/>
    </row>
    <row r="314" ht="29.25" spans="1:9">
      <c r="A314" s="38" t="s">
        <v>6</v>
      </c>
      <c r="B314" s="39" t="s">
        <v>20</v>
      </c>
      <c r="C314" s="39" t="s">
        <v>21</v>
      </c>
      <c r="D314" s="39" t="s">
        <v>141</v>
      </c>
      <c r="E314" s="39" t="s">
        <v>22</v>
      </c>
      <c r="F314" s="40" t="s">
        <v>142</v>
      </c>
      <c r="G314" s="41" t="s">
        <v>143</v>
      </c>
      <c r="H314" s="40" t="s">
        <v>19</v>
      </c>
      <c r="I314" s="60" t="s">
        <v>25</v>
      </c>
    </row>
    <row r="315" ht="15.75" spans="1:9">
      <c r="A315" s="42">
        <v>1</v>
      </c>
      <c r="B315" s="43">
        <f>IFERROR(VLOOKUP(E313&amp;-$A315,SCH!$E$5:$P$9552,2,0),"")</f>
        <v>0.263888888888889</v>
      </c>
      <c r="C315" s="43" t="str">
        <f>IFERROR(VLOOKUP(E313&amp;-$A315,SCH!$E$5:$P$9552,3,0),"")</f>
        <v>PSL</v>
      </c>
      <c r="D315" s="43" t="str">
        <f>IFERROR(VLOOKUP(E313&amp;-$A315,SCH!$E$5:$P$9552,4,0),"")</f>
        <v>NH</v>
      </c>
      <c r="E315" s="43" t="str">
        <f>IFERROR(VLOOKUP(E313&amp;-$A315,SCH!$E$5:$P$9552,5,0),"")</f>
        <v>KLKV</v>
      </c>
      <c r="F315" s="43">
        <f>IFERROR(VLOOKUP(E313&amp;-$A315,SCH!$E$5:$P$9552,6,0),"")</f>
        <v>0.270833333333333</v>
      </c>
      <c r="G315" s="44">
        <f>IFERROR(VLOOKUP(E313&amp;-$A315,SCH!$E$5:$P$9552,7,0),"")</f>
        <v>3.5</v>
      </c>
      <c r="H315" s="45">
        <f t="shared" ref="H315:H319" si="15">IFERROR((B316-F315),"")</f>
        <v>0.00694444444444503</v>
      </c>
      <c r="I315" s="61"/>
    </row>
    <row r="316" ht="15.75" spans="1:9">
      <c r="A316" s="46">
        <v>2</v>
      </c>
      <c r="B316" s="15">
        <f>IFERROR(VLOOKUP(E313&amp;-$A316,SCH!$E$5:$P$9552,2,0),"")</f>
        <v>0.277777777777778</v>
      </c>
      <c r="C316" s="15" t="str">
        <f>IFERROR(VLOOKUP(E313&amp;-$A316,SCH!$E$5:$P$9552,3,0),"")</f>
        <v>KLKV</v>
      </c>
      <c r="D316" s="15" t="str">
        <f>IFERROR(VLOOKUP(E313&amp;-$A316,SCH!$E$5:$P$9552,4,0),"")</f>
        <v>NH</v>
      </c>
      <c r="E316" s="15" t="str">
        <f>IFERROR(VLOOKUP(E313&amp;-$A316,SCH!$E$5:$P$9552,5,0),"")</f>
        <v>TVM</v>
      </c>
      <c r="F316" s="15">
        <f>IFERROR(VLOOKUP(E313&amp;-$A316,SCH!$E$5:$P$9552,6,0),"")</f>
        <v>0.333333333333334</v>
      </c>
      <c r="G316" s="47">
        <f>IFERROR(VLOOKUP(E313&amp;-$A316,SCH!$E$5:$P$9552,7,0),"")</f>
        <v>33.7</v>
      </c>
      <c r="H316" s="48">
        <f t="shared" si="15"/>
        <v>0.00694444444444403</v>
      </c>
      <c r="I316" s="62"/>
    </row>
    <row r="317" ht="15.75" spans="1:9">
      <c r="A317" s="46">
        <v>3</v>
      </c>
      <c r="B317" s="15">
        <f>IFERROR(VLOOKUP(E313&amp;-$A317,SCH!$E$5:$P$9552,2,0),"")</f>
        <v>0.340277777777778</v>
      </c>
      <c r="C317" s="15" t="str">
        <f>IFERROR(VLOOKUP(E313&amp;-$A317,SCH!$E$5:$P$9552,3,0),"")</f>
        <v>TVM</v>
      </c>
      <c r="D317" s="15" t="str">
        <f>IFERROR(VLOOKUP(E313&amp;-$A317,SCH!$E$5:$P$9552,4,0),"")</f>
        <v>NH</v>
      </c>
      <c r="E317" s="15" t="str">
        <f>IFERROR(VLOOKUP(E313&amp;-$A317,SCH!$E$5:$P$9552,5,0),"")</f>
        <v>KLKV</v>
      </c>
      <c r="F317" s="15">
        <f>IFERROR(VLOOKUP(E313&amp;-$A317,SCH!$E$5:$P$9552,6,0),"")</f>
        <v>0.395833333333334</v>
      </c>
      <c r="G317" s="47">
        <f>IFERROR(VLOOKUP(E313&amp;-$A317,SCH!$E$5:$P$9552,7,0),"")</f>
        <v>33.7</v>
      </c>
      <c r="H317" s="48">
        <f t="shared" si="15"/>
        <v>0.020833333333332</v>
      </c>
      <c r="I317" s="62"/>
    </row>
    <row r="318" ht="15.75" spans="1:9">
      <c r="A318" s="46">
        <v>4</v>
      </c>
      <c r="B318" s="15">
        <f>IFERROR(VLOOKUP(E313&amp;-$A318,SCH!$E$5:$P$9552,2,0),"")</f>
        <v>0.416666666666666</v>
      </c>
      <c r="C318" s="15" t="str">
        <f>IFERROR(VLOOKUP(E313&amp;-$A318,SCH!$E$5:$P$9552,3,0),"")</f>
        <v>KLKV</v>
      </c>
      <c r="D318" s="15" t="str">
        <f>IFERROR(VLOOKUP(E313&amp;-$A318,SCH!$E$5:$P$9552,4,0),"")</f>
        <v>NH</v>
      </c>
      <c r="E318" s="15" t="str">
        <f>IFERROR(VLOOKUP(E313&amp;-$A318,SCH!$E$5:$P$9552,5,0),"")</f>
        <v>MC</v>
      </c>
      <c r="F318" s="15">
        <f>IFERROR(VLOOKUP(E313&amp;-$A318,SCH!$E$5:$P$9552,6,0),"")</f>
        <v>0.48611111111111</v>
      </c>
      <c r="G318" s="47">
        <f>IFERROR(VLOOKUP(E313&amp;-$A318,SCH!$E$5:$P$9552,7,0),"")</f>
        <v>40</v>
      </c>
      <c r="H318" s="48">
        <f t="shared" si="15"/>
        <v>0.00694444444444603</v>
      </c>
      <c r="I318" s="62"/>
    </row>
    <row r="319" ht="15.75" spans="1:9">
      <c r="A319" s="46">
        <v>5</v>
      </c>
      <c r="B319" s="15">
        <f>IFERROR(VLOOKUP(E313&amp;-$A319,SCH!$E$5:$P$9552,2,0),"")</f>
        <v>0.493055555555556</v>
      </c>
      <c r="C319" s="15" t="str">
        <f>IFERROR(VLOOKUP(E313&amp;-$A319,SCH!$E$5:$P$9552,3,0),"")</f>
        <v>MC</v>
      </c>
      <c r="D319" s="15" t="str">
        <f>IFERROR(VLOOKUP(E313&amp;-$A319,SCH!$E$5:$P$9552,4,0),"")</f>
        <v>NH</v>
      </c>
      <c r="E319" s="15" t="str">
        <f>IFERROR(VLOOKUP(E313&amp;-$A319,SCH!$E$5:$P$9552,5,0),"")</f>
        <v>KLKV</v>
      </c>
      <c r="F319" s="15">
        <f>IFERROR(VLOOKUP(E313&amp;-$A319,SCH!$E$5:$P$9552,6,0),"")</f>
        <v>0.5625</v>
      </c>
      <c r="G319" s="47">
        <f>IFERROR(VLOOKUP(E313&amp;-$A319,SCH!$E$5:$P$9552,7,0),"")</f>
        <v>40</v>
      </c>
      <c r="H319" s="48">
        <f t="shared" si="15"/>
        <v>0.00694444444444398</v>
      </c>
      <c r="I319" s="62"/>
    </row>
    <row r="320" ht="16.5" spans="1:9">
      <c r="A320" s="46">
        <v>6</v>
      </c>
      <c r="B320" s="15">
        <f>IFERROR(VLOOKUP(E313&amp;-$A320,SCH!$E$5:$P$9552,2,0),"")</f>
        <v>0.569444444444444</v>
      </c>
      <c r="C320" s="15" t="str">
        <f>IFERROR(VLOOKUP(E313&amp;-$A320,SCH!$E$5:$P$9552,3,0),"")</f>
        <v>KLKV</v>
      </c>
      <c r="D320" s="15" t="str">
        <f>IFERROR(VLOOKUP(E313&amp;-$A320,SCH!$E$5:$P$9552,4,0),"")</f>
        <v>NH</v>
      </c>
      <c r="E320" s="15" t="str">
        <f>IFERROR(VLOOKUP(E313&amp;-$A320,SCH!$E$5:$P$9552,5,0),"")</f>
        <v>PSL</v>
      </c>
      <c r="F320" s="15">
        <f>IFERROR(VLOOKUP(E313&amp;-$A320,SCH!$E$5:$P$9552,6,0),"")</f>
        <v>0.576388888888888</v>
      </c>
      <c r="G320" s="47">
        <f>IFERROR(VLOOKUP(E313&amp;-$A320,SCH!$E$5:$P$9552,7,0),"")</f>
        <v>3.5</v>
      </c>
      <c r="H320" s="48" t="str">
        <f>IFERROR((#REF!-F320),"")</f>
        <v/>
      </c>
      <c r="I320" s="62"/>
    </row>
    <row r="321" ht="15.95" customHeight="1" spans="1:9">
      <c r="A321" s="53" t="s">
        <v>144</v>
      </c>
      <c r="B321" s="53"/>
      <c r="C321" s="54">
        <f>B315-TIME(0,15,0)</f>
        <v>0.253472222222222</v>
      </c>
      <c r="D321" s="53" t="s">
        <v>145</v>
      </c>
      <c r="E321" s="55">
        <f>VLOOKUP(E313&amp;-$A315,SCH!$E$5:$P$9552,8,0)</f>
        <v>0.333333333333334</v>
      </c>
      <c r="F321" s="56" t="s">
        <v>146</v>
      </c>
      <c r="G321" s="56"/>
      <c r="H321" s="56"/>
      <c r="I321" s="64">
        <f>SUM(G315:G320)</f>
        <v>154.4</v>
      </c>
    </row>
    <row r="322" ht="15.95" customHeight="1" spans="1:9">
      <c r="A322" s="53" t="s">
        <v>147</v>
      </c>
      <c r="B322" s="53"/>
      <c r="C322" s="54">
        <f>C321+E322</f>
        <v>0.586805555555554</v>
      </c>
      <c r="D322" s="53" t="s">
        <v>148</v>
      </c>
      <c r="E322" s="55">
        <f>VLOOKUP(E313&amp;-$A315,SCH!$E$5:$P$9552,9,0)</f>
        <v>0.333333333333332</v>
      </c>
      <c r="F322" s="56" t="s">
        <v>149</v>
      </c>
      <c r="G322" s="56"/>
      <c r="H322" s="56"/>
      <c r="I322" s="65">
        <f>VLOOKUP(E313&amp;-$A315,SCH!$E$5:$P$9552,10,0)</f>
        <v>2.77555756156289e-16</v>
      </c>
    </row>
    <row r="323" ht="14.45" customHeight="1" spans="1:9">
      <c r="A323" s="57" t="s">
        <v>150</v>
      </c>
      <c r="B323" s="57"/>
      <c r="C323" s="57"/>
      <c r="D323" s="57"/>
      <c r="E323" s="57"/>
      <c r="F323" s="57"/>
      <c r="G323" s="57"/>
      <c r="H323" s="57"/>
      <c r="I323" s="57"/>
    </row>
    <row r="324" ht="15.75" spans="1:9">
      <c r="A324" s="57"/>
      <c r="B324" s="57"/>
      <c r="C324" s="57"/>
      <c r="D324" s="57"/>
      <c r="E324" s="57"/>
      <c r="F324" s="57"/>
      <c r="G324" s="57"/>
      <c r="H324" s="57"/>
      <c r="I324" s="57"/>
    </row>
    <row r="325" ht="15.75" spans="1:9">
      <c r="A325" s="57"/>
      <c r="B325" s="57"/>
      <c r="C325" s="57"/>
      <c r="D325" s="57"/>
      <c r="E325" s="57"/>
      <c r="F325" s="57"/>
      <c r="G325" s="57"/>
      <c r="H325" s="57"/>
      <c r="I325" s="57"/>
    </row>
    <row r="326" ht="14.45" customHeight="1" spans="1:9">
      <c r="A326" s="58" t="s">
        <v>151</v>
      </c>
      <c r="B326" s="58"/>
      <c r="C326" s="58"/>
      <c r="D326" s="59" t="s">
        <v>152</v>
      </c>
      <c r="E326" s="58" t="s">
        <v>153</v>
      </c>
      <c r="F326" s="58"/>
      <c r="G326" s="58"/>
      <c r="H326" s="58"/>
      <c r="I326" s="58"/>
    </row>
    <row r="327" ht="15.75" spans="1:9">
      <c r="A327" s="58"/>
      <c r="B327" s="58"/>
      <c r="C327" s="58"/>
      <c r="D327" s="59"/>
      <c r="E327" s="58"/>
      <c r="F327" s="58"/>
      <c r="G327" s="58"/>
      <c r="H327" s="58"/>
      <c r="I327" s="58"/>
    </row>
    <row r="328" ht="15.75" spans="1:9">
      <c r="A328" s="58"/>
      <c r="B328" s="58"/>
      <c r="C328" s="58"/>
      <c r="D328" s="59"/>
      <c r="E328" s="58"/>
      <c r="F328" s="58"/>
      <c r="G328" s="58"/>
      <c r="H328" s="58"/>
      <c r="I328" s="58"/>
    </row>
    <row r="329" ht="15.75" spans="1:9">
      <c r="A329" s="58"/>
      <c r="B329" s="58"/>
      <c r="C329" s="58"/>
      <c r="D329" s="59"/>
      <c r="E329" s="58"/>
      <c r="F329" s="58"/>
      <c r="G329" s="58"/>
      <c r="H329" s="58"/>
      <c r="I329" s="58"/>
    </row>
    <row r="330" ht="15.75"/>
    <row r="331" ht="21" spans="1:9">
      <c r="A331" s="29" t="str">
        <f>SCH!$A$1</f>
        <v>UNIT : PARASSALA</v>
      </c>
      <c r="B331" s="29"/>
      <c r="C331" s="29"/>
      <c r="D331" s="29"/>
      <c r="E331" s="29"/>
      <c r="F331" s="29"/>
      <c r="G331" s="29"/>
      <c r="H331" s="29"/>
      <c r="I331" s="29"/>
    </row>
    <row r="332" ht="17.45" customHeight="1" spans="1:9">
      <c r="A332" s="30" t="s">
        <v>135</v>
      </c>
      <c r="B332" s="30"/>
      <c r="C332" s="30"/>
      <c r="D332" s="31"/>
      <c r="E332" s="31"/>
      <c r="F332" s="31"/>
      <c r="G332" s="32" t="s">
        <v>136</v>
      </c>
      <c r="H332" s="32"/>
      <c r="I332" s="32"/>
    </row>
    <row r="333" ht="20.45" customHeight="1" spans="1:9">
      <c r="A333" s="33" t="s">
        <v>137</v>
      </c>
      <c r="B333" s="33"/>
      <c r="C333" s="34" t="s">
        <v>138</v>
      </c>
      <c r="D333" s="33" t="s">
        <v>139</v>
      </c>
      <c r="E333" s="35">
        <v>27</v>
      </c>
      <c r="F333" s="35"/>
      <c r="G333" s="36" t="s">
        <v>140</v>
      </c>
      <c r="H333" s="37"/>
      <c r="I333" s="37"/>
    </row>
    <row r="334" ht="29.25" spans="1:9">
      <c r="A334" s="38" t="s">
        <v>6</v>
      </c>
      <c r="B334" s="39" t="s">
        <v>20</v>
      </c>
      <c r="C334" s="39" t="s">
        <v>21</v>
      </c>
      <c r="D334" s="39" t="s">
        <v>141</v>
      </c>
      <c r="E334" s="39" t="s">
        <v>22</v>
      </c>
      <c r="F334" s="40" t="s">
        <v>142</v>
      </c>
      <c r="G334" s="41" t="s">
        <v>143</v>
      </c>
      <c r="H334" s="40" t="s">
        <v>19</v>
      </c>
      <c r="I334" s="60" t="s">
        <v>25</v>
      </c>
    </row>
    <row r="335" ht="15.75" spans="1:9">
      <c r="A335" s="42">
        <v>1</v>
      </c>
      <c r="B335" s="43">
        <f>IFERROR(VLOOKUP(E333&amp;-$A335,SCH!$E$5:$P$9552,2,0),"")</f>
        <v>0.277777777777778</v>
      </c>
      <c r="C335" s="43" t="str">
        <f>IFERROR(VLOOKUP(E333&amp;-$A335,SCH!$E$5:$P$9552,3,0),"")</f>
        <v>PSL</v>
      </c>
      <c r="D335" s="43" t="str">
        <f>IFERROR(VLOOKUP(E333&amp;-$A335,SCH!$E$5:$P$9552,4,0),"")</f>
        <v>NH</v>
      </c>
      <c r="E335" s="43" t="str">
        <f>IFERROR(VLOOKUP(E333&amp;-$A335,SCH!$E$5:$P$9552,5,0),"")</f>
        <v>KLKV</v>
      </c>
      <c r="F335" s="43">
        <f>IFERROR(VLOOKUP(E333&amp;-$A335,SCH!$E$5:$P$9552,6,0),"")</f>
        <v>0.284722222222222</v>
      </c>
      <c r="G335" s="44">
        <f>IFERROR(VLOOKUP(E333&amp;-$A335,SCH!$E$5:$P$9552,7,0),"")</f>
        <v>3.5</v>
      </c>
      <c r="H335" s="45">
        <f t="shared" ref="H335:H339" si="16">IFERROR((B336-F335),"")</f>
        <v>0.00694444444444503</v>
      </c>
      <c r="I335" s="61"/>
    </row>
    <row r="336" ht="15.75" spans="1:9">
      <c r="A336" s="46">
        <v>2</v>
      </c>
      <c r="B336" s="15">
        <f>IFERROR(VLOOKUP(E333&amp;-$A336,SCH!$E$5:$P$9552,2,0),"")</f>
        <v>0.291666666666667</v>
      </c>
      <c r="C336" s="15" t="str">
        <f>IFERROR(VLOOKUP(E333&amp;-$A336,SCH!$E$5:$P$9552,3,0),"")</f>
        <v>KLKV</v>
      </c>
      <c r="D336" s="15" t="str">
        <f>IFERROR(VLOOKUP(E333&amp;-$A336,SCH!$E$5:$P$9552,4,0),"")</f>
        <v>NH</v>
      </c>
      <c r="E336" s="15" t="str">
        <f>IFERROR(VLOOKUP(E333&amp;-$A336,SCH!$E$5:$P$9552,5,0),"")</f>
        <v>MC</v>
      </c>
      <c r="F336" s="15">
        <f>IFERROR(VLOOKUP(E333&amp;-$A336,SCH!$E$5:$P$9552,6,0),"")</f>
        <v>0.361111111111111</v>
      </c>
      <c r="G336" s="47">
        <f>IFERROR(VLOOKUP(E333&amp;-$A336,SCH!$E$5:$P$9552,7,0),"")</f>
        <v>40</v>
      </c>
      <c r="H336" s="48">
        <f t="shared" si="16"/>
        <v>0.020833333333333</v>
      </c>
      <c r="I336" s="62"/>
    </row>
    <row r="337" ht="15.75" spans="1:9">
      <c r="A337" s="46">
        <v>3</v>
      </c>
      <c r="B337" s="15">
        <f>IFERROR(VLOOKUP(E333&amp;-$A337,SCH!$E$5:$P$9552,2,0),"")</f>
        <v>0.381944444444444</v>
      </c>
      <c r="C337" s="15" t="str">
        <f>IFERROR(VLOOKUP(E333&amp;-$A337,SCH!$E$5:$P$9552,3,0),"")</f>
        <v>MC</v>
      </c>
      <c r="D337" s="15" t="str">
        <f>IFERROR(VLOOKUP(E333&amp;-$A337,SCH!$E$5:$P$9552,4,0),"")</f>
        <v>NH</v>
      </c>
      <c r="E337" s="15" t="str">
        <f>IFERROR(VLOOKUP(E333&amp;-$A337,SCH!$E$5:$P$9552,5,0),"")</f>
        <v>KLKV</v>
      </c>
      <c r="F337" s="15">
        <f>IFERROR(VLOOKUP(E333&amp;-$A337,SCH!$E$5:$P$9552,6,0),"")</f>
        <v>0.451388888888888</v>
      </c>
      <c r="G337" s="47">
        <f>IFERROR(VLOOKUP(E333&amp;-$A337,SCH!$E$5:$P$9552,7,0),"")</f>
        <v>40</v>
      </c>
      <c r="H337" s="48">
        <f t="shared" si="16"/>
        <v>0.00694444444444597</v>
      </c>
      <c r="I337" s="62"/>
    </row>
    <row r="338" ht="15.75" spans="1:9">
      <c r="A338" s="46">
        <v>4</v>
      </c>
      <c r="B338" s="15">
        <f>IFERROR(VLOOKUP(E333&amp;-$A338,SCH!$E$5:$P$9552,2,0),"")</f>
        <v>0.458333333333334</v>
      </c>
      <c r="C338" s="15" t="str">
        <f>IFERROR(VLOOKUP(E333&amp;-$A338,SCH!$E$5:$P$9552,3,0),"")</f>
        <v>KLKV</v>
      </c>
      <c r="D338" s="15" t="str">
        <f>IFERROR(VLOOKUP(E333&amp;-$A338,SCH!$E$5:$P$9552,4,0),"")</f>
        <v>NH</v>
      </c>
      <c r="E338" s="15" t="str">
        <f>IFERROR(VLOOKUP(E333&amp;-$A338,SCH!$E$5:$P$9552,5,0),"")</f>
        <v>MC</v>
      </c>
      <c r="F338" s="15">
        <f>IFERROR(VLOOKUP(E333&amp;-$A338,SCH!$E$5:$P$9552,6,0),"")</f>
        <v>0.527777777777778</v>
      </c>
      <c r="G338" s="47">
        <f>IFERROR(VLOOKUP(E333&amp;-$A338,SCH!$E$5:$P$9552,7,0),"")</f>
        <v>40</v>
      </c>
      <c r="H338" s="48">
        <f t="shared" si="16"/>
        <v>0.00694444444444398</v>
      </c>
      <c r="I338" s="62"/>
    </row>
    <row r="339" ht="15.75" spans="1:9">
      <c r="A339" s="46">
        <v>5</v>
      </c>
      <c r="B339" s="15">
        <f>IFERROR(VLOOKUP(E333&amp;-$A339,SCH!$E$5:$P$9552,2,0),"")</f>
        <v>0.534722222222222</v>
      </c>
      <c r="C339" s="15" t="str">
        <f>IFERROR(VLOOKUP(E333&amp;-$A339,SCH!$E$5:$P$9552,3,0),"")</f>
        <v>MC</v>
      </c>
      <c r="D339" s="15" t="str">
        <f>IFERROR(VLOOKUP(E333&amp;-$A339,SCH!$E$5:$P$9552,4,0),"")</f>
        <v>NH</v>
      </c>
      <c r="E339" s="15" t="str">
        <f>IFERROR(VLOOKUP(E333&amp;-$A339,SCH!$E$5:$P$9552,5,0),"")</f>
        <v>KLKV</v>
      </c>
      <c r="F339" s="15">
        <f>IFERROR(VLOOKUP(E333&amp;-$A339,SCH!$E$5:$P$9552,6,0),"")</f>
        <v>0.604166666666666</v>
      </c>
      <c r="G339" s="47">
        <f>IFERROR(VLOOKUP(E333&amp;-$A339,SCH!$E$5:$P$9552,7,0),"")</f>
        <v>40</v>
      </c>
      <c r="H339" s="48">
        <f t="shared" si="16"/>
        <v>0.00694444444444609</v>
      </c>
      <c r="I339" s="62"/>
    </row>
    <row r="340" ht="16.5" spans="1:9">
      <c r="A340" s="46">
        <v>6</v>
      </c>
      <c r="B340" s="15">
        <f>IFERROR(VLOOKUP(E333&amp;-$A340,SCH!$E$5:$P$9552,2,0),"")</f>
        <v>0.611111111111112</v>
      </c>
      <c r="C340" s="15" t="str">
        <f>IFERROR(VLOOKUP(E333&amp;-$A340,SCH!$E$5:$P$9552,3,0),"")</f>
        <v>KLKV</v>
      </c>
      <c r="D340" s="15" t="str">
        <f>IFERROR(VLOOKUP(E333&amp;-$A340,SCH!$E$5:$P$9552,4,0),"")</f>
        <v>NH</v>
      </c>
      <c r="E340" s="15" t="str">
        <f>IFERROR(VLOOKUP(E333&amp;-$A340,SCH!$E$5:$P$9552,5,0),"")</f>
        <v>PSL</v>
      </c>
      <c r="F340" s="15">
        <f>IFERROR(VLOOKUP(E333&amp;-$A340,SCH!$E$5:$P$9552,6,0),"")</f>
        <v>0.618055555555556</v>
      </c>
      <c r="G340" s="47">
        <f>IFERROR(VLOOKUP(E333&amp;-$A340,SCH!$E$5:$P$9552,7,0),"")</f>
        <v>3.5</v>
      </c>
      <c r="H340" s="48" t="str">
        <f>IFERROR((#REF!-F340),"")</f>
        <v/>
      </c>
      <c r="I340" s="62"/>
    </row>
    <row r="341" ht="15.95" customHeight="1" spans="1:9">
      <c r="A341" s="53" t="s">
        <v>144</v>
      </c>
      <c r="B341" s="53"/>
      <c r="C341" s="54">
        <f>B335-TIME(0,15,0)</f>
        <v>0.267361111111111</v>
      </c>
      <c r="D341" s="53" t="s">
        <v>145</v>
      </c>
      <c r="E341" s="55">
        <f>VLOOKUP(E333&amp;-$A335,SCH!$E$5:$P$9552,8,0)</f>
        <v>0.361111111111112</v>
      </c>
      <c r="F341" s="56" t="s">
        <v>146</v>
      </c>
      <c r="G341" s="56"/>
      <c r="H341" s="56"/>
      <c r="I341" s="64">
        <f>SUM(G335:G340)</f>
        <v>167</v>
      </c>
    </row>
    <row r="342" ht="15.95" customHeight="1" spans="1:9">
      <c r="A342" s="53" t="s">
        <v>147</v>
      </c>
      <c r="B342" s="53"/>
      <c r="C342" s="54">
        <f>C341+E342</f>
        <v>0.628472222222222</v>
      </c>
      <c r="D342" s="53" t="s">
        <v>148</v>
      </c>
      <c r="E342" s="55">
        <f>VLOOKUP(E333&amp;-$A335,SCH!$E$5:$P$9552,9,0)</f>
        <v>0.361111111111111</v>
      </c>
      <c r="F342" s="56" t="s">
        <v>149</v>
      </c>
      <c r="G342" s="56"/>
      <c r="H342" s="56"/>
      <c r="I342" s="65">
        <f>VLOOKUP(E333&amp;-$A335,SCH!$E$5:$P$9552,10,0)</f>
        <v>0.0277777777777784</v>
      </c>
    </row>
    <row r="343" ht="14.45" customHeight="1" spans="1:9">
      <c r="A343" s="57" t="s">
        <v>150</v>
      </c>
      <c r="B343" s="57"/>
      <c r="C343" s="57"/>
      <c r="D343" s="57"/>
      <c r="E343" s="57"/>
      <c r="F343" s="57"/>
      <c r="G343" s="57"/>
      <c r="H343" s="57"/>
      <c r="I343" s="57"/>
    </row>
    <row r="344" ht="15.75" spans="1:9">
      <c r="A344" s="57"/>
      <c r="B344" s="57"/>
      <c r="C344" s="57"/>
      <c r="D344" s="57"/>
      <c r="E344" s="57"/>
      <c r="F344" s="57"/>
      <c r="G344" s="57"/>
      <c r="H344" s="57"/>
      <c r="I344" s="57"/>
    </row>
    <row r="345" ht="15.75" spans="1:9">
      <c r="A345" s="57"/>
      <c r="B345" s="57"/>
      <c r="C345" s="57"/>
      <c r="D345" s="57"/>
      <c r="E345" s="57"/>
      <c r="F345" s="57"/>
      <c r="G345" s="57"/>
      <c r="H345" s="57"/>
      <c r="I345" s="57"/>
    </row>
    <row r="346" ht="14.45" customHeight="1" spans="1:9">
      <c r="A346" s="58" t="s">
        <v>151</v>
      </c>
      <c r="B346" s="58"/>
      <c r="C346" s="58"/>
      <c r="D346" s="59" t="s">
        <v>152</v>
      </c>
      <c r="E346" s="58" t="s">
        <v>153</v>
      </c>
      <c r="F346" s="58"/>
      <c r="G346" s="58"/>
      <c r="H346" s="58"/>
      <c r="I346" s="58"/>
    </row>
    <row r="347" ht="15.75" spans="1:9">
      <c r="A347" s="58"/>
      <c r="B347" s="58"/>
      <c r="C347" s="58"/>
      <c r="D347" s="59"/>
      <c r="E347" s="58"/>
      <c r="F347" s="58"/>
      <c r="G347" s="58"/>
      <c r="H347" s="58"/>
      <c r="I347" s="58"/>
    </row>
    <row r="348" ht="15.75" spans="1:9">
      <c r="A348" s="58"/>
      <c r="B348" s="58"/>
      <c r="C348" s="58"/>
      <c r="D348" s="59"/>
      <c r="E348" s="58"/>
      <c r="F348" s="58"/>
      <c r="G348" s="58"/>
      <c r="H348" s="58"/>
      <c r="I348" s="58"/>
    </row>
    <row r="349" ht="15.75" spans="1:9">
      <c r="A349" s="58"/>
      <c r="B349" s="58"/>
      <c r="C349" s="58"/>
      <c r="D349" s="59"/>
      <c r="E349" s="58"/>
      <c r="F349" s="58"/>
      <c r="G349" s="58"/>
      <c r="H349" s="58"/>
      <c r="I349" s="58"/>
    </row>
    <row r="350" ht="15.75"/>
    <row r="351" ht="21" spans="1:9">
      <c r="A351" s="29" t="str">
        <f>SCH!$A$1</f>
        <v>UNIT : PARASSALA</v>
      </c>
      <c r="B351" s="29"/>
      <c r="C351" s="29"/>
      <c r="D351" s="29"/>
      <c r="E351" s="29"/>
      <c r="F351" s="29"/>
      <c r="G351" s="29"/>
      <c r="H351" s="29"/>
      <c r="I351" s="29"/>
    </row>
    <row r="352" ht="20.25" customHeight="1" spans="1:9">
      <c r="A352" s="30" t="s">
        <v>135</v>
      </c>
      <c r="B352" s="30"/>
      <c r="C352" s="30"/>
      <c r="D352" s="31"/>
      <c r="E352" s="31"/>
      <c r="F352" s="31"/>
      <c r="G352" s="32" t="s">
        <v>136</v>
      </c>
      <c r="H352" s="32"/>
      <c r="I352" s="32"/>
    </row>
    <row r="353" ht="17.45" customHeight="1" spans="1:9">
      <c r="A353" s="33" t="s">
        <v>137</v>
      </c>
      <c r="B353" s="33"/>
      <c r="C353" s="34" t="s">
        <v>138</v>
      </c>
      <c r="D353" s="33" t="s">
        <v>139</v>
      </c>
      <c r="E353" s="35">
        <v>28</v>
      </c>
      <c r="F353" s="35"/>
      <c r="G353" s="36" t="s">
        <v>140</v>
      </c>
      <c r="H353" s="37"/>
      <c r="I353" s="37"/>
    </row>
    <row r="354" ht="29.25" spans="1:9">
      <c r="A354" s="38" t="s">
        <v>6</v>
      </c>
      <c r="B354" s="39" t="s">
        <v>20</v>
      </c>
      <c r="C354" s="39" t="s">
        <v>21</v>
      </c>
      <c r="D354" s="39" t="s">
        <v>141</v>
      </c>
      <c r="E354" s="39" t="s">
        <v>22</v>
      </c>
      <c r="F354" s="40" t="s">
        <v>142</v>
      </c>
      <c r="G354" s="41" t="s">
        <v>143</v>
      </c>
      <c r="H354" s="40" t="s">
        <v>19</v>
      </c>
      <c r="I354" s="60" t="s">
        <v>25</v>
      </c>
    </row>
    <row r="355" ht="15.75" spans="1:9">
      <c r="A355" s="42">
        <v>1</v>
      </c>
      <c r="B355" s="43">
        <f>IFERROR(VLOOKUP(E353&amp;-$A355,SCH!$E$5:$P$9552,2,0),"")</f>
        <v>0.423611111111111</v>
      </c>
      <c r="C355" s="43" t="str">
        <f>IFERROR(VLOOKUP(E353&amp;-$A355,SCH!$E$5:$P$9552,3,0),"")</f>
        <v>PSL</v>
      </c>
      <c r="D355" s="43" t="str">
        <f>IFERROR(VLOOKUP(E353&amp;-$A355,SCH!$E$5:$P$9552,4,0),"")</f>
        <v>NH</v>
      </c>
      <c r="E355" s="43" t="str">
        <f>IFERROR(VLOOKUP(E353&amp;-$A355,SCH!$E$5:$P$9552,5,0),"")</f>
        <v>KLKV</v>
      </c>
      <c r="F355" s="43">
        <f>IFERROR(VLOOKUP(E353&amp;-$A355,SCH!$E$5:$P$9552,6,0),"")</f>
        <v>0.430555555555555</v>
      </c>
      <c r="G355" s="44">
        <f>IFERROR(VLOOKUP(E353&amp;-$A355,SCH!$E$5:$P$9552,7,0),"")</f>
        <v>3.5</v>
      </c>
      <c r="H355" s="45">
        <f t="shared" ref="H355:H360" si="17">IFERROR((B356-F355),"")</f>
        <v>0.00347222222222299</v>
      </c>
      <c r="I355" s="61"/>
    </row>
    <row r="356" ht="15.75" spans="1:9">
      <c r="A356" s="46">
        <v>2</v>
      </c>
      <c r="B356" s="15">
        <f>IFERROR(VLOOKUP(E353&amp;-$A356,SCH!$E$5:$P$9552,2,0),"")</f>
        <v>0.434027777777778</v>
      </c>
      <c r="C356" s="15" t="str">
        <f>IFERROR(VLOOKUP(E353&amp;-$A356,SCH!$E$5:$P$9552,3,0),"")</f>
        <v>KLKV</v>
      </c>
      <c r="D356" s="15" t="str">
        <f>IFERROR(VLOOKUP(E353&amp;-$A356,SCH!$E$5:$P$9552,4,0),"")</f>
        <v>NH</v>
      </c>
      <c r="E356" s="15" t="str">
        <f>IFERROR(VLOOKUP(E353&amp;-$A356,SCH!$E$5:$P$9552,5,0),"")</f>
        <v>MC</v>
      </c>
      <c r="F356" s="15">
        <f>IFERROR(VLOOKUP(E353&amp;-$A356,SCH!$E$5:$P$9552,6,0),"")</f>
        <v>0.506944444444444</v>
      </c>
      <c r="G356" s="47">
        <f>IFERROR(VLOOKUP(E353&amp;-$A356,SCH!$E$5:$P$9552,7,0),"")</f>
        <v>40</v>
      </c>
      <c r="H356" s="48">
        <f t="shared" si="17"/>
        <v>0.00694444444444497</v>
      </c>
      <c r="I356" s="62"/>
    </row>
    <row r="357" ht="15.75" spans="1:9">
      <c r="A357" s="46">
        <v>3</v>
      </c>
      <c r="B357" s="15">
        <f>IFERROR(VLOOKUP(E353&amp;-$A357,SCH!$E$5:$P$9552,2,0),"")</f>
        <v>0.513888888888889</v>
      </c>
      <c r="C357" s="15" t="str">
        <f>IFERROR(VLOOKUP(E353&amp;-$A357,SCH!$E$5:$P$9552,3,0),"")</f>
        <v>MC</v>
      </c>
      <c r="D357" s="15" t="str">
        <f>IFERROR(VLOOKUP(E353&amp;-$A357,SCH!$E$5:$P$9552,4,0),"")</f>
        <v>NH</v>
      </c>
      <c r="E357" s="15" t="str">
        <f>IFERROR(VLOOKUP(E353&amp;-$A357,SCH!$E$5:$P$9552,5,0),"")</f>
        <v>KLKV</v>
      </c>
      <c r="F357" s="15">
        <f>IFERROR(VLOOKUP(E353&amp;-$A357,SCH!$E$5:$P$9552,6,0),"")</f>
        <v>0.586805555555556</v>
      </c>
      <c r="G357" s="47">
        <f>IFERROR(VLOOKUP(E353&amp;-$A357,SCH!$E$5:$P$9552,7,0),"")</f>
        <v>40</v>
      </c>
      <c r="H357" s="48">
        <f t="shared" si="17"/>
        <v>0.0208333333333329</v>
      </c>
      <c r="I357" s="62"/>
    </row>
    <row r="358" ht="15.75" spans="1:9">
      <c r="A358" s="46">
        <v>4</v>
      </c>
      <c r="B358" s="15">
        <f>IFERROR(VLOOKUP(E353&amp;-$A358,SCH!$E$5:$P$9552,2,0),"")</f>
        <v>0.607638888888889</v>
      </c>
      <c r="C358" s="15" t="str">
        <f>IFERROR(VLOOKUP(E353&amp;-$A358,SCH!$E$5:$P$9552,3,0),"")</f>
        <v>KLKV</v>
      </c>
      <c r="D358" s="15" t="str">
        <f>IFERROR(VLOOKUP(E353&amp;-$A358,SCH!$E$5:$P$9552,4,0),"")</f>
        <v>NH</v>
      </c>
      <c r="E358" s="15" t="str">
        <f>IFERROR(VLOOKUP(E353&amp;-$A358,SCH!$E$5:$P$9552,5,0),"")</f>
        <v>TVM</v>
      </c>
      <c r="F358" s="15">
        <f>IFERROR(VLOOKUP(E353&amp;-$A358,SCH!$E$5:$P$9552,6,0),"")</f>
        <v>0.659722222222222</v>
      </c>
      <c r="G358" s="47">
        <f>IFERROR(VLOOKUP(E353&amp;-$A358,SCH!$E$5:$P$9552,7,0),"")</f>
        <v>33.7</v>
      </c>
      <c r="H358" s="48">
        <f t="shared" si="17"/>
        <v>0.00694444444444497</v>
      </c>
      <c r="I358" s="62"/>
    </row>
    <row r="359" ht="15.75" spans="1:9">
      <c r="A359" s="46">
        <v>5</v>
      </c>
      <c r="B359" s="15">
        <f>IFERROR(VLOOKUP(E353&amp;-$A359,SCH!$E$5:$P$9552,2,0),"")</f>
        <v>0.666666666666667</v>
      </c>
      <c r="C359" s="15" t="str">
        <f>IFERROR(VLOOKUP(E353&amp;-$A359,SCH!$E$5:$P$9552,3,0),"")</f>
        <v>TVM</v>
      </c>
      <c r="D359" s="15" t="str">
        <f>IFERROR(VLOOKUP(E353&amp;-$A359,SCH!$E$5:$P$9552,4,0),"")</f>
        <v>NH</v>
      </c>
      <c r="E359" s="15" t="str">
        <f>IFERROR(VLOOKUP(E353&amp;-$A359,SCH!$E$5:$P$9552,5,0),"")</f>
        <v>KLKV</v>
      </c>
      <c r="F359" s="15">
        <f>IFERROR(VLOOKUP(E353&amp;-$A359,SCH!$E$5:$P$9552,6,0),"")</f>
        <v>0.722222222222222</v>
      </c>
      <c r="G359" s="47">
        <f>IFERROR(VLOOKUP(E353&amp;-$A359,SCH!$E$5:$P$9552,7,0),"")</f>
        <v>33.7</v>
      </c>
      <c r="H359" s="48">
        <f t="shared" si="17"/>
        <v>0.00694444444444497</v>
      </c>
      <c r="I359" s="62"/>
    </row>
    <row r="360" ht="15.75" spans="1:9">
      <c r="A360" s="46">
        <v>6</v>
      </c>
      <c r="B360" s="15">
        <f>IFERROR(VLOOKUP(E353&amp;-$A360,SCH!$E$5:$P$9552,2,0),"")</f>
        <v>0.729166666666667</v>
      </c>
      <c r="C360" s="15" t="str">
        <f>IFERROR(VLOOKUP(E353&amp;-$A360,SCH!$E$5:$P$9552,3,0),"")</f>
        <v>KLKV</v>
      </c>
      <c r="D360" s="15" t="str">
        <f>IFERROR(VLOOKUP(E353&amp;-$A360,SCH!$E$5:$P$9552,4,0),"")</f>
        <v>KRKM</v>
      </c>
      <c r="E360" s="15" t="str">
        <f>IFERROR(VLOOKUP(E353&amp;-$A360,SCH!$E$5:$P$9552,5,0),"")</f>
        <v>VLRD</v>
      </c>
      <c r="F360" s="15">
        <f>IFERROR(VLOOKUP(E353&amp;-$A360,SCH!$E$5:$P$9552,6,0),"")</f>
        <v>0.756944444444444</v>
      </c>
      <c r="G360" s="47">
        <f>IFERROR(VLOOKUP(E353&amp;-$A360,SCH!$E$5:$P$9552,7,0),"")</f>
        <v>17</v>
      </c>
      <c r="H360" s="48">
        <f t="shared" si="17"/>
        <v>0.00694444444444497</v>
      </c>
      <c r="I360" s="62"/>
    </row>
    <row r="361" ht="16.5" spans="1:9">
      <c r="A361" s="46">
        <v>7</v>
      </c>
      <c r="B361" s="15">
        <f>IFERROR(VLOOKUP(E353&amp;-$A361,SCH!$E$5:$P$9552,2,0),"")</f>
        <v>0.763888888888889</v>
      </c>
      <c r="C361" s="15" t="str">
        <f>IFERROR(VLOOKUP(E353&amp;-$A361,SCH!$E$5:$P$9552,3,0),"")</f>
        <v>VLRD</v>
      </c>
      <c r="D361" s="15" t="str">
        <f>IFERROR(VLOOKUP(E353&amp;-$A361,SCH!$E$5:$P$9552,4,0),"")</f>
        <v>KRKM</v>
      </c>
      <c r="E361" s="15" t="str">
        <f>IFERROR(VLOOKUP(E353&amp;-$A361,SCH!$E$5:$P$9552,5,0),"")</f>
        <v>PSL</v>
      </c>
      <c r="F361" s="15">
        <f>IFERROR(VLOOKUP(E353&amp;-$A361,SCH!$E$5:$P$9552,6,0),"")</f>
        <v>0.791666666666667</v>
      </c>
      <c r="G361" s="47">
        <f>IFERROR(VLOOKUP(E353&amp;-$A361,SCH!$E$5:$P$9552,7,0),"")</f>
        <v>17</v>
      </c>
      <c r="H361" s="48" t="str">
        <f>IFERROR((#REF!-F361),"")</f>
        <v/>
      </c>
      <c r="I361" s="62"/>
    </row>
    <row r="362" ht="15.95" customHeight="1" spans="1:9">
      <c r="A362" s="53" t="s">
        <v>144</v>
      </c>
      <c r="B362" s="53"/>
      <c r="C362" s="54">
        <f>B355-TIME(0,15,0)</f>
        <v>0.413194444444444</v>
      </c>
      <c r="D362" s="53" t="s">
        <v>145</v>
      </c>
      <c r="E362" s="55">
        <f>VLOOKUP(E353&amp;-$A355,SCH!$E$5:$P$9552,8,0)</f>
        <v>0.38888888888889</v>
      </c>
      <c r="F362" s="56" t="s">
        <v>146</v>
      </c>
      <c r="G362" s="56"/>
      <c r="H362" s="56"/>
      <c r="I362" s="64">
        <f>SUM(G355:G361)</f>
        <v>184.9</v>
      </c>
    </row>
    <row r="363" ht="15.95" customHeight="1" spans="1:9">
      <c r="A363" s="53" t="s">
        <v>147</v>
      </c>
      <c r="B363" s="53"/>
      <c r="C363" s="54">
        <f>C362+E363</f>
        <v>0.802083333333333</v>
      </c>
      <c r="D363" s="53" t="s">
        <v>148</v>
      </c>
      <c r="E363" s="55">
        <f>VLOOKUP(E353&amp;-$A355,SCH!$E$5:$P$9552,9,0)</f>
        <v>0.388888888888889</v>
      </c>
      <c r="F363" s="56" t="s">
        <v>149</v>
      </c>
      <c r="G363" s="56"/>
      <c r="H363" s="56"/>
      <c r="I363" s="65">
        <f>VLOOKUP(E353&amp;-$A355,SCH!$E$5:$P$9552,10,0)</f>
        <v>0.0555555555555564</v>
      </c>
    </row>
    <row r="364" ht="14.45" customHeight="1" spans="1:9">
      <c r="A364" s="57" t="s">
        <v>150</v>
      </c>
      <c r="B364" s="57"/>
      <c r="C364" s="57"/>
      <c r="D364" s="57"/>
      <c r="E364" s="57"/>
      <c r="F364" s="57"/>
      <c r="G364" s="57"/>
      <c r="H364" s="57"/>
      <c r="I364" s="57"/>
    </row>
    <row r="365" ht="15.75" spans="1:9">
      <c r="A365" s="57"/>
      <c r="B365" s="57"/>
      <c r="C365" s="57"/>
      <c r="D365" s="57"/>
      <c r="E365" s="57"/>
      <c r="F365" s="57"/>
      <c r="G365" s="57"/>
      <c r="H365" s="57"/>
      <c r="I365" s="57"/>
    </row>
    <row r="366" ht="15.75" spans="1:9">
      <c r="A366" s="57"/>
      <c r="B366" s="57"/>
      <c r="C366" s="57"/>
      <c r="D366" s="57"/>
      <c r="E366" s="57"/>
      <c r="F366" s="57"/>
      <c r="G366" s="57"/>
      <c r="H366" s="57"/>
      <c r="I366" s="57"/>
    </row>
    <row r="367" ht="14.45" customHeight="1" spans="1:9">
      <c r="A367" s="58" t="s">
        <v>151</v>
      </c>
      <c r="B367" s="58"/>
      <c r="C367" s="58"/>
      <c r="D367" s="59" t="s">
        <v>152</v>
      </c>
      <c r="E367" s="58" t="s">
        <v>153</v>
      </c>
      <c r="F367" s="58"/>
      <c r="G367" s="58"/>
      <c r="H367" s="58"/>
      <c r="I367" s="58"/>
    </row>
    <row r="368" ht="15.75" spans="1:9">
      <c r="A368" s="58"/>
      <c r="B368" s="58"/>
      <c r="C368" s="58"/>
      <c r="D368" s="59"/>
      <c r="E368" s="58"/>
      <c r="F368" s="58"/>
      <c r="G368" s="58"/>
      <c r="H368" s="58"/>
      <c r="I368" s="58"/>
    </row>
    <row r="369" ht="15.75" spans="1:9">
      <c r="A369" s="58"/>
      <c r="B369" s="58"/>
      <c r="C369" s="58"/>
      <c r="D369" s="59"/>
      <c r="E369" s="58"/>
      <c r="F369" s="58"/>
      <c r="G369" s="58"/>
      <c r="H369" s="58"/>
      <c r="I369" s="58"/>
    </row>
    <row r="370" ht="15.75" spans="1:9">
      <c r="A370" s="58"/>
      <c r="B370" s="58"/>
      <c r="C370" s="58"/>
      <c r="D370" s="59"/>
      <c r="E370" s="58"/>
      <c r="F370" s="58"/>
      <c r="G370" s="58"/>
      <c r="H370" s="58"/>
      <c r="I370" s="58"/>
    </row>
    <row r="371" ht="15.75"/>
    <row r="372" ht="21" spans="1:9">
      <c r="A372" s="29" t="str">
        <f>SCH!$A$1</f>
        <v>UNIT : PARASSALA</v>
      </c>
      <c r="B372" s="29"/>
      <c r="C372" s="29"/>
      <c r="D372" s="29"/>
      <c r="E372" s="29"/>
      <c r="F372" s="29"/>
      <c r="G372" s="29"/>
      <c r="H372" s="29"/>
      <c r="I372" s="29"/>
    </row>
    <row r="373" ht="17.45" customHeight="1" spans="1:9">
      <c r="A373" s="30" t="s">
        <v>135</v>
      </c>
      <c r="B373" s="30"/>
      <c r="C373" s="30"/>
      <c r="D373" s="31"/>
      <c r="E373" s="31"/>
      <c r="F373" s="31"/>
      <c r="G373" s="32" t="s">
        <v>136</v>
      </c>
      <c r="H373" s="32"/>
      <c r="I373" s="32"/>
    </row>
    <row r="374" ht="20.45" customHeight="1" spans="1:9">
      <c r="A374" s="33" t="s">
        <v>137</v>
      </c>
      <c r="B374" s="33"/>
      <c r="C374" s="34" t="s">
        <v>138</v>
      </c>
      <c r="D374" s="33" t="s">
        <v>139</v>
      </c>
      <c r="E374" s="35">
        <v>29</v>
      </c>
      <c r="F374" s="35"/>
      <c r="G374" s="36" t="s">
        <v>140</v>
      </c>
      <c r="H374" s="37"/>
      <c r="I374" s="37"/>
    </row>
    <row r="375" ht="29.25" spans="1:9">
      <c r="A375" s="38" t="s">
        <v>6</v>
      </c>
      <c r="B375" s="39" t="s">
        <v>20</v>
      </c>
      <c r="C375" s="39" t="s">
        <v>21</v>
      </c>
      <c r="D375" s="39" t="s">
        <v>141</v>
      </c>
      <c r="E375" s="39" t="s">
        <v>22</v>
      </c>
      <c r="F375" s="40" t="s">
        <v>142</v>
      </c>
      <c r="G375" s="41" t="s">
        <v>143</v>
      </c>
      <c r="H375" s="40" t="s">
        <v>19</v>
      </c>
      <c r="I375" s="60" t="s">
        <v>25</v>
      </c>
    </row>
    <row r="376" ht="15.75" spans="1:9">
      <c r="A376" s="42">
        <v>1</v>
      </c>
      <c r="B376" s="43">
        <f>IFERROR(VLOOKUP(E374&amp;-$A376,SCH!$E$5:$P$9552,2,0),"")</f>
        <v>0.291666666666667</v>
      </c>
      <c r="C376" s="43" t="str">
        <f>IFERROR(VLOOKUP(E374&amp;-$A376,SCH!$E$5:$P$9552,3,0),"")</f>
        <v>PSL</v>
      </c>
      <c r="D376" s="43" t="str">
        <f>IFERROR(VLOOKUP(E374&amp;-$A376,SCH!$E$5:$P$9552,4,0),"")</f>
        <v>KLKV-NH-TVM</v>
      </c>
      <c r="E376" s="43" t="str">
        <f>IFERROR(VLOOKUP(E374&amp;-$A376,SCH!$E$5:$P$9552,5,0),"")</f>
        <v>MC</v>
      </c>
      <c r="F376" s="43">
        <f>IFERROR(VLOOKUP(E374&amp;-$A376,SCH!$E$5:$P$9552,6,0),"")</f>
        <v>0.381944444444444</v>
      </c>
      <c r="G376" s="44">
        <f>IFERROR(VLOOKUP(E374&amp;-$A376,SCH!$E$5:$P$9552,7,0),"")</f>
        <v>43.5</v>
      </c>
      <c r="H376" s="45">
        <f t="shared" ref="H376:H381" si="18">IFERROR((B377-F376),"")</f>
        <v>0.00694444444444503</v>
      </c>
      <c r="I376" s="61"/>
    </row>
    <row r="377" ht="15.75" spans="1:9">
      <c r="A377" s="46">
        <v>2</v>
      </c>
      <c r="B377" s="15">
        <f>IFERROR(VLOOKUP(E374&amp;-$A377,SCH!$E$5:$P$9552,2,0),"")</f>
        <v>0.388888888888889</v>
      </c>
      <c r="C377" s="15" t="str">
        <f>IFERROR(VLOOKUP(E374&amp;-$A377,SCH!$E$5:$P$9552,3,0),"")</f>
        <v>MC</v>
      </c>
      <c r="D377" s="15" t="str">
        <f>IFERROR(VLOOKUP(E374&amp;-$A377,SCH!$E$5:$P$9552,4,0),"")</f>
        <v>NH</v>
      </c>
      <c r="E377" s="15" t="str">
        <f>IFERROR(VLOOKUP(E374&amp;-$A377,SCH!$E$5:$P$9552,5,0),"")</f>
        <v>KLKV</v>
      </c>
      <c r="F377" s="15">
        <f>IFERROR(VLOOKUP(E374&amp;-$A377,SCH!$E$5:$P$9552,6,0),"")</f>
        <v>0.458333333333333</v>
      </c>
      <c r="G377" s="47">
        <f>IFERROR(VLOOKUP(E374&amp;-$A377,SCH!$E$5:$P$9552,7,0),"")</f>
        <v>40</v>
      </c>
      <c r="H377" s="48">
        <f t="shared" si="18"/>
        <v>0.020833333333334</v>
      </c>
      <c r="I377" s="62"/>
    </row>
    <row r="378" ht="15.75" spans="1:9">
      <c r="A378" s="46">
        <v>3</v>
      </c>
      <c r="B378" s="15">
        <f>IFERROR(VLOOKUP(E374&amp;-$A378,SCH!$E$5:$P$9552,2,0),"")</f>
        <v>0.479166666666667</v>
      </c>
      <c r="C378" s="15" t="str">
        <f>IFERROR(VLOOKUP(E374&amp;-$A378,SCH!$E$5:$P$9552,3,0),"")</f>
        <v>KLKV</v>
      </c>
      <c r="D378" s="15" t="str">
        <f>IFERROR(VLOOKUP(E374&amp;-$A378,SCH!$E$5:$P$9552,4,0),"")</f>
        <v>NH</v>
      </c>
      <c r="E378" s="15" t="str">
        <f>IFERROR(VLOOKUP(E374&amp;-$A378,SCH!$E$5:$P$9552,5,0),"")</f>
        <v>TVM</v>
      </c>
      <c r="F378" s="15">
        <f>IFERROR(VLOOKUP(E374&amp;-$A378,SCH!$E$5:$P$9552,6,0),"")</f>
        <v>0.534722222222222</v>
      </c>
      <c r="G378" s="47">
        <f>IFERROR(VLOOKUP(E374&amp;-$A378,SCH!$E$5:$P$9552,7,0),"")</f>
        <v>33.7</v>
      </c>
      <c r="H378" s="48">
        <f t="shared" si="18"/>
        <v>0.00694444444444497</v>
      </c>
      <c r="I378" s="62"/>
    </row>
    <row r="379" ht="15.75" spans="1:9">
      <c r="A379" s="46">
        <v>4</v>
      </c>
      <c r="B379" s="15">
        <f>IFERROR(VLOOKUP(E374&amp;-$A379,SCH!$E$5:$P$9552,2,0),"")</f>
        <v>0.541666666666667</v>
      </c>
      <c r="C379" s="15" t="str">
        <f>IFERROR(VLOOKUP(E374&amp;-$A379,SCH!$E$5:$P$9552,3,0),"")</f>
        <v>TVM</v>
      </c>
      <c r="D379" s="15" t="str">
        <f>IFERROR(VLOOKUP(E374&amp;-$A379,SCH!$E$5:$P$9552,4,0),"")</f>
        <v>NH-KLKV</v>
      </c>
      <c r="E379" s="15" t="str">
        <f>IFERROR(VLOOKUP(E374&amp;-$A379,SCH!$E$5:$P$9552,5,0),"")</f>
        <v>PSL</v>
      </c>
      <c r="F379" s="15">
        <f>IFERROR(VLOOKUP(E374&amp;-$A379,SCH!$E$5:$P$9552,6,0),"")</f>
        <v>0.604166666666667</v>
      </c>
      <c r="G379" s="47">
        <f>IFERROR(VLOOKUP(E374&amp;-$A379,SCH!$E$5:$P$9552,7,0),"")</f>
        <v>37.2</v>
      </c>
      <c r="H379" s="48" t="str">
        <f t="shared" si="18"/>
        <v/>
      </c>
      <c r="I379" s="62"/>
    </row>
    <row r="380" ht="15.75" spans="1:9">
      <c r="A380" s="46">
        <v>5</v>
      </c>
      <c r="B380" s="15" t="str">
        <f>IFERROR(VLOOKUP(E374&amp;-$A380,SCH!$E$5:$P$9552,2,0),"")</f>
        <v/>
      </c>
      <c r="C380" s="15" t="str">
        <f>IFERROR(VLOOKUP(E374&amp;-$A380,SCH!$E$5:$P$9552,3,0),"")</f>
        <v/>
      </c>
      <c r="D380" s="15" t="str">
        <f>IFERROR(VLOOKUP(E374&amp;-$A380,SCH!$E$5:$P$9552,4,0),"")</f>
        <v/>
      </c>
      <c r="E380" s="15" t="str">
        <f>IFERROR(VLOOKUP(E374&amp;-$A380,SCH!$E$5:$P$9552,5,0),"")</f>
        <v/>
      </c>
      <c r="F380" s="15" t="str">
        <f>IFERROR(VLOOKUP(E374&amp;-$A380,SCH!$E$5:$P$9552,6,0),"")</f>
        <v/>
      </c>
      <c r="G380" s="47" t="str">
        <f>IFERROR(VLOOKUP(E374&amp;-$A380,SCH!$E$5:$P$9552,7,0),"")</f>
        <v/>
      </c>
      <c r="H380" s="48" t="str">
        <f t="shared" si="18"/>
        <v/>
      </c>
      <c r="I380" s="62"/>
    </row>
    <row r="381" ht="15.75" spans="1:9">
      <c r="A381" s="46">
        <v>6</v>
      </c>
      <c r="B381" s="15" t="str">
        <f>IFERROR(VLOOKUP(E374&amp;-$A381,SCH!$E$5:$P$9552,2,0),"")</f>
        <v/>
      </c>
      <c r="C381" s="15" t="str">
        <f>IFERROR(VLOOKUP(E374&amp;-$A381,SCH!$E$5:$P$9552,3,0),"")</f>
        <v/>
      </c>
      <c r="D381" s="15" t="str">
        <f>IFERROR(VLOOKUP(E374&amp;-$A381,SCH!$E$5:$P$9552,4,0),"")</f>
        <v/>
      </c>
      <c r="E381" s="15" t="str">
        <f>IFERROR(VLOOKUP(E374&amp;-$A381,SCH!$E$5:$P$9552,5,0),"")</f>
        <v/>
      </c>
      <c r="F381" s="15" t="str">
        <f>IFERROR(VLOOKUP(E374&amp;-$A381,SCH!$E$5:$P$9552,6,0),"")</f>
        <v/>
      </c>
      <c r="G381" s="47" t="str">
        <f>IFERROR(VLOOKUP(E374&amp;-$A381,SCH!$E$5:$P$9552,7,0),"")</f>
        <v/>
      </c>
      <c r="H381" s="48" t="str">
        <f t="shared" si="18"/>
        <v/>
      </c>
      <c r="I381" s="62"/>
    </row>
    <row r="382" ht="16.5" spans="1:9">
      <c r="A382" s="46">
        <v>7</v>
      </c>
      <c r="B382" s="15" t="str">
        <f>IFERROR(VLOOKUP(E374&amp;-$A382,SCH!$E$5:$P$9552,2,0),"")</f>
        <v/>
      </c>
      <c r="C382" s="15" t="str">
        <f>IFERROR(VLOOKUP(E374&amp;-$A382,SCH!$E$5:$P$9552,3,0),"")</f>
        <v/>
      </c>
      <c r="D382" s="15" t="str">
        <f>IFERROR(VLOOKUP(E374&amp;-$A382,SCH!$E$5:$P$9552,4,0),"")</f>
        <v/>
      </c>
      <c r="E382" s="15" t="str">
        <f>IFERROR(VLOOKUP(E374&amp;-$A382,SCH!$E$5:$P$9552,5,0),"")</f>
        <v/>
      </c>
      <c r="F382" s="15" t="str">
        <f>IFERROR(VLOOKUP(E374&amp;-$A382,SCH!$E$5:$P$9552,6,0),"")</f>
        <v/>
      </c>
      <c r="G382" s="47" t="str">
        <f>IFERROR(VLOOKUP(E374&amp;-$A382,SCH!$E$5:$P$9552,7,0),"")</f>
        <v/>
      </c>
      <c r="H382" s="48" t="str">
        <f>IFERROR((#REF!-F382),"")</f>
        <v/>
      </c>
      <c r="I382" s="62"/>
    </row>
    <row r="383" ht="15.95" customHeight="1" spans="1:9">
      <c r="A383" s="53" t="s">
        <v>144</v>
      </c>
      <c r="B383" s="53"/>
      <c r="C383" s="54">
        <f>B376-TIME(0,15,0)</f>
        <v>0.28125</v>
      </c>
      <c r="D383" s="53" t="s">
        <v>145</v>
      </c>
      <c r="E383" s="55">
        <f>VLOOKUP(E374&amp;-$A376,SCH!$E$5:$P$9552,8,0)</f>
        <v>0.333333333333333</v>
      </c>
      <c r="F383" s="56" t="s">
        <v>146</v>
      </c>
      <c r="G383" s="56"/>
      <c r="H383" s="56"/>
      <c r="I383" s="64">
        <f>SUM(G376:G382)</f>
        <v>154.4</v>
      </c>
    </row>
    <row r="384" ht="15.95" customHeight="1" spans="1:9">
      <c r="A384" s="53" t="s">
        <v>147</v>
      </c>
      <c r="B384" s="53"/>
      <c r="C384" s="54">
        <f>C383+E384</f>
        <v>0.614583333333333</v>
      </c>
      <c r="D384" s="53" t="s">
        <v>148</v>
      </c>
      <c r="E384" s="55">
        <f>VLOOKUP(E374&amp;-$A376,SCH!$E$5:$P$9552,9,0)</f>
        <v>0.333333333333333</v>
      </c>
      <c r="F384" s="56" t="s">
        <v>149</v>
      </c>
      <c r="G384" s="56"/>
      <c r="H384" s="56"/>
      <c r="I384" s="65">
        <f>VLOOKUP(E374&amp;-$A376,SCH!$E$5:$P$9552,10,0)</f>
        <v>0</v>
      </c>
    </row>
    <row r="385" ht="14.45" customHeight="1" spans="1:9">
      <c r="A385" s="57" t="s">
        <v>150</v>
      </c>
      <c r="B385" s="57"/>
      <c r="C385" s="57"/>
      <c r="D385" s="57"/>
      <c r="E385" s="57"/>
      <c r="F385" s="57"/>
      <c r="G385" s="57"/>
      <c r="H385" s="57"/>
      <c r="I385" s="57"/>
    </row>
    <row r="386" ht="15.75" spans="1:9">
      <c r="A386" s="57"/>
      <c r="B386" s="57"/>
      <c r="C386" s="57"/>
      <c r="D386" s="57"/>
      <c r="E386" s="57"/>
      <c r="F386" s="57"/>
      <c r="G386" s="57"/>
      <c r="H386" s="57"/>
      <c r="I386" s="57"/>
    </row>
    <row r="387" ht="15.75" spans="1:9">
      <c r="A387" s="57"/>
      <c r="B387" s="57"/>
      <c r="C387" s="57"/>
      <c r="D387" s="57"/>
      <c r="E387" s="57"/>
      <c r="F387" s="57"/>
      <c r="G387" s="57"/>
      <c r="H387" s="57"/>
      <c r="I387" s="57"/>
    </row>
    <row r="388" ht="14.45" customHeight="1" spans="1:9">
      <c r="A388" s="58" t="s">
        <v>151</v>
      </c>
      <c r="B388" s="58"/>
      <c r="C388" s="58"/>
      <c r="D388" s="59" t="s">
        <v>152</v>
      </c>
      <c r="E388" s="58" t="s">
        <v>153</v>
      </c>
      <c r="F388" s="58"/>
      <c r="G388" s="58"/>
      <c r="H388" s="58"/>
      <c r="I388" s="58"/>
    </row>
    <row r="389" ht="15.75" spans="1:9">
      <c r="A389" s="58"/>
      <c r="B389" s="58"/>
      <c r="C389" s="58"/>
      <c r="D389" s="59"/>
      <c r="E389" s="58"/>
      <c r="F389" s="58"/>
      <c r="G389" s="58"/>
      <c r="H389" s="58"/>
      <c r="I389" s="58"/>
    </row>
    <row r="390" ht="15.75" spans="1:9">
      <c r="A390" s="58"/>
      <c r="B390" s="58"/>
      <c r="C390" s="58"/>
      <c r="D390" s="59"/>
      <c r="E390" s="58"/>
      <c r="F390" s="58"/>
      <c r="G390" s="58"/>
      <c r="H390" s="58"/>
      <c r="I390" s="58"/>
    </row>
    <row r="391" ht="15.75" spans="1:9">
      <c r="A391" s="58"/>
      <c r="B391" s="58"/>
      <c r="C391" s="58"/>
      <c r="D391" s="59"/>
      <c r="E391" s="58"/>
      <c r="F391" s="58"/>
      <c r="G391" s="58"/>
      <c r="H391" s="58"/>
      <c r="I391" s="58"/>
    </row>
    <row r="393" ht="15.75"/>
    <row r="394" ht="21" spans="1:9">
      <c r="A394" s="29" t="str">
        <f>SCH!$A$1</f>
        <v>UNIT : PARASSALA</v>
      </c>
      <c r="B394" s="29"/>
      <c r="C394" s="29"/>
      <c r="D394" s="29"/>
      <c r="E394" s="29"/>
      <c r="F394" s="29"/>
      <c r="G394" s="29"/>
      <c r="H394" s="29"/>
      <c r="I394" s="29"/>
    </row>
    <row r="395" ht="17.45" customHeight="1" spans="1:9">
      <c r="A395" s="30" t="s">
        <v>135</v>
      </c>
      <c r="B395" s="30"/>
      <c r="C395" s="30"/>
      <c r="D395" s="31"/>
      <c r="E395" s="31"/>
      <c r="F395" s="31"/>
      <c r="G395" s="32" t="s">
        <v>136</v>
      </c>
      <c r="H395" s="32"/>
      <c r="I395" s="32"/>
    </row>
    <row r="396" ht="20.45" customHeight="1" spans="1:9">
      <c r="A396" s="33" t="s">
        <v>137</v>
      </c>
      <c r="B396" s="33"/>
      <c r="C396" s="34" t="s">
        <v>138</v>
      </c>
      <c r="D396" s="33" t="s">
        <v>139</v>
      </c>
      <c r="E396" s="35">
        <v>30</v>
      </c>
      <c r="F396" s="35"/>
      <c r="G396" s="36" t="s">
        <v>140</v>
      </c>
      <c r="H396" s="37"/>
      <c r="I396" s="37"/>
    </row>
    <row r="397" ht="29.25" spans="1:9">
      <c r="A397" s="38" t="s">
        <v>6</v>
      </c>
      <c r="B397" s="39" t="s">
        <v>20</v>
      </c>
      <c r="C397" s="39" t="s">
        <v>21</v>
      </c>
      <c r="D397" s="39" t="s">
        <v>141</v>
      </c>
      <c r="E397" s="39" t="s">
        <v>22</v>
      </c>
      <c r="F397" s="40" t="s">
        <v>142</v>
      </c>
      <c r="G397" s="41" t="s">
        <v>143</v>
      </c>
      <c r="H397" s="40" t="s">
        <v>19</v>
      </c>
      <c r="I397" s="60" t="s">
        <v>25</v>
      </c>
    </row>
    <row r="398" ht="15.75" spans="1:9">
      <c r="A398" s="42">
        <v>1</v>
      </c>
      <c r="B398" s="43">
        <f>IFERROR(VLOOKUP(E396&amp;-$A398,SCH!$E$5:$P$9552,2,0),"")</f>
        <v>0.298611111111111</v>
      </c>
      <c r="C398" s="43" t="str">
        <f>IFERROR(VLOOKUP(E396&amp;-$A398,SCH!$E$5:$P$9552,3,0),"")</f>
        <v>PSL</v>
      </c>
      <c r="D398" s="43" t="str">
        <f>IFERROR(VLOOKUP(E396&amp;-$A398,SCH!$E$5:$P$9552,4,0),"")</f>
        <v>NH</v>
      </c>
      <c r="E398" s="43" t="str">
        <f>IFERROR(VLOOKUP(E396&amp;-$A398,SCH!$E$5:$P$9552,5,0),"")</f>
        <v>KLKV</v>
      </c>
      <c r="F398" s="43">
        <f>IFERROR(VLOOKUP(E396&amp;-$A398,SCH!$E$5:$P$9552,6,0),"")</f>
        <v>0.305555555555555</v>
      </c>
      <c r="G398" s="44">
        <f>IFERROR(VLOOKUP(E396&amp;-$A398,SCH!$E$5:$P$9552,7,0),"")</f>
        <v>3.5</v>
      </c>
      <c r="H398" s="45">
        <f t="shared" ref="H398:H404" si="19">IFERROR((B399-F398),"")</f>
        <v>0.00694444444444497</v>
      </c>
      <c r="I398" s="61"/>
    </row>
    <row r="399" ht="15.75" spans="1:9">
      <c r="A399" s="46">
        <v>2</v>
      </c>
      <c r="B399" s="15">
        <f>IFERROR(VLOOKUP(E396&amp;-$A399,SCH!$E$5:$P$9552,2,0),"")</f>
        <v>0.3125</v>
      </c>
      <c r="C399" s="15" t="str">
        <f>IFERROR(VLOOKUP(E396&amp;-$A399,SCH!$E$5:$P$9552,3,0),"")</f>
        <v>KLKV</v>
      </c>
      <c r="D399" s="15" t="str">
        <f>IFERROR(VLOOKUP(E396&amp;-$A399,SCH!$E$5:$P$9552,4,0),"")</f>
        <v>NH</v>
      </c>
      <c r="E399" s="15" t="str">
        <f>IFERROR(VLOOKUP(E396&amp;-$A399,SCH!$E$5:$P$9552,5,0),"")</f>
        <v>TVM</v>
      </c>
      <c r="F399" s="15">
        <f>IFERROR(VLOOKUP(E396&amp;-$A399,SCH!$E$5:$P$9552,6,0),"")</f>
        <v>0.368055555555556</v>
      </c>
      <c r="G399" s="47">
        <f>IFERROR(VLOOKUP(E396&amp;-$A399,SCH!$E$5:$P$9552,7,0),"")</f>
        <v>33.7</v>
      </c>
      <c r="H399" s="48">
        <f t="shared" si="19"/>
        <v>0.00694444444444398</v>
      </c>
      <c r="I399" s="62"/>
    </row>
    <row r="400" ht="15.75" spans="1:9">
      <c r="A400" s="46">
        <v>3</v>
      </c>
      <c r="B400" s="15">
        <f>IFERROR(VLOOKUP(E396&amp;-$A400,SCH!$E$5:$P$9552,2,0),"")</f>
        <v>0.375</v>
      </c>
      <c r="C400" s="15" t="str">
        <f>IFERROR(VLOOKUP(E396&amp;-$A400,SCH!$E$5:$P$9552,3,0),"")</f>
        <v>TVM</v>
      </c>
      <c r="D400" s="15" t="str">
        <f>IFERROR(VLOOKUP(E396&amp;-$A400,SCH!$E$5:$P$9552,4,0),"")</f>
        <v>NH</v>
      </c>
      <c r="E400" s="15" t="str">
        <f>IFERROR(VLOOKUP(E396&amp;-$A400,SCH!$E$5:$P$9552,5,0),"")</f>
        <v>KLKV</v>
      </c>
      <c r="F400" s="15">
        <f>IFERROR(VLOOKUP(E396&amp;-$A400,SCH!$E$5:$P$9552,6,0),"")</f>
        <v>0.430555555555556</v>
      </c>
      <c r="G400" s="47">
        <f>IFERROR(VLOOKUP(E396&amp;-$A400,SCH!$E$5:$P$9552,7,0),"")</f>
        <v>33.7</v>
      </c>
      <c r="H400" s="48">
        <f t="shared" si="19"/>
        <v>0.020833333333333</v>
      </c>
      <c r="I400" s="62"/>
    </row>
    <row r="401" ht="15.75" spans="1:9">
      <c r="A401" s="46">
        <v>4</v>
      </c>
      <c r="B401" s="15">
        <f>IFERROR(VLOOKUP(E396&amp;-$A401,SCH!$E$5:$P$9552,2,0),"")</f>
        <v>0.451388888888889</v>
      </c>
      <c r="C401" s="15" t="str">
        <f>IFERROR(VLOOKUP(E396&amp;-$A401,SCH!$E$5:$P$9552,3,0),"")</f>
        <v>KLKV</v>
      </c>
      <c r="D401" s="15" t="str">
        <f>IFERROR(VLOOKUP(E396&amp;-$A401,SCH!$E$5:$P$9552,4,0),"")</f>
        <v>NH</v>
      </c>
      <c r="E401" s="15" t="str">
        <f>IFERROR(VLOOKUP(E396&amp;-$A401,SCH!$E$5:$P$9552,5,0),"")</f>
        <v>MC</v>
      </c>
      <c r="F401" s="15">
        <f>IFERROR(VLOOKUP(E396&amp;-$A401,SCH!$E$5:$P$9552,6,0),"")</f>
        <v>0.524305555555556</v>
      </c>
      <c r="G401" s="47">
        <f>IFERROR(VLOOKUP(E396&amp;-$A401,SCH!$E$5:$P$9552,7,0),"")</f>
        <v>40</v>
      </c>
      <c r="H401" s="48">
        <f t="shared" si="19"/>
        <v>0.041666666666666</v>
      </c>
      <c r="I401" s="62"/>
    </row>
    <row r="402" ht="15.75" spans="1:9">
      <c r="A402" s="46">
        <v>5</v>
      </c>
      <c r="B402" s="15">
        <f>IFERROR(VLOOKUP(E396&amp;-$A402,SCH!$E$5:$P$9552,2,0),"")</f>
        <v>0.565972222222222</v>
      </c>
      <c r="C402" s="15" t="str">
        <f>IFERROR(VLOOKUP(E396&amp;-$A402,SCH!$E$5:$P$9552,3,0),"")</f>
        <v>MC</v>
      </c>
      <c r="D402" s="15" t="str">
        <f>IFERROR(VLOOKUP(E396&amp;-$A402,SCH!$E$5:$P$9552,4,0),"")</f>
        <v>NH</v>
      </c>
      <c r="E402" s="15" t="str">
        <f>IFERROR(VLOOKUP(E396&amp;-$A402,SCH!$E$5:$P$9552,5,0),"")</f>
        <v>KLKV</v>
      </c>
      <c r="F402" s="15">
        <f>IFERROR(VLOOKUP(E396&amp;-$A402,SCH!$E$5:$P$9552,6,0),"")</f>
        <v>0.638888888888889</v>
      </c>
      <c r="G402" s="47">
        <f>IFERROR(VLOOKUP(E396&amp;-$A402,SCH!$E$5:$P$9552,7,0),"")</f>
        <v>40</v>
      </c>
      <c r="H402" s="48">
        <f t="shared" si="19"/>
        <v>0.00694444444444409</v>
      </c>
      <c r="I402" s="62"/>
    </row>
    <row r="403" ht="15.75" spans="1:9">
      <c r="A403" s="46">
        <v>6</v>
      </c>
      <c r="B403" s="15">
        <f>IFERROR(VLOOKUP(E396&amp;-$A403,SCH!$E$5:$P$9552,2,0),"")</f>
        <v>0.645833333333333</v>
      </c>
      <c r="C403" s="15" t="str">
        <f>IFERROR(VLOOKUP(E396&amp;-$A403,SCH!$E$5:$P$9552,3,0),"")</f>
        <v>KLKV</v>
      </c>
      <c r="D403" s="15" t="str">
        <f>IFERROR(VLOOKUP(E396&amp;-$A403,SCH!$E$5:$P$9552,4,0),"")</f>
        <v>KRKM</v>
      </c>
      <c r="E403" s="15" t="str">
        <f>IFERROR(VLOOKUP(E396&amp;-$A403,SCH!$E$5:$P$9552,5,0),"")</f>
        <v>VLRD</v>
      </c>
      <c r="F403" s="15">
        <f>IFERROR(VLOOKUP(E396&amp;-$A403,SCH!$E$5:$P$9552,6,0),"")</f>
        <v>0.673611111111111</v>
      </c>
      <c r="G403" s="47">
        <f>IFERROR(VLOOKUP(E396&amp;-$A403,SCH!$E$5:$P$9552,7,0),"")</f>
        <v>17</v>
      </c>
      <c r="H403" s="48">
        <f t="shared" si="19"/>
        <v>0.00694444444444398</v>
      </c>
      <c r="I403" s="62"/>
    </row>
    <row r="404" ht="15.75" spans="1:9">
      <c r="A404" s="46">
        <v>7</v>
      </c>
      <c r="B404" s="15">
        <f>IFERROR(VLOOKUP(E396&amp;-$A404,SCH!$E$5:$P$9552,2,0),"")</f>
        <v>0.680555555555555</v>
      </c>
      <c r="C404" s="15" t="str">
        <f>IFERROR(VLOOKUP(E396&amp;-$A404,SCH!$E$5:$P$9552,3,0),"")</f>
        <v>VLRD</v>
      </c>
      <c r="D404" s="15" t="str">
        <f>IFERROR(VLOOKUP(E396&amp;-$A404,SCH!$E$5:$P$9552,4,0),"")</f>
        <v>KRKM</v>
      </c>
      <c r="E404" s="15" t="str">
        <f>IFERROR(VLOOKUP(E396&amp;-$A404,SCH!$E$5:$P$9552,5,0),"")</f>
        <v>KLKV</v>
      </c>
      <c r="F404" s="15">
        <f>IFERROR(VLOOKUP(E396&amp;-$A404,SCH!$E$5:$P$9552,6,0),"")</f>
        <v>0.708333333333333</v>
      </c>
      <c r="G404" s="47">
        <f>IFERROR(VLOOKUP(E396&amp;-$A404,SCH!$E$5:$P$9552,7,0),"")</f>
        <v>17</v>
      </c>
      <c r="H404" s="48">
        <f t="shared" si="19"/>
        <v>0.00347222222222199</v>
      </c>
      <c r="I404" s="62"/>
    </row>
    <row r="405" ht="16.5" spans="1:9">
      <c r="A405" s="49">
        <v>8</v>
      </c>
      <c r="B405" s="17">
        <f>IFERROR(VLOOKUP(E396&amp;-$A405,SCH!$E$5:$P$9552,2,0),"")</f>
        <v>0.711805555555555</v>
      </c>
      <c r="C405" s="17" t="str">
        <f>IFERROR(VLOOKUP(E396&amp;-$A405,SCH!$E$5:$P$9552,3,0),"")</f>
        <v>KLKV</v>
      </c>
      <c r="D405" s="17" t="str">
        <f>IFERROR(VLOOKUP(E396&amp;-$A405,SCH!$E$5:$P$9552,4,0),"")</f>
        <v>NH</v>
      </c>
      <c r="E405" s="17" t="str">
        <f>IFERROR(VLOOKUP(E396&amp;-$A405,SCH!$E$5:$P$9552,5,0),"")</f>
        <v>PSL</v>
      </c>
      <c r="F405" s="50">
        <f>IFERROR(VLOOKUP(E396&amp;-$A405,SCH!$E$5:$P$9552,6,0),"")</f>
        <v>0.715277777777778</v>
      </c>
      <c r="G405" s="51">
        <f>IFERROR(VLOOKUP(E396&amp;-$A405,SCH!$E$5:$P$9552,7,0),"")</f>
        <v>3.5</v>
      </c>
      <c r="H405" s="48"/>
      <c r="I405" s="63"/>
    </row>
    <row r="406" ht="15.95" customHeight="1" spans="1:9">
      <c r="A406" s="53" t="s">
        <v>144</v>
      </c>
      <c r="B406" s="53"/>
      <c r="C406" s="54">
        <f>B398-TIME(0,15,0)</f>
        <v>0.288194444444444</v>
      </c>
      <c r="D406" s="53" t="s">
        <v>145</v>
      </c>
      <c r="E406" s="55">
        <f>VLOOKUP(E396&amp;-$A398,SCH!$E$5:$P$9552,8,0)</f>
        <v>0.395833333333335</v>
      </c>
      <c r="F406" s="56" t="s">
        <v>146</v>
      </c>
      <c r="G406" s="56"/>
      <c r="H406" s="56"/>
      <c r="I406" s="64">
        <f>SUM(G398:G405)</f>
        <v>188.4</v>
      </c>
    </row>
    <row r="407" ht="15.95" customHeight="1" spans="1:9">
      <c r="A407" s="53" t="s">
        <v>147</v>
      </c>
      <c r="B407" s="53"/>
      <c r="C407" s="54">
        <f>C406+E407</f>
        <v>0.725694444444444</v>
      </c>
      <c r="D407" s="53" t="s">
        <v>148</v>
      </c>
      <c r="E407" s="55">
        <f>VLOOKUP(E396&amp;-$A398,SCH!$E$5:$P$9552,9,0)</f>
        <v>0.4375</v>
      </c>
      <c r="F407" s="56" t="s">
        <v>149</v>
      </c>
      <c r="G407" s="56"/>
      <c r="H407" s="56"/>
      <c r="I407" s="65">
        <f>VLOOKUP(E396&amp;-$A398,SCH!$E$5:$P$9552,10,0)</f>
        <v>0.0625000000000014</v>
      </c>
    </row>
    <row r="408" ht="14.45" customHeight="1" spans="1:9">
      <c r="A408" s="57" t="s">
        <v>150</v>
      </c>
      <c r="B408" s="57"/>
      <c r="C408" s="57"/>
      <c r="D408" s="57"/>
      <c r="E408" s="57"/>
      <c r="F408" s="57"/>
      <c r="G408" s="57"/>
      <c r="H408" s="57"/>
      <c r="I408" s="57"/>
    </row>
    <row r="409" ht="15.75" spans="1:9">
      <c r="A409" s="57"/>
      <c r="B409" s="57"/>
      <c r="C409" s="57"/>
      <c r="D409" s="57"/>
      <c r="E409" s="57"/>
      <c r="F409" s="57"/>
      <c r="G409" s="57"/>
      <c r="H409" s="57"/>
      <c r="I409" s="57"/>
    </row>
    <row r="410" ht="15.75" spans="1:9">
      <c r="A410" s="57"/>
      <c r="B410" s="57"/>
      <c r="C410" s="57"/>
      <c r="D410" s="57"/>
      <c r="E410" s="57"/>
      <c r="F410" s="57"/>
      <c r="G410" s="57"/>
      <c r="H410" s="57"/>
      <c r="I410" s="57"/>
    </row>
    <row r="411" ht="14.45" customHeight="1" spans="1:9">
      <c r="A411" s="58" t="s">
        <v>151</v>
      </c>
      <c r="B411" s="58"/>
      <c r="C411" s="58"/>
      <c r="D411" s="59" t="s">
        <v>152</v>
      </c>
      <c r="E411" s="58" t="s">
        <v>153</v>
      </c>
      <c r="F411" s="58"/>
      <c r="G411" s="58"/>
      <c r="H411" s="58"/>
      <c r="I411" s="58"/>
    </row>
    <row r="412" ht="15.75" spans="1:9">
      <c r="A412" s="58"/>
      <c r="B412" s="58"/>
      <c r="C412" s="58"/>
      <c r="D412" s="59"/>
      <c r="E412" s="58"/>
      <c r="F412" s="58"/>
      <c r="G412" s="58"/>
      <c r="H412" s="58"/>
      <c r="I412" s="58"/>
    </row>
    <row r="413" ht="15.75" spans="1:9">
      <c r="A413" s="58"/>
      <c r="B413" s="58"/>
      <c r="C413" s="58"/>
      <c r="D413" s="59"/>
      <c r="E413" s="58"/>
      <c r="F413" s="58"/>
      <c r="G413" s="58"/>
      <c r="H413" s="58"/>
      <c r="I413" s="58"/>
    </row>
    <row r="414" ht="15.75" spans="1:9">
      <c r="A414" s="58"/>
      <c r="B414" s="58"/>
      <c r="C414" s="58"/>
      <c r="D414" s="59"/>
      <c r="E414" s="58"/>
      <c r="F414" s="58"/>
      <c r="G414" s="58"/>
      <c r="H414" s="58"/>
      <c r="I414" s="58"/>
    </row>
    <row r="415" ht="15.75"/>
    <row r="416" ht="20.25" customHeight="1" spans="1:9">
      <c r="A416" s="29" t="str">
        <f>SCH!$A$1</f>
        <v>UNIT : PARASSALA</v>
      </c>
      <c r="B416" s="29"/>
      <c r="C416" s="29"/>
      <c r="D416" s="29"/>
      <c r="E416" s="29"/>
      <c r="F416" s="29"/>
      <c r="G416" s="29"/>
      <c r="H416" s="29"/>
      <c r="I416" s="29"/>
    </row>
    <row r="417" ht="17.45" customHeight="1" spans="1:9">
      <c r="A417" s="30" t="s">
        <v>135</v>
      </c>
      <c r="B417" s="30"/>
      <c r="C417" s="30"/>
      <c r="D417" s="31"/>
      <c r="E417" s="31"/>
      <c r="F417" s="31"/>
      <c r="G417" s="32" t="s">
        <v>136</v>
      </c>
      <c r="H417" s="32"/>
      <c r="I417" s="32"/>
    </row>
    <row r="418" ht="20.45" customHeight="1" spans="1:9">
      <c r="A418" s="33" t="s">
        <v>137</v>
      </c>
      <c r="B418" s="33"/>
      <c r="C418" s="34" t="s">
        <v>138</v>
      </c>
      <c r="D418" s="33" t="s">
        <v>139</v>
      </c>
      <c r="E418" s="35">
        <v>31</v>
      </c>
      <c r="F418" s="35"/>
      <c r="G418" s="36" t="s">
        <v>140</v>
      </c>
      <c r="H418" s="37"/>
      <c r="I418" s="37"/>
    </row>
    <row r="419" ht="29.25" spans="1:9">
      <c r="A419" s="38" t="s">
        <v>6</v>
      </c>
      <c r="B419" s="39" t="s">
        <v>20</v>
      </c>
      <c r="C419" s="39" t="s">
        <v>21</v>
      </c>
      <c r="D419" s="39" t="s">
        <v>141</v>
      </c>
      <c r="E419" s="39" t="s">
        <v>22</v>
      </c>
      <c r="F419" s="40" t="s">
        <v>142</v>
      </c>
      <c r="G419" s="41" t="s">
        <v>143</v>
      </c>
      <c r="H419" s="40" t="s">
        <v>19</v>
      </c>
      <c r="I419" s="60" t="s">
        <v>25</v>
      </c>
    </row>
    <row r="420" ht="15.75" spans="1:9">
      <c r="A420" s="42">
        <v>1</v>
      </c>
      <c r="B420" s="43">
        <f>IFERROR(VLOOKUP(E418&amp;-$A420,SCH!$E$5:$P$9552,2,0),"")</f>
        <v>0.305555555555556</v>
      </c>
      <c r="C420" s="43" t="str">
        <f>IFERROR(VLOOKUP(E418&amp;-$A420,SCH!$E$5:$P$9552,3,0),"")</f>
        <v>PSL</v>
      </c>
      <c r="D420" s="43" t="str">
        <f>IFERROR(VLOOKUP(E418&amp;-$A420,SCH!$E$5:$P$9552,4,0),"")</f>
        <v>NH</v>
      </c>
      <c r="E420" s="43" t="str">
        <f>IFERROR(VLOOKUP(E418&amp;-$A420,SCH!$E$5:$P$9552,5,0),"")</f>
        <v>KLKV</v>
      </c>
      <c r="F420" s="43">
        <f>IFERROR(VLOOKUP(E418&amp;-$A420,SCH!$E$5:$P$9552,6,0),"")</f>
        <v>0.3125</v>
      </c>
      <c r="G420" s="44">
        <f>IFERROR(VLOOKUP(E418&amp;-$A420,SCH!$E$5:$P$9552,7,0),"")</f>
        <v>3.5</v>
      </c>
      <c r="H420" s="45">
        <f t="shared" ref="H420:H425" si="20">IFERROR((B421-F420),"")</f>
        <v>0.00694444444444398</v>
      </c>
      <c r="I420" s="61"/>
    </row>
    <row r="421" ht="15.75" spans="1:9">
      <c r="A421" s="46">
        <v>2</v>
      </c>
      <c r="B421" s="15">
        <f>IFERROR(VLOOKUP(E418&amp;-$A421,SCH!$E$5:$P$9552,2,0),"")</f>
        <v>0.319444444444444</v>
      </c>
      <c r="C421" s="15" t="str">
        <f>IFERROR(VLOOKUP(E418&amp;-$A421,SCH!$E$5:$P$9552,3,0),"")</f>
        <v>KLKV</v>
      </c>
      <c r="D421" s="15" t="str">
        <f>IFERROR(VLOOKUP(E418&amp;-$A421,SCH!$E$5:$P$9552,4,0),"")</f>
        <v>NH</v>
      </c>
      <c r="E421" s="15" t="str">
        <f>IFERROR(VLOOKUP(E418&amp;-$A421,SCH!$E$5:$P$9552,5,0),"")</f>
        <v>MC</v>
      </c>
      <c r="F421" s="15">
        <f>IFERROR(VLOOKUP(E418&amp;-$A421,SCH!$E$5:$P$9552,6,0),"")</f>
        <v>0.388888888888888</v>
      </c>
      <c r="G421" s="47">
        <f>IFERROR(VLOOKUP(E418&amp;-$A421,SCH!$E$5:$P$9552,7,0),"")</f>
        <v>40</v>
      </c>
      <c r="H421" s="48">
        <f t="shared" si="20"/>
        <v>0.020833333333334</v>
      </c>
      <c r="I421" s="62"/>
    </row>
    <row r="422" ht="15.75" spans="1:9">
      <c r="A422" s="46">
        <v>3</v>
      </c>
      <c r="B422" s="15">
        <f>IFERROR(VLOOKUP(E418&amp;-$A422,SCH!$E$5:$P$9552,2,0),"")</f>
        <v>0.409722222222222</v>
      </c>
      <c r="C422" s="15" t="str">
        <f>IFERROR(VLOOKUP(E418&amp;-$A422,SCH!$E$5:$P$9552,3,0),"")</f>
        <v>MC</v>
      </c>
      <c r="D422" s="15" t="str">
        <f>IFERROR(VLOOKUP(E418&amp;-$A422,SCH!$E$5:$P$9552,4,0),"")</f>
        <v>NH</v>
      </c>
      <c r="E422" s="15" t="str">
        <f>IFERROR(VLOOKUP(E418&amp;-$A422,SCH!$E$5:$P$9552,5,0),"")</f>
        <v>KLKV</v>
      </c>
      <c r="F422" s="15">
        <f>IFERROR(VLOOKUP(E418&amp;-$A422,SCH!$E$5:$P$9552,6,0),"")</f>
        <v>0.479166666666666</v>
      </c>
      <c r="G422" s="47">
        <f>IFERROR(VLOOKUP(E418&amp;-$A422,SCH!$E$5:$P$9552,7,0),"")</f>
        <v>40</v>
      </c>
      <c r="H422" s="48">
        <f t="shared" si="20"/>
        <v>0.00694444444444497</v>
      </c>
      <c r="I422" s="62"/>
    </row>
    <row r="423" ht="15.75" spans="1:9">
      <c r="A423" s="46">
        <v>4</v>
      </c>
      <c r="B423" s="15">
        <f>IFERROR(VLOOKUP(E418&amp;-$A423,SCH!$E$5:$P$9552,2,0),"")</f>
        <v>0.486111111111111</v>
      </c>
      <c r="C423" s="15" t="str">
        <f>IFERROR(VLOOKUP(E418&amp;-$A423,SCH!$E$5:$P$9552,3,0),"")</f>
        <v>KLKV</v>
      </c>
      <c r="D423" s="15" t="str">
        <f>IFERROR(VLOOKUP(E418&amp;-$A423,SCH!$E$5:$P$9552,4,0),"")</f>
        <v>NH</v>
      </c>
      <c r="E423" s="15" t="str">
        <f>IFERROR(VLOOKUP(E418&amp;-$A423,SCH!$E$5:$P$9552,5,0),"")</f>
        <v>TVM</v>
      </c>
      <c r="F423" s="15">
        <f>IFERROR(VLOOKUP(E418&amp;-$A423,SCH!$E$5:$P$9552,6,0),"")</f>
        <v>0.541666666666667</v>
      </c>
      <c r="G423" s="47">
        <f>IFERROR(VLOOKUP(E418&amp;-$A423,SCH!$E$5:$P$9552,7,0),"")</f>
        <v>33.7</v>
      </c>
      <c r="H423" s="48">
        <f t="shared" si="20"/>
        <v>0.00694444444444409</v>
      </c>
      <c r="I423" s="62"/>
    </row>
    <row r="424" ht="15.75" spans="1:9">
      <c r="A424" s="46">
        <v>5</v>
      </c>
      <c r="B424" s="15">
        <f>IFERROR(VLOOKUP(E418&amp;-$A424,SCH!$E$5:$P$9552,2,0),"")</f>
        <v>0.548611111111111</v>
      </c>
      <c r="C424" s="15" t="str">
        <f>IFERROR(VLOOKUP(E418&amp;-$A424,SCH!$E$5:$P$9552,3,0),"")</f>
        <v>TVM</v>
      </c>
      <c r="D424" s="15" t="str">
        <f>IFERROR(VLOOKUP(E418&amp;-$A424,SCH!$E$5:$P$9552,4,0),"")</f>
        <v>NH</v>
      </c>
      <c r="E424" s="15" t="str">
        <f>IFERROR(VLOOKUP(E418&amp;-$A424,SCH!$E$5:$P$9552,5,0),"")</f>
        <v>KLKV</v>
      </c>
      <c r="F424" s="15">
        <f>IFERROR(VLOOKUP(E418&amp;-$A424,SCH!$E$5:$P$9552,6,0),"")</f>
        <v>0.604166666666667</v>
      </c>
      <c r="G424" s="47">
        <f>IFERROR(VLOOKUP(E418&amp;-$A424,SCH!$E$5:$P$9552,7,0),"")</f>
        <v>33.7</v>
      </c>
      <c r="H424" s="48">
        <f t="shared" si="20"/>
        <v>0.0729166666666661</v>
      </c>
      <c r="I424" s="62"/>
    </row>
    <row r="425" ht="15.75" spans="1:9">
      <c r="A425" s="46">
        <v>6</v>
      </c>
      <c r="B425" s="15">
        <f>IFERROR(VLOOKUP(E418&amp;-$A425,SCH!$E$5:$P$9552,2,0),"")</f>
        <v>0.677083333333333</v>
      </c>
      <c r="C425" s="15" t="str">
        <f>IFERROR(VLOOKUP(E418&amp;-$A425,SCH!$E$5:$P$9552,3,0),"")</f>
        <v>KLKV</v>
      </c>
      <c r="D425" s="15" t="str">
        <f>IFERROR(VLOOKUP(E418&amp;-$A425,SCH!$E$5:$P$9552,4,0),"")</f>
        <v>KRKM</v>
      </c>
      <c r="E425" s="15" t="str">
        <f>IFERROR(VLOOKUP(E418&amp;-$A425,SCH!$E$5:$P$9552,5,0),"")</f>
        <v>VLRD</v>
      </c>
      <c r="F425" s="15">
        <f>IFERROR(VLOOKUP(E418&amp;-$A425,SCH!$E$5:$P$9552,6,0),"")</f>
        <v>0.704861111111111</v>
      </c>
      <c r="G425" s="47">
        <f>IFERROR(VLOOKUP(E418&amp;-$A425,SCH!$E$5:$P$9552,7,0),"")</f>
        <v>17</v>
      </c>
      <c r="H425" s="48">
        <f t="shared" si="20"/>
        <v>0.00694444444444398</v>
      </c>
      <c r="I425" s="62"/>
    </row>
    <row r="426" ht="15.95" customHeight="1" spans="1:9">
      <c r="A426" s="46">
        <v>7</v>
      </c>
      <c r="B426" s="15">
        <f>IFERROR(VLOOKUP(E418&amp;-$A426,SCH!$E$5:$P$9552,2,0),"")</f>
        <v>0.711805555555555</v>
      </c>
      <c r="C426" s="15" t="str">
        <f>IFERROR(VLOOKUP(E418&amp;-$A426,SCH!$E$5:$P$9552,3,0),"")</f>
        <v>VLRD</v>
      </c>
      <c r="D426" s="15" t="str">
        <f>IFERROR(VLOOKUP(E418&amp;-$A426,SCH!$E$5:$P$9552,4,0),"")</f>
        <v>KRKM</v>
      </c>
      <c r="E426" s="15" t="str">
        <f>IFERROR(VLOOKUP(E418&amp;-$A426,SCH!$E$5:$P$9552,5,0),"")</f>
        <v>PSL</v>
      </c>
      <c r="F426" s="15">
        <f>IFERROR(VLOOKUP(E418&amp;-$A426,SCH!$E$5:$P$9552,6,0),"")</f>
        <v>0.739583333333333</v>
      </c>
      <c r="G426" s="47">
        <f>IFERROR(VLOOKUP(E418&amp;-$A426,SCH!$E$5:$P$9552,7,0),"")</f>
        <v>17</v>
      </c>
      <c r="H426" s="48" t="str">
        <f>IFERROR((#REF!-F426),"")</f>
        <v/>
      </c>
      <c r="I426" s="62"/>
    </row>
    <row r="427" ht="15.95" customHeight="1" spans="1:9">
      <c r="A427" s="53" t="s">
        <v>144</v>
      </c>
      <c r="B427" s="53"/>
      <c r="C427" s="54">
        <f>B420-TIME(0,15,0)</f>
        <v>0.295138888888889</v>
      </c>
      <c r="D427" s="53" t="s">
        <v>145</v>
      </c>
      <c r="E427" s="55">
        <f>VLOOKUP(E418&amp;-$A420,SCH!$E$5:$P$9552,8,0)</f>
        <v>0.381944444444444</v>
      </c>
      <c r="F427" s="56" t="s">
        <v>146</v>
      </c>
      <c r="G427" s="56"/>
      <c r="H427" s="56"/>
      <c r="I427" s="64">
        <f>SUM(G420:G426)</f>
        <v>184.9</v>
      </c>
    </row>
    <row r="428" ht="14.45" customHeight="1" spans="1:9">
      <c r="A428" s="53" t="s">
        <v>147</v>
      </c>
      <c r="B428" s="53"/>
      <c r="C428" s="54">
        <f>C427+E428</f>
        <v>0.749999999999999</v>
      </c>
      <c r="D428" s="53" t="s">
        <v>148</v>
      </c>
      <c r="E428" s="55">
        <f>VLOOKUP(E418&amp;-$A420,SCH!$E$5:$P$9552,9,0)</f>
        <v>0.45486111111111</v>
      </c>
      <c r="F428" s="56" t="s">
        <v>149</v>
      </c>
      <c r="G428" s="56"/>
      <c r="H428" s="56"/>
      <c r="I428" s="65">
        <f>VLOOKUP(E418&amp;-$A420,SCH!$E$5:$P$9552,10,0)</f>
        <v>0.0486111111111103</v>
      </c>
    </row>
    <row r="429" ht="15.75" spans="1:9">
      <c r="A429" s="57" t="s">
        <v>150</v>
      </c>
      <c r="B429" s="57"/>
      <c r="C429" s="57"/>
      <c r="D429" s="57"/>
      <c r="E429" s="57"/>
      <c r="F429" s="57"/>
      <c r="G429" s="57"/>
      <c r="H429" s="57"/>
      <c r="I429" s="57"/>
    </row>
    <row r="430" ht="15.75" spans="1:9">
      <c r="A430" s="57"/>
      <c r="B430" s="57"/>
      <c r="C430" s="57"/>
      <c r="D430" s="57"/>
      <c r="E430" s="57"/>
      <c r="F430" s="57"/>
      <c r="G430" s="57"/>
      <c r="H430" s="57"/>
      <c r="I430" s="57"/>
    </row>
    <row r="431" ht="14.45" customHeight="1" spans="1:9">
      <c r="A431" s="57"/>
      <c r="B431" s="57"/>
      <c r="C431" s="57"/>
      <c r="D431" s="57"/>
      <c r="E431" s="57"/>
      <c r="F431" s="57"/>
      <c r="G431" s="57"/>
      <c r="H431" s="57"/>
      <c r="I431" s="57"/>
    </row>
    <row r="432" ht="15.75" spans="1:9">
      <c r="A432" s="58" t="s">
        <v>151</v>
      </c>
      <c r="B432" s="58"/>
      <c r="C432" s="58"/>
      <c r="D432" s="59" t="s">
        <v>152</v>
      </c>
      <c r="E432" s="58" t="s">
        <v>153</v>
      </c>
      <c r="F432" s="58"/>
      <c r="G432" s="58"/>
      <c r="H432" s="58"/>
      <c r="I432" s="58"/>
    </row>
    <row r="433" ht="15.75" spans="1:9">
      <c r="A433" s="58"/>
      <c r="B433" s="58"/>
      <c r="C433" s="58"/>
      <c r="D433" s="59"/>
      <c r="E433" s="58"/>
      <c r="F433" s="58"/>
      <c r="G433" s="58"/>
      <c r="H433" s="58"/>
      <c r="I433" s="58"/>
    </row>
    <row r="434" ht="15.75" spans="1:9">
      <c r="A434" s="58"/>
      <c r="B434" s="58"/>
      <c r="C434" s="58"/>
      <c r="D434" s="59"/>
      <c r="E434" s="58"/>
      <c r="F434" s="58"/>
      <c r="G434" s="58"/>
      <c r="H434" s="58"/>
      <c r="I434" s="58"/>
    </row>
    <row r="435" ht="15.75" spans="1:9">
      <c r="A435" s="58"/>
      <c r="B435" s="58"/>
      <c r="C435" s="58"/>
      <c r="D435" s="59"/>
      <c r="E435" s="58"/>
      <c r="F435" s="58"/>
      <c r="G435" s="58"/>
      <c r="H435" s="58"/>
      <c r="I435" s="58"/>
    </row>
    <row r="436" ht="15.75"/>
    <row r="437" ht="21" spans="1:9">
      <c r="A437" s="29" t="str">
        <f>SCH!$A$1</f>
        <v>UNIT : PARASSALA</v>
      </c>
      <c r="B437" s="29"/>
      <c r="C437" s="29"/>
      <c r="D437" s="29"/>
      <c r="E437" s="29"/>
      <c r="F437" s="29"/>
      <c r="G437" s="29"/>
      <c r="H437" s="29"/>
      <c r="I437" s="29"/>
    </row>
    <row r="438" ht="17.45" customHeight="1" spans="1:9">
      <c r="A438" s="30" t="s">
        <v>135</v>
      </c>
      <c r="B438" s="30"/>
      <c r="C438" s="30"/>
      <c r="D438" s="31"/>
      <c r="E438" s="31"/>
      <c r="F438" s="31"/>
      <c r="G438" s="32" t="s">
        <v>136</v>
      </c>
      <c r="H438" s="32"/>
      <c r="I438" s="32"/>
    </row>
    <row r="439" ht="20.45" customHeight="1" spans="1:9">
      <c r="A439" s="33" t="s">
        <v>137</v>
      </c>
      <c r="B439" s="33"/>
      <c r="C439" s="34" t="s">
        <v>138</v>
      </c>
      <c r="D439" s="33" t="s">
        <v>139</v>
      </c>
      <c r="E439" s="35">
        <v>32</v>
      </c>
      <c r="F439" s="35"/>
      <c r="G439" s="36" t="s">
        <v>140</v>
      </c>
      <c r="H439" s="37"/>
      <c r="I439" s="37"/>
    </row>
    <row r="440" ht="29.25" spans="1:9">
      <c r="A440" s="38" t="s">
        <v>6</v>
      </c>
      <c r="B440" s="39" t="s">
        <v>20</v>
      </c>
      <c r="C440" s="39" t="s">
        <v>21</v>
      </c>
      <c r="D440" s="39" t="s">
        <v>141</v>
      </c>
      <c r="E440" s="39" t="s">
        <v>22</v>
      </c>
      <c r="F440" s="40" t="s">
        <v>142</v>
      </c>
      <c r="G440" s="41" t="s">
        <v>143</v>
      </c>
      <c r="H440" s="40" t="s">
        <v>19</v>
      </c>
      <c r="I440" s="60" t="s">
        <v>25</v>
      </c>
    </row>
    <row r="441" ht="15.75" spans="1:9">
      <c r="A441" s="42">
        <v>1</v>
      </c>
      <c r="B441" s="43">
        <f>IFERROR(VLOOKUP(E439&amp;-$A441,SCH!$E$5:$P$9552,2,0),"")</f>
        <v>0.5625</v>
      </c>
      <c r="C441" s="43" t="str">
        <f>IFERROR(VLOOKUP(E439&amp;-$A441,SCH!$E$5:$P$9552,3,0),"")</f>
        <v>PSL</v>
      </c>
      <c r="D441" s="43" t="str">
        <f>IFERROR(VLOOKUP(E439&amp;-$A441,SCH!$E$5:$P$9552,4,0),"")</f>
        <v>KLKV-NH</v>
      </c>
      <c r="E441" s="43" t="str">
        <f>IFERROR(VLOOKUP(E439&amp;-$A441,SCH!$E$5:$P$9552,5,0),"")</f>
        <v>TVM</v>
      </c>
      <c r="F441" s="43">
        <f>IFERROR(VLOOKUP(E439&amp;-$A441,SCH!$E$5:$P$9552,6,0),"")</f>
        <v>0.631944444444444</v>
      </c>
      <c r="G441" s="44">
        <f>IFERROR(VLOOKUP(E439&amp;-$A441,SCH!$E$5:$P$9552,7,0),"")</f>
        <v>37.2</v>
      </c>
      <c r="H441" s="45">
        <f t="shared" ref="H441:H445" si="21">IFERROR((B442-F441),"")</f>
        <v>0.00694444444444497</v>
      </c>
      <c r="I441" s="61"/>
    </row>
    <row r="442" ht="15.75" spans="1:9">
      <c r="A442" s="46">
        <v>2</v>
      </c>
      <c r="B442" s="15">
        <f>IFERROR(VLOOKUP(E439&amp;-$A442,SCH!$E$5:$P$9552,2,0),"")</f>
        <v>0.638888888888889</v>
      </c>
      <c r="C442" s="15" t="str">
        <f>IFERROR(VLOOKUP(E439&amp;-$A442,SCH!$E$5:$P$9552,3,0),"")</f>
        <v>TVM</v>
      </c>
      <c r="D442" s="15" t="str">
        <f>IFERROR(VLOOKUP(E439&amp;-$A442,SCH!$E$5:$P$9552,4,0),"")</f>
        <v>NTA-CVR</v>
      </c>
      <c r="E442" s="15" t="str">
        <f>IFERROR(VLOOKUP(E439&amp;-$A442,SCH!$E$5:$P$9552,5,0),"")</f>
        <v>KLKV</v>
      </c>
      <c r="F442" s="15">
        <f>IFERROR(VLOOKUP(E439&amp;-$A442,SCH!$E$5:$P$9552,6,0),"")</f>
        <v>0.701388888888889</v>
      </c>
      <c r="G442" s="47">
        <f>IFERROR(VLOOKUP(E439&amp;-$A442,SCH!$E$5:$P$9552,7,0),"")</f>
        <v>35.7</v>
      </c>
      <c r="H442" s="48">
        <f t="shared" si="21"/>
        <v>0.020833333333333</v>
      </c>
      <c r="I442" s="62"/>
    </row>
    <row r="443" ht="15.75" spans="1:9">
      <c r="A443" s="46">
        <v>3</v>
      </c>
      <c r="B443" s="15">
        <f>IFERROR(VLOOKUP(E439&amp;-$A443,SCH!$E$5:$P$9552,2,0),"")</f>
        <v>0.722222222222222</v>
      </c>
      <c r="C443" s="15" t="str">
        <f>IFERROR(VLOOKUP(E439&amp;-$A443,SCH!$E$5:$P$9552,3,0),"")</f>
        <v>KLKV</v>
      </c>
      <c r="D443" s="15" t="str">
        <f>IFERROR(VLOOKUP(E439&amp;-$A443,SCH!$E$5:$P$9552,4,0),"")</f>
        <v>NH</v>
      </c>
      <c r="E443" s="15" t="str">
        <f>IFERROR(VLOOKUP(E439&amp;-$A443,SCH!$E$5:$P$9552,5,0),"")</f>
        <v>MC</v>
      </c>
      <c r="F443" s="15">
        <f>IFERROR(VLOOKUP(E439&amp;-$A443,SCH!$E$5:$P$9552,6,0),"")</f>
        <v>0.791666666666667</v>
      </c>
      <c r="G443" s="47">
        <f>IFERROR(VLOOKUP(E439&amp;-$A443,SCH!$E$5:$P$9552,7,0),"")</f>
        <v>40</v>
      </c>
      <c r="H443" s="48">
        <f t="shared" si="21"/>
        <v>0.00694444444444409</v>
      </c>
      <c r="I443" s="62"/>
    </row>
    <row r="444" ht="15.75" spans="1:9">
      <c r="A444" s="46">
        <v>4</v>
      </c>
      <c r="B444" s="15">
        <f>IFERROR(VLOOKUP(E439&amp;-$A444,SCH!$E$5:$P$9552,2,0),"")</f>
        <v>0.798611111111111</v>
      </c>
      <c r="C444" s="15" t="str">
        <f>IFERROR(VLOOKUP(E439&amp;-$A444,SCH!$E$5:$P$9552,3,0),"")</f>
        <v>MC</v>
      </c>
      <c r="D444" s="15" t="str">
        <f>IFERROR(VLOOKUP(E439&amp;-$A444,SCH!$E$5:$P$9552,4,0),"")</f>
        <v>NH-KLKV</v>
      </c>
      <c r="E444" s="15" t="str">
        <f>IFERROR(VLOOKUP(E439&amp;-$A444,SCH!$E$5:$P$9552,5,0),"")</f>
        <v>PSL</v>
      </c>
      <c r="F444" s="15">
        <f>IFERROR(VLOOKUP(E439&amp;-$A444,SCH!$E$5:$P$9552,6,0),"")</f>
        <v>0.881944444444445</v>
      </c>
      <c r="G444" s="47">
        <f>IFERROR(VLOOKUP(E439&amp;-$A444,SCH!$E$5:$P$9552,7,0),"")</f>
        <v>43.5</v>
      </c>
      <c r="H444" s="48" t="str">
        <f t="shared" si="21"/>
        <v/>
      </c>
      <c r="I444" s="62"/>
    </row>
    <row r="445" ht="15.75" spans="1:9">
      <c r="A445" s="46">
        <v>5</v>
      </c>
      <c r="B445" s="15" t="str">
        <f>IFERROR(VLOOKUP(E439&amp;-$A445,SCH!$E$5:$P$9552,2,0),"")</f>
        <v/>
      </c>
      <c r="C445" s="15" t="str">
        <f>IFERROR(VLOOKUP(E439&amp;-$A445,SCH!$E$5:$P$9552,3,0),"")</f>
        <v/>
      </c>
      <c r="D445" s="15" t="str">
        <f>IFERROR(VLOOKUP(E439&amp;-$A445,SCH!$E$5:$P$9552,4,0),"")</f>
        <v/>
      </c>
      <c r="E445" s="15" t="str">
        <f>IFERROR(VLOOKUP(E439&amp;-$A445,SCH!$E$5:$P$9552,5,0),"")</f>
        <v/>
      </c>
      <c r="F445" s="15" t="str">
        <f>IFERROR(VLOOKUP(E439&amp;-$A445,SCH!$E$5:$P$9552,6,0),"")</f>
        <v/>
      </c>
      <c r="G445" s="47" t="str">
        <f>IFERROR(VLOOKUP(E439&amp;-$A445,SCH!$E$5:$P$9552,7,0),"")</f>
        <v/>
      </c>
      <c r="H445" s="48" t="str">
        <f t="shared" si="21"/>
        <v/>
      </c>
      <c r="I445" s="62"/>
    </row>
    <row r="446" ht="16.5" spans="1:9">
      <c r="A446" s="46">
        <v>6</v>
      </c>
      <c r="B446" s="15" t="str">
        <f>IFERROR(VLOOKUP(E439&amp;-$A446,SCH!$E$5:$P$9552,2,0),"")</f>
        <v/>
      </c>
      <c r="C446" s="15" t="str">
        <f>IFERROR(VLOOKUP(E439&amp;-$A446,SCH!$E$5:$P$9552,3,0),"")</f>
        <v/>
      </c>
      <c r="D446" s="15" t="str">
        <f>IFERROR(VLOOKUP(E439&amp;-$A446,SCH!$E$5:$P$9552,4,0),"")</f>
        <v/>
      </c>
      <c r="E446" s="15" t="str">
        <f>IFERROR(VLOOKUP(E439&amp;-$A446,SCH!$E$5:$P$9552,5,0),"")</f>
        <v/>
      </c>
      <c r="F446" s="15" t="str">
        <f>IFERROR(VLOOKUP(E439&amp;-$A446,SCH!$E$5:$P$9552,6,0),"")</f>
        <v/>
      </c>
      <c r="G446" s="47" t="str">
        <f>IFERROR(VLOOKUP(E439&amp;-$A446,SCH!$E$5:$P$9552,7,0),"")</f>
        <v/>
      </c>
      <c r="H446" s="48" t="str">
        <f>IFERROR((#REF!-F446),"")</f>
        <v/>
      </c>
      <c r="I446" s="62"/>
    </row>
    <row r="447" ht="15.95" customHeight="1" spans="1:9">
      <c r="A447" s="53" t="s">
        <v>144</v>
      </c>
      <c r="B447" s="53"/>
      <c r="C447" s="54">
        <f>B441-TIME(0,15,0)</f>
        <v>0.552083333333333</v>
      </c>
      <c r="D447" s="53" t="s">
        <v>145</v>
      </c>
      <c r="E447" s="55">
        <f>VLOOKUP(E439&amp;-$A441,SCH!$E$5:$P$9552,8,0)</f>
        <v>0.340277777777779</v>
      </c>
      <c r="F447" s="56" t="s">
        <v>146</v>
      </c>
      <c r="G447" s="56"/>
      <c r="H447" s="56"/>
      <c r="I447" s="64">
        <f>SUM(G441:G446)</f>
        <v>156.4</v>
      </c>
    </row>
    <row r="448" ht="15.95" customHeight="1" spans="1:9">
      <c r="A448" s="53" t="s">
        <v>147</v>
      </c>
      <c r="B448" s="53"/>
      <c r="C448" s="54">
        <f>C447+E448</f>
        <v>0.892361111111111</v>
      </c>
      <c r="D448" s="53" t="s">
        <v>148</v>
      </c>
      <c r="E448" s="55">
        <f>VLOOKUP(E439&amp;-$A441,SCH!$E$5:$P$9552,9,0)</f>
        <v>0.340277777777778</v>
      </c>
      <c r="F448" s="56" t="s">
        <v>149</v>
      </c>
      <c r="G448" s="56"/>
      <c r="H448" s="56"/>
      <c r="I448" s="65">
        <f>VLOOKUP(E439&amp;-$A441,SCH!$E$5:$P$9552,10,0)</f>
        <v>0.00694444444444531</v>
      </c>
    </row>
    <row r="449" ht="14.45" customHeight="1" spans="1:9">
      <c r="A449" s="57" t="s">
        <v>150</v>
      </c>
      <c r="B449" s="57"/>
      <c r="C449" s="57"/>
      <c r="D449" s="57"/>
      <c r="E449" s="57"/>
      <c r="F449" s="57"/>
      <c r="G449" s="57"/>
      <c r="H449" s="57"/>
      <c r="I449" s="57"/>
    </row>
    <row r="450" ht="15.75" spans="1:9">
      <c r="A450" s="57"/>
      <c r="B450" s="57"/>
      <c r="C450" s="57"/>
      <c r="D450" s="57"/>
      <c r="E450" s="57"/>
      <c r="F450" s="57"/>
      <c r="G450" s="57"/>
      <c r="H450" s="57"/>
      <c r="I450" s="57"/>
    </row>
    <row r="451" ht="15.75" spans="1:9">
      <c r="A451" s="57"/>
      <c r="B451" s="57"/>
      <c r="C451" s="57"/>
      <c r="D451" s="57"/>
      <c r="E451" s="57"/>
      <c r="F451" s="57"/>
      <c r="G451" s="57"/>
      <c r="H451" s="57"/>
      <c r="I451" s="57"/>
    </row>
    <row r="452" ht="14.45" customHeight="1" spans="1:9">
      <c r="A452" s="58" t="s">
        <v>151</v>
      </c>
      <c r="B452" s="58"/>
      <c r="C452" s="58"/>
      <c r="D452" s="59" t="s">
        <v>152</v>
      </c>
      <c r="E452" s="58" t="s">
        <v>153</v>
      </c>
      <c r="F452" s="58"/>
      <c r="G452" s="58"/>
      <c r="H452" s="58"/>
      <c r="I452" s="58"/>
    </row>
    <row r="453" ht="15.75" spans="1:9">
      <c r="A453" s="58"/>
      <c r="B453" s="58"/>
      <c r="C453" s="58"/>
      <c r="D453" s="59"/>
      <c r="E453" s="58"/>
      <c r="F453" s="58"/>
      <c r="G453" s="58"/>
      <c r="H453" s="58"/>
      <c r="I453" s="58"/>
    </row>
    <row r="454" ht="15.75" spans="1:9">
      <c r="A454" s="58"/>
      <c r="B454" s="58"/>
      <c r="C454" s="58"/>
      <c r="D454" s="59"/>
      <c r="E454" s="58"/>
      <c r="F454" s="58"/>
      <c r="G454" s="58"/>
      <c r="H454" s="58"/>
      <c r="I454" s="58"/>
    </row>
    <row r="455" ht="15.75" spans="1:9">
      <c r="A455" s="58"/>
      <c r="B455" s="58"/>
      <c r="C455" s="58"/>
      <c r="D455" s="59"/>
      <c r="E455" s="58"/>
      <c r="F455" s="58"/>
      <c r="G455" s="58"/>
      <c r="H455" s="58"/>
      <c r="I455" s="58"/>
    </row>
    <row r="456" ht="15.75"/>
    <row r="457" ht="20.25" customHeight="1" spans="1:9">
      <c r="A457" s="29" t="str">
        <f>SCH!$A$1</f>
        <v>UNIT : PARASSALA</v>
      </c>
      <c r="B457" s="29"/>
      <c r="C457" s="29"/>
      <c r="D457" s="29"/>
      <c r="E457" s="29"/>
      <c r="F457" s="29"/>
      <c r="G457" s="29"/>
      <c r="H457" s="29"/>
      <c r="I457" s="29"/>
    </row>
    <row r="458" ht="17.45" customHeight="1" spans="1:9">
      <c r="A458" s="30" t="s">
        <v>135</v>
      </c>
      <c r="B458" s="30"/>
      <c r="C458" s="30"/>
      <c r="D458" s="31"/>
      <c r="E458" s="31"/>
      <c r="F458" s="31"/>
      <c r="G458" s="32" t="s">
        <v>136</v>
      </c>
      <c r="H458" s="32"/>
      <c r="I458" s="32"/>
    </row>
    <row r="459" ht="20.45" customHeight="1" spans="1:9">
      <c r="A459" s="33" t="s">
        <v>137</v>
      </c>
      <c r="B459" s="33"/>
      <c r="C459" s="34" t="s">
        <v>138</v>
      </c>
      <c r="D459" s="33" t="s">
        <v>139</v>
      </c>
      <c r="E459" s="35">
        <v>33</v>
      </c>
      <c r="F459" s="35"/>
      <c r="G459" s="36" t="s">
        <v>140</v>
      </c>
      <c r="H459" s="37"/>
      <c r="I459" s="37"/>
    </row>
    <row r="460" ht="29.25" spans="1:9">
      <c r="A460" s="38" t="s">
        <v>6</v>
      </c>
      <c r="B460" s="39" t="s">
        <v>20</v>
      </c>
      <c r="C460" s="39" t="s">
        <v>21</v>
      </c>
      <c r="D460" s="39" t="s">
        <v>141</v>
      </c>
      <c r="E460" s="39" t="s">
        <v>22</v>
      </c>
      <c r="F460" s="40" t="s">
        <v>142</v>
      </c>
      <c r="G460" s="41" t="s">
        <v>143</v>
      </c>
      <c r="H460" s="40" t="s">
        <v>19</v>
      </c>
      <c r="I460" s="60" t="s">
        <v>25</v>
      </c>
    </row>
    <row r="461" ht="15.75" spans="1:9">
      <c r="A461" s="42">
        <v>1</v>
      </c>
      <c r="B461" s="43">
        <f>IFERROR(VLOOKUP(E459&amp;-$A461,SCH!$E$5:$P$9552,2,0),"")</f>
        <v>0.322916666666667</v>
      </c>
      <c r="C461" s="43" t="str">
        <f>IFERROR(VLOOKUP(E459&amp;-$A461,SCH!$E$5:$P$9552,3,0),"")</f>
        <v>PSL</v>
      </c>
      <c r="D461" s="43" t="str">
        <f>IFERROR(VLOOKUP(E459&amp;-$A461,SCH!$E$5:$P$9552,4,0),"")</f>
        <v>NH</v>
      </c>
      <c r="E461" s="43" t="str">
        <f>IFERROR(VLOOKUP(E459&amp;-$A461,SCH!$E$5:$P$9552,5,0),"")</f>
        <v>KLKV</v>
      </c>
      <c r="F461" s="43">
        <f>IFERROR(VLOOKUP(E459&amp;-$A461,SCH!$E$5:$P$9552,6,0),"")</f>
        <v>0.329861111111111</v>
      </c>
      <c r="G461" s="44">
        <f>IFERROR(VLOOKUP(E459&amp;-$A461,SCH!$E$5:$P$9552,7,0),"")</f>
        <v>3.5</v>
      </c>
      <c r="H461" s="45">
        <f t="shared" ref="H461:H466" si="22">IFERROR((B462-F461),"")</f>
        <v>0.00694444444444503</v>
      </c>
      <c r="I461" s="61"/>
    </row>
    <row r="462" ht="15.75" spans="1:9">
      <c r="A462" s="46">
        <v>2</v>
      </c>
      <c r="B462" s="15">
        <f>IFERROR(VLOOKUP(E459&amp;-$A462,SCH!$E$5:$P$9552,2,0),"")</f>
        <v>0.336805555555556</v>
      </c>
      <c r="C462" s="15" t="str">
        <f>IFERROR(VLOOKUP(E459&amp;-$A462,SCH!$E$5:$P$9552,3,0),"")</f>
        <v>KLKV</v>
      </c>
      <c r="D462" s="15" t="str">
        <f>IFERROR(VLOOKUP(E459&amp;-$A462,SCH!$E$5:$P$9552,4,0),"")</f>
        <v>NH</v>
      </c>
      <c r="E462" s="15" t="str">
        <f>IFERROR(VLOOKUP(E459&amp;-$A462,SCH!$E$5:$P$9552,5,0),"")</f>
        <v>TVM</v>
      </c>
      <c r="F462" s="15">
        <f>IFERROR(VLOOKUP(E459&amp;-$A462,SCH!$E$5:$P$9552,6,0),"")</f>
        <v>0.40625</v>
      </c>
      <c r="G462" s="47">
        <f>IFERROR(VLOOKUP(E459&amp;-$A462,SCH!$E$5:$P$9552,7,0),"")</f>
        <v>33.7</v>
      </c>
      <c r="H462" s="48">
        <f t="shared" si="22"/>
        <v>0.00694444444444398</v>
      </c>
      <c r="I462" s="62"/>
    </row>
    <row r="463" ht="15.75" spans="1:11">
      <c r="A463" s="46">
        <v>3</v>
      </c>
      <c r="B463" s="15">
        <f>IFERROR(VLOOKUP(E459&amp;-$A463,SCH!$E$5:$P$9552,2,0),"")</f>
        <v>0.413194444444444</v>
      </c>
      <c r="C463" s="15" t="str">
        <f>IFERROR(VLOOKUP(E459&amp;-$A463,SCH!$E$5:$P$9552,3,0),"")</f>
        <v>TVM</v>
      </c>
      <c r="D463" s="15" t="str">
        <f>IFERROR(VLOOKUP(E459&amp;-$A463,SCH!$E$5:$P$9552,4,0),"")</f>
        <v>NH</v>
      </c>
      <c r="E463" s="15" t="str">
        <f>IFERROR(VLOOKUP(E459&amp;-$A463,SCH!$E$5:$P$9552,5,0),"")</f>
        <v>KLKV</v>
      </c>
      <c r="F463" s="15">
        <f>IFERROR(VLOOKUP(E459&amp;-$A463,SCH!$E$5:$P$9552,6,0),"")</f>
        <v>0.461805555555555</v>
      </c>
      <c r="G463" s="47">
        <f>IFERROR(VLOOKUP(E459&amp;-$A463,SCH!$E$5:$P$9552,7,0),"")</f>
        <v>33.7</v>
      </c>
      <c r="H463" s="48">
        <f t="shared" si="22"/>
        <v>0.0798611111111119</v>
      </c>
      <c r="I463" s="62"/>
      <c r="K463" t="s">
        <v>154</v>
      </c>
    </row>
    <row r="464" ht="15.75" spans="1:9">
      <c r="A464" s="46">
        <v>4</v>
      </c>
      <c r="B464" s="15">
        <f>IFERROR(VLOOKUP(E459&amp;-$A464,SCH!$E$5:$P$9552,2,0),"")</f>
        <v>0.541666666666667</v>
      </c>
      <c r="C464" s="15" t="str">
        <f>IFERROR(VLOOKUP(E459&amp;-$A464,SCH!$E$5:$P$9552,3,0),"")</f>
        <v>KLKV</v>
      </c>
      <c r="D464" s="15" t="str">
        <f>IFERROR(VLOOKUP(E459&amp;-$A464,SCH!$E$5:$P$9552,4,0),"")</f>
        <v>NH</v>
      </c>
      <c r="E464" s="15" t="str">
        <f>IFERROR(VLOOKUP(E459&amp;-$A464,SCH!$E$5:$P$9552,5,0),"")</f>
        <v>MC</v>
      </c>
      <c r="F464" s="15">
        <f>IFERROR(VLOOKUP(E459&amp;-$A464,SCH!$E$5:$P$9552,6,0),"")</f>
        <v>0.618055555555556</v>
      </c>
      <c r="G464" s="47">
        <f>IFERROR(VLOOKUP(E459&amp;-$A464,SCH!$E$5:$P$9552,7,0),"")</f>
        <v>40</v>
      </c>
      <c r="H464" s="48">
        <f t="shared" si="22"/>
        <v>0.00694444444444398</v>
      </c>
      <c r="I464" s="62"/>
    </row>
    <row r="465" ht="15.75" spans="1:9">
      <c r="A465" s="46">
        <v>5</v>
      </c>
      <c r="B465" s="15">
        <f>IFERROR(VLOOKUP(E459&amp;-$A465,SCH!$E$5:$P$9552,2,0),"")</f>
        <v>0.625</v>
      </c>
      <c r="C465" s="15" t="str">
        <f>IFERROR(VLOOKUP(E459&amp;-$A465,SCH!$E$5:$P$9552,3,0),"")</f>
        <v>MC</v>
      </c>
      <c r="D465" s="15" t="str">
        <f>IFERROR(VLOOKUP(E459&amp;-$A465,SCH!$E$5:$P$9552,4,0),"")</f>
        <v>NH</v>
      </c>
      <c r="E465" s="15" t="str">
        <f>IFERROR(VLOOKUP(E459&amp;-$A465,SCH!$E$5:$P$9552,5,0),"")</f>
        <v>KLKV</v>
      </c>
      <c r="F465" s="15">
        <f>IFERROR(VLOOKUP(E459&amp;-$A465,SCH!$E$5:$P$9552,6,0),"")</f>
        <v>0.701388888888889</v>
      </c>
      <c r="G465" s="47">
        <f>IFERROR(VLOOKUP(E459&amp;-$A465,SCH!$E$5:$P$9552,7,0),"")</f>
        <v>40</v>
      </c>
      <c r="H465" s="48">
        <f t="shared" si="22"/>
        <v>0.00694444444444409</v>
      </c>
      <c r="I465" s="62"/>
    </row>
    <row r="466" ht="15.75" spans="1:9">
      <c r="A466" s="46">
        <v>6</v>
      </c>
      <c r="B466" s="15">
        <f>IFERROR(VLOOKUP(E459&amp;-$A466,SCH!$E$5:$P$9552,2,0),"")</f>
        <v>0.708333333333333</v>
      </c>
      <c r="C466" s="15" t="str">
        <f>IFERROR(VLOOKUP(E459&amp;-$A466,SCH!$E$5:$P$9552,3,0),"")</f>
        <v>KLKV</v>
      </c>
      <c r="D466" s="15" t="str">
        <f>IFERROR(VLOOKUP(E459&amp;-$A466,SCH!$E$5:$P$9552,4,0),"")</f>
        <v>KRKM</v>
      </c>
      <c r="E466" s="15" t="str">
        <f>IFERROR(VLOOKUP(E459&amp;-$A466,SCH!$E$5:$P$9552,5,0),"")</f>
        <v>VLRD</v>
      </c>
      <c r="F466" s="15">
        <f>IFERROR(VLOOKUP(E459&amp;-$A466,SCH!$E$5:$P$9552,6,0),"")</f>
        <v>0.736111111111111</v>
      </c>
      <c r="G466" s="47">
        <f>IFERROR(VLOOKUP(E459&amp;-$A466,SCH!$E$5:$P$9552,7,0),"")</f>
        <v>17</v>
      </c>
      <c r="H466" s="48">
        <f t="shared" si="22"/>
        <v>0.00694444444444398</v>
      </c>
      <c r="I466" s="62"/>
    </row>
    <row r="467" ht="15.95" customHeight="1" spans="1:9">
      <c r="A467" s="46">
        <v>7</v>
      </c>
      <c r="B467" s="15">
        <f>IFERROR(VLOOKUP(E459&amp;-$A467,SCH!$E$5:$P$9552,2,0),"")</f>
        <v>0.743055555555555</v>
      </c>
      <c r="C467" s="15" t="str">
        <f>IFERROR(VLOOKUP(E459&amp;-$A467,SCH!$E$5:$P$9552,3,0),"")</f>
        <v>VLRD</v>
      </c>
      <c r="D467" s="15" t="str">
        <f>IFERROR(VLOOKUP(E459&amp;-$A467,SCH!$E$5:$P$9552,4,0),"")</f>
        <v>KRKM</v>
      </c>
      <c r="E467" s="15" t="str">
        <f>IFERROR(VLOOKUP(E459&amp;-$A467,SCH!$E$5:$P$9552,5,0),"")</f>
        <v>PSL</v>
      </c>
      <c r="F467" s="15">
        <f>IFERROR(VLOOKUP(E459&amp;-$A467,SCH!$E$5:$P$9552,6,0),"")</f>
        <v>0.770833333333333</v>
      </c>
      <c r="G467" s="47">
        <f>IFERROR(VLOOKUP(E459&amp;-$A467,SCH!$E$5:$P$9552,7,0),"")</f>
        <v>17</v>
      </c>
      <c r="H467" s="48" t="str">
        <f>IFERROR((#REF!-F467),"")</f>
        <v/>
      </c>
      <c r="I467" s="62"/>
    </row>
    <row r="468" ht="15.95" customHeight="1" spans="1:9">
      <c r="A468" s="53" t="s">
        <v>144</v>
      </c>
      <c r="B468" s="53"/>
      <c r="C468" s="54">
        <f>B461-TIME(0,15,0)</f>
        <v>0.3125</v>
      </c>
      <c r="D468" s="53" t="s">
        <v>145</v>
      </c>
      <c r="E468" s="55">
        <v>0.388888888888889</v>
      </c>
      <c r="F468" s="56" t="s">
        <v>146</v>
      </c>
      <c r="G468" s="56"/>
      <c r="H468" s="56"/>
      <c r="I468" s="64">
        <f>SUM(G461:G467)</f>
        <v>184.9</v>
      </c>
    </row>
    <row r="469" ht="14.45" customHeight="1" spans="1:9">
      <c r="A469" s="53" t="s">
        <v>147</v>
      </c>
      <c r="B469" s="53"/>
      <c r="C469" s="54">
        <f>C468+E469</f>
        <v>0.781249999999999</v>
      </c>
      <c r="D469" s="53" t="s">
        <v>148</v>
      </c>
      <c r="E469" s="55">
        <f>VLOOKUP(E459&amp;-$A461,SCH!$E$5:$P$9552,9,0)</f>
        <v>0.468749999999999</v>
      </c>
      <c r="F469" s="56" t="s">
        <v>149</v>
      </c>
      <c r="G469" s="56"/>
      <c r="H469" s="56"/>
      <c r="I469" s="65">
        <v>0.0555555555555556</v>
      </c>
    </row>
    <row r="470" ht="15.75" spans="1:9">
      <c r="A470" s="57" t="s">
        <v>150</v>
      </c>
      <c r="B470" s="57"/>
      <c r="C470" s="57"/>
      <c r="D470" s="57"/>
      <c r="E470" s="57"/>
      <c r="F470" s="57"/>
      <c r="G470" s="57"/>
      <c r="H470" s="57"/>
      <c r="I470" s="57"/>
    </row>
    <row r="471" ht="15.75" spans="1:9">
      <c r="A471" s="57"/>
      <c r="B471" s="57"/>
      <c r="C471" s="57"/>
      <c r="D471" s="57"/>
      <c r="E471" s="57"/>
      <c r="F471" s="57"/>
      <c r="G471" s="57"/>
      <c r="H471" s="57"/>
      <c r="I471" s="57"/>
    </row>
    <row r="472" ht="14.45" customHeight="1" spans="1:9">
      <c r="A472" s="57"/>
      <c r="B472" s="57"/>
      <c r="C472" s="57"/>
      <c r="D472" s="57"/>
      <c r="E472" s="57"/>
      <c r="F472" s="57"/>
      <c r="G472" s="57"/>
      <c r="H472" s="57"/>
      <c r="I472" s="57"/>
    </row>
    <row r="473" ht="15.75" spans="1:9">
      <c r="A473" s="58" t="s">
        <v>151</v>
      </c>
      <c r="B473" s="58"/>
      <c r="C473" s="58"/>
      <c r="D473" s="59" t="s">
        <v>152</v>
      </c>
      <c r="E473" s="58" t="s">
        <v>153</v>
      </c>
      <c r="F473" s="58"/>
      <c r="G473" s="58"/>
      <c r="H473" s="58"/>
      <c r="I473" s="58"/>
    </row>
    <row r="474" ht="15.75" spans="1:9">
      <c r="A474" s="58"/>
      <c r="B474" s="58"/>
      <c r="C474" s="58"/>
      <c r="D474" s="59"/>
      <c r="E474" s="58"/>
      <c r="F474" s="58"/>
      <c r="G474" s="58"/>
      <c r="H474" s="58"/>
      <c r="I474" s="58"/>
    </row>
    <row r="475" ht="15.75" spans="1:9">
      <c r="A475" s="58"/>
      <c r="B475" s="58"/>
      <c r="C475" s="58"/>
      <c r="D475" s="59"/>
      <c r="E475" s="58"/>
      <c r="F475" s="58"/>
      <c r="G475" s="58"/>
      <c r="H475" s="58"/>
      <c r="I475" s="58"/>
    </row>
    <row r="476" ht="15.75" spans="1:9">
      <c r="A476" s="58"/>
      <c r="B476" s="58"/>
      <c r="C476" s="58"/>
      <c r="D476" s="59"/>
      <c r="E476" s="58"/>
      <c r="F476" s="58"/>
      <c r="G476" s="58"/>
      <c r="H476" s="58"/>
      <c r="I476" s="58"/>
    </row>
    <row r="477" ht="15.75"/>
    <row r="478" ht="20.25" customHeight="1" spans="1:9">
      <c r="A478" s="29" t="str">
        <f>SCH!$A$1</f>
        <v>UNIT : PARASSALA</v>
      </c>
      <c r="B478" s="29"/>
      <c r="C478" s="29"/>
      <c r="D478" s="29"/>
      <c r="E478" s="29"/>
      <c r="F478" s="29"/>
      <c r="G478" s="29"/>
      <c r="H478" s="29"/>
      <c r="I478" s="29"/>
    </row>
    <row r="479" ht="17.45" customHeight="1" spans="1:9">
      <c r="A479" s="30" t="s">
        <v>135</v>
      </c>
      <c r="B479" s="30"/>
      <c r="C479" s="30"/>
      <c r="D479" s="31"/>
      <c r="E479" s="31"/>
      <c r="F479" s="31"/>
      <c r="G479" s="32" t="s">
        <v>136</v>
      </c>
      <c r="H479" s="32"/>
      <c r="I479" s="32"/>
    </row>
    <row r="480" ht="20.45" customHeight="1" spans="1:9">
      <c r="A480" s="33" t="s">
        <v>137</v>
      </c>
      <c r="B480" s="33"/>
      <c r="C480" s="34" t="s">
        <v>138</v>
      </c>
      <c r="D480" s="33" t="s">
        <v>139</v>
      </c>
      <c r="E480" s="35">
        <v>34</v>
      </c>
      <c r="F480" s="35"/>
      <c r="G480" s="36" t="s">
        <v>140</v>
      </c>
      <c r="H480" s="37"/>
      <c r="I480" s="37"/>
    </row>
    <row r="481" ht="29.25" spans="1:9">
      <c r="A481" s="38" t="s">
        <v>6</v>
      </c>
      <c r="B481" s="39" t="s">
        <v>20</v>
      </c>
      <c r="C481" s="39" t="s">
        <v>21</v>
      </c>
      <c r="D481" s="39" t="s">
        <v>141</v>
      </c>
      <c r="E481" s="39" t="s">
        <v>22</v>
      </c>
      <c r="F481" s="40" t="s">
        <v>142</v>
      </c>
      <c r="G481" s="41" t="s">
        <v>143</v>
      </c>
      <c r="H481" s="40" t="s">
        <v>19</v>
      </c>
      <c r="I481" s="60" t="s">
        <v>25</v>
      </c>
    </row>
    <row r="482" ht="15.75" spans="1:9">
      <c r="A482" s="42">
        <v>1</v>
      </c>
      <c r="B482" s="43">
        <f>IFERROR(VLOOKUP(E480&amp;-$A482,SCH!$E$5:$P$9552,2,0),"")</f>
        <v>0.340277777777778</v>
      </c>
      <c r="C482" s="43" t="str">
        <f>IFERROR(VLOOKUP(E480&amp;-$A482,SCH!$E$5:$P$9552,3,0),"")</f>
        <v>PSL</v>
      </c>
      <c r="D482" s="43" t="str">
        <f>IFERROR(VLOOKUP(E480&amp;-$A482,SCH!$E$5:$P$9552,4,0),"")</f>
        <v>KLKV-CVR</v>
      </c>
      <c r="E482" s="43" t="str">
        <f>IFERROR(VLOOKUP(E480&amp;-$A482,SCH!$E$5:$P$9552,5,0),"")</f>
        <v>TVM</v>
      </c>
      <c r="F482" s="43">
        <f>IFERROR(VLOOKUP(E480&amp;-$A482,SCH!$E$5:$P$9552,6,0),"")</f>
        <v>0.420138888888889</v>
      </c>
      <c r="G482" s="44">
        <f>IFERROR(VLOOKUP(E480&amp;-$A482,SCH!$E$5:$P$9552,7,0),"")</f>
        <v>39.2</v>
      </c>
      <c r="H482" s="45">
        <f t="shared" ref="H482:H487" si="23">IFERROR((B483-F482),"")</f>
        <v>0.00694444444444398</v>
      </c>
      <c r="I482" s="61"/>
    </row>
    <row r="483" ht="15.75" spans="1:9">
      <c r="A483" s="46">
        <v>2</v>
      </c>
      <c r="B483" s="15">
        <f>IFERROR(VLOOKUP(E480&amp;-$A483,SCH!$E$5:$P$9552,2,0),"")</f>
        <v>0.427083333333333</v>
      </c>
      <c r="C483" s="15" t="str">
        <f>IFERROR(VLOOKUP(E480&amp;-$A483,SCH!$E$5:$P$9552,3,0),"")</f>
        <v>TVM</v>
      </c>
      <c r="D483" s="15" t="str">
        <f>IFERROR(VLOOKUP(E480&amp;-$A483,SCH!$E$5:$P$9552,4,0),"")</f>
        <v>NH</v>
      </c>
      <c r="E483" s="15" t="str">
        <f>IFERROR(VLOOKUP(E480&amp;-$A483,SCH!$E$5:$P$9552,5,0),"")</f>
        <v>KLKV</v>
      </c>
      <c r="F483" s="15">
        <f>IFERROR(VLOOKUP(E480&amp;-$A483,SCH!$E$5:$P$9552,6,0),"")</f>
        <v>0.479166666666666</v>
      </c>
      <c r="G483" s="47">
        <f>IFERROR(VLOOKUP(E480&amp;-$A483,SCH!$E$5:$P$9552,7,0),"")</f>
        <v>33.7</v>
      </c>
      <c r="H483" s="48">
        <f t="shared" si="23"/>
        <v>0.020833333333336</v>
      </c>
      <c r="I483" s="62"/>
    </row>
    <row r="484" ht="15.75" spans="1:9">
      <c r="A484" s="46">
        <v>3</v>
      </c>
      <c r="B484" s="15">
        <f>IFERROR(VLOOKUP(E480&amp;-$A484,SCH!$E$5:$P$9552,2,0),"")</f>
        <v>0.500000000000002</v>
      </c>
      <c r="C484" s="15" t="str">
        <f>IFERROR(VLOOKUP(E480&amp;-$A484,SCH!$E$5:$P$9552,3,0),"")</f>
        <v>KLKV</v>
      </c>
      <c r="D484" s="15" t="str">
        <f>IFERROR(VLOOKUP(E480&amp;-$A484,SCH!$E$5:$P$9552,4,0),"")</f>
        <v>NH</v>
      </c>
      <c r="E484" s="15" t="str">
        <f>IFERROR(VLOOKUP(E480&amp;-$A484,SCH!$E$5:$P$9552,5,0),"")</f>
        <v>MC</v>
      </c>
      <c r="F484" s="15">
        <f>IFERROR(VLOOKUP(E480&amp;-$A484,SCH!$E$5:$P$9552,6,0),"")</f>
        <v>0.569444444444446</v>
      </c>
      <c r="G484" s="47">
        <f>IFERROR(VLOOKUP(E480&amp;-$A484,SCH!$E$5:$P$9552,7,0),"")</f>
        <v>40</v>
      </c>
      <c r="H484" s="48">
        <f t="shared" si="23"/>
        <v>0.00694444444444298</v>
      </c>
      <c r="I484" s="62"/>
    </row>
    <row r="485" ht="15.75" spans="1:9">
      <c r="A485" s="46">
        <v>4</v>
      </c>
      <c r="B485" s="15">
        <f>IFERROR(VLOOKUP(E480&amp;-$A485,SCH!$E$5:$P$9552,2,0),"")</f>
        <v>0.576388888888889</v>
      </c>
      <c r="C485" s="15" t="str">
        <f>IFERROR(VLOOKUP(E480&amp;-$A485,SCH!$E$5:$P$9552,3,0),"")</f>
        <v>MC</v>
      </c>
      <c r="D485" s="15" t="str">
        <f>IFERROR(VLOOKUP(E480&amp;-$A485,SCH!$E$5:$P$9552,4,0),"")</f>
        <v>NH</v>
      </c>
      <c r="E485" s="15" t="str">
        <f>IFERROR(VLOOKUP(E480&amp;-$A485,SCH!$E$5:$P$9552,5,0),"")</f>
        <v>KLKV</v>
      </c>
      <c r="F485" s="15">
        <f>IFERROR(VLOOKUP(E480&amp;-$A485,SCH!$E$5:$P$9552,6,0),"")</f>
        <v>0.645833333333333</v>
      </c>
      <c r="G485" s="47">
        <f>IFERROR(VLOOKUP(E480&amp;-$A485,SCH!$E$5:$P$9552,7,0),"")</f>
        <v>40</v>
      </c>
      <c r="H485" s="48">
        <f t="shared" si="23"/>
        <v>0.013888888888889</v>
      </c>
      <c r="I485" s="62"/>
    </row>
    <row r="486" ht="15.75" spans="1:9">
      <c r="A486" s="46">
        <v>5</v>
      </c>
      <c r="B486" s="15">
        <f>IFERROR(VLOOKUP(E480&amp;-$A486,SCH!$E$5:$P$9552,2,0),"")</f>
        <v>0.659722222222222</v>
      </c>
      <c r="C486" s="15" t="str">
        <f>IFERROR(VLOOKUP(E480&amp;-$A486,SCH!$E$5:$P$9552,3,0),"")</f>
        <v>KLKV</v>
      </c>
      <c r="D486" s="15" t="str">
        <f>IFERROR(VLOOKUP(E480&amp;-$A486,SCH!$E$5:$P$9552,4,0),"")</f>
        <v>KRKM</v>
      </c>
      <c r="E486" s="15" t="str">
        <f>IFERROR(VLOOKUP(E480&amp;-$A486,SCH!$E$5:$P$9552,5,0),"")</f>
        <v>VLRD</v>
      </c>
      <c r="F486" s="15">
        <f>IFERROR(VLOOKUP(E480&amp;-$A486,SCH!$E$5:$P$9552,6,0),"")</f>
        <v>0.6875</v>
      </c>
      <c r="G486" s="47">
        <f>IFERROR(VLOOKUP(E480&amp;-$A486,SCH!$E$5:$P$9552,7,0),"")</f>
        <v>17</v>
      </c>
      <c r="H486" s="48">
        <f t="shared" si="23"/>
        <v>0.00694444444444497</v>
      </c>
      <c r="I486" s="62"/>
    </row>
    <row r="487" ht="15.75" spans="1:9">
      <c r="A487" s="46">
        <v>6</v>
      </c>
      <c r="B487" s="15">
        <f>IFERROR(VLOOKUP(E480&amp;-$A487,SCH!$E$5:$P$9552,2,0),"")</f>
        <v>0.694444444444445</v>
      </c>
      <c r="C487" s="15" t="str">
        <f>IFERROR(VLOOKUP(E480&amp;-$A487,SCH!$E$5:$P$9552,3,0),"")</f>
        <v>VLRD</v>
      </c>
      <c r="D487" s="15" t="str">
        <f>IFERROR(VLOOKUP(E480&amp;-$A487,SCH!$E$5:$P$9552,4,0),"")</f>
        <v>KRKM-KLKV</v>
      </c>
      <c r="E487" s="15" t="str">
        <f>IFERROR(VLOOKUP(E480&amp;-$A487,SCH!$E$5:$P$9552,5,0),"")</f>
        <v>PSL</v>
      </c>
      <c r="F487" s="15">
        <f>IFERROR(VLOOKUP(E480&amp;-$A487,SCH!$E$5:$P$9552,6,0),"")</f>
        <v>0.729166666666667</v>
      </c>
      <c r="G487" s="47">
        <f>IFERROR(VLOOKUP(E480&amp;-$A487,SCH!$E$5:$P$9552,7,0),"")</f>
        <v>20.5</v>
      </c>
      <c r="H487" s="48" t="str">
        <f t="shared" si="23"/>
        <v/>
      </c>
      <c r="I487" s="62"/>
    </row>
    <row r="488" ht="15.95" customHeight="1" spans="1:9">
      <c r="A488" s="46">
        <v>7</v>
      </c>
      <c r="B488" s="15" t="str">
        <f>IFERROR(VLOOKUP(E480&amp;-$A488,SCH!$E$5:$P$9552,2,0),"")</f>
        <v/>
      </c>
      <c r="C488" s="15" t="str">
        <f>IFERROR(VLOOKUP(E480&amp;-$A488,SCH!$E$5:$P$9552,3,0),"")</f>
        <v/>
      </c>
      <c r="D488" s="15" t="str">
        <f>IFERROR(VLOOKUP(E480&amp;-$A488,SCH!$E$5:$P$9552,4,0),"")</f>
        <v/>
      </c>
      <c r="E488" s="15" t="str">
        <f>IFERROR(VLOOKUP(E480&amp;-$A488,SCH!$E$5:$P$9552,5,0),"")</f>
        <v/>
      </c>
      <c r="F488" s="15" t="str">
        <f>IFERROR(VLOOKUP(E480&amp;-$A488,SCH!$E$5:$P$9552,6,0),"")</f>
        <v/>
      </c>
      <c r="G488" s="47" t="str">
        <f>IFERROR(VLOOKUP(E480&amp;-$A488,SCH!$E$5:$P$9552,7,0),"")</f>
        <v/>
      </c>
      <c r="H488" s="48" t="str">
        <f>IFERROR((#REF!-F488),"")</f>
        <v/>
      </c>
      <c r="I488" s="62"/>
    </row>
    <row r="489" ht="15.95" customHeight="1" spans="1:9">
      <c r="A489" s="53" t="s">
        <v>144</v>
      </c>
      <c r="B489" s="53"/>
      <c r="C489" s="54">
        <f>B482-TIME(0,15,0)</f>
        <v>0.329861111111111</v>
      </c>
      <c r="D489" s="53" t="s">
        <v>145</v>
      </c>
      <c r="E489" s="55">
        <f>VLOOKUP(E480&amp;-$A482,SCH!$E$5:$P$9552,8,0)</f>
        <v>0.395833333333331</v>
      </c>
      <c r="F489" s="56" t="s">
        <v>146</v>
      </c>
      <c r="G489" s="56"/>
      <c r="H489" s="56"/>
      <c r="I489" s="64">
        <f>SUM(G482:G488)</f>
        <v>190.4</v>
      </c>
    </row>
    <row r="490" ht="14.45" customHeight="1" spans="1:9">
      <c r="A490" s="53" t="s">
        <v>147</v>
      </c>
      <c r="B490" s="53"/>
      <c r="C490" s="54">
        <f>C489+E490</f>
        <v>0.739583333333333</v>
      </c>
      <c r="D490" s="53" t="s">
        <v>148</v>
      </c>
      <c r="E490" s="55">
        <f>VLOOKUP(E480&amp;-$A482,SCH!$E$5:$P$9552,9,0)</f>
        <v>0.409722222222222</v>
      </c>
      <c r="F490" s="56" t="s">
        <v>149</v>
      </c>
      <c r="G490" s="56"/>
      <c r="H490" s="56"/>
      <c r="I490" s="65">
        <f>VLOOKUP(E480&amp;-$A482,SCH!$E$5:$P$9552,10,0)</f>
        <v>0.0624999999999974</v>
      </c>
    </row>
    <row r="491" ht="15.75" spans="1:9">
      <c r="A491" s="57" t="s">
        <v>150</v>
      </c>
      <c r="B491" s="57"/>
      <c r="C491" s="57"/>
      <c r="D491" s="57"/>
      <c r="E491" s="57"/>
      <c r="F491" s="57"/>
      <c r="G491" s="57"/>
      <c r="H491" s="57"/>
      <c r="I491" s="57"/>
    </row>
    <row r="492" ht="15.75" spans="1:9">
      <c r="A492" s="57"/>
      <c r="B492" s="57"/>
      <c r="C492" s="57"/>
      <c r="D492" s="57"/>
      <c r="E492" s="57"/>
      <c r="F492" s="57"/>
      <c r="G492" s="57"/>
      <c r="H492" s="57"/>
      <c r="I492" s="57"/>
    </row>
    <row r="493" ht="14.45" customHeight="1" spans="1:9">
      <c r="A493" s="57"/>
      <c r="B493" s="57"/>
      <c r="C493" s="57"/>
      <c r="D493" s="57"/>
      <c r="E493" s="57"/>
      <c r="F493" s="57"/>
      <c r="G493" s="57"/>
      <c r="H493" s="57"/>
      <c r="I493" s="57"/>
    </row>
    <row r="494" ht="15.75" spans="1:9">
      <c r="A494" s="58" t="s">
        <v>151</v>
      </c>
      <c r="B494" s="58"/>
      <c r="C494" s="58"/>
      <c r="D494" s="59" t="s">
        <v>152</v>
      </c>
      <c r="E494" s="58" t="s">
        <v>153</v>
      </c>
      <c r="F494" s="58"/>
      <c r="G494" s="58"/>
      <c r="H494" s="58"/>
      <c r="I494" s="58"/>
    </row>
    <row r="495" ht="15.75" spans="1:9">
      <c r="A495" s="58"/>
      <c r="B495" s="58"/>
      <c r="C495" s="58"/>
      <c r="D495" s="59"/>
      <c r="E495" s="58"/>
      <c r="F495" s="58"/>
      <c r="G495" s="58"/>
      <c r="H495" s="58"/>
      <c r="I495" s="58"/>
    </row>
    <row r="496" ht="15.75" spans="1:9">
      <c r="A496" s="58"/>
      <c r="B496" s="58"/>
      <c r="C496" s="58"/>
      <c r="D496" s="59"/>
      <c r="E496" s="58"/>
      <c r="F496" s="58"/>
      <c r="G496" s="58"/>
      <c r="H496" s="58"/>
      <c r="I496" s="58"/>
    </row>
    <row r="497" ht="15.75" spans="1:9">
      <c r="A497" s="58"/>
      <c r="B497" s="58"/>
      <c r="C497" s="58"/>
      <c r="D497" s="59"/>
      <c r="E497" s="58"/>
      <c r="F497" s="58"/>
      <c r="G497" s="58"/>
      <c r="H497" s="58"/>
      <c r="I497" s="58"/>
    </row>
    <row r="498" spans="1:9">
      <c r="A498" s="69"/>
      <c r="B498" s="69"/>
      <c r="C498" s="69"/>
      <c r="D498" s="70"/>
      <c r="E498" s="69"/>
      <c r="F498" s="69"/>
      <c r="G498" s="69"/>
      <c r="H498" s="69"/>
      <c r="I498" s="69"/>
    </row>
    <row r="499" ht="15.75"/>
    <row r="500" ht="21" spans="1:9">
      <c r="A500" s="29" t="str">
        <f>SCH!$A$1</f>
        <v>UNIT : PARASSALA</v>
      </c>
      <c r="B500" s="29"/>
      <c r="C500" s="29"/>
      <c r="D500" s="29"/>
      <c r="E500" s="29"/>
      <c r="F500" s="29"/>
      <c r="G500" s="29"/>
      <c r="H500" s="29"/>
      <c r="I500" s="29"/>
    </row>
    <row r="501" ht="17.45" customHeight="1" spans="1:9">
      <c r="A501" s="30" t="s">
        <v>135</v>
      </c>
      <c r="B501" s="30"/>
      <c r="C501" s="30"/>
      <c r="D501" s="31"/>
      <c r="E501" s="31"/>
      <c r="F501" s="31"/>
      <c r="G501" s="32" t="s">
        <v>136</v>
      </c>
      <c r="H501" s="32"/>
      <c r="I501" s="32"/>
    </row>
    <row r="502" ht="20.45" customHeight="1" spans="1:9">
      <c r="A502" s="33" t="s">
        <v>137</v>
      </c>
      <c r="B502" s="33"/>
      <c r="C502" s="34" t="s">
        <v>138</v>
      </c>
      <c r="D502" s="33" t="s">
        <v>139</v>
      </c>
      <c r="E502" s="35">
        <v>35</v>
      </c>
      <c r="F502" s="35"/>
      <c r="G502" s="36" t="s">
        <v>140</v>
      </c>
      <c r="H502" s="37"/>
      <c r="I502" s="37"/>
    </row>
    <row r="503" ht="29.25" spans="1:9">
      <c r="A503" s="38" t="s">
        <v>6</v>
      </c>
      <c r="B503" s="39" t="s">
        <v>20</v>
      </c>
      <c r="C503" s="39" t="s">
        <v>21</v>
      </c>
      <c r="D503" s="39" t="s">
        <v>141</v>
      </c>
      <c r="E503" s="39" t="s">
        <v>22</v>
      </c>
      <c r="F503" s="40" t="s">
        <v>142</v>
      </c>
      <c r="G503" s="41" t="s">
        <v>143</v>
      </c>
      <c r="H503" s="40" t="s">
        <v>19</v>
      </c>
      <c r="I503" s="60" t="s">
        <v>25</v>
      </c>
    </row>
    <row r="504" ht="15.75" spans="1:9">
      <c r="A504" s="42">
        <v>1</v>
      </c>
      <c r="B504" s="43">
        <f>IFERROR(VLOOKUP(E502&amp;-$A504,SCH!$E$5:$P$9552,2,0),"")</f>
        <v>0.357638888888889</v>
      </c>
      <c r="C504" s="43" t="str">
        <f>IFERROR(VLOOKUP(E502&amp;-$A504,SCH!$E$5:$P$9552,3,0),"")</f>
        <v>PSL</v>
      </c>
      <c r="D504" s="43" t="str">
        <f>IFERROR(VLOOKUP(E502&amp;-$A504,SCH!$E$5:$P$9552,4,0),"")</f>
        <v>KLKV-NH</v>
      </c>
      <c r="E504" s="43" t="str">
        <f>IFERROR(VLOOKUP(E502&amp;-$A504,SCH!$E$5:$P$9552,5,0),"")</f>
        <v>TVM</v>
      </c>
      <c r="F504" s="43">
        <f>IFERROR(VLOOKUP(E502&amp;-$A504,SCH!$E$5:$P$9552,6,0),"")</f>
        <v>0.423611111111111</v>
      </c>
      <c r="G504" s="44">
        <f>IFERROR(VLOOKUP(E502&amp;-$A504,SCH!$E$5:$P$9552,7,0),"")</f>
        <v>37.2</v>
      </c>
      <c r="H504" s="45">
        <f t="shared" ref="H504:H509" si="24">IFERROR((B505-F504),"")</f>
        <v>0.00694444444444503</v>
      </c>
      <c r="I504" s="61"/>
    </row>
    <row r="505" ht="15.75" spans="1:9">
      <c r="A505" s="46">
        <v>2</v>
      </c>
      <c r="B505" s="15">
        <f>IFERROR(VLOOKUP(E502&amp;-$A505,SCH!$E$5:$P$9552,2,0),"")</f>
        <v>0.430555555555556</v>
      </c>
      <c r="C505" s="15" t="str">
        <f>IFERROR(VLOOKUP(E502&amp;-$A505,SCH!$E$5:$P$9552,3,0),"")</f>
        <v>TVM</v>
      </c>
      <c r="D505" s="15" t="str">
        <f>IFERROR(VLOOKUP(E502&amp;-$A505,SCH!$E$5:$P$9552,4,0),"")</f>
        <v>NH</v>
      </c>
      <c r="E505" s="15" t="str">
        <f>IFERROR(VLOOKUP(E502&amp;-$A505,SCH!$E$5:$P$9552,5,0),"")</f>
        <v>KLKV</v>
      </c>
      <c r="F505" s="15">
        <f>IFERROR(VLOOKUP(E502&amp;-$A505,SCH!$E$5:$P$9552,6,0),"")</f>
        <v>0.486111111111111</v>
      </c>
      <c r="G505" s="47">
        <f>IFERROR(VLOOKUP(E502&amp;-$A505,SCH!$E$5:$P$9552,7,0),"")</f>
        <v>33.7</v>
      </c>
      <c r="H505" s="48">
        <f t="shared" si="24"/>
        <v>0.020833333333333</v>
      </c>
      <c r="I505" s="62"/>
    </row>
    <row r="506" ht="15.75" spans="1:9">
      <c r="A506" s="46">
        <v>3</v>
      </c>
      <c r="B506" s="15">
        <f>IFERROR(VLOOKUP(E502&amp;-$A506,SCH!$E$5:$P$9552,2,0),"")</f>
        <v>0.506944444444444</v>
      </c>
      <c r="C506" s="15" t="str">
        <f>IFERROR(VLOOKUP(E502&amp;-$A506,SCH!$E$5:$P$9552,3,0),"")</f>
        <v>KLKV</v>
      </c>
      <c r="D506" s="15" t="str">
        <f>IFERROR(VLOOKUP(E502&amp;-$A506,SCH!$E$5:$P$9552,4,0),"")</f>
        <v>NH-TVM</v>
      </c>
      <c r="E506" s="15" t="str">
        <f>IFERROR(VLOOKUP(E502&amp;-$A506,SCH!$E$5:$P$9552,5,0),"")</f>
        <v>MC</v>
      </c>
      <c r="F506" s="15">
        <f>IFERROR(VLOOKUP(E502&amp;-$A506,SCH!$E$5:$P$9552,6,0),"")</f>
        <v>0.576388888888889</v>
      </c>
      <c r="G506" s="47">
        <f>IFERROR(VLOOKUP(E502&amp;-$A506,SCH!$E$5:$P$9552,7,0),"")</f>
        <v>40</v>
      </c>
      <c r="H506" s="48">
        <f t="shared" si="24"/>
        <v>0.00694444444444409</v>
      </c>
      <c r="I506" s="62"/>
    </row>
    <row r="507" ht="15.75" spans="1:9">
      <c r="A507" s="46">
        <v>4</v>
      </c>
      <c r="B507" s="15">
        <f>IFERROR(VLOOKUP(E502&amp;-$A507,SCH!$E$5:$P$9552,2,0),"")</f>
        <v>0.583333333333333</v>
      </c>
      <c r="C507" s="15" t="str">
        <f>IFERROR(VLOOKUP(E502&amp;-$A507,SCH!$E$5:$P$9552,3,0),"")</f>
        <v>MC</v>
      </c>
      <c r="D507" s="15" t="str">
        <f>IFERROR(VLOOKUP(E502&amp;-$A507,SCH!$E$5:$P$9552,4,0),"")</f>
        <v>TVM-NH</v>
      </c>
      <c r="E507" s="15" t="str">
        <f>IFERROR(VLOOKUP(E502&amp;-$A507,SCH!$E$5:$P$9552,5,0),"")</f>
        <v>KLKV</v>
      </c>
      <c r="F507" s="15">
        <f>IFERROR(VLOOKUP(E502&amp;-$A507,SCH!$E$5:$P$9552,6,0),"")</f>
        <v>0.652777777777778</v>
      </c>
      <c r="G507" s="47">
        <f>IFERROR(VLOOKUP(E502&amp;-$A507,SCH!$E$5:$P$9552,7,0),"")</f>
        <v>40</v>
      </c>
      <c r="H507" s="48">
        <f t="shared" si="24"/>
        <v>0.0173611111111109</v>
      </c>
      <c r="I507" s="62"/>
    </row>
    <row r="508" ht="15.75" spans="1:9">
      <c r="A508" s="46">
        <v>5</v>
      </c>
      <c r="B508" s="15">
        <f>IFERROR(VLOOKUP(E502&amp;-$A508,SCH!$E$5:$P$9552,2,0),"")</f>
        <v>0.670138888888889</v>
      </c>
      <c r="C508" s="15" t="str">
        <f>IFERROR(VLOOKUP(E502&amp;-$A508,SCH!$E$5:$P$9552,3,0),"")</f>
        <v>KLKV</v>
      </c>
      <c r="D508" s="15" t="str">
        <f>IFERROR(VLOOKUP(E502&amp;-$A508,SCH!$E$5:$P$9552,4,0),"")</f>
        <v>KRKM</v>
      </c>
      <c r="E508" s="15" t="str">
        <f>IFERROR(VLOOKUP(E502&amp;-$A508,SCH!$E$5:$P$9552,5,0),"")</f>
        <v>VLRD</v>
      </c>
      <c r="F508" s="15">
        <f>IFERROR(VLOOKUP(E502&amp;-$A508,SCH!$E$5:$P$9552,6,0),"")</f>
        <v>0.697916666666667</v>
      </c>
      <c r="G508" s="47">
        <f>IFERROR(VLOOKUP(E502&amp;-$A508,SCH!$E$5:$P$9552,7,0),"")</f>
        <v>17</v>
      </c>
      <c r="H508" s="48">
        <f t="shared" si="24"/>
        <v>0.00694444444444409</v>
      </c>
      <c r="I508" s="62"/>
    </row>
    <row r="509" ht="15.75" spans="1:9">
      <c r="A509" s="46">
        <v>6</v>
      </c>
      <c r="B509" s="15">
        <f>IFERROR(VLOOKUP(E502&amp;-$A509,SCH!$E$5:$P$9552,2,0),"")</f>
        <v>0.704861111111111</v>
      </c>
      <c r="C509" s="15" t="str">
        <f>IFERROR(VLOOKUP(E502&amp;-$A509,SCH!$E$5:$P$9552,3,0),"")</f>
        <v>VLRD</v>
      </c>
      <c r="D509" s="15" t="str">
        <f>IFERROR(VLOOKUP(E502&amp;-$A509,SCH!$E$5:$P$9552,4,0),"")</f>
        <v>KRKM-KLKV</v>
      </c>
      <c r="E509" s="15" t="str">
        <f>IFERROR(VLOOKUP(E502&amp;-$A509,SCH!$E$5:$P$9552,5,0),"")</f>
        <v>PSL</v>
      </c>
      <c r="F509" s="15">
        <f>IFERROR(VLOOKUP(E502&amp;-$A509,SCH!$E$5:$P$9552,6,0),"")</f>
        <v>0.739583333333333</v>
      </c>
      <c r="G509" s="47">
        <f>IFERROR(VLOOKUP(E502&amp;-$A509,SCH!$E$5:$P$9552,7,0),"")</f>
        <v>20.5</v>
      </c>
      <c r="H509" s="48" t="str">
        <f t="shared" si="24"/>
        <v/>
      </c>
      <c r="I509" s="62"/>
    </row>
    <row r="510" ht="16.5" spans="1:9">
      <c r="A510" s="46">
        <v>7</v>
      </c>
      <c r="B510" s="15" t="str">
        <f>IFERROR(VLOOKUP(E502&amp;-$A510,SCH!$E$5:$P$9552,2,0),"")</f>
        <v/>
      </c>
      <c r="C510" s="15" t="str">
        <f>IFERROR(VLOOKUP(E502&amp;-$A510,SCH!$E$5:$P$9552,3,0),"")</f>
        <v/>
      </c>
      <c r="D510" s="15" t="str">
        <f>IFERROR(VLOOKUP(E502&amp;-$A510,SCH!$E$5:$P$9552,4,0),"")</f>
        <v/>
      </c>
      <c r="E510" s="15" t="str">
        <f>IFERROR(VLOOKUP(E502&amp;-$A510,SCH!$E$5:$P$9552,5,0),"")</f>
        <v/>
      </c>
      <c r="F510" s="15" t="str">
        <f>IFERROR(VLOOKUP(E502&amp;-$A510,SCH!$E$5:$P$9552,6,0),"")</f>
        <v/>
      </c>
      <c r="G510" s="47" t="str">
        <f>IFERROR(VLOOKUP(E502&amp;-$A510,SCH!$E$5:$P$9552,7,0),"")</f>
        <v/>
      </c>
      <c r="H510" s="48" t="str">
        <f>IFERROR((#REF!-F510),"")</f>
        <v/>
      </c>
      <c r="I510" s="62"/>
    </row>
    <row r="511" ht="15.95" customHeight="1" spans="1:9">
      <c r="A511" s="53" t="s">
        <v>144</v>
      </c>
      <c r="B511" s="53"/>
      <c r="C511" s="54">
        <f>B504-TIME(0,15,0)</f>
        <v>0.347222222222222</v>
      </c>
      <c r="D511" s="53" t="s">
        <v>145</v>
      </c>
      <c r="E511" s="55">
        <f>VLOOKUP(E502&amp;-$A504,SCH!$E$5:$P$9552,8,0)</f>
        <v>0.385416666666667</v>
      </c>
      <c r="F511" s="56" t="s">
        <v>146</v>
      </c>
      <c r="G511" s="56"/>
      <c r="H511" s="56"/>
      <c r="I511" s="64">
        <f>SUM(G504:G510)</f>
        <v>188.4</v>
      </c>
    </row>
    <row r="512" ht="15.95" customHeight="1" spans="1:9">
      <c r="A512" s="53" t="s">
        <v>147</v>
      </c>
      <c r="B512" s="53"/>
      <c r="C512" s="54">
        <f>C511+E512</f>
        <v>0.749999999999999</v>
      </c>
      <c r="D512" s="53" t="s">
        <v>148</v>
      </c>
      <c r="E512" s="55">
        <f>VLOOKUP(E502&amp;-$A504,SCH!$E$5:$P$9552,9,0)</f>
        <v>0.402777777777777</v>
      </c>
      <c r="F512" s="56" t="s">
        <v>149</v>
      </c>
      <c r="G512" s="56"/>
      <c r="H512" s="56"/>
      <c r="I512" s="65">
        <f>VLOOKUP(E502&amp;-$A504,SCH!$E$5:$P$9552,10,0)</f>
        <v>0.0520833333333335</v>
      </c>
    </row>
    <row r="513" ht="14.45" customHeight="1" spans="1:9">
      <c r="A513" s="57" t="s">
        <v>150</v>
      </c>
      <c r="B513" s="57"/>
      <c r="C513" s="57"/>
      <c r="D513" s="57"/>
      <c r="E513" s="57"/>
      <c r="F513" s="57"/>
      <c r="G513" s="57"/>
      <c r="H513" s="57"/>
      <c r="I513" s="57"/>
    </row>
    <row r="514" ht="15.75" spans="1:9">
      <c r="A514" s="57"/>
      <c r="B514" s="57"/>
      <c r="C514" s="57"/>
      <c r="D514" s="57"/>
      <c r="E514" s="57"/>
      <c r="F514" s="57"/>
      <c r="G514" s="57"/>
      <c r="H514" s="57"/>
      <c r="I514" s="57"/>
    </row>
    <row r="515" ht="15.75" spans="1:9">
      <c r="A515" s="57"/>
      <c r="B515" s="57"/>
      <c r="C515" s="57"/>
      <c r="D515" s="57"/>
      <c r="E515" s="57"/>
      <c r="F515" s="57"/>
      <c r="G515" s="57"/>
      <c r="H515" s="57"/>
      <c r="I515" s="57"/>
    </row>
    <row r="516" ht="14.45" customHeight="1" spans="1:9">
      <c r="A516" s="58" t="s">
        <v>151</v>
      </c>
      <c r="B516" s="58"/>
      <c r="C516" s="58"/>
      <c r="D516" s="59" t="s">
        <v>152</v>
      </c>
      <c r="E516" s="58" t="s">
        <v>153</v>
      </c>
      <c r="F516" s="58"/>
      <c r="G516" s="58"/>
      <c r="H516" s="58"/>
      <c r="I516" s="58"/>
    </row>
    <row r="517" ht="15.75" spans="1:9">
      <c r="A517" s="58"/>
      <c r="B517" s="58"/>
      <c r="C517" s="58"/>
      <c r="D517" s="59"/>
      <c r="E517" s="58"/>
      <c r="F517" s="58"/>
      <c r="G517" s="58"/>
      <c r="H517" s="58"/>
      <c r="I517" s="58"/>
    </row>
    <row r="518" ht="15.75" spans="1:9">
      <c r="A518" s="58"/>
      <c r="B518" s="58"/>
      <c r="C518" s="58"/>
      <c r="D518" s="59"/>
      <c r="E518" s="58"/>
      <c r="F518" s="58"/>
      <c r="G518" s="58"/>
      <c r="H518" s="58"/>
      <c r="I518" s="58"/>
    </row>
    <row r="519" ht="15.75" spans="1:9">
      <c r="A519" s="58"/>
      <c r="B519" s="58"/>
      <c r="C519" s="58"/>
      <c r="D519" s="59"/>
      <c r="E519" s="58"/>
      <c r="F519" s="58"/>
      <c r="G519" s="58"/>
      <c r="H519" s="58"/>
      <c r="I519" s="58"/>
    </row>
    <row r="521" ht="15.75"/>
    <row r="522" ht="21" spans="1:9">
      <c r="A522" s="29" t="str">
        <f>SCH!$A$1</f>
        <v>UNIT : PARASSALA</v>
      </c>
      <c r="B522" s="29"/>
      <c r="C522" s="29"/>
      <c r="D522" s="29"/>
      <c r="E522" s="29"/>
      <c r="F522" s="29"/>
      <c r="G522" s="29"/>
      <c r="H522" s="29"/>
      <c r="I522" s="29"/>
    </row>
    <row r="523" ht="17.45" customHeight="1" spans="1:9">
      <c r="A523" s="30" t="s">
        <v>135</v>
      </c>
      <c r="B523" s="30"/>
      <c r="C523" s="30"/>
      <c r="D523" s="31"/>
      <c r="E523" s="31"/>
      <c r="F523" s="31"/>
      <c r="G523" s="32" t="s">
        <v>136</v>
      </c>
      <c r="H523" s="32"/>
      <c r="I523" s="32"/>
    </row>
    <row r="524" ht="20.45" customHeight="1" spans="1:9">
      <c r="A524" s="33" t="s">
        <v>137</v>
      </c>
      <c r="B524" s="33"/>
      <c r="C524" s="34" t="s">
        <v>138</v>
      </c>
      <c r="D524" s="33" t="s">
        <v>139</v>
      </c>
      <c r="E524" s="35">
        <v>36</v>
      </c>
      <c r="F524" s="35"/>
      <c r="G524" s="36" t="s">
        <v>140</v>
      </c>
      <c r="H524" s="37"/>
      <c r="I524" s="37"/>
    </row>
    <row r="525" ht="29.25" spans="1:9">
      <c r="A525" s="38" t="s">
        <v>6</v>
      </c>
      <c r="B525" s="39" t="s">
        <v>20</v>
      </c>
      <c r="C525" s="39" t="s">
        <v>21</v>
      </c>
      <c r="D525" s="39" t="s">
        <v>141</v>
      </c>
      <c r="E525" s="39" t="s">
        <v>22</v>
      </c>
      <c r="F525" s="40" t="s">
        <v>142</v>
      </c>
      <c r="G525" s="41" t="s">
        <v>143</v>
      </c>
      <c r="H525" s="40" t="s">
        <v>19</v>
      </c>
      <c r="I525" s="60" t="s">
        <v>25</v>
      </c>
    </row>
    <row r="526" ht="15.75" spans="1:9">
      <c r="A526" s="42">
        <v>1</v>
      </c>
      <c r="B526" s="43">
        <f>IFERROR(VLOOKUP(E524&amp;-$A526,SCH!$E$5:$P$9552,2,0),"")</f>
        <v>0.222222222222222</v>
      </c>
      <c r="C526" s="43" t="str">
        <f>IFERROR(VLOOKUP(E524&amp;-$A526,SCH!$E$5:$P$9552,3,0),"")</f>
        <v>PSL</v>
      </c>
      <c r="D526" s="43" t="str">
        <f>IFERROR(VLOOKUP(E524&amp;-$A526,SCH!$E$5:$P$9552,4,0),"")</f>
        <v>ALMP-DVPM</v>
      </c>
      <c r="E526" s="43" t="str">
        <f>IFERROR(VLOOKUP(E524&amp;-$A526,SCH!$E$5:$P$9552,5,0),"")</f>
        <v>TVM</v>
      </c>
      <c r="F526" s="43">
        <f>IFERROR(VLOOKUP(E524&amp;-$A526,SCH!$E$5:$P$9552,6,0),"")</f>
        <v>0.288194444444444</v>
      </c>
      <c r="G526" s="44">
        <f>IFERROR(VLOOKUP(E524&amp;-$A526,SCH!$E$5:$P$9552,7,0),"")</f>
        <v>38.5</v>
      </c>
      <c r="H526" s="45">
        <f t="shared" ref="H526:H530" si="25">IFERROR((B527-F526),"")</f>
        <v>0.00694444444444503</v>
      </c>
      <c r="I526" s="61"/>
    </row>
    <row r="527" ht="15.75" spans="1:9">
      <c r="A527" s="46">
        <v>2</v>
      </c>
      <c r="B527" s="15">
        <f>IFERROR(VLOOKUP(E524&amp;-$A527,SCH!$E$5:$P$9552,2,0),"")</f>
        <v>0.295138888888889</v>
      </c>
      <c r="C527" s="15" t="str">
        <f>IFERROR(VLOOKUP(E524&amp;-$A527,SCH!$E$5:$P$9552,3,0),"")</f>
        <v>TVM</v>
      </c>
      <c r="D527" s="15" t="str">
        <f>IFERROR(VLOOKUP(E524&amp;-$A527,SCH!$E$5:$P$9552,4,0),"")</f>
        <v>DVPM-ALMP</v>
      </c>
      <c r="E527" s="15" t="str">
        <f>IFERROR(VLOOKUP(E524&amp;-$A527,SCH!$E$5:$P$9552,5,0),"")</f>
        <v>KLKV</v>
      </c>
      <c r="F527" s="15">
        <f>IFERROR(VLOOKUP(E524&amp;-$A527,SCH!$E$5:$P$9552,6,0),"")</f>
        <v>0.361111111111111</v>
      </c>
      <c r="G527" s="47">
        <f>IFERROR(VLOOKUP(E524&amp;-$A527,SCH!$E$5:$P$9552,7,0),"")</f>
        <v>38.5</v>
      </c>
      <c r="H527" s="48">
        <f t="shared" si="25"/>
        <v>0.020833333333333</v>
      </c>
      <c r="I527" s="62"/>
    </row>
    <row r="528" ht="15.75" spans="1:9">
      <c r="A528" s="46">
        <v>3</v>
      </c>
      <c r="B528" s="15">
        <f>IFERROR(VLOOKUP(E524&amp;-$A528,SCH!$E$5:$P$9552,2,0),"")</f>
        <v>0.381944444444444</v>
      </c>
      <c r="C528" s="15" t="str">
        <f>IFERROR(VLOOKUP(E524&amp;-$A528,SCH!$E$5:$P$9552,3,0),"")</f>
        <v>KLKV</v>
      </c>
      <c r="D528" s="15" t="str">
        <f>IFERROR(VLOOKUP(E524&amp;-$A528,SCH!$E$5:$P$9552,4,0),"")</f>
        <v>NH</v>
      </c>
      <c r="E528" s="15" t="str">
        <f>IFERROR(VLOOKUP(E524&amp;-$A528,SCH!$E$5:$P$9552,5,0),"")</f>
        <v>TVM</v>
      </c>
      <c r="F528" s="15">
        <f>IFERROR(VLOOKUP(E524&amp;-$A528,SCH!$E$5:$P$9552,6,0),"")</f>
        <v>0.4375</v>
      </c>
      <c r="G528" s="47">
        <f>IFERROR(VLOOKUP(E524&amp;-$A528,SCH!$E$5:$P$9552,7,0),"")</f>
        <v>33.7</v>
      </c>
      <c r="H528" s="48">
        <f t="shared" si="25"/>
        <v>0.00694444444444398</v>
      </c>
      <c r="I528" s="62"/>
    </row>
    <row r="529" ht="15.75" spans="1:9">
      <c r="A529" s="46">
        <v>4</v>
      </c>
      <c r="B529" s="15">
        <f>IFERROR(VLOOKUP(E524&amp;-$A529,SCH!$E$5:$P$9552,2,0),"")</f>
        <v>0.444444444444444</v>
      </c>
      <c r="C529" s="15" t="str">
        <f>IFERROR(VLOOKUP(E524&amp;-$A529,SCH!$E$5:$P$9552,3,0),"")</f>
        <v>TVM</v>
      </c>
      <c r="D529" s="15" t="str">
        <f>IFERROR(VLOOKUP(E524&amp;-$A529,SCH!$E$5:$P$9552,4,0),"")</f>
        <v>NH</v>
      </c>
      <c r="E529" s="15" t="str">
        <f>IFERROR(VLOOKUP(E524&amp;-$A529,SCH!$E$5:$P$9552,5,0),"")</f>
        <v>KLKV</v>
      </c>
      <c r="F529" s="15">
        <f>IFERROR(VLOOKUP(E524&amp;-$A529,SCH!$E$5:$P$9552,6,0),"")</f>
        <v>0.5</v>
      </c>
      <c r="G529" s="47">
        <f>IFERROR(VLOOKUP(E524&amp;-$A529,SCH!$E$5:$P$9552,7,0),"")</f>
        <v>33.7</v>
      </c>
      <c r="H529" s="48">
        <f t="shared" si="25"/>
        <v>0.013888888888889</v>
      </c>
      <c r="I529" s="62"/>
    </row>
    <row r="530" ht="15.75" spans="1:9">
      <c r="A530" s="46">
        <v>5</v>
      </c>
      <c r="B530" s="15">
        <f>IFERROR(VLOOKUP(E524&amp;-$A530,SCH!$E$5:$P$9552,2,0),"")</f>
        <v>0.513888888888889</v>
      </c>
      <c r="C530" s="15" t="str">
        <f>IFERROR(VLOOKUP(E524&amp;-$A530,SCH!$E$5:$P$9552,3,0),"")</f>
        <v>KLKV</v>
      </c>
      <c r="D530" s="15" t="str">
        <f>IFERROR(VLOOKUP(E524&amp;-$A530,SCH!$E$5:$P$9552,4,0),"")</f>
        <v>KRKM</v>
      </c>
      <c r="E530" s="15" t="str">
        <f>IFERROR(VLOOKUP(E524&amp;-$A530,SCH!$E$5:$P$9552,5,0),"")</f>
        <v>VLRD</v>
      </c>
      <c r="F530" s="15">
        <f>IFERROR(VLOOKUP(E524&amp;-$A530,SCH!$E$5:$P$9552,6,0),"")</f>
        <v>0.541666666666667</v>
      </c>
      <c r="G530" s="47">
        <f>IFERROR(VLOOKUP(E524&amp;-$A530,SCH!$E$5:$P$9552,7,0),"")</f>
        <v>17</v>
      </c>
      <c r="H530" s="48">
        <f t="shared" si="25"/>
        <v>0.00694444444444409</v>
      </c>
      <c r="I530" s="62"/>
    </row>
    <row r="531" ht="16.5" spans="1:9">
      <c r="A531" s="46">
        <v>6</v>
      </c>
      <c r="B531" s="15">
        <f>IFERROR(VLOOKUP(E524&amp;-$A531,SCH!$E$5:$P$9552,2,0),"")</f>
        <v>0.548611111111111</v>
      </c>
      <c r="C531" s="15" t="str">
        <f>IFERROR(VLOOKUP(E524&amp;-$A531,SCH!$E$5:$P$9552,3,0),"")</f>
        <v>VLRD</v>
      </c>
      <c r="D531" s="15" t="str">
        <f>IFERROR(VLOOKUP(E524&amp;-$A531,SCH!$E$5:$P$9552,4,0),"")</f>
        <v>KRKM-KLKV</v>
      </c>
      <c r="E531" s="15" t="str">
        <f>IFERROR(VLOOKUP(E524&amp;-$A531,SCH!$E$5:$P$9552,5,0),"")</f>
        <v>PSL</v>
      </c>
      <c r="F531" s="15">
        <f>IFERROR(VLOOKUP(E524&amp;-$A531,SCH!$E$5:$P$9552,6,0),"")</f>
        <v>0.583333333333333</v>
      </c>
      <c r="G531" s="47">
        <f>IFERROR(VLOOKUP(E524&amp;-$A531,SCH!$E$5:$P$9552,7,0),"")</f>
        <v>20.5</v>
      </c>
      <c r="H531" s="48" t="str">
        <f>IFERROR((#REF!-F531),"")</f>
        <v/>
      </c>
      <c r="I531" s="62"/>
    </row>
    <row r="532" ht="15.95" customHeight="1" spans="1:9">
      <c r="A532" s="53" t="s">
        <v>144</v>
      </c>
      <c r="B532" s="53"/>
      <c r="C532" s="54">
        <f>B526-TIME(0,15,0)</f>
        <v>0.211805555555555</v>
      </c>
      <c r="D532" s="53" t="s">
        <v>145</v>
      </c>
      <c r="E532" s="55">
        <f>VLOOKUP(E524&amp;-$A526,SCH!$E$5:$P$9552,8,0)</f>
        <v>0.368055555555556</v>
      </c>
      <c r="F532" s="56" t="s">
        <v>146</v>
      </c>
      <c r="G532" s="56"/>
      <c r="H532" s="56"/>
      <c r="I532" s="64">
        <f>SUM(G526:G531)</f>
        <v>181.9</v>
      </c>
    </row>
    <row r="533" ht="15.95" customHeight="1" spans="1:9">
      <c r="A533" s="53" t="s">
        <v>147</v>
      </c>
      <c r="B533" s="53"/>
      <c r="C533" s="54">
        <f>C532+E533</f>
        <v>0.593749999999999</v>
      </c>
      <c r="D533" s="53" t="s">
        <v>148</v>
      </c>
      <c r="E533" s="55">
        <f>VLOOKUP(E524&amp;-$A526,SCH!$E$5:$P$9552,9,0)</f>
        <v>0.381944444444444</v>
      </c>
      <c r="F533" s="56" t="s">
        <v>149</v>
      </c>
      <c r="G533" s="56"/>
      <c r="H533" s="56"/>
      <c r="I533" s="65">
        <f>VLOOKUP(E524&amp;-$A526,SCH!$E$5:$P$9552,10,0)</f>
        <v>0.0347222222222225</v>
      </c>
    </row>
    <row r="534" ht="14.45" customHeight="1" spans="1:9">
      <c r="A534" s="57" t="s">
        <v>150</v>
      </c>
      <c r="B534" s="57"/>
      <c r="C534" s="57"/>
      <c r="D534" s="57"/>
      <c r="E534" s="57"/>
      <c r="F534" s="57"/>
      <c r="G534" s="57"/>
      <c r="H534" s="57"/>
      <c r="I534" s="57"/>
    </row>
    <row r="535" ht="15.75" spans="1:9">
      <c r="A535" s="57"/>
      <c r="B535" s="57"/>
      <c r="C535" s="57"/>
      <c r="D535" s="57"/>
      <c r="E535" s="57"/>
      <c r="F535" s="57"/>
      <c r="G535" s="57"/>
      <c r="H535" s="57"/>
      <c r="I535" s="57"/>
    </row>
    <row r="536" ht="15.75" spans="1:9">
      <c r="A536" s="57"/>
      <c r="B536" s="57"/>
      <c r="C536" s="57"/>
      <c r="D536" s="57"/>
      <c r="E536" s="57"/>
      <c r="F536" s="57"/>
      <c r="G536" s="57"/>
      <c r="H536" s="57"/>
      <c r="I536" s="57"/>
    </row>
    <row r="537" ht="14.45" customHeight="1" spans="1:9">
      <c r="A537" s="58" t="s">
        <v>151</v>
      </c>
      <c r="B537" s="58"/>
      <c r="C537" s="58"/>
      <c r="D537" s="59" t="s">
        <v>152</v>
      </c>
      <c r="E537" s="58" t="s">
        <v>153</v>
      </c>
      <c r="F537" s="58"/>
      <c r="G537" s="58"/>
      <c r="H537" s="58"/>
      <c r="I537" s="58"/>
    </row>
    <row r="538" ht="15.75" spans="1:9">
      <c r="A538" s="58"/>
      <c r="B538" s="58"/>
      <c r="C538" s="58"/>
      <c r="D538" s="59"/>
      <c r="E538" s="58"/>
      <c r="F538" s="58"/>
      <c r="G538" s="58"/>
      <c r="H538" s="58"/>
      <c r="I538" s="58"/>
    </row>
    <row r="539" ht="15.75" spans="1:9">
      <c r="A539" s="58"/>
      <c r="B539" s="58"/>
      <c r="C539" s="58"/>
      <c r="D539" s="59"/>
      <c r="E539" s="58"/>
      <c r="F539" s="58"/>
      <c r="G539" s="58"/>
      <c r="H539" s="58"/>
      <c r="I539" s="58"/>
    </row>
    <row r="540" ht="15.75" spans="1:9">
      <c r="A540" s="58"/>
      <c r="B540" s="58"/>
      <c r="C540" s="58"/>
      <c r="D540" s="59"/>
      <c r="E540" s="58"/>
      <c r="F540" s="58"/>
      <c r="G540" s="58"/>
      <c r="H540" s="58"/>
      <c r="I540" s="58"/>
    </row>
    <row r="541" ht="15.75"/>
    <row r="542" ht="21" spans="1:9">
      <c r="A542" s="29" t="str">
        <f>SCH!$A$1</f>
        <v>UNIT : PARASSALA</v>
      </c>
      <c r="B542" s="29"/>
      <c r="C542" s="29"/>
      <c r="D542" s="29"/>
      <c r="E542" s="29"/>
      <c r="F542" s="29"/>
      <c r="G542" s="29"/>
      <c r="H542" s="29"/>
      <c r="I542" s="29"/>
    </row>
    <row r="543" ht="17.45" customHeight="1" spans="1:9">
      <c r="A543" s="30" t="s">
        <v>135</v>
      </c>
      <c r="B543" s="30"/>
      <c r="C543" s="30"/>
      <c r="D543" s="31"/>
      <c r="E543" s="31"/>
      <c r="F543" s="31"/>
      <c r="G543" s="32" t="s">
        <v>136</v>
      </c>
      <c r="H543" s="32"/>
      <c r="I543" s="32"/>
    </row>
    <row r="544" ht="20.45" customHeight="1" spans="1:9">
      <c r="A544" s="33" t="s">
        <v>137</v>
      </c>
      <c r="B544" s="33"/>
      <c r="C544" s="34" t="s">
        <v>138</v>
      </c>
      <c r="D544" s="33" t="s">
        <v>139</v>
      </c>
      <c r="E544" s="35">
        <v>37</v>
      </c>
      <c r="F544" s="35"/>
      <c r="G544" s="36" t="s">
        <v>140</v>
      </c>
      <c r="H544" s="37"/>
      <c r="I544" s="37"/>
    </row>
    <row r="545" ht="29.25" spans="1:9">
      <c r="A545" s="38" t="s">
        <v>6</v>
      </c>
      <c r="B545" s="39" t="s">
        <v>20</v>
      </c>
      <c r="C545" s="39" t="s">
        <v>21</v>
      </c>
      <c r="D545" s="39" t="s">
        <v>141</v>
      </c>
      <c r="E545" s="39" t="s">
        <v>22</v>
      </c>
      <c r="F545" s="40" t="s">
        <v>142</v>
      </c>
      <c r="G545" s="41" t="s">
        <v>143</v>
      </c>
      <c r="H545" s="40" t="s">
        <v>19</v>
      </c>
      <c r="I545" s="60" t="s">
        <v>25</v>
      </c>
    </row>
    <row r="546" ht="15.75" spans="1:9">
      <c r="A546" s="42">
        <v>1</v>
      </c>
      <c r="B546" s="43">
        <f>IFERROR(VLOOKUP(E544&amp;-$A546,SCH!$E$5:$P$9552,2,0),"")</f>
        <v>0.229166666666667</v>
      </c>
      <c r="C546" s="43" t="str">
        <f>IFERROR(VLOOKUP(E544&amp;-$A546,SCH!$E$5:$P$9552,3,0),"")</f>
        <v>PSL</v>
      </c>
      <c r="D546" s="43" t="str">
        <f>IFERROR(VLOOKUP(E544&amp;-$A546,SCH!$E$5:$P$9552,4,0),"")</f>
        <v>AVPM</v>
      </c>
      <c r="E546" s="43" t="str">
        <f>IFERROR(VLOOKUP(E544&amp;-$A546,SCH!$E$5:$P$9552,5,0),"")</f>
        <v>MC</v>
      </c>
      <c r="F546" s="43">
        <f>IFERROR(VLOOKUP(E544&amp;-$A546,SCH!$E$5:$P$9552,6,0),"")</f>
        <v>0.333333333333334</v>
      </c>
      <c r="G546" s="44">
        <f>IFERROR(VLOOKUP(E544&amp;-$A546,SCH!$E$5:$P$9552,7,0),"")</f>
        <v>58</v>
      </c>
      <c r="H546" s="45">
        <f t="shared" ref="H546:H550" si="26">IFERROR((B547-F546),"")</f>
        <v>0.00694444444444403</v>
      </c>
      <c r="I546" s="61"/>
    </row>
    <row r="547" ht="15.75" spans="1:9">
      <c r="A547" s="46">
        <v>2</v>
      </c>
      <c r="B547" s="15">
        <f>IFERROR(VLOOKUP(E544&amp;-$A547,SCH!$E$5:$P$9552,2,0),"")</f>
        <v>0.340277777777778</v>
      </c>
      <c r="C547" s="15" t="str">
        <f>IFERROR(VLOOKUP(E544&amp;-$A547,SCH!$E$5:$P$9552,3,0),"")</f>
        <v>MC</v>
      </c>
      <c r="D547" s="15" t="str">
        <f>IFERROR(VLOOKUP(E544&amp;-$A547,SCH!$E$5:$P$9552,4,0),"")</f>
        <v>NH</v>
      </c>
      <c r="E547" s="15" t="str">
        <f>IFERROR(VLOOKUP(E544&amp;-$A547,SCH!$E$5:$P$9552,5,0),"")</f>
        <v>KLKV</v>
      </c>
      <c r="F547" s="15">
        <f>IFERROR(VLOOKUP(E544&amp;-$A547,SCH!$E$5:$P$9552,6,0),"")</f>
        <v>0.416666666666667</v>
      </c>
      <c r="G547" s="47">
        <f>IFERROR(VLOOKUP(E544&amp;-$A547,SCH!$E$5:$P$9552,7,0),"")</f>
        <v>40</v>
      </c>
      <c r="H547" s="48">
        <f t="shared" si="26"/>
        <v>0.020833333333333</v>
      </c>
      <c r="I547" s="62"/>
    </row>
    <row r="548" ht="15.75" spans="1:9">
      <c r="A548" s="46">
        <v>3</v>
      </c>
      <c r="B548" s="15">
        <f>IFERROR(VLOOKUP(E544&amp;-$A548,SCH!$E$5:$P$9552,2,0),"")</f>
        <v>0.4375</v>
      </c>
      <c r="C548" s="15" t="str">
        <f>IFERROR(VLOOKUP(E544&amp;-$A548,SCH!$E$5:$P$9552,3,0),"")</f>
        <v>KLKV</v>
      </c>
      <c r="D548" s="15" t="str">
        <f>IFERROR(VLOOKUP(E544&amp;-$A548,SCH!$E$5:$P$9552,4,0),"")</f>
        <v>NH</v>
      </c>
      <c r="E548" s="15" t="str">
        <f>IFERROR(VLOOKUP(E544&amp;-$A548,SCH!$E$5:$P$9552,5,0),"")</f>
        <v>TVM</v>
      </c>
      <c r="F548" s="15">
        <f>IFERROR(VLOOKUP(E544&amp;-$A548,SCH!$E$5:$P$9552,6,0),"")</f>
        <v>0.493055555555556</v>
      </c>
      <c r="G548" s="47">
        <f>IFERROR(VLOOKUP(E544&amp;-$A548,SCH!$E$5:$P$9552,7,0),"")</f>
        <v>33.7</v>
      </c>
      <c r="H548" s="48">
        <f t="shared" si="26"/>
        <v>0.00694444444444398</v>
      </c>
      <c r="I548" s="62"/>
    </row>
    <row r="549" ht="15.75" spans="1:9">
      <c r="A549" s="46">
        <v>4</v>
      </c>
      <c r="B549" s="15">
        <f>IFERROR(VLOOKUP(E544&amp;-$A549,SCH!$E$5:$P$9552,2,0),"")</f>
        <v>0.5</v>
      </c>
      <c r="C549" s="15" t="str">
        <f>IFERROR(VLOOKUP(E544&amp;-$A549,SCH!$E$5:$P$9552,3,0),"")</f>
        <v>TVM</v>
      </c>
      <c r="D549" s="15" t="str">
        <f>IFERROR(VLOOKUP(E544&amp;-$A549,SCH!$E$5:$P$9552,4,0),"")</f>
        <v>NH</v>
      </c>
      <c r="E549" s="15" t="str">
        <f>IFERROR(VLOOKUP(E544&amp;-$A549,SCH!$E$5:$P$9552,5,0),"")</f>
        <v>KLKV</v>
      </c>
      <c r="F549" s="15">
        <f>IFERROR(VLOOKUP(E544&amp;-$A549,SCH!$E$5:$P$9552,6,0),"")</f>
        <v>0.555555555555556</v>
      </c>
      <c r="G549" s="47">
        <f>IFERROR(VLOOKUP(E544&amp;-$A549,SCH!$E$5:$P$9552,7,0),"")</f>
        <v>33.7</v>
      </c>
      <c r="H549" s="48">
        <f t="shared" si="26"/>
        <v>0.00347222222222199</v>
      </c>
      <c r="I549" s="62"/>
    </row>
    <row r="550" ht="15.75" spans="1:9">
      <c r="A550" s="46">
        <v>5</v>
      </c>
      <c r="B550" s="15">
        <f>IFERROR(VLOOKUP(E544&amp;-$A550,SCH!$E$5:$P$9552,2,0),"")</f>
        <v>0.559027777777778</v>
      </c>
      <c r="C550" s="15" t="str">
        <f>IFERROR(VLOOKUP(E544&amp;-$A550,SCH!$E$5:$P$9552,3,0),"")</f>
        <v>KLKV</v>
      </c>
      <c r="D550" s="15" t="str">
        <f>IFERROR(VLOOKUP(E544&amp;-$A550,SCH!$E$5:$P$9552,4,0),"")</f>
        <v>NH</v>
      </c>
      <c r="E550" s="15" t="str">
        <f>IFERROR(VLOOKUP(E544&amp;-$A550,SCH!$E$5:$P$9552,5,0),"")</f>
        <v>PSL</v>
      </c>
      <c r="F550" s="15">
        <f>IFERROR(VLOOKUP(E544&amp;-$A550,SCH!$E$5:$P$9552,6,0),"")</f>
        <v>0.565972222222222</v>
      </c>
      <c r="G550" s="47">
        <f>IFERROR(VLOOKUP(E544&amp;-$A550,SCH!$E$5:$P$9552,7,0),"")</f>
        <v>3.5</v>
      </c>
      <c r="H550" s="48" t="str">
        <f t="shared" si="26"/>
        <v/>
      </c>
      <c r="I550" s="62"/>
    </row>
    <row r="551" ht="16.5" spans="1:9">
      <c r="A551" s="46">
        <v>6</v>
      </c>
      <c r="B551" s="15" t="str">
        <f>IFERROR(VLOOKUP(E544&amp;-$A551,SCH!$E$5:$P$9552,2,0),"")</f>
        <v/>
      </c>
      <c r="C551" s="15" t="str">
        <f>IFERROR(VLOOKUP(E544&amp;-$A551,SCH!$E$5:$P$9552,3,0),"")</f>
        <v/>
      </c>
      <c r="D551" s="15" t="str">
        <f>IFERROR(VLOOKUP(E544&amp;-$A551,SCH!$E$5:$P$9552,4,0),"")</f>
        <v/>
      </c>
      <c r="E551" s="15" t="str">
        <f>IFERROR(VLOOKUP(E544&amp;-$A551,SCH!$E$5:$P$9552,5,0),"")</f>
        <v/>
      </c>
      <c r="F551" s="15" t="str">
        <f>IFERROR(VLOOKUP(E544&amp;-$A551,SCH!$E$5:$P$9552,6,0),"")</f>
        <v/>
      </c>
      <c r="G551" s="47" t="str">
        <f>IFERROR(VLOOKUP(E544&amp;-$A551,SCH!$E$5:$P$9552,7,0),"")</f>
        <v/>
      </c>
      <c r="H551" s="48" t="str">
        <f>IFERROR((#REF!-F551),"")</f>
        <v/>
      </c>
      <c r="I551" s="62"/>
    </row>
    <row r="552" ht="15.95" customHeight="1" spans="1:9">
      <c r="A552" s="53" t="s">
        <v>144</v>
      </c>
      <c r="B552" s="53"/>
      <c r="C552" s="54">
        <f>B546-TIME(0,15,0)</f>
        <v>0.21875</v>
      </c>
      <c r="D552" s="53" t="s">
        <v>145</v>
      </c>
      <c r="E552" s="55">
        <f>VLOOKUP(E544&amp;-$A546,SCH!$E$5:$P$9552,8,0)</f>
        <v>0.357638888888889</v>
      </c>
      <c r="F552" s="56" t="s">
        <v>146</v>
      </c>
      <c r="G552" s="56"/>
      <c r="H552" s="56"/>
      <c r="I552" s="64">
        <f>SUM(G546:G551)</f>
        <v>168.9</v>
      </c>
    </row>
    <row r="553" ht="15.95" customHeight="1" spans="1:9">
      <c r="A553" s="53" t="s">
        <v>147</v>
      </c>
      <c r="B553" s="53"/>
      <c r="C553" s="54">
        <f>C552+E553</f>
        <v>0.576388888888888</v>
      </c>
      <c r="D553" s="53" t="s">
        <v>148</v>
      </c>
      <c r="E553" s="55">
        <f>VLOOKUP(E544&amp;-$A546,SCH!$E$5:$P$9552,9,0)</f>
        <v>0.357638888888888</v>
      </c>
      <c r="F553" s="56" t="s">
        <v>149</v>
      </c>
      <c r="G553" s="56"/>
      <c r="H553" s="56"/>
      <c r="I553" s="65">
        <f>VLOOKUP(E544&amp;-$A546,SCH!$E$5:$P$9552,10,0)</f>
        <v>0.0243055555555554</v>
      </c>
    </row>
    <row r="554" ht="14.45" customHeight="1" spans="1:9">
      <c r="A554" s="57" t="s">
        <v>150</v>
      </c>
      <c r="B554" s="57"/>
      <c r="C554" s="57"/>
      <c r="D554" s="57"/>
      <c r="E554" s="57"/>
      <c r="F554" s="57"/>
      <c r="G554" s="57"/>
      <c r="H554" s="57"/>
      <c r="I554" s="57"/>
    </row>
    <row r="555" ht="15.75" spans="1:9">
      <c r="A555" s="57"/>
      <c r="B555" s="57"/>
      <c r="C555" s="57"/>
      <c r="D555" s="57"/>
      <c r="E555" s="57"/>
      <c r="F555" s="57"/>
      <c r="G555" s="57"/>
      <c r="H555" s="57"/>
      <c r="I555" s="57"/>
    </row>
    <row r="556" ht="15.75" spans="1:9">
      <c r="A556" s="57"/>
      <c r="B556" s="57"/>
      <c r="C556" s="57"/>
      <c r="D556" s="57"/>
      <c r="E556" s="57"/>
      <c r="F556" s="57"/>
      <c r="G556" s="57"/>
      <c r="H556" s="57"/>
      <c r="I556" s="57"/>
    </row>
    <row r="557" ht="14.45" customHeight="1" spans="1:9">
      <c r="A557" s="58" t="s">
        <v>151</v>
      </c>
      <c r="B557" s="58"/>
      <c r="C557" s="58"/>
      <c r="D557" s="59" t="s">
        <v>152</v>
      </c>
      <c r="E557" s="58" t="s">
        <v>153</v>
      </c>
      <c r="F557" s="58"/>
      <c r="G557" s="58"/>
      <c r="H557" s="58"/>
      <c r="I557" s="58"/>
    </row>
    <row r="558" ht="15.75" spans="1:9">
      <c r="A558" s="58"/>
      <c r="B558" s="58"/>
      <c r="C558" s="58"/>
      <c r="D558" s="59"/>
      <c r="E558" s="58"/>
      <c r="F558" s="58"/>
      <c r="G558" s="58"/>
      <c r="H558" s="58"/>
      <c r="I558" s="58"/>
    </row>
    <row r="559" ht="15.75" spans="1:9">
      <c r="A559" s="58"/>
      <c r="B559" s="58"/>
      <c r="C559" s="58"/>
      <c r="D559" s="59"/>
      <c r="E559" s="58"/>
      <c r="F559" s="58"/>
      <c r="G559" s="58"/>
      <c r="H559" s="58"/>
      <c r="I559" s="58"/>
    </row>
    <row r="560" ht="15.75" spans="1:9">
      <c r="A560" s="58"/>
      <c r="B560" s="58"/>
      <c r="C560" s="58"/>
      <c r="D560" s="59"/>
      <c r="E560" s="58"/>
      <c r="F560" s="58"/>
      <c r="G560" s="58"/>
      <c r="H560" s="58"/>
      <c r="I560" s="58"/>
    </row>
    <row r="562" ht="15.75"/>
    <row r="563" ht="21" spans="1:9">
      <c r="A563" s="29" t="str">
        <f>SCH!$A$1</f>
        <v>UNIT : PARASSALA</v>
      </c>
      <c r="B563" s="29"/>
      <c r="C563" s="29"/>
      <c r="D563" s="29"/>
      <c r="E563" s="29"/>
      <c r="F563" s="29"/>
      <c r="G563" s="29"/>
      <c r="H563" s="29"/>
      <c r="I563" s="29"/>
    </row>
    <row r="564" ht="17.45" customHeight="1" spans="1:9">
      <c r="A564" s="30" t="s">
        <v>135</v>
      </c>
      <c r="B564" s="30"/>
      <c r="C564" s="30"/>
      <c r="D564" s="31"/>
      <c r="E564" s="31"/>
      <c r="F564" s="31"/>
      <c r="G564" s="32" t="s">
        <v>136</v>
      </c>
      <c r="H564" s="32"/>
      <c r="I564" s="32"/>
    </row>
    <row r="565" ht="20.45" customHeight="1" spans="1:9">
      <c r="A565" s="33" t="s">
        <v>137</v>
      </c>
      <c r="B565" s="33"/>
      <c r="C565" s="34" t="s">
        <v>138</v>
      </c>
      <c r="D565" s="33" t="s">
        <v>139</v>
      </c>
      <c r="E565" s="35">
        <v>38</v>
      </c>
      <c r="F565" s="35"/>
      <c r="G565" s="36" t="s">
        <v>140</v>
      </c>
      <c r="H565" s="37"/>
      <c r="I565" s="37"/>
    </row>
    <row r="566" ht="29.25" spans="1:9">
      <c r="A566" s="38" t="s">
        <v>6</v>
      </c>
      <c r="B566" s="39" t="s">
        <v>20</v>
      </c>
      <c r="C566" s="39" t="s">
        <v>21</v>
      </c>
      <c r="D566" s="39" t="s">
        <v>141</v>
      </c>
      <c r="E566" s="39" t="s">
        <v>22</v>
      </c>
      <c r="F566" s="40" t="s">
        <v>142</v>
      </c>
      <c r="G566" s="41" t="s">
        <v>143</v>
      </c>
      <c r="H566" s="40" t="s">
        <v>19</v>
      </c>
      <c r="I566" s="60" t="s">
        <v>25</v>
      </c>
    </row>
    <row r="567" ht="15.75" spans="1:9">
      <c r="A567" s="42">
        <v>1</v>
      </c>
      <c r="B567" s="43">
        <f>IFERROR(VLOOKUP(E565&amp;-$A567,SCH!$E$5:$P$9552,2,0),"")</f>
        <v>0.215277777777778</v>
      </c>
      <c r="C567" s="43" t="str">
        <f>IFERROR(VLOOKUP(E565&amp;-$A567,SCH!$E$5:$P$9552,3,0),"")</f>
        <v>PSL</v>
      </c>
      <c r="D567" s="43" t="str">
        <f>IFERROR(VLOOKUP(E565&amp;-$A567,SCH!$E$5:$P$9552,4,0),"")</f>
        <v>KRKM-MYL-KTDA</v>
      </c>
      <c r="E567" s="43" t="str">
        <f>IFERROR(VLOOKUP(E565&amp;-$A567,SCH!$E$5:$P$9552,5,0),"")</f>
        <v>TVM</v>
      </c>
      <c r="F567" s="43">
        <f>IFERROR(VLOOKUP(E565&amp;-$A567,SCH!$E$5:$P$9552,6,0),"")</f>
        <v>0.3125</v>
      </c>
      <c r="G567" s="44">
        <f>IFERROR(VLOOKUP(E565&amp;-$A567,SCH!$E$5:$P$9552,7,0),"")</f>
        <v>57</v>
      </c>
      <c r="H567" s="45">
        <f t="shared" ref="H567:H570" si="27">IFERROR((B568-F567),"")</f>
        <v>0.00694444444444398</v>
      </c>
      <c r="I567" s="61"/>
    </row>
    <row r="568" ht="15.75" spans="1:9">
      <c r="A568" s="46">
        <v>2</v>
      </c>
      <c r="B568" s="15">
        <f>IFERROR(VLOOKUP(E565&amp;-$A568,SCH!$E$5:$P$9552,2,0),"")</f>
        <v>0.319444444444444</v>
      </c>
      <c r="C568" s="15" t="str">
        <f>IFERROR(VLOOKUP(E565&amp;-$A568,SCH!$E$5:$P$9552,3,0),"")</f>
        <v>TVM</v>
      </c>
      <c r="D568" s="15" t="str">
        <f>IFERROR(VLOOKUP(E565&amp;-$A568,SCH!$E$5:$P$9552,4,0),"")</f>
        <v>MYL-KTDA</v>
      </c>
      <c r="E568" s="15" t="str">
        <f>IFERROR(VLOOKUP(E565&amp;-$A568,SCH!$E$5:$P$9552,5,0),"")</f>
        <v>KLKV</v>
      </c>
      <c r="F568" s="15">
        <f>IFERROR(VLOOKUP(E565&amp;-$A568,SCH!$E$5:$P$9552,6,0),"")</f>
        <v>0.409722222222222</v>
      </c>
      <c r="G568" s="47">
        <f>IFERROR(VLOOKUP(E565&amp;-$A568,SCH!$E$5:$P$9552,7,0),"")</f>
        <v>57</v>
      </c>
      <c r="H568" s="48">
        <f t="shared" si="27"/>
        <v>0.020833333333334</v>
      </c>
      <c r="I568" s="62"/>
    </row>
    <row r="569" ht="15.75" spans="1:9">
      <c r="A569" s="46">
        <v>3</v>
      </c>
      <c r="B569" s="15">
        <f>IFERROR(VLOOKUP(E565&amp;-$A569,SCH!$E$5:$P$9552,2,0),"")</f>
        <v>0.430555555555556</v>
      </c>
      <c r="C569" s="15" t="str">
        <f>IFERROR(VLOOKUP(E565&amp;-$A569,SCH!$E$5:$P$9552,3,0),"")</f>
        <v>KLKV</v>
      </c>
      <c r="D569" s="15" t="str">
        <f>IFERROR(VLOOKUP(E565&amp;-$A569,SCH!$E$5:$P$9552,4,0),"")</f>
        <v>NH</v>
      </c>
      <c r="E569" s="15" t="str">
        <f>IFERROR(VLOOKUP(E565&amp;-$A569,SCH!$E$5:$P$9552,5,0),"")</f>
        <v>TVM</v>
      </c>
      <c r="F569" s="15">
        <f>IFERROR(VLOOKUP(E565&amp;-$A569,SCH!$E$5:$P$9552,6,0),"")</f>
        <v>0.486111111111111</v>
      </c>
      <c r="G569" s="47">
        <f>IFERROR(VLOOKUP(E565&amp;-$A569,SCH!$E$5:$P$9552,7,0),"")</f>
        <v>33.7</v>
      </c>
      <c r="H569" s="48">
        <f t="shared" si="27"/>
        <v>0.00694444444444503</v>
      </c>
      <c r="I569" s="62"/>
    </row>
    <row r="570" ht="15.75" spans="1:9">
      <c r="A570" s="46">
        <v>4</v>
      </c>
      <c r="B570" s="15">
        <f>IFERROR(VLOOKUP(E565&amp;-$A570,SCH!$E$5:$P$9552,2,0),"")</f>
        <v>0.493055555555556</v>
      </c>
      <c r="C570" s="15" t="str">
        <f>IFERROR(VLOOKUP(E565&amp;-$A570,SCH!$E$5:$P$9552,3,0),"")</f>
        <v>TVM</v>
      </c>
      <c r="D570" s="15" t="str">
        <f>IFERROR(VLOOKUP(E565&amp;-$A570,SCH!$E$5:$P$9552,4,0),"")</f>
        <v>NH</v>
      </c>
      <c r="E570" s="15" t="str">
        <f>IFERROR(VLOOKUP(E565&amp;-$A570,SCH!$E$5:$P$9552,5,0),"")</f>
        <v>KLKV</v>
      </c>
      <c r="F570" s="15">
        <f>IFERROR(VLOOKUP(E565&amp;-$A570,SCH!$E$5:$P$9552,6,0),"")</f>
        <v>0.548611111111111</v>
      </c>
      <c r="G570" s="47">
        <f>IFERROR(VLOOKUP(E565&amp;-$A570,SCH!$E$5:$P$9552,7,0),"")</f>
        <v>33.7</v>
      </c>
      <c r="H570" s="48">
        <f t="shared" si="27"/>
        <v>0.00347222222222199</v>
      </c>
      <c r="I570" s="62"/>
    </row>
    <row r="571" ht="16.5" spans="1:9">
      <c r="A571" s="46">
        <v>5</v>
      </c>
      <c r="B571" s="15">
        <f>IFERROR(VLOOKUP(E565&amp;-$A571,SCH!$E$5:$P$9552,2,0),"")</f>
        <v>0.552083333333333</v>
      </c>
      <c r="C571" s="15" t="str">
        <f>IFERROR(VLOOKUP(E565&amp;-$A571,SCH!$E$5:$P$9552,3,0),"")</f>
        <v>KLKV</v>
      </c>
      <c r="D571" s="15" t="str">
        <f>IFERROR(VLOOKUP(E565&amp;-$A571,SCH!$E$5:$P$9552,4,0),"")</f>
        <v>NH</v>
      </c>
      <c r="E571" s="15" t="str">
        <f>IFERROR(VLOOKUP(E565&amp;-$A571,SCH!$E$5:$P$9552,5,0),"")</f>
        <v>PSL</v>
      </c>
      <c r="F571" s="15">
        <f>IFERROR(VLOOKUP(E565&amp;-$A571,SCH!$E$5:$P$9552,6,0),"")</f>
        <v>0.555555555555556</v>
      </c>
      <c r="G571" s="47">
        <f>IFERROR(VLOOKUP(E565&amp;-$A571,SCH!$E$5:$P$9552,7,0),"")</f>
        <v>3.5</v>
      </c>
      <c r="H571" s="48" t="str">
        <f>IFERROR((#REF!-F571),"")</f>
        <v/>
      </c>
      <c r="I571" s="62"/>
    </row>
    <row r="572" ht="15.95" customHeight="1" spans="1:9">
      <c r="A572" s="53" t="s">
        <v>144</v>
      </c>
      <c r="B572" s="53"/>
      <c r="C572" s="54">
        <f>B567-TIME(0,15,0)</f>
        <v>0.204861111111111</v>
      </c>
      <c r="D572" s="53" t="s">
        <v>145</v>
      </c>
      <c r="E572" s="55">
        <f>VLOOKUP(E565&amp;-$A567,SCH!$E$5:$P$9552,8,0)</f>
        <v>0.36111111111111</v>
      </c>
      <c r="F572" s="56" t="s">
        <v>146</v>
      </c>
      <c r="G572" s="56"/>
      <c r="H572" s="56"/>
      <c r="I572" s="64">
        <f>SUM(G567:G571)</f>
        <v>184.9</v>
      </c>
    </row>
    <row r="573" ht="15.95" customHeight="1" spans="1:9">
      <c r="A573" s="53" t="s">
        <v>147</v>
      </c>
      <c r="B573" s="53"/>
      <c r="C573" s="54">
        <f>C572+E573</f>
        <v>0.565972222222222</v>
      </c>
      <c r="D573" s="53" t="s">
        <v>148</v>
      </c>
      <c r="E573" s="55">
        <f>VLOOKUP(E565&amp;-$A567,SCH!$E$5:$P$9552,9,0)</f>
        <v>0.361111111111111</v>
      </c>
      <c r="F573" s="56" t="s">
        <v>149</v>
      </c>
      <c r="G573" s="56"/>
      <c r="H573" s="56"/>
      <c r="I573" s="65">
        <f>VLOOKUP(E565&amp;-$A567,SCH!$E$5:$P$9552,10,0)</f>
        <v>0.0277777777777771</v>
      </c>
    </row>
    <row r="574" ht="14.45" customHeight="1" spans="1:9">
      <c r="A574" s="57" t="s">
        <v>150</v>
      </c>
      <c r="B574" s="57"/>
      <c r="C574" s="57"/>
      <c r="D574" s="57"/>
      <c r="E574" s="57"/>
      <c r="F574" s="57"/>
      <c r="G574" s="57"/>
      <c r="H574" s="57"/>
      <c r="I574" s="57"/>
    </row>
    <row r="575" ht="15.75" spans="1:9">
      <c r="A575" s="57"/>
      <c r="B575" s="57"/>
      <c r="C575" s="57"/>
      <c r="D575" s="57"/>
      <c r="E575" s="57"/>
      <c r="F575" s="57"/>
      <c r="G575" s="57"/>
      <c r="H575" s="57"/>
      <c r="I575" s="57"/>
    </row>
    <row r="576" ht="15.75" spans="1:9">
      <c r="A576" s="57"/>
      <c r="B576" s="57"/>
      <c r="C576" s="57"/>
      <c r="D576" s="57"/>
      <c r="E576" s="57"/>
      <c r="F576" s="57"/>
      <c r="G576" s="57"/>
      <c r="H576" s="57"/>
      <c r="I576" s="57"/>
    </row>
    <row r="577" ht="14.45" customHeight="1" spans="1:9">
      <c r="A577" s="58" t="s">
        <v>151</v>
      </c>
      <c r="B577" s="58"/>
      <c r="C577" s="58"/>
      <c r="D577" s="59" t="s">
        <v>152</v>
      </c>
      <c r="E577" s="58" t="s">
        <v>153</v>
      </c>
      <c r="F577" s="58"/>
      <c r="G577" s="58"/>
      <c r="H577" s="58"/>
      <c r="I577" s="58"/>
    </row>
    <row r="578" ht="15.75" spans="1:9">
      <c r="A578" s="58"/>
      <c r="B578" s="58"/>
      <c r="C578" s="58"/>
      <c r="D578" s="59"/>
      <c r="E578" s="58"/>
      <c r="F578" s="58"/>
      <c r="G578" s="58"/>
      <c r="H578" s="58"/>
      <c r="I578" s="58"/>
    </row>
    <row r="579" ht="15.75" spans="1:9">
      <c r="A579" s="58"/>
      <c r="B579" s="58"/>
      <c r="C579" s="58"/>
      <c r="D579" s="59"/>
      <c r="E579" s="58"/>
      <c r="F579" s="58"/>
      <c r="G579" s="58"/>
      <c r="H579" s="58"/>
      <c r="I579" s="58"/>
    </row>
    <row r="580" ht="15.75" spans="1:9">
      <c r="A580" s="58"/>
      <c r="B580" s="58"/>
      <c r="C580" s="58"/>
      <c r="D580" s="59"/>
      <c r="E580" s="58"/>
      <c r="F580" s="58"/>
      <c r="G580" s="58"/>
      <c r="H580" s="58"/>
      <c r="I580" s="58"/>
    </row>
    <row r="581" ht="15.75"/>
    <row r="582" ht="21" spans="1:9">
      <c r="A582" s="29" t="str">
        <f>SCH!$A$1</f>
        <v>UNIT : PARASSALA</v>
      </c>
      <c r="B582" s="29"/>
      <c r="C582" s="29"/>
      <c r="D582" s="29"/>
      <c r="E582" s="29"/>
      <c r="F582" s="29"/>
      <c r="G582" s="29"/>
      <c r="H582" s="29"/>
      <c r="I582" s="29"/>
    </row>
    <row r="583" ht="19.5" spans="1:9">
      <c r="A583" s="30" t="s">
        <v>135</v>
      </c>
      <c r="B583" s="30"/>
      <c r="C583" s="30"/>
      <c r="D583" s="31"/>
      <c r="E583" s="31"/>
      <c r="F583" s="31"/>
      <c r="G583" s="32" t="s">
        <v>136</v>
      </c>
      <c r="H583" s="32"/>
      <c r="I583" s="32"/>
    </row>
    <row r="584" ht="16.5" spans="1:9">
      <c r="A584" s="33" t="s">
        <v>137</v>
      </c>
      <c r="B584" s="33"/>
      <c r="C584" s="34" t="s">
        <v>138</v>
      </c>
      <c r="D584" s="33" t="s">
        <v>139</v>
      </c>
      <c r="E584" s="35">
        <v>39</v>
      </c>
      <c r="F584" s="35"/>
      <c r="G584" s="36" t="s">
        <v>140</v>
      </c>
      <c r="H584" s="37"/>
      <c r="I584" s="37"/>
    </row>
    <row r="585" ht="29.25" spans="1:9">
      <c r="A585" s="38" t="s">
        <v>6</v>
      </c>
      <c r="B585" s="39" t="s">
        <v>20</v>
      </c>
      <c r="C585" s="39" t="s">
        <v>21</v>
      </c>
      <c r="D585" s="39" t="s">
        <v>141</v>
      </c>
      <c r="E585" s="39" t="s">
        <v>22</v>
      </c>
      <c r="F585" s="40" t="s">
        <v>142</v>
      </c>
      <c r="G585" s="41" t="s">
        <v>143</v>
      </c>
      <c r="H585" s="40" t="s">
        <v>19</v>
      </c>
      <c r="I585" s="60" t="s">
        <v>25</v>
      </c>
    </row>
    <row r="586" ht="15.75" spans="1:9">
      <c r="A586" s="42">
        <v>1</v>
      </c>
      <c r="B586" s="43">
        <f>IFERROR(VLOOKUP(E584&amp;-$A586,SCH!$E$5:$P$9552,2,0),"")</f>
        <v>0.555555555555556</v>
      </c>
      <c r="C586" s="43" t="str">
        <f>IFERROR(VLOOKUP(E584&amp;-$A586,SCH!$E$5:$P$9552,3,0),"")</f>
        <v>PSL</v>
      </c>
      <c r="D586" s="43" t="str">
        <f>IFERROR(VLOOKUP(E584&amp;-$A586,SCH!$E$5:$P$9552,4,0),"")</f>
        <v>KLKV-NH</v>
      </c>
      <c r="E586" s="43" t="str">
        <f>IFERROR(VLOOKUP(E584&amp;-$A586,SCH!$E$5:$P$9552,5,0),"")</f>
        <v>TVM</v>
      </c>
      <c r="F586" s="43">
        <f>IFERROR(VLOOKUP(E584&amp;-$A586,SCH!$E$5:$P$9552,6,0),"")</f>
        <v>0.625</v>
      </c>
      <c r="G586" s="44">
        <f>IFERROR(VLOOKUP(E584&amp;-$A586,SCH!$E$5:$P$9552,7,0),"")</f>
        <v>37.2</v>
      </c>
      <c r="H586" s="45">
        <f t="shared" ref="H586:H592" si="28">IFERROR((B587-F586),"")</f>
        <v>0.00694444444444398</v>
      </c>
      <c r="I586" s="61"/>
    </row>
    <row r="587" ht="15.75" spans="1:9">
      <c r="A587" s="46">
        <v>2</v>
      </c>
      <c r="B587" s="15">
        <f>IFERROR(VLOOKUP(E584&amp;-$A587,SCH!$E$5:$P$9552,2,0),"")</f>
        <v>0.631944444444444</v>
      </c>
      <c r="C587" s="15" t="str">
        <f>IFERROR(VLOOKUP(E584&amp;-$A587,SCH!$E$5:$P$9552,3,0),"")</f>
        <v>TVM</v>
      </c>
      <c r="D587" s="15" t="str">
        <f>IFERROR(VLOOKUP(E584&amp;-$A587,SCH!$E$5:$P$9552,4,0),"")</f>
        <v>NH</v>
      </c>
      <c r="E587" s="15" t="str">
        <f>IFERROR(VLOOKUP(E584&amp;-$A587,SCH!$E$5:$P$9552,5,0),"")</f>
        <v>KLKV</v>
      </c>
      <c r="F587" s="15">
        <f>IFERROR(VLOOKUP(E584&amp;-$A587,SCH!$E$5:$P$9552,6,0),"")</f>
        <v>0.6875</v>
      </c>
      <c r="G587" s="47">
        <f>IFERROR(VLOOKUP(E584&amp;-$A587,SCH!$E$5:$P$9552,7,0),"")</f>
        <v>33.7</v>
      </c>
      <c r="H587" s="48">
        <f t="shared" si="28"/>
        <v>0.00694444444444497</v>
      </c>
      <c r="I587" s="62"/>
    </row>
    <row r="588" ht="15.75" spans="1:9">
      <c r="A588" s="46">
        <v>3</v>
      </c>
      <c r="B588" s="15">
        <f>IFERROR(VLOOKUP(E584&amp;-$A588,SCH!$E$5:$P$9552,2,0),"")</f>
        <v>0.694444444444445</v>
      </c>
      <c r="C588" s="15" t="str">
        <f>IFERROR(VLOOKUP(E584&amp;-$A588,SCH!$E$5:$P$9552,3,0),"")</f>
        <v>KLKV</v>
      </c>
      <c r="D588" s="15" t="str">
        <f>IFERROR(VLOOKUP(E584&amp;-$A588,SCH!$E$5:$P$9552,4,0),"")</f>
        <v>NH</v>
      </c>
      <c r="E588" s="15" t="str">
        <f>IFERROR(VLOOKUP(E584&amp;-$A588,SCH!$E$5:$P$9552,5,0),"")</f>
        <v>MC</v>
      </c>
      <c r="F588" s="15">
        <f>IFERROR(VLOOKUP(E584&amp;-$A588,SCH!$E$5:$P$9552,6,0),"")</f>
        <v>0.763888888888889</v>
      </c>
      <c r="G588" s="47">
        <f>IFERROR(VLOOKUP(E584&amp;-$A588,SCH!$E$5:$P$9552,7,0),"")</f>
        <v>40</v>
      </c>
      <c r="H588" s="48">
        <f t="shared" si="28"/>
        <v>0.020833333333333</v>
      </c>
      <c r="I588" s="62"/>
    </row>
    <row r="589" ht="15.75" spans="1:9">
      <c r="A589" s="46">
        <v>4</v>
      </c>
      <c r="B589" s="15">
        <f>IFERROR(VLOOKUP(E584&amp;-$A589,SCH!$E$5:$P$9552,2,0),"")</f>
        <v>0.784722222222222</v>
      </c>
      <c r="C589" s="15" t="str">
        <f>IFERROR(VLOOKUP(E584&amp;-$A589,SCH!$E$5:$P$9552,3,0),"")</f>
        <v>MC</v>
      </c>
      <c r="D589" s="15" t="str">
        <f>IFERROR(VLOOKUP(E584&amp;-$A589,SCH!$E$5:$P$9552,4,0),"")</f>
        <v>NH-KLKV</v>
      </c>
      <c r="E589" s="15" t="str">
        <f>IFERROR(VLOOKUP(E584&amp;-$A589,SCH!$E$5:$P$9552,5,0),"")</f>
        <v>PSL</v>
      </c>
      <c r="F589" s="15">
        <f>IFERROR(VLOOKUP(E584&amp;-$A589,SCH!$E$5:$P$9552,6,0),"")</f>
        <v>0.868055555555556</v>
      </c>
      <c r="G589" s="47">
        <f>IFERROR(VLOOKUP(E584&amp;-$A589,SCH!$E$5:$P$9552,7,0),"")</f>
        <v>43.5</v>
      </c>
      <c r="H589" s="48" t="str">
        <f t="shared" si="28"/>
        <v/>
      </c>
      <c r="I589" s="62"/>
    </row>
    <row r="590" ht="15.75" spans="1:9">
      <c r="A590" s="46">
        <v>5</v>
      </c>
      <c r="B590" s="15" t="str">
        <f>IFERROR(VLOOKUP(E584&amp;-$A590,SCH!$E$5:$P$9552,2,0),"")</f>
        <v/>
      </c>
      <c r="C590" s="15" t="str">
        <f>IFERROR(VLOOKUP(E584&amp;-$A590,SCH!$E$5:$P$9552,3,0),"")</f>
        <v/>
      </c>
      <c r="D590" s="15" t="str">
        <f>IFERROR(VLOOKUP(E584&amp;-$A590,SCH!$E$5:$P$9552,4,0),"")</f>
        <v/>
      </c>
      <c r="E590" s="15" t="str">
        <f>IFERROR(VLOOKUP(E584&amp;-$A590,SCH!$E$5:$P$9552,5,0),"")</f>
        <v/>
      </c>
      <c r="F590" s="15" t="str">
        <f>IFERROR(VLOOKUP(E584&amp;-$A590,SCH!$E$5:$P$9552,6,0),"")</f>
        <v/>
      </c>
      <c r="G590" s="47" t="str">
        <f>IFERROR(VLOOKUP(E584&amp;-$A590,SCH!$E$5:$P$9552,7,0),"")</f>
        <v/>
      </c>
      <c r="H590" s="48" t="str">
        <f t="shared" si="28"/>
        <v/>
      </c>
      <c r="I590" s="62"/>
    </row>
    <row r="591" ht="15.75" spans="1:9">
      <c r="A591" s="46">
        <v>6</v>
      </c>
      <c r="B591" s="15" t="str">
        <f>IFERROR(VLOOKUP(E584&amp;-$A591,SCH!$E$5:$P$9552,2,0),"")</f>
        <v/>
      </c>
      <c r="C591" s="15" t="str">
        <f>IFERROR(VLOOKUP(E584&amp;-$A591,SCH!$E$5:$P$9552,3,0),"")</f>
        <v/>
      </c>
      <c r="D591" s="15" t="str">
        <f>IFERROR(VLOOKUP(E584&amp;-$A591,SCH!$E$5:$P$9552,4,0),"")</f>
        <v/>
      </c>
      <c r="E591" s="15" t="str">
        <f>IFERROR(VLOOKUP(E584&amp;-$A591,SCH!$E$5:$P$9552,5,0),"")</f>
        <v/>
      </c>
      <c r="F591" s="15" t="str">
        <f>IFERROR(VLOOKUP(E584&amp;-$A591,SCH!$E$5:$P$9552,6,0),"")</f>
        <v/>
      </c>
      <c r="G591" s="47" t="str">
        <f>IFERROR(VLOOKUP(E584&amp;-$A591,SCH!$E$5:$P$9552,7,0),"")</f>
        <v/>
      </c>
      <c r="H591" s="48" t="str">
        <f t="shared" si="28"/>
        <v/>
      </c>
      <c r="I591" s="62"/>
    </row>
    <row r="592" ht="15.75" spans="1:9">
      <c r="A592" s="46">
        <v>7</v>
      </c>
      <c r="B592" s="15" t="str">
        <f>IFERROR(VLOOKUP(E584&amp;-$A592,SCH!$E$5:$P$9552,2,0),"")</f>
        <v/>
      </c>
      <c r="C592" s="15" t="str">
        <f>IFERROR(VLOOKUP(E584&amp;-$A592,SCH!$E$5:$P$9552,3,0),"")</f>
        <v/>
      </c>
      <c r="D592" s="15" t="str">
        <f>IFERROR(VLOOKUP(E584&amp;-$A592,SCH!$E$5:$P$9552,4,0),"")</f>
        <v/>
      </c>
      <c r="E592" s="15" t="str">
        <f>IFERROR(VLOOKUP(E584&amp;-$A592,SCH!$E$5:$P$9552,5,0),"")</f>
        <v/>
      </c>
      <c r="F592" s="15" t="str">
        <f>IFERROR(VLOOKUP(E584&amp;-$A592,SCH!$E$5:$P$9552,6,0),"")</f>
        <v/>
      </c>
      <c r="G592" s="47" t="str">
        <f>IFERROR(VLOOKUP(E584&amp;-$A592,SCH!$E$5:$P$9552,7,0),"")</f>
        <v/>
      </c>
      <c r="H592" s="48" t="str">
        <f t="shared" si="28"/>
        <v/>
      </c>
      <c r="I592" s="62"/>
    </row>
    <row r="593" ht="16.5" spans="1:9">
      <c r="A593" s="46">
        <v>8</v>
      </c>
      <c r="B593" s="15" t="str">
        <f>IFERROR(VLOOKUP(E584&amp;-$A593,SCH!$E$5:$P$9552,2,0),"")</f>
        <v/>
      </c>
      <c r="C593" s="15" t="str">
        <f>IFERROR(VLOOKUP(E584&amp;-$A593,SCH!$E$5:$P$9552,3,0),"")</f>
        <v/>
      </c>
      <c r="D593" s="15" t="str">
        <f>IFERROR(VLOOKUP(E584&amp;-$A593,SCH!$E$5:$P$9552,4,0),"")</f>
        <v/>
      </c>
      <c r="E593" s="15" t="str">
        <f>IFERROR(VLOOKUP(E584&amp;-$A593,SCH!$E$5:$P$9552,5,0),"")</f>
        <v/>
      </c>
      <c r="F593" s="15" t="str">
        <f>IFERROR(VLOOKUP(E584&amp;-$A593,SCH!$E$5:$P$9552,6,0),"")</f>
        <v/>
      </c>
      <c r="G593" s="47" t="str">
        <f>IFERROR(VLOOKUP(E584&amp;-$A593,SCH!$E$5:$P$9552,7,0),"")</f>
        <v/>
      </c>
      <c r="H593" s="48" t="str">
        <f>IFERROR((#REF!-F593),"")</f>
        <v/>
      </c>
      <c r="I593" s="62"/>
    </row>
    <row r="594" ht="16.5" spans="1:9">
      <c r="A594" s="53" t="s">
        <v>144</v>
      </c>
      <c r="B594" s="53"/>
      <c r="C594" s="54">
        <f>B586-TIME(0,15,0)</f>
        <v>0.545138888888889</v>
      </c>
      <c r="D594" s="53" t="s">
        <v>145</v>
      </c>
      <c r="E594" s="55">
        <f>VLOOKUP(E584&amp;-$A586,SCH!$E$5:$P$9552,8,0)</f>
        <v>0.333333333333334</v>
      </c>
      <c r="F594" s="56" t="s">
        <v>146</v>
      </c>
      <c r="G594" s="56"/>
      <c r="H594" s="56"/>
      <c r="I594" s="64">
        <f>SUM(G586:G593)</f>
        <v>154.4</v>
      </c>
    </row>
    <row r="595" ht="16.5" spans="1:9">
      <c r="A595" s="53" t="s">
        <v>147</v>
      </c>
      <c r="B595" s="53"/>
      <c r="C595" s="54">
        <f>C594+E595</f>
        <v>0.878472222222222</v>
      </c>
      <c r="D595" s="53" t="s">
        <v>148</v>
      </c>
      <c r="E595" s="55">
        <f>VLOOKUP(E584&amp;-$A586,SCH!$E$5:$P$9552,9,0)</f>
        <v>0.333333333333333</v>
      </c>
      <c r="F595" s="56" t="s">
        <v>149</v>
      </c>
      <c r="G595" s="56"/>
      <c r="H595" s="56"/>
      <c r="I595" s="65">
        <f>VLOOKUP(E584&amp;-$A586,SCH!$E$5:$P$9552,10,0)</f>
        <v>3.33066907387547e-16</v>
      </c>
    </row>
    <row r="596" ht="15.75" spans="1:9">
      <c r="A596" s="57" t="s">
        <v>150</v>
      </c>
      <c r="B596" s="57"/>
      <c r="C596" s="57"/>
      <c r="D596" s="57"/>
      <c r="E596" s="57"/>
      <c r="F596" s="57"/>
      <c r="G596" s="57"/>
      <c r="H596" s="57"/>
      <c r="I596" s="57"/>
    </row>
    <row r="597" ht="15.75" spans="1:9">
      <c r="A597" s="57"/>
      <c r="B597" s="57"/>
      <c r="C597" s="57"/>
      <c r="D597" s="57"/>
      <c r="E597" s="57"/>
      <c r="F597" s="57"/>
      <c r="G597" s="57"/>
      <c r="H597" s="57"/>
      <c r="I597" s="57"/>
    </row>
    <row r="598" ht="15.75" spans="1:9">
      <c r="A598" s="57"/>
      <c r="B598" s="57"/>
      <c r="C598" s="57"/>
      <c r="D598" s="57"/>
      <c r="E598" s="57"/>
      <c r="F598" s="57"/>
      <c r="G598" s="57"/>
      <c r="H598" s="57"/>
      <c r="I598" s="57"/>
    </row>
    <row r="599" ht="15.75" spans="1:9">
      <c r="A599" s="58" t="s">
        <v>151</v>
      </c>
      <c r="B599" s="58"/>
      <c r="C599" s="58"/>
      <c r="D599" s="59" t="s">
        <v>152</v>
      </c>
      <c r="E599" s="58" t="s">
        <v>153</v>
      </c>
      <c r="F599" s="58"/>
      <c r="G599" s="58"/>
      <c r="H599" s="58"/>
      <c r="I599" s="58"/>
    </row>
    <row r="600" ht="15.75" spans="1:9">
      <c r="A600" s="58"/>
      <c r="B600" s="58"/>
      <c r="C600" s="58"/>
      <c r="D600" s="59"/>
      <c r="E600" s="58"/>
      <c r="F600" s="58"/>
      <c r="G600" s="58"/>
      <c r="H600" s="58"/>
      <c r="I600" s="58"/>
    </row>
    <row r="601" ht="15.75" spans="1:9">
      <c r="A601" s="58"/>
      <c r="B601" s="58"/>
      <c r="C601" s="58"/>
      <c r="D601" s="59"/>
      <c r="E601" s="58"/>
      <c r="F601" s="58"/>
      <c r="G601" s="58"/>
      <c r="H601" s="58"/>
      <c r="I601" s="58"/>
    </row>
    <row r="602" ht="15.75" spans="1:9">
      <c r="A602" s="58"/>
      <c r="B602" s="58"/>
      <c r="C602" s="58"/>
      <c r="D602" s="59"/>
      <c r="E602" s="58"/>
      <c r="F602" s="58"/>
      <c r="G602" s="58"/>
      <c r="H602" s="58"/>
      <c r="I602" s="58"/>
    </row>
    <row r="604" ht="15.75"/>
    <row r="605" ht="21" spans="1:9">
      <c r="A605" s="29" t="str">
        <f>SCH!$A$1</f>
        <v>UNIT : PARASSALA</v>
      </c>
      <c r="B605" s="29"/>
      <c r="C605" s="29"/>
      <c r="D605" s="29"/>
      <c r="E605" s="29"/>
      <c r="F605" s="29"/>
      <c r="G605" s="29"/>
      <c r="H605" s="29"/>
      <c r="I605" s="29"/>
    </row>
    <row r="606" ht="17.45" customHeight="1" spans="1:9">
      <c r="A606" s="30" t="s">
        <v>135</v>
      </c>
      <c r="B606" s="30"/>
      <c r="C606" s="30"/>
      <c r="D606" s="31"/>
      <c r="E606" s="31"/>
      <c r="F606" s="31"/>
      <c r="G606" s="32" t="s">
        <v>136</v>
      </c>
      <c r="H606" s="32"/>
      <c r="I606" s="32"/>
    </row>
    <row r="607" ht="20.45" customHeight="1" spans="1:9">
      <c r="A607" s="33" t="s">
        <v>137</v>
      </c>
      <c r="B607" s="33"/>
      <c r="C607" s="34" t="s">
        <v>138</v>
      </c>
      <c r="D607" s="33" t="s">
        <v>139</v>
      </c>
      <c r="E607" s="35">
        <v>40</v>
      </c>
      <c r="F607" s="35"/>
      <c r="G607" s="36" t="s">
        <v>140</v>
      </c>
      <c r="H607" s="37"/>
      <c r="I607" s="37"/>
    </row>
    <row r="608" ht="29.25" spans="1:9">
      <c r="A608" s="38" t="s">
        <v>6</v>
      </c>
      <c r="B608" s="39" t="s">
        <v>20</v>
      </c>
      <c r="C608" s="39" t="s">
        <v>21</v>
      </c>
      <c r="D608" s="39" t="s">
        <v>141</v>
      </c>
      <c r="E608" s="39" t="s">
        <v>22</v>
      </c>
      <c r="F608" s="40" t="s">
        <v>142</v>
      </c>
      <c r="G608" s="41" t="s">
        <v>143</v>
      </c>
      <c r="H608" s="40" t="s">
        <v>19</v>
      </c>
      <c r="I608" s="60" t="s">
        <v>25</v>
      </c>
    </row>
    <row r="609" ht="15.75" spans="1:9">
      <c r="A609" s="42">
        <v>1</v>
      </c>
      <c r="B609" s="43">
        <f>IFERROR(VLOOKUP(E607&amp;-$A609,SCH!$E$5:$P$9552,2,0),"")</f>
        <v>0.25</v>
      </c>
      <c r="C609" s="43" t="str">
        <f>IFERROR(VLOOKUP(E607&amp;-$A609,SCH!$E$5:$P$9552,3,0),"")</f>
        <v>PSL</v>
      </c>
      <c r="D609" s="43" t="str">
        <f>IFERROR(VLOOKUP(E607&amp;-$A609,SCH!$E$5:$P$9552,4,0),"")</f>
        <v>UDA</v>
      </c>
      <c r="E609" s="43" t="str">
        <f>IFERROR(VLOOKUP(E607&amp;-$A609,SCH!$E$5:$P$9552,5,0),"")</f>
        <v>KDGRA</v>
      </c>
      <c r="F609" s="43">
        <f>IFERROR(VLOOKUP(E607&amp;-$A609,SCH!$E$5:$P$9552,6,0),"")</f>
        <v>0.263888888888889</v>
      </c>
      <c r="G609" s="44">
        <f>IFERROR(VLOOKUP(E607&amp;-$A609,SCH!$E$5:$P$9552,7,0),"")</f>
        <v>8</v>
      </c>
      <c r="H609" s="45">
        <f t="shared" ref="H609:H613" si="29">IFERROR((B610-F609),"")</f>
        <v>0.00694444444444398</v>
      </c>
      <c r="I609" s="61"/>
    </row>
    <row r="610" ht="15.75" spans="1:9">
      <c r="A610" s="46">
        <v>2</v>
      </c>
      <c r="B610" s="15">
        <f>IFERROR(VLOOKUP(E607&amp;-$A610,SCH!$E$5:$P$9552,2,0),"")</f>
        <v>0.270833333333333</v>
      </c>
      <c r="C610" s="15" t="str">
        <f>IFERROR(VLOOKUP(E607&amp;-$A610,SCH!$E$5:$P$9552,3,0),"")</f>
        <v>KDGRA</v>
      </c>
      <c r="D610" s="15" t="str">
        <f>IFERROR(VLOOKUP(E607&amp;-$A610,SCH!$E$5:$P$9552,4,0),"")</f>
        <v>UDA</v>
      </c>
      <c r="E610" s="15" t="str">
        <f>IFERROR(VLOOKUP(E607&amp;-$A610,SCH!$E$5:$P$9552,5,0),"")</f>
        <v>TVM</v>
      </c>
      <c r="F610" s="15">
        <f>IFERROR(VLOOKUP(E607&amp;-$A610,SCH!$E$5:$P$9552,6,0),"")</f>
        <v>0.326388888888889</v>
      </c>
      <c r="G610" s="47">
        <f>IFERROR(VLOOKUP(E607&amp;-$A610,SCH!$E$5:$P$9552,7,0),"")</f>
        <v>31</v>
      </c>
      <c r="H610" s="48">
        <f t="shared" si="29"/>
        <v>0.00694444444444398</v>
      </c>
      <c r="I610" s="62"/>
    </row>
    <row r="611" ht="15.75" spans="1:9">
      <c r="A611" s="46">
        <v>3</v>
      </c>
      <c r="B611" s="15">
        <f>IFERROR(VLOOKUP(E607&amp;-$A611,SCH!$E$5:$P$9552,2,0),"")</f>
        <v>0.333333333333333</v>
      </c>
      <c r="C611" s="15" t="str">
        <f>IFERROR(VLOOKUP(E607&amp;-$A611,SCH!$E$5:$P$9552,3,0),"")</f>
        <v>TVM</v>
      </c>
      <c r="D611" s="15" t="str">
        <f>IFERROR(VLOOKUP(E607&amp;-$A611,SCH!$E$5:$P$9552,4,0),"")</f>
        <v>UDA</v>
      </c>
      <c r="E611" s="15" t="str">
        <f>IFERROR(VLOOKUP(E607&amp;-$A611,SCH!$E$5:$P$9552,5,0),"")</f>
        <v>KDGRA</v>
      </c>
      <c r="F611" s="15">
        <f>IFERROR(VLOOKUP(E607&amp;-$A611,SCH!$E$5:$P$9552,6,0),"")</f>
        <v>0.385416666666666</v>
      </c>
      <c r="G611" s="47">
        <f>IFERROR(VLOOKUP(E607&amp;-$A611,SCH!$E$5:$P$9552,7,0),"")</f>
        <v>31</v>
      </c>
      <c r="H611" s="48">
        <f t="shared" si="29"/>
        <v>0.00694444444444497</v>
      </c>
      <c r="I611" s="62"/>
    </row>
    <row r="612" ht="15.75" spans="1:9">
      <c r="A612" s="46">
        <v>4</v>
      </c>
      <c r="B612" s="15">
        <f>IFERROR(VLOOKUP(E607&amp;-$A612,SCH!$E$5:$P$9552,2,0),"")</f>
        <v>0.392361111111111</v>
      </c>
      <c r="C612" s="15" t="str">
        <f>IFERROR(VLOOKUP(E607&amp;-$A612,SCH!$E$5:$P$9552,3,0),"")</f>
        <v>KDGRA</v>
      </c>
      <c r="D612" s="15" t="str">
        <f>IFERROR(VLOOKUP(E607&amp;-$A612,SCH!$E$5:$P$9552,4,0),"")</f>
        <v>UDA</v>
      </c>
      <c r="E612" s="15" t="str">
        <f>IFERROR(VLOOKUP(E607&amp;-$A612,SCH!$E$5:$P$9552,5,0),"")</f>
        <v>MC</v>
      </c>
      <c r="F612" s="15">
        <f>IFERROR(VLOOKUP(E607&amp;-$A612,SCH!$E$5:$P$9552,6,0),"")</f>
        <v>0.458333333333333</v>
      </c>
      <c r="G612" s="47">
        <f>IFERROR(VLOOKUP(E607&amp;-$A612,SCH!$E$5:$P$9552,7,0),"")</f>
        <v>38</v>
      </c>
      <c r="H612" s="48">
        <f t="shared" si="29"/>
        <v>0.020833333333334</v>
      </c>
      <c r="I612" s="62"/>
    </row>
    <row r="613" ht="15.75" spans="1:9">
      <c r="A613" s="46">
        <v>5</v>
      </c>
      <c r="B613" s="15">
        <f>IFERROR(VLOOKUP(E607&amp;-$A613,SCH!$E$5:$P$9552,2,0),"")</f>
        <v>0.479166666666667</v>
      </c>
      <c r="C613" s="15" t="str">
        <f>IFERROR(VLOOKUP(E607&amp;-$A613,SCH!$E$5:$P$9552,3,0),"")</f>
        <v>MC</v>
      </c>
      <c r="D613" s="15" t="str">
        <f>IFERROR(VLOOKUP(E607&amp;-$A613,SCH!$E$5:$P$9552,4,0),"")</f>
        <v>NH</v>
      </c>
      <c r="E613" s="15" t="str">
        <f>IFERROR(VLOOKUP(E607&amp;-$A613,SCH!$E$5:$P$9552,5,0),"")</f>
        <v>KLKV</v>
      </c>
      <c r="F613" s="15">
        <f>IFERROR(VLOOKUP(E607&amp;-$A613,SCH!$E$5:$P$9552,6,0),"")</f>
        <v>0.548611111111111</v>
      </c>
      <c r="G613" s="47">
        <f>IFERROR(VLOOKUP(E607&amp;-$A613,SCH!$E$5:$P$9552,7,0),"")</f>
        <v>40</v>
      </c>
      <c r="H613" s="48">
        <f t="shared" si="29"/>
        <v>0.00694444444444497</v>
      </c>
      <c r="I613" s="62"/>
    </row>
    <row r="614" ht="16.5" spans="1:9">
      <c r="A614" s="46">
        <v>6</v>
      </c>
      <c r="B614" s="15">
        <f>IFERROR(VLOOKUP(E607&amp;-$A614,SCH!$E$5:$P$9552,2,0),"")</f>
        <v>0.555555555555556</v>
      </c>
      <c r="C614" s="15" t="str">
        <f>IFERROR(VLOOKUP(E607&amp;-$A614,SCH!$E$5:$P$9552,3,0),"")</f>
        <v>KLKV</v>
      </c>
      <c r="D614" s="15" t="str">
        <f>IFERROR(VLOOKUP(E607&amp;-$A614,SCH!$E$5:$P$9552,4,0),"")</f>
        <v>NH</v>
      </c>
      <c r="E614" s="15" t="str">
        <f>IFERROR(VLOOKUP(E607&amp;-$A614,SCH!$E$5:$P$9552,5,0),"")</f>
        <v>PSL</v>
      </c>
      <c r="F614" s="15">
        <f>IFERROR(VLOOKUP(E607&amp;-$A614,SCH!$E$5:$P$9552,6,0),"")</f>
        <v>0.5625</v>
      </c>
      <c r="G614" s="47">
        <f>IFERROR(VLOOKUP(E607&amp;-$A614,SCH!$E$5:$P$9552,7,0),"")</f>
        <v>3.5</v>
      </c>
      <c r="H614" s="48" t="str">
        <f>IFERROR((#REF!-F614),"")</f>
        <v/>
      </c>
      <c r="I614" s="62"/>
    </row>
    <row r="615" ht="15.95" customHeight="1" spans="1:9">
      <c r="A615" s="53" t="s">
        <v>144</v>
      </c>
      <c r="B615" s="53"/>
      <c r="C615" s="54">
        <f>B609-TIME(0,15,0)</f>
        <v>0.239583333333333</v>
      </c>
      <c r="D615" s="53" t="s">
        <v>145</v>
      </c>
      <c r="E615" s="55">
        <f>VLOOKUP(E607&amp;-$A609,SCH!$E$5:$P$9552,8,0)</f>
        <v>0.333333333333333</v>
      </c>
      <c r="F615" s="56" t="s">
        <v>146</v>
      </c>
      <c r="G615" s="56"/>
      <c r="H615" s="56"/>
      <c r="I615" s="64">
        <f>SUM(G609:G614)</f>
        <v>151.5</v>
      </c>
    </row>
    <row r="616" ht="15.95" customHeight="1" spans="1:9">
      <c r="A616" s="53" t="s">
        <v>147</v>
      </c>
      <c r="B616" s="53"/>
      <c r="C616" s="54">
        <f>C615+E616</f>
        <v>0.572916666666666</v>
      </c>
      <c r="D616" s="53" t="s">
        <v>148</v>
      </c>
      <c r="E616" s="55">
        <f>VLOOKUP(E607&amp;-$A609,SCH!$E$5:$P$9552,9,0)</f>
        <v>0.333333333333333</v>
      </c>
      <c r="F616" s="56" t="s">
        <v>149</v>
      </c>
      <c r="G616" s="56"/>
      <c r="H616" s="56"/>
      <c r="I616" s="65">
        <f>VLOOKUP(E607&amp;-$A609,SCH!$E$5:$P$9552,10,0)</f>
        <v>0</v>
      </c>
    </row>
    <row r="617" ht="14.45" customHeight="1" spans="1:9">
      <c r="A617" s="57" t="s">
        <v>150</v>
      </c>
      <c r="B617" s="57"/>
      <c r="C617" s="57"/>
      <c r="D617" s="57"/>
      <c r="E617" s="57"/>
      <c r="F617" s="57"/>
      <c r="G617" s="57"/>
      <c r="H617" s="57"/>
      <c r="I617" s="57"/>
    </row>
    <row r="618" ht="15.75" spans="1:9">
      <c r="A618" s="57"/>
      <c r="B618" s="57"/>
      <c r="C618" s="57"/>
      <c r="D618" s="57"/>
      <c r="E618" s="57"/>
      <c r="F618" s="57"/>
      <c r="G618" s="57"/>
      <c r="H618" s="57"/>
      <c r="I618" s="57"/>
    </row>
    <row r="619" ht="15.75" spans="1:9">
      <c r="A619" s="57"/>
      <c r="B619" s="57"/>
      <c r="C619" s="57"/>
      <c r="D619" s="57"/>
      <c r="E619" s="57"/>
      <c r="F619" s="57"/>
      <c r="G619" s="57"/>
      <c r="H619" s="57"/>
      <c r="I619" s="57"/>
    </row>
    <row r="620" ht="14.45" customHeight="1" spans="1:9">
      <c r="A620" s="58" t="s">
        <v>151</v>
      </c>
      <c r="B620" s="58"/>
      <c r="C620" s="58"/>
      <c r="D620" s="59" t="s">
        <v>152</v>
      </c>
      <c r="E620" s="58" t="s">
        <v>153</v>
      </c>
      <c r="F620" s="58"/>
      <c r="G620" s="58"/>
      <c r="H620" s="58"/>
      <c r="I620" s="58"/>
    </row>
    <row r="621" ht="15.75" spans="1:9">
      <c r="A621" s="58"/>
      <c r="B621" s="58"/>
      <c r="C621" s="58"/>
      <c r="D621" s="59"/>
      <c r="E621" s="58"/>
      <c r="F621" s="58"/>
      <c r="G621" s="58"/>
      <c r="H621" s="58"/>
      <c r="I621" s="58"/>
    </row>
    <row r="622" ht="15.75" spans="1:9">
      <c r="A622" s="58"/>
      <c r="B622" s="58"/>
      <c r="C622" s="58"/>
      <c r="D622" s="59"/>
      <c r="E622" s="58"/>
      <c r="F622" s="58"/>
      <c r="G622" s="58"/>
      <c r="H622" s="58"/>
      <c r="I622" s="58"/>
    </row>
    <row r="623" ht="15.75" spans="1:9">
      <c r="A623" s="58"/>
      <c r="B623" s="58"/>
      <c r="C623" s="58"/>
      <c r="D623" s="59"/>
      <c r="E623" s="58"/>
      <c r="F623" s="58"/>
      <c r="G623" s="58"/>
      <c r="H623" s="58"/>
      <c r="I623" s="58"/>
    </row>
    <row r="624" ht="15.75"/>
    <row r="625" ht="21" spans="1:9">
      <c r="A625" s="29" t="str">
        <f>SCH!$A$1</f>
        <v>UNIT : PARASSALA</v>
      </c>
      <c r="B625" s="29"/>
      <c r="C625" s="29"/>
      <c r="D625" s="29"/>
      <c r="E625" s="29"/>
      <c r="F625" s="29"/>
      <c r="G625" s="29"/>
      <c r="H625" s="29"/>
      <c r="I625" s="29"/>
    </row>
    <row r="626" ht="17.45" customHeight="1" spans="1:9">
      <c r="A626" s="30" t="s">
        <v>135</v>
      </c>
      <c r="B626" s="30"/>
      <c r="C626" s="30"/>
      <c r="D626" s="31"/>
      <c r="E626" s="31"/>
      <c r="F626" s="31"/>
      <c r="G626" s="32" t="s">
        <v>136</v>
      </c>
      <c r="H626" s="32"/>
      <c r="I626" s="32"/>
    </row>
    <row r="627" ht="20.45" customHeight="1" spans="1:9">
      <c r="A627" s="33" t="s">
        <v>137</v>
      </c>
      <c r="B627" s="33"/>
      <c r="C627" s="34" t="s">
        <v>138</v>
      </c>
      <c r="D627" s="33" t="s">
        <v>139</v>
      </c>
      <c r="E627" s="35">
        <v>41</v>
      </c>
      <c r="F627" s="35"/>
      <c r="G627" s="36" t="s">
        <v>140</v>
      </c>
      <c r="H627" s="37"/>
      <c r="I627" s="37"/>
    </row>
    <row r="628" ht="29.25" spans="1:9">
      <c r="A628" s="38" t="s">
        <v>6</v>
      </c>
      <c r="B628" s="39" t="s">
        <v>20</v>
      </c>
      <c r="C628" s="39" t="s">
        <v>21</v>
      </c>
      <c r="D628" s="39" t="s">
        <v>141</v>
      </c>
      <c r="E628" s="39" t="s">
        <v>22</v>
      </c>
      <c r="F628" s="40" t="s">
        <v>142</v>
      </c>
      <c r="G628" s="41" t="s">
        <v>143</v>
      </c>
      <c r="H628" s="40" t="s">
        <v>19</v>
      </c>
      <c r="I628" s="60" t="s">
        <v>25</v>
      </c>
    </row>
    <row r="629" ht="15.75" spans="1:9">
      <c r="A629" s="42">
        <v>1</v>
      </c>
      <c r="B629" s="43">
        <f>IFERROR(VLOOKUP(E627&amp;-$A629,SCH!$E$5:$P$9552,2,0),"")</f>
        <v>0.288194444444444</v>
      </c>
      <c r="C629" s="43" t="str">
        <f>IFERROR(VLOOKUP(E627&amp;-$A629,SCH!$E$5:$P$9552,3,0),"")</f>
        <v>PSL</v>
      </c>
      <c r="D629" s="43" t="str">
        <f>IFERROR(VLOOKUP(E627&amp;-$A629,SCH!$E$5:$P$9552,4,0),"")</f>
        <v>CHVLA-NR-CVR</v>
      </c>
      <c r="E629" s="43" t="str">
        <f>IFERROR(VLOOKUP(E627&amp;-$A629,SCH!$E$5:$P$9552,5,0),"")</f>
        <v>TVM</v>
      </c>
      <c r="F629" s="43">
        <f>IFERROR(VLOOKUP(E627&amp;-$A629,SCH!$E$5:$P$9552,6,0),"")</f>
        <v>0.354166666666667</v>
      </c>
      <c r="G629" s="44">
        <f>IFERROR(VLOOKUP(E627&amp;-$A629,SCH!$E$5:$P$9552,7,0),"")</f>
        <v>38</v>
      </c>
      <c r="H629" s="45">
        <f t="shared" ref="H629:H635" si="30">IFERROR((B630-F629),"")</f>
        <v>0.00694444444444398</v>
      </c>
      <c r="I629" s="61"/>
    </row>
    <row r="630" ht="15.75" spans="1:9">
      <c r="A630" s="46">
        <v>2</v>
      </c>
      <c r="B630" s="15">
        <f>IFERROR(VLOOKUP(E627&amp;-$A630,SCH!$E$5:$P$9552,2,0),"")</f>
        <v>0.361111111111111</v>
      </c>
      <c r="C630" s="15" t="str">
        <f>IFERROR(VLOOKUP(E627&amp;-$A630,SCH!$E$5:$P$9552,3,0),"")</f>
        <v>TVM</v>
      </c>
      <c r="D630" s="15" t="str">
        <f>IFERROR(VLOOKUP(E627&amp;-$A630,SCH!$E$5:$P$9552,4,0),"")</f>
        <v>CVR</v>
      </c>
      <c r="E630" s="15" t="str">
        <f>IFERROR(VLOOKUP(E627&amp;-$A630,SCH!$E$5:$P$9552,5,0),"")</f>
        <v>KLKV</v>
      </c>
      <c r="F630" s="15">
        <f>IFERROR(VLOOKUP(E627&amp;-$A630,SCH!$E$5:$P$9552,6,0),"")</f>
        <v>0.423611111111111</v>
      </c>
      <c r="G630" s="47">
        <f>IFERROR(VLOOKUP(E627&amp;-$A630,SCH!$E$5:$P$9552,7,0),"")</f>
        <v>35.7</v>
      </c>
      <c r="H630" s="48">
        <f t="shared" si="30"/>
        <v>0.020833333333333</v>
      </c>
      <c r="I630" s="62"/>
    </row>
    <row r="631" ht="15.75" spans="1:9">
      <c r="A631" s="46">
        <v>3</v>
      </c>
      <c r="B631" s="15">
        <f>IFERROR(VLOOKUP(E627&amp;-$A631,SCH!$E$5:$P$9552,2,0),"")</f>
        <v>0.444444444444444</v>
      </c>
      <c r="C631" s="15" t="str">
        <f>IFERROR(VLOOKUP(E627&amp;-$A631,SCH!$E$5:$P$9552,3,0),"")</f>
        <v>KLKV</v>
      </c>
      <c r="D631" s="15" t="str">
        <f>IFERROR(VLOOKUP(E627&amp;-$A631,SCH!$E$5:$P$9552,4,0),"")</f>
        <v>CVR</v>
      </c>
      <c r="E631" s="15" t="str">
        <f>IFERROR(VLOOKUP(E627&amp;-$A631,SCH!$E$5:$P$9552,5,0),"")</f>
        <v>TVM</v>
      </c>
      <c r="F631" s="15">
        <f>IFERROR(VLOOKUP(E627&amp;-$A631,SCH!$E$5:$P$9552,6,0),"")</f>
        <v>0.506944444444444</v>
      </c>
      <c r="G631" s="47">
        <f>IFERROR(VLOOKUP(E627&amp;-$A631,SCH!$E$5:$P$9552,7,0),"")</f>
        <v>35.7</v>
      </c>
      <c r="H631" s="48">
        <f t="shared" si="30"/>
        <v>0.00694444444444497</v>
      </c>
      <c r="I631" s="62"/>
    </row>
    <row r="632" ht="15.75" spans="1:9">
      <c r="A632" s="46">
        <v>4</v>
      </c>
      <c r="B632" s="15">
        <f>IFERROR(VLOOKUP(E627&amp;-$A632,SCH!$E$5:$P$9552,2,0),"")</f>
        <v>0.513888888888889</v>
      </c>
      <c r="C632" s="15" t="str">
        <f>IFERROR(VLOOKUP(E627&amp;-$A632,SCH!$E$5:$P$9552,3,0),"")</f>
        <v>TVM</v>
      </c>
      <c r="D632" s="15" t="str">
        <f>IFERROR(VLOOKUP(E627&amp;-$A632,SCH!$E$5:$P$9552,4,0),"")</f>
        <v>CVR</v>
      </c>
      <c r="E632" s="15" t="str">
        <f>IFERROR(VLOOKUP(E627&amp;-$A632,SCH!$E$5:$P$9552,5,0),"")</f>
        <v>KLKV</v>
      </c>
      <c r="F632" s="15">
        <f>IFERROR(VLOOKUP(E627&amp;-$A632,SCH!$E$5:$P$9552,6,0),"")</f>
        <v>0.576388888888889</v>
      </c>
      <c r="G632" s="47">
        <f>IFERROR(VLOOKUP(E627&amp;-$A632,SCH!$E$5:$P$9552,7,0),"")</f>
        <v>35.7</v>
      </c>
      <c r="H632" s="48">
        <f t="shared" si="30"/>
        <v>0.017361111111111</v>
      </c>
      <c r="I632" s="62"/>
    </row>
    <row r="633" ht="15.75" spans="1:9">
      <c r="A633" s="46">
        <v>5</v>
      </c>
      <c r="B633" s="15">
        <f>IFERROR(VLOOKUP(E627&amp;-$A633,SCH!$E$5:$P$9552,2,0),"")</f>
        <v>0.59375</v>
      </c>
      <c r="C633" s="15" t="str">
        <f>IFERROR(VLOOKUP(E627&amp;-$A633,SCH!$E$5:$P$9552,3,0),"")</f>
        <v>KLKV</v>
      </c>
      <c r="D633" s="15" t="str">
        <f>IFERROR(VLOOKUP(E627&amp;-$A633,SCH!$E$5:$P$9552,4,0),"")</f>
        <v>KRKM</v>
      </c>
      <c r="E633" s="15" t="str">
        <f>IFERROR(VLOOKUP(E627&amp;-$A633,SCH!$E$5:$P$9552,5,0),"")</f>
        <v>VLRD</v>
      </c>
      <c r="F633" s="15">
        <f>IFERROR(VLOOKUP(E627&amp;-$A633,SCH!$E$5:$P$9552,6,0),"")</f>
        <v>0.625</v>
      </c>
      <c r="G633" s="47">
        <f>IFERROR(VLOOKUP(E627&amp;-$A633,SCH!$E$5:$P$9552,7,0),"")</f>
        <v>17</v>
      </c>
      <c r="H633" s="48">
        <f t="shared" si="30"/>
        <v>0.00694444444444398</v>
      </c>
      <c r="I633" s="62"/>
    </row>
    <row r="634" ht="15.75" spans="1:9">
      <c r="A634" s="46">
        <v>6</v>
      </c>
      <c r="B634" s="15">
        <f>IFERROR(VLOOKUP(E627&amp;-$A634,SCH!$E$5:$P$9552,2,0),"")</f>
        <v>0.631944444444444</v>
      </c>
      <c r="C634" s="15" t="str">
        <f>IFERROR(VLOOKUP(E627&amp;-$A634,SCH!$E$5:$P$9552,3,0),"")</f>
        <v>VLRD</v>
      </c>
      <c r="D634" s="15" t="str">
        <f>IFERROR(VLOOKUP(E627&amp;-$A634,SCH!$E$5:$P$9552,4,0),"")</f>
        <v>KRKM-KLKV</v>
      </c>
      <c r="E634" s="15" t="str">
        <f>IFERROR(VLOOKUP(E627&amp;-$A634,SCH!$E$5:$P$9552,5,0),"")</f>
        <v>PSL</v>
      </c>
      <c r="F634" s="15">
        <f>IFERROR(VLOOKUP(E627&amp;-$A634,SCH!$E$5:$P$9552,6,0),"")</f>
        <v>0.666666666666667</v>
      </c>
      <c r="G634" s="47">
        <f>IFERROR(VLOOKUP(E627&amp;-$A634,SCH!$E$5:$P$9552,7,0),"")</f>
        <v>20.5</v>
      </c>
      <c r="H634" s="48" t="str">
        <f t="shared" si="30"/>
        <v/>
      </c>
      <c r="I634" s="62"/>
    </row>
    <row r="635" ht="15.75" spans="1:9">
      <c r="A635" s="46">
        <v>7</v>
      </c>
      <c r="B635" s="15" t="str">
        <f>IFERROR(VLOOKUP(E627&amp;-$A635,SCH!$E$5:$P$9552,2,0),"")</f>
        <v/>
      </c>
      <c r="C635" s="15" t="str">
        <f>IFERROR(VLOOKUP(E627&amp;-$A635,SCH!$E$5:$P$9552,3,0),"")</f>
        <v/>
      </c>
      <c r="D635" s="15" t="str">
        <f>IFERROR(VLOOKUP(E627&amp;-$A635,SCH!$E$5:$P$9552,4,0),"")</f>
        <v/>
      </c>
      <c r="E635" s="15" t="str">
        <f>IFERROR(VLOOKUP(E627&amp;-$A635,SCH!$E$5:$P$9552,5,0),"")</f>
        <v/>
      </c>
      <c r="F635" s="15" t="str">
        <f>IFERROR(VLOOKUP(E627&amp;-$A635,SCH!$E$5:$P$9552,6,0),"")</f>
        <v/>
      </c>
      <c r="G635" s="47" t="str">
        <f>IFERROR(VLOOKUP(E627&amp;-$A635,SCH!$E$5:$P$9552,7,0),"")</f>
        <v/>
      </c>
      <c r="H635" s="48" t="str">
        <f t="shared" si="30"/>
        <v/>
      </c>
      <c r="I635" s="62"/>
    </row>
    <row r="636" ht="16.5" spans="1:9">
      <c r="A636" s="46">
        <v>8</v>
      </c>
      <c r="B636" s="15" t="str">
        <f>IFERROR(VLOOKUP(E627&amp;-$A636,SCH!$E$5:$P$9552,2,0),"")</f>
        <v/>
      </c>
      <c r="C636" s="15" t="str">
        <f>IFERROR(VLOOKUP(E627&amp;-$A636,SCH!$E$5:$P$9552,3,0),"")</f>
        <v/>
      </c>
      <c r="D636" s="15" t="str">
        <f>IFERROR(VLOOKUP(E627&amp;-$A636,SCH!$E$5:$P$9552,4,0),"")</f>
        <v/>
      </c>
      <c r="E636" s="15" t="str">
        <f>IFERROR(VLOOKUP(E627&amp;-$A636,SCH!$E$5:$P$9552,5,0),"")</f>
        <v/>
      </c>
      <c r="F636" s="15" t="str">
        <f>IFERROR(VLOOKUP(E627&amp;-$A636,SCH!$E$5:$P$9552,6,0),"")</f>
        <v/>
      </c>
      <c r="G636" s="47" t="str">
        <f>IFERROR(VLOOKUP(E627&amp;-$A636,SCH!$E$5:$P$9552,7,0),"")</f>
        <v/>
      </c>
      <c r="H636" s="48" t="str">
        <f>IFERROR((#REF!-F636),"")</f>
        <v/>
      </c>
      <c r="I636" s="62"/>
    </row>
    <row r="637" ht="15.95" customHeight="1" spans="1:9">
      <c r="A637" s="53" t="s">
        <v>144</v>
      </c>
      <c r="B637" s="53"/>
      <c r="C637" s="54">
        <f>B629-TIME(0,15,0)</f>
        <v>0.277777777777777</v>
      </c>
      <c r="D637" s="53" t="s">
        <v>145</v>
      </c>
      <c r="E637" s="55">
        <f>VLOOKUP(E627&amp;-$A629,SCH!$E$5:$P$9552,8,0)</f>
        <v>0.381944444444446</v>
      </c>
      <c r="F637" s="56" t="s">
        <v>146</v>
      </c>
      <c r="G637" s="56"/>
      <c r="H637" s="56"/>
      <c r="I637" s="64">
        <f>SUM(G629:G636)</f>
        <v>182.6</v>
      </c>
    </row>
    <row r="638" ht="15.95" customHeight="1" spans="1:9">
      <c r="A638" s="53" t="s">
        <v>147</v>
      </c>
      <c r="B638" s="53"/>
      <c r="C638" s="54">
        <f>C637+E638</f>
        <v>0.677083333333333</v>
      </c>
      <c r="D638" s="53" t="s">
        <v>148</v>
      </c>
      <c r="E638" s="55">
        <f>VLOOKUP(E627&amp;-$A629,SCH!$E$5:$P$9552,9,0)</f>
        <v>0.399305555555556</v>
      </c>
      <c r="F638" s="56" t="s">
        <v>149</v>
      </c>
      <c r="G638" s="56"/>
      <c r="H638" s="56"/>
      <c r="I638" s="65">
        <f>VLOOKUP(E627&amp;-$A629,SCH!$E$5:$P$9552,10,0)</f>
        <v>0.0486111111111123</v>
      </c>
    </row>
    <row r="639" ht="14.45" customHeight="1" spans="1:9">
      <c r="A639" s="57" t="s">
        <v>150</v>
      </c>
      <c r="B639" s="57"/>
      <c r="C639" s="57"/>
      <c r="D639" s="57"/>
      <c r="E639" s="57"/>
      <c r="F639" s="57"/>
      <c r="G639" s="57"/>
      <c r="H639" s="57"/>
      <c r="I639" s="57"/>
    </row>
    <row r="640" ht="15.75" spans="1:9">
      <c r="A640" s="57"/>
      <c r="B640" s="57"/>
      <c r="C640" s="57"/>
      <c r="D640" s="57"/>
      <c r="E640" s="57"/>
      <c r="F640" s="57"/>
      <c r="G640" s="57"/>
      <c r="H640" s="57"/>
      <c r="I640" s="57"/>
    </row>
    <row r="641" ht="15.75" spans="1:9">
      <c r="A641" s="57"/>
      <c r="B641" s="57"/>
      <c r="C641" s="57"/>
      <c r="D641" s="57"/>
      <c r="E641" s="57"/>
      <c r="F641" s="57"/>
      <c r="G641" s="57"/>
      <c r="H641" s="57"/>
      <c r="I641" s="57"/>
    </row>
    <row r="642" ht="14.45" customHeight="1" spans="1:9">
      <c r="A642" s="58" t="s">
        <v>151</v>
      </c>
      <c r="B642" s="58"/>
      <c r="C642" s="58"/>
      <c r="D642" s="59" t="s">
        <v>152</v>
      </c>
      <c r="E642" s="58" t="s">
        <v>153</v>
      </c>
      <c r="F642" s="58"/>
      <c r="G642" s="58"/>
      <c r="H642" s="58"/>
      <c r="I642" s="58"/>
    </row>
    <row r="643" ht="15.75" spans="1:9">
      <c r="A643" s="58"/>
      <c r="B643" s="58"/>
      <c r="C643" s="58"/>
      <c r="D643" s="59"/>
      <c r="E643" s="58"/>
      <c r="F643" s="58"/>
      <c r="G643" s="58"/>
      <c r="H643" s="58"/>
      <c r="I643" s="58"/>
    </row>
    <row r="644" ht="15.75" spans="1:9">
      <c r="A644" s="58"/>
      <c r="B644" s="58"/>
      <c r="C644" s="58"/>
      <c r="D644" s="59"/>
      <c r="E644" s="58"/>
      <c r="F644" s="58"/>
      <c r="G644" s="58"/>
      <c r="H644" s="58"/>
      <c r="I644" s="58"/>
    </row>
    <row r="645" ht="15.75" spans="1:9">
      <c r="A645" s="58"/>
      <c r="B645" s="58"/>
      <c r="C645" s="58"/>
      <c r="D645" s="59"/>
      <c r="E645" s="58"/>
      <c r="F645" s="58"/>
      <c r="G645" s="58"/>
      <c r="H645" s="58"/>
      <c r="I645" s="58"/>
    </row>
    <row r="646" ht="15.75" spans="1:9">
      <c r="A646" s="69"/>
      <c r="B646" s="69"/>
      <c r="C646" s="69"/>
      <c r="D646" s="70"/>
      <c r="E646" s="69"/>
      <c r="F646" s="69"/>
      <c r="G646" s="69"/>
      <c r="H646" s="69"/>
      <c r="I646" s="69"/>
    </row>
    <row r="647" ht="21" customHeight="1" spans="1:9">
      <c r="A647" s="29" t="str">
        <f>SCH!$A$1</f>
        <v>UNIT : PARASSALA</v>
      </c>
      <c r="B647" s="29"/>
      <c r="C647" s="29"/>
      <c r="D647" s="29"/>
      <c r="E647" s="29"/>
      <c r="F647" s="29"/>
      <c r="G647" s="29"/>
      <c r="H647" s="29"/>
      <c r="I647" s="29"/>
    </row>
    <row r="648" ht="19.5" customHeight="1" spans="1:9">
      <c r="A648" s="30" t="s">
        <v>135</v>
      </c>
      <c r="B648" s="30"/>
      <c r="C648" s="30"/>
      <c r="D648" s="31"/>
      <c r="E648" s="31"/>
      <c r="F648" s="31"/>
      <c r="G648" s="32" t="s">
        <v>136</v>
      </c>
      <c r="H648" s="32"/>
      <c r="I648" s="32"/>
    </row>
    <row r="649" ht="16.5" spans="1:9">
      <c r="A649" s="33" t="s">
        <v>137</v>
      </c>
      <c r="B649" s="33"/>
      <c r="C649" s="34" t="s">
        <v>138</v>
      </c>
      <c r="D649" s="33" t="s">
        <v>139</v>
      </c>
      <c r="E649" s="35">
        <v>42</v>
      </c>
      <c r="F649" s="35"/>
      <c r="G649" s="36" t="s">
        <v>140</v>
      </c>
      <c r="H649" s="37"/>
      <c r="I649" s="37"/>
    </row>
    <row r="650" ht="29.25" spans="1:9">
      <c r="A650" s="38" t="s">
        <v>6</v>
      </c>
      <c r="B650" s="39" t="s">
        <v>20</v>
      </c>
      <c r="C650" s="39" t="s">
        <v>21</v>
      </c>
      <c r="D650" s="39" t="s">
        <v>141</v>
      </c>
      <c r="E650" s="39" t="s">
        <v>22</v>
      </c>
      <c r="F650" s="40" t="s">
        <v>142</v>
      </c>
      <c r="G650" s="41" t="s">
        <v>143</v>
      </c>
      <c r="H650" s="40" t="s">
        <v>19</v>
      </c>
      <c r="I650" s="60" t="s">
        <v>25</v>
      </c>
    </row>
    <row r="651" ht="15.75" spans="1:9">
      <c r="A651" s="42">
        <v>1</v>
      </c>
      <c r="B651" s="43">
        <f>IFERROR(VLOOKUP(E649&amp;-$A651,SCH!$E$5:$P$9552,2,0),"")</f>
        <v>0.333333333333333</v>
      </c>
      <c r="C651" s="43" t="str">
        <f>IFERROR(VLOOKUP(E649&amp;-$A651,SCH!$E$5:$P$9552,3,0),"")</f>
        <v>PSL</v>
      </c>
      <c r="D651" s="43" t="str">
        <f>IFERROR(VLOOKUP(E649&amp;-$A651,SCH!$E$5:$P$9552,4,0),"")</f>
        <v>NH</v>
      </c>
      <c r="E651" s="43" t="str">
        <f>IFERROR(VLOOKUP(E649&amp;-$A651,SCH!$E$5:$P$9552,5,0),"")</f>
        <v>KLKV</v>
      </c>
      <c r="F651" s="43">
        <f>IFERROR(VLOOKUP(E649&amp;-$A651,SCH!$E$5:$P$9552,6,0),"")</f>
        <v>0.340277777777777</v>
      </c>
      <c r="G651" s="44">
        <f>IFERROR(VLOOKUP(E649&amp;-$A651,SCH!$E$5:$P$9552,7,0),"")</f>
        <v>3.5</v>
      </c>
      <c r="H651" s="45">
        <f t="shared" ref="H651:H658" si="31">IFERROR((B652-F651),"")</f>
        <v>0.00694444444444497</v>
      </c>
      <c r="I651" s="61"/>
    </row>
    <row r="652" ht="15.75" spans="1:9">
      <c r="A652" s="46">
        <v>2</v>
      </c>
      <c r="B652" s="15">
        <f>IFERROR(VLOOKUP(E649&amp;-$A652,SCH!$E$5:$P$9552,2,0),"")</f>
        <v>0.347222222222222</v>
      </c>
      <c r="C652" s="15" t="str">
        <f>IFERROR(VLOOKUP(E649&amp;-$A652,SCH!$E$5:$P$9552,3,0),"")</f>
        <v>KLKV</v>
      </c>
      <c r="D652" s="15" t="str">
        <f>IFERROR(VLOOKUP(E649&amp;-$A652,SCH!$E$5:$P$9552,4,0),"")</f>
        <v>NH</v>
      </c>
      <c r="E652" s="15" t="str">
        <f>IFERROR(VLOOKUP(E649&amp;-$A652,SCH!$E$5:$P$9552,5,0),"")</f>
        <v>TVM</v>
      </c>
      <c r="F652" s="15">
        <f>IFERROR(VLOOKUP(E649&amp;-$A652,SCH!$E$5:$P$9552,6,0),"")</f>
        <v>0.402777777777778</v>
      </c>
      <c r="G652" s="47">
        <f>IFERROR(VLOOKUP(E649&amp;-$A652,SCH!$E$5:$P$9552,7,0),"")</f>
        <v>33.7</v>
      </c>
      <c r="H652" s="48">
        <f t="shared" si="31"/>
        <v>0.00694444444444398</v>
      </c>
      <c r="I652" s="62"/>
    </row>
    <row r="653" ht="15.75" spans="1:9">
      <c r="A653" s="46">
        <v>3</v>
      </c>
      <c r="B653" s="15">
        <f>IFERROR(VLOOKUP(E649&amp;-$A653,SCH!$E$5:$P$9552,2,0),"")</f>
        <v>0.409722222222222</v>
      </c>
      <c r="C653" s="15" t="str">
        <f>IFERROR(VLOOKUP(E649&amp;-$A653,SCH!$E$5:$P$9552,3,0),"")</f>
        <v>TVM</v>
      </c>
      <c r="D653" s="15" t="str">
        <f>IFERROR(VLOOKUP(E649&amp;-$A653,SCH!$E$5:$P$9552,4,0),"")</f>
        <v>NH</v>
      </c>
      <c r="E653" s="15" t="str">
        <f>IFERROR(VLOOKUP(E649&amp;-$A653,SCH!$E$5:$P$9552,5,0),"")</f>
        <v>KLKV</v>
      </c>
      <c r="F653" s="15">
        <f>IFERROR(VLOOKUP(E649&amp;-$A653,SCH!$E$5:$P$9552,6,0),"")</f>
        <v>0.465277777777778</v>
      </c>
      <c r="G653" s="47">
        <f>IFERROR(VLOOKUP(E649&amp;-$A653,SCH!$E$5:$P$9552,7,0),"")</f>
        <v>33.7</v>
      </c>
      <c r="H653" s="48">
        <f t="shared" si="31"/>
        <v>0.00694444444444398</v>
      </c>
      <c r="I653" s="62"/>
    </row>
    <row r="654" ht="15.75" spans="1:9">
      <c r="A654" s="46">
        <v>4</v>
      </c>
      <c r="B654" s="15">
        <f>IFERROR(VLOOKUP(E649&amp;-$A654,SCH!$E$5:$P$9552,2,0),"")</f>
        <v>0.472222222222222</v>
      </c>
      <c r="C654" s="15" t="str">
        <f>IFERROR(VLOOKUP(E649&amp;-$A654,SCH!$E$5:$P$9552,3,0),"")</f>
        <v>KLKV</v>
      </c>
      <c r="D654" s="15" t="str">
        <f>IFERROR(VLOOKUP(E649&amp;-$A654,SCH!$E$5:$P$9552,4,0),"")</f>
        <v>NH</v>
      </c>
      <c r="E654" s="15" t="str">
        <f>IFERROR(VLOOKUP(E649&amp;-$A654,SCH!$E$5:$P$9552,5,0),"")</f>
        <v>TVM</v>
      </c>
      <c r="F654" s="15">
        <f>IFERROR(VLOOKUP(E649&amp;-$A654,SCH!$E$5:$P$9552,6,0),"")</f>
        <v>0.524305555555556</v>
      </c>
      <c r="G654" s="47">
        <f>IFERROR(VLOOKUP(E649&amp;-$A654,SCH!$E$5:$P$9552,7,0),"")</f>
        <v>33.7</v>
      </c>
      <c r="H654" s="48">
        <f t="shared" si="31"/>
        <v>0.0208333333333329</v>
      </c>
      <c r="I654" s="62"/>
    </row>
    <row r="655" ht="15.75" spans="1:9">
      <c r="A655" s="46">
        <v>5</v>
      </c>
      <c r="B655" s="15">
        <f>IFERROR(VLOOKUP(E649&amp;-$A655,SCH!$E$5:$P$9552,2,0),"")</f>
        <v>0.545138888888889</v>
      </c>
      <c r="C655" s="15" t="str">
        <f>IFERROR(VLOOKUP(E649&amp;-$A655,SCH!$E$5:$P$9552,3,0),"")</f>
        <v>TVM</v>
      </c>
      <c r="D655" s="15" t="str">
        <f>IFERROR(VLOOKUP(E649&amp;-$A655,SCH!$E$5:$P$9552,4,0),"")</f>
        <v>NH</v>
      </c>
      <c r="E655" s="15" t="str">
        <f>IFERROR(VLOOKUP(E649&amp;-$A655,SCH!$E$5:$P$9552,5,0),"")</f>
        <v>NTA</v>
      </c>
      <c r="F655" s="15">
        <f>IFERROR(VLOOKUP(E649&amp;-$A655,SCH!$E$5:$P$9552,6,0),"")</f>
        <v>0.576388888888889</v>
      </c>
      <c r="G655" s="47">
        <f>IFERROR(VLOOKUP(E649&amp;-$A655,SCH!$E$5:$P$9552,7,0),"")</f>
        <v>20.7</v>
      </c>
      <c r="H655" s="48">
        <f t="shared" si="31"/>
        <v>0.00694444444444409</v>
      </c>
      <c r="I655" s="62"/>
    </row>
    <row r="656" ht="15.75" spans="1:9">
      <c r="A656" s="46">
        <v>6</v>
      </c>
      <c r="B656" s="15">
        <f>IFERROR(VLOOKUP(E649&amp;-$A656,SCH!$E$5:$P$9552,2,0),"")</f>
        <v>0.583333333333333</v>
      </c>
      <c r="C656" s="15" t="str">
        <f>IFERROR(VLOOKUP(E649&amp;-$A656,SCH!$E$5:$P$9552,3,0),"")</f>
        <v>NTA</v>
      </c>
      <c r="D656" s="15" t="str">
        <f>IFERROR(VLOOKUP(E649&amp;-$A656,SCH!$E$5:$P$9552,4,0),"")</f>
        <v>NH</v>
      </c>
      <c r="E656" s="15" t="str">
        <f>IFERROR(VLOOKUP(E649&amp;-$A656,SCH!$E$5:$P$9552,5,0),"")</f>
        <v>TVM</v>
      </c>
      <c r="F656" s="15">
        <f>IFERROR(VLOOKUP(E649&amp;-$A656,SCH!$E$5:$P$9552,6,0),"")</f>
        <v>0.618055555555555</v>
      </c>
      <c r="G656" s="47">
        <f>IFERROR(VLOOKUP(E649&amp;-$A656,SCH!$E$5:$P$9552,7,0),"")</f>
        <v>20.7</v>
      </c>
      <c r="H656" s="48">
        <f t="shared" si="31"/>
        <v>0.00694444444444497</v>
      </c>
      <c r="I656" s="62"/>
    </row>
    <row r="657" ht="15.75" spans="1:9">
      <c r="A657" s="46">
        <v>7</v>
      </c>
      <c r="B657" s="15">
        <f>IFERROR(VLOOKUP(E649&amp;-$A657,SCH!$E$5:$P$9552,2,0),"")</f>
        <v>0.625</v>
      </c>
      <c r="C657" s="15" t="str">
        <f>IFERROR(VLOOKUP(E649&amp;-$A657,SCH!$E$5:$P$9552,3,0),"")</f>
        <v>TVM</v>
      </c>
      <c r="D657" s="15" t="str">
        <f>IFERROR(VLOOKUP(E649&amp;-$A657,SCH!$E$5:$P$9552,4,0),"")</f>
        <v>NH</v>
      </c>
      <c r="E657" s="15" t="str">
        <f>IFERROR(VLOOKUP(E649&amp;-$A657,SCH!$E$5:$P$9552,5,0),"")</f>
        <v>KLKV</v>
      </c>
      <c r="F657" s="15">
        <f>IFERROR(VLOOKUP(E649&amp;-$A657,SCH!$E$5:$P$9552,6,0),"")</f>
        <v>0.680555555555556</v>
      </c>
      <c r="G657" s="47">
        <f>IFERROR(VLOOKUP(E649&amp;-$A657,SCH!$E$5:$P$9552,7,0),"")</f>
        <v>33.7</v>
      </c>
      <c r="H657" s="48">
        <f t="shared" si="31"/>
        <v>0.00694444444444398</v>
      </c>
      <c r="I657" s="62"/>
    </row>
    <row r="658" ht="15.75" spans="1:9">
      <c r="A658" s="46">
        <v>8</v>
      </c>
      <c r="B658" s="15">
        <f>IFERROR(VLOOKUP(E649&amp;-$A658,SCH!$E$5:$P$9552,2,0),"")</f>
        <v>0.6875</v>
      </c>
      <c r="C658" s="15" t="str">
        <f>IFERROR(VLOOKUP(E649&amp;-$A658,SCH!$E$5:$P$9552,3,0),"")</f>
        <v>KLKV</v>
      </c>
      <c r="D658" s="15" t="str">
        <f>IFERROR(VLOOKUP(E649&amp;-$A658,SCH!$E$5:$P$9552,4,0),"")</f>
        <v>NH</v>
      </c>
      <c r="E658" s="15" t="str">
        <f>IFERROR(VLOOKUP(E649&amp;-$A658,SCH!$E$5:$P$9552,5,0),"")</f>
        <v>NTA</v>
      </c>
      <c r="F658" s="15">
        <f>IFERROR(VLOOKUP(E649&amp;-$A658,SCH!$E$5:$P$9552,6,0),"")</f>
        <v>0.704861111111111</v>
      </c>
      <c r="G658" s="47">
        <f>IFERROR(VLOOKUP(E649&amp;-$A658,SCH!$E$5:$P$9552,7,0),"")</f>
        <v>13</v>
      </c>
      <c r="H658" s="48">
        <f t="shared" si="31"/>
        <v>0.00694444444444398</v>
      </c>
      <c r="I658" s="62"/>
    </row>
    <row r="659" ht="16.5" customHeight="1" spans="1:9">
      <c r="A659" s="46">
        <v>9</v>
      </c>
      <c r="B659" s="15">
        <f>IFERROR(VLOOKUP(E649&amp;-$A659,SCH!$E$5:$P$9552,2,0),"")</f>
        <v>0.711805555555555</v>
      </c>
      <c r="C659" s="15" t="str">
        <f>IFERROR(VLOOKUP(E649&amp;-$A659,SCH!$E$5:$P$9552,3,0),"")</f>
        <v>NTA</v>
      </c>
      <c r="D659" s="15" t="str">
        <f>IFERROR(VLOOKUP(E649&amp;-$A659,SCH!$E$5:$P$9552,4,0),"")</f>
        <v>NH</v>
      </c>
      <c r="E659" s="15" t="str">
        <f>IFERROR(VLOOKUP(E649&amp;-$A659,SCH!$E$5:$P$9552,5,0),"")</f>
        <v>PSL</v>
      </c>
      <c r="F659" s="15">
        <f>IFERROR(VLOOKUP(E649&amp;-$A659,SCH!$E$5:$P$9552,6,0),"")</f>
        <v>0.729166666666667</v>
      </c>
      <c r="G659" s="47">
        <f>IFERROR(VLOOKUP(E649&amp;-$A659,SCH!$E$5:$P$9552,7,0),"")</f>
        <v>12</v>
      </c>
      <c r="H659" s="48" t="str">
        <f>IFERROR((#REF!-F659),"")</f>
        <v/>
      </c>
      <c r="I659" s="62"/>
    </row>
    <row r="660" ht="16.5" customHeight="1" spans="1:9">
      <c r="A660" s="53" t="s">
        <v>144</v>
      </c>
      <c r="B660" s="53"/>
      <c r="C660" s="54">
        <f>B651-TIME(0,15,0)</f>
        <v>0.322916666666666</v>
      </c>
      <c r="D660" s="53" t="s">
        <v>145</v>
      </c>
      <c r="E660" s="55">
        <f>VLOOKUP(E649&amp;-$A651,SCH!$E$5:$P$9552,8,0)</f>
        <v>0.416666666666668</v>
      </c>
      <c r="F660" s="56" t="s">
        <v>146</v>
      </c>
      <c r="G660" s="56"/>
      <c r="H660" s="56"/>
      <c r="I660" s="64">
        <f>SUM(G651:G659)</f>
        <v>204.7</v>
      </c>
    </row>
    <row r="661" ht="15.75" customHeight="1" spans="1:9">
      <c r="A661" s="53" t="s">
        <v>147</v>
      </c>
      <c r="B661" s="53"/>
      <c r="C661" s="54">
        <f>C660+E661</f>
        <v>0.739583333333333</v>
      </c>
      <c r="D661" s="53" t="s">
        <v>148</v>
      </c>
      <c r="E661" s="55">
        <f>VLOOKUP(E649&amp;-$A651,SCH!$E$5:$P$9552,9,0)</f>
        <v>0.416666666666667</v>
      </c>
      <c r="F661" s="56" t="s">
        <v>149</v>
      </c>
      <c r="G661" s="56"/>
      <c r="H661" s="56"/>
      <c r="I661" s="65">
        <f>VLOOKUP(E649&amp;-$A651,SCH!$E$5:$P$9552,10,0)</f>
        <v>0.0833333333333344</v>
      </c>
    </row>
    <row r="662" ht="15.75" spans="1:9">
      <c r="A662" s="57" t="s">
        <v>150</v>
      </c>
      <c r="B662" s="57"/>
      <c r="C662" s="57"/>
      <c r="D662" s="57"/>
      <c r="E662" s="57"/>
      <c r="F662" s="57"/>
      <c r="G662" s="57"/>
      <c r="H662" s="57"/>
      <c r="I662" s="57"/>
    </row>
    <row r="663" ht="15.75" spans="1:9">
      <c r="A663" s="57"/>
      <c r="B663" s="57"/>
      <c r="C663" s="57"/>
      <c r="D663" s="57"/>
      <c r="E663" s="57"/>
      <c r="F663" s="57"/>
      <c r="G663" s="57"/>
      <c r="H663" s="57"/>
      <c r="I663" s="57"/>
    </row>
    <row r="664" ht="15.75" customHeight="1" spans="1:9">
      <c r="A664" s="57"/>
      <c r="B664" s="57"/>
      <c r="C664" s="57"/>
      <c r="D664" s="57"/>
      <c r="E664" s="57"/>
      <c r="F664" s="57"/>
      <c r="G664" s="57"/>
      <c r="H664" s="57"/>
      <c r="I664" s="57"/>
    </row>
    <row r="665" ht="15.75" spans="1:9">
      <c r="A665" s="58" t="s">
        <v>151</v>
      </c>
      <c r="B665" s="58"/>
      <c r="C665" s="58"/>
      <c r="D665" s="59" t="s">
        <v>152</v>
      </c>
      <c r="E665" s="58" t="s">
        <v>153</v>
      </c>
      <c r="F665" s="58"/>
      <c r="G665" s="58"/>
      <c r="H665" s="58"/>
      <c r="I665" s="58"/>
    </row>
    <row r="666" ht="15.75" spans="1:9">
      <c r="A666" s="58"/>
      <c r="B666" s="58"/>
      <c r="C666" s="58"/>
      <c r="D666" s="59"/>
      <c r="E666" s="58"/>
      <c r="F666" s="58"/>
      <c r="G666" s="58"/>
      <c r="H666" s="58"/>
      <c r="I666" s="58"/>
    </row>
    <row r="667" ht="15.75" spans="1:9">
      <c r="A667" s="58"/>
      <c r="B667" s="58"/>
      <c r="C667" s="58"/>
      <c r="D667" s="59"/>
      <c r="E667" s="58"/>
      <c r="F667" s="58"/>
      <c r="G667" s="58"/>
      <c r="H667" s="58"/>
      <c r="I667" s="58"/>
    </row>
    <row r="668" ht="15.75" spans="1:9">
      <c r="A668" s="58"/>
      <c r="B668" s="58"/>
      <c r="C668" s="58"/>
      <c r="D668" s="59"/>
      <c r="E668" s="58"/>
      <c r="F668" s="58"/>
      <c r="G668" s="58"/>
      <c r="H668" s="58"/>
      <c r="I668" s="58"/>
    </row>
    <row r="669" ht="15.75"/>
    <row r="670" ht="21" spans="1:9">
      <c r="A670" s="29" t="str">
        <f>SCH!$A$1</f>
        <v>UNIT : PARASSALA</v>
      </c>
      <c r="B670" s="29"/>
      <c r="C670" s="29"/>
      <c r="D670" s="29"/>
      <c r="E670" s="29"/>
      <c r="F670" s="29"/>
      <c r="G670" s="29"/>
      <c r="H670" s="29"/>
      <c r="I670" s="29"/>
    </row>
    <row r="671" ht="17.45" customHeight="1" spans="1:9">
      <c r="A671" s="30" t="s">
        <v>135</v>
      </c>
      <c r="B671" s="30"/>
      <c r="C671" s="30"/>
      <c r="D671" s="31"/>
      <c r="E671" s="31"/>
      <c r="F671" s="31"/>
      <c r="G671" s="32" t="s">
        <v>136</v>
      </c>
      <c r="H671" s="32"/>
      <c r="I671" s="32"/>
    </row>
    <row r="672" ht="20.45" customHeight="1" spans="1:9">
      <c r="A672" s="33" t="s">
        <v>137</v>
      </c>
      <c r="B672" s="33"/>
      <c r="C672" s="34" t="s">
        <v>138</v>
      </c>
      <c r="D672" s="33" t="s">
        <v>139</v>
      </c>
      <c r="E672" s="35">
        <v>43</v>
      </c>
      <c r="F672" s="35"/>
      <c r="G672" s="36" t="s">
        <v>140</v>
      </c>
      <c r="H672" s="37"/>
      <c r="I672" s="37"/>
    </row>
    <row r="673" ht="29.25" spans="1:9">
      <c r="A673" s="38" t="s">
        <v>6</v>
      </c>
      <c r="B673" s="39" t="s">
        <v>20</v>
      </c>
      <c r="C673" s="39" t="s">
        <v>21</v>
      </c>
      <c r="D673" s="39" t="s">
        <v>141</v>
      </c>
      <c r="E673" s="39" t="s">
        <v>22</v>
      </c>
      <c r="F673" s="40" t="s">
        <v>142</v>
      </c>
      <c r="G673" s="41" t="s">
        <v>143</v>
      </c>
      <c r="H673" s="40" t="s">
        <v>19</v>
      </c>
      <c r="I673" s="60" t="s">
        <v>25</v>
      </c>
    </row>
    <row r="674" ht="15.75" spans="1:9">
      <c r="A674" s="42">
        <v>1</v>
      </c>
      <c r="B674" s="43">
        <f>IFERROR(VLOOKUP(E672&amp;-$A674,SCH!$E$5:$P$9552,2,0),"")</f>
        <v>0.315972222222222</v>
      </c>
      <c r="C674" s="43" t="str">
        <f>IFERROR(VLOOKUP(E672&amp;-$A674,SCH!$E$5:$P$9552,3,0),"")</f>
        <v>PSL</v>
      </c>
      <c r="D674" s="43" t="str">
        <f>IFERROR(VLOOKUP(E672&amp;-$A674,SCH!$E$5:$P$9552,4,0),"")</f>
        <v>NH</v>
      </c>
      <c r="E674" s="43" t="str">
        <f>IFERROR(VLOOKUP(E672&amp;-$A674,SCH!$E$5:$P$9552,5,0),"")</f>
        <v>KLKV</v>
      </c>
      <c r="F674" s="43">
        <f>IFERROR(VLOOKUP(E672&amp;-$A674,SCH!$E$5:$P$9552,6,0),"")</f>
        <v>0.322916666666666</v>
      </c>
      <c r="G674" s="44">
        <f>IFERROR(VLOOKUP(E672&amp;-$A674,SCH!$E$5:$P$9552,7,0),"")</f>
        <v>3.5</v>
      </c>
      <c r="H674" s="45">
        <f t="shared" ref="H674:H678" si="32">IFERROR((B675-F674),"")</f>
        <v>0.00347222222222299</v>
      </c>
      <c r="I674" s="61"/>
    </row>
    <row r="675" ht="15.75" spans="1:9">
      <c r="A675" s="46">
        <v>2</v>
      </c>
      <c r="B675" s="15">
        <f>IFERROR(VLOOKUP(E672&amp;-$A675,SCH!$E$5:$P$9552,2,0),"")</f>
        <v>0.326388888888889</v>
      </c>
      <c r="C675" s="15" t="str">
        <f>IFERROR(VLOOKUP(E672&amp;-$A675,SCH!$E$5:$P$9552,3,0),"")</f>
        <v>KLKV</v>
      </c>
      <c r="D675" s="15" t="str">
        <f>IFERROR(VLOOKUP(E672&amp;-$A675,SCH!$E$5:$P$9552,4,0),"")</f>
        <v>NH-TVM-VZD-VLBLM</v>
      </c>
      <c r="E675" s="15" t="str">
        <f>IFERROR(VLOOKUP(E672&amp;-$A675,SCH!$E$5:$P$9552,5,0),"")</f>
        <v>EF</v>
      </c>
      <c r="F675" s="15">
        <f>IFERROR(VLOOKUP(E672&amp;-$A675,SCH!$E$5:$P$9552,6,0),"")</f>
        <v>0.402777777777778</v>
      </c>
      <c r="G675" s="47">
        <f>IFERROR(VLOOKUP(E672&amp;-$A675,SCH!$E$5:$P$9552,7,0),"")</f>
        <v>43</v>
      </c>
      <c r="H675" s="71">
        <f t="shared" si="32"/>
        <v>0.00694444444444398</v>
      </c>
      <c r="I675" s="62"/>
    </row>
    <row r="676" ht="15.75" spans="1:11">
      <c r="A676" s="46">
        <v>3</v>
      </c>
      <c r="B676" s="15">
        <f>IFERROR(VLOOKUP(E672&amp;-$A676,SCH!$E$5:$P$9552,2,0),"")</f>
        <v>0.409722222222222</v>
      </c>
      <c r="C676" s="15" t="str">
        <f>IFERROR(VLOOKUP(E672&amp;-$A676,SCH!$E$5:$P$9552,3,0),"")</f>
        <v>EF</v>
      </c>
      <c r="D676" s="15" t="str">
        <f>IFERROR(VLOOKUP(E672&amp;-$A676,SCH!$E$5:$P$9552,4,0),"")</f>
        <v>NH</v>
      </c>
      <c r="E676" s="15" t="str">
        <f>IFERROR(VLOOKUP(E672&amp;-$A676,SCH!$E$5:$P$9552,5,0),"")</f>
        <v>KLKV</v>
      </c>
      <c r="F676" s="15">
        <f>IFERROR(VLOOKUP(E672&amp;-$A676,SCH!$E$5:$P$9552,6,0),"")</f>
        <v>0.46875</v>
      </c>
      <c r="G676" s="47">
        <f>IFERROR(VLOOKUP(E672&amp;-$A676,SCH!$E$5:$P$9552,7,0),"")</f>
        <v>33.7</v>
      </c>
      <c r="H676" s="71">
        <f t="shared" si="32"/>
        <v>0.166666666666667</v>
      </c>
      <c r="I676" s="62"/>
      <c r="K676" t="s">
        <v>154</v>
      </c>
    </row>
    <row r="677" ht="15.75" spans="1:9">
      <c r="A677" s="46">
        <v>4</v>
      </c>
      <c r="B677" s="15">
        <f>IFERROR(VLOOKUP(E672&amp;-$A677,SCH!$E$5:$P$9552,2,0),"")</f>
        <v>0.635416666666667</v>
      </c>
      <c r="C677" s="15" t="str">
        <f>IFERROR(VLOOKUP(E672&amp;-$A677,SCH!$E$5:$P$9552,3,0),"")</f>
        <v>KLKV</v>
      </c>
      <c r="D677" s="15" t="str">
        <f>IFERROR(VLOOKUP(E672&amp;-$A677,SCH!$E$5:$P$9552,4,0),"")</f>
        <v>NH-TVM</v>
      </c>
      <c r="E677" s="15" t="str">
        <f>IFERROR(VLOOKUP(E672&amp;-$A677,SCH!$E$5:$P$9552,5,0),"")</f>
        <v>EF</v>
      </c>
      <c r="F677" s="15">
        <f>IFERROR(VLOOKUP(E672&amp;-$A677,SCH!$E$5:$P$9552,6,0),"")</f>
        <v>0.694444444444444</v>
      </c>
      <c r="G677" s="47">
        <f>IFERROR(VLOOKUP(E672&amp;-$A677,SCH!$E$5:$P$9552,7,0),"")</f>
        <v>33.7</v>
      </c>
      <c r="H677" s="48">
        <f t="shared" si="32"/>
        <v>0.00694444444444497</v>
      </c>
      <c r="I677" s="62"/>
    </row>
    <row r="678" ht="15.75" spans="1:9">
      <c r="A678" s="46">
        <v>5</v>
      </c>
      <c r="B678" s="15">
        <f>IFERROR(VLOOKUP(E672&amp;-$A678,SCH!$E$5:$P$9552,2,0),"")</f>
        <v>0.701388888888889</v>
      </c>
      <c r="C678" s="15" t="str">
        <f>IFERROR(VLOOKUP(E672&amp;-$A678,SCH!$E$5:$P$9552,3,0),"")</f>
        <v>EF</v>
      </c>
      <c r="D678" s="15" t="str">
        <f>IFERROR(VLOOKUP(E672&amp;-$A678,SCH!$E$5:$P$9552,4,0),"")</f>
        <v>NH-TVM-VZD-VLBLM</v>
      </c>
      <c r="E678" s="15" t="str">
        <f>IFERROR(VLOOKUP(E672&amp;-$A678,SCH!$E$5:$P$9552,5,0),"")</f>
        <v>KLKV</v>
      </c>
      <c r="F678" s="15">
        <f>IFERROR(VLOOKUP(E672&amp;-$A678,SCH!$E$5:$P$9552,6,0),"")</f>
        <v>0.784722222222222</v>
      </c>
      <c r="G678" s="47">
        <f>IFERROR(VLOOKUP(E672&amp;-$A678,SCH!$E$5:$P$9552,7,0),"")</f>
        <v>43</v>
      </c>
      <c r="H678" s="48">
        <f t="shared" si="32"/>
        <v>0.00347222222222299</v>
      </c>
      <c r="I678" s="62"/>
    </row>
    <row r="679" ht="16.5" spans="1:9">
      <c r="A679" s="46">
        <v>6</v>
      </c>
      <c r="B679" s="15">
        <f>IFERROR(VLOOKUP(E672&amp;-$A679,SCH!$E$5:$P$9552,2,0),"")</f>
        <v>0.788194444444445</v>
      </c>
      <c r="C679" s="15" t="str">
        <f>IFERROR(VLOOKUP(E672&amp;-$A679,SCH!$E$5:$P$9552,3,0),"")</f>
        <v>KLKV</v>
      </c>
      <c r="D679" s="15" t="str">
        <f>IFERROR(VLOOKUP(E672&amp;-$A679,SCH!$E$5:$P$9552,4,0),"")</f>
        <v>NH</v>
      </c>
      <c r="E679" s="15" t="str">
        <f>IFERROR(VLOOKUP(E672&amp;-$A679,SCH!$E$5:$P$9552,5,0),"")</f>
        <v>PSL</v>
      </c>
      <c r="F679" s="15">
        <f>IFERROR(VLOOKUP(E672&amp;-$A679,SCH!$E$5:$P$9552,6,0),"")</f>
        <v>0.795138888888889</v>
      </c>
      <c r="G679" s="47">
        <f>IFERROR(VLOOKUP(E672&amp;-$A679,SCH!$E$5:$P$9552,7,0),"")</f>
        <v>3.5</v>
      </c>
      <c r="H679" s="48" t="str">
        <f>IFERROR((#REF!-F679),"")</f>
        <v/>
      </c>
      <c r="I679" s="62"/>
    </row>
    <row r="680" ht="15.95" customHeight="1" spans="1:9">
      <c r="A680" s="53" t="s">
        <v>144</v>
      </c>
      <c r="B680" s="53"/>
      <c r="C680" s="54">
        <f>B674-TIME(0,15,0)</f>
        <v>0.305555555555555</v>
      </c>
      <c r="D680" s="53" t="s">
        <v>145</v>
      </c>
      <c r="E680" s="55">
        <v>0.333333333333333</v>
      </c>
      <c r="F680" s="56" t="s">
        <v>146</v>
      </c>
      <c r="G680" s="56"/>
      <c r="H680" s="56"/>
      <c r="I680" s="64">
        <f>SUM(G674:G679)</f>
        <v>160.4</v>
      </c>
    </row>
    <row r="681" ht="15.95" customHeight="1" spans="1:9">
      <c r="A681" s="53" t="s">
        <v>147</v>
      </c>
      <c r="B681" s="53"/>
      <c r="C681" s="54">
        <f>C680+E681</f>
        <v>0.805555555555555</v>
      </c>
      <c r="D681" s="53" t="s">
        <v>148</v>
      </c>
      <c r="E681" s="55">
        <f>VLOOKUP(E672&amp;-$A674,SCH!$E$5:$P$9552,9,0)</f>
        <v>0.5</v>
      </c>
      <c r="F681" s="56" t="s">
        <v>149</v>
      </c>
      <c r="G681" s="56"/>
      <c r="H681" s="56"/>
      <c r="I681" s="65">
        <v>0</v>
      </c>
    </row>
    <row r="682" ht="14.45" customHeight="1" spans="1:9">
      <c r="A682" s="57" t="s">
        <v>150</v>
      </c>
      <c r="B682" s="57"/>
      <c r="C682" s="57"/>
      <c r="D682" s="57"/>
      <c r="E682" s="57"/>
      <c r="F682" s="57"/>
      <c r="G682" s="57"/>
      <c r="H682" s="57"/>
      <c r="I682" s="57"/>
    </row>
    <row r="683" ht="15.75" spans="1:9">
      <c r="A683" s="57"/>
      <c r="B683" s="57"/>
      <c r="C683" s="57"/>
      <c r="D683" s="57"/>
      <c r="E683" s="57"/>
      <c r="F683" s="57"/>
      <c r="G683" s="57"/>
      <c r="H683" s="57"/>
      <c r="I683" s="57"/>
    </row>
    <row r="684" ht="15.75" spans="1:9">
      <c r="A684" s="57"/>
      <c r="B684" s="57"/>
      <c r="C684" s="57"/>
      <c r="D684" s="57"/>
      <c r="E684" s="57"/>
      <c r="F684" s="57"/>
      <c r="G684" s="57"/>
      <c r="H684" s="57"/>
      <c r="I684" s="57"/>
    </row>
    <row r="685" ht="14.45" customHeight="1" spans="1:9">
      <c r="A685" s="58" t="s">
        <v>151</v>
      </c>
      <c r="B685" s="58"/>
      <c r="C685" s="58"/>
      <c r="D685" s="59" t="s">
        <v>152</v>
      </c>
      <c r="E685" s="58" t="s">
        <v>153</v>
      </c>
      <c r="F685" s="58"/>
      <c r="G685" s="58"/>
      <c r="H685" s="58"/>
      <c r="I685" s="58"/>
    </row>
    <row r="686" ht="15.75" spans="1:9">
      <c r="A686" s="58"/>
      <c r="B686" s="58"/>
      <c r="C686" s="58"/>
      <c r="D686" s="59"/>
      <c r="E686" s="58"/>
      <c r="F686" s="58"/>
      <c r="G686" s="58"/>
      <c r="H686" s="58"/>
      <c r="I686" s="58"/>
    </row>
    <row r="687" ht="15.75" spans="1:9">
      <c r="A687" s="58"/>
      <c r="B687" s="58"/>
      <c r="C687" s="58"/>
      <c r="D687" s="59"/>
      <c r="E687" s="58"/>
      <c r="F687" s="58"/>
      <c r="G687" s="58"/>
      <c r="H687" s="58"/>
      <c r="I687" s="58"/>
    </row>
    <row r="688" ht="15.75" spans="1:9">
      <c r="A688" s="58"/>
      <c r="B688" s="58"/>
      <c r="C688" s="58"/>
      <c r="D688" s="59"/>
      <c r="E688" s="58"/>
      <c r="F688" s="58"/>
      <c r="G688" s="58"/>
      <c r="H688" s="58"/>
      <c r="I688" s="58"/>
    </row>
    <row r="690" ht="15.75"/>
    <row r="691" ht="21" spans="1:9">
      <c r="A691" s="29" t="str">
        <f>SCH!$A$1</f>
        <v>UNIT : PARASSALA</v>
      </c>
      <c r="B691" s="29"/>
      <c r="C691" s="29"/>
      <c r="D691" s="29"/>
      <c r="E691" s="29"/>
      <c r="F691" s="29"/>
      <c r="G691" s="29"/>
      <c r="H691" s="29"/>
      <c r="I691" s="29"/>
    </row>
    <row r="692" ht="17.45" customHeight="1" spans="1:9">
      <c r="A692" s="30" t="s">
        <v>135</v>
      </c>
      <c r="B692" s="30"/>
      <c r="C692" s="30"/>
      <c r="D692" s="31"/>
      <c r="E692" s="31"/>
      <c r="F692" s="31"/>
      <c r="G692" s="32" t="s">
        <v>136</v>
      </c>
      <c r="H692" s="32"/>
      <c r="I692" s="32"/>
    </row>
    <row r="693" ht="20.45" customHeight="1" spans="1:9">
      <c r="A693" s="33" t="s">
        <v>137</v>
      </c>
      <c r="B693" s="33"/>
      <c r="C693" s="34" t="s">
        <v>138</v>
      </c>
      <c r="D693" s="33" t="s">
        <v>139</v>
      </c>
      <c r="E693" s="35">
        <v>44</v>
      </c>
      <c r="F693" s="35"/>
      <c r="G693" s="36" t="s">
        <v>140</v>
      </c>
      <c r="H693" s="37"/>
      <c r="I693" s="37"/>
    </row>
    <row r="694" ht="29.25" spans="1:9">
      <c r="A694" s="38" t="s">
        <v>6</v>
      </c>
      <c r="B694" s="39" t="s">
        <v>20</v>
      </c>
      <c r="C694" s="39" t="s">
        <v>21</v>
      </c>
      <c r="D694" s="39" t="s">
        <v>141</v>
      </c>
      <c r="E694" s="39" t="s">
        <v>22</v>
      </c>
      <c r="F694" s="40" t="s">
        <v>142</v>
      </c>
      <c r="G694" s="41" t="s">
        <v>143</v>
      </c>
      <c r="H694" s="40" t="s">
        <v>19</v>
      </c>
      <c r="I694" s="60" t="s">
        <v>25</v>
      </c>
    </row>
    <row r="695" ht="15.75" spans="1:9">
      <c r="A695" s="42">
        <v>1</v>
      </c>
      <c r="B695" s="43">
        <f>IFERROR(VLOOKUP(E693&amp;-$A695,SCH!$E$5:$P$9552,2,0),"")</f>
        <v>0.322916666666667</v>
      </c>
      <c r="C695" s="43" t="str">
        <f>IFERROR(VLOOKUP(E693&amp;-$A695,SCH!$E$5:$P$9552,3,0),"")</f>
        <v>PSL</v>
      </c>
      <c r="D695" s="43" t="str">
        <f>IFERROR(VLOOKUP(E693&amp;-$A695,SCH!$E$5:$P$9552,4,0),"")</f>
        <v>AYRA</v>
      </c>
      <c r="E695" s="43" t="str">
        <f>IFERROR(VLOOKUP(E693&amp;-$A695,SCH!$E$5:$P$9552,5,0),"")</f>
        <v>KROD</v>
      </c>
      <c r="F695" s="43">
        <f>IFERROR(VLOOKUP(E693&amp;-$A695,SCH!$E$5:$P$9552,6,0),"")</f>
        <v>0.333333333333334</v>
      </c>
      <c r="G695" s="44">
        <f>IFERROR(VLOOKUP(E693&amp;-$A695,SCH!$E$5:$P$9552,7,0),"")</f>
        <v>7</v>
      </c>
      <c r="H695" s="45">
        <f t="shared" ref="H695:H699" si="33">IFERROR((B696-F695),"")</f>
        <v>0.00694444444444403</v>
      </c>
      <c r="I695" s="61"/>
    </row>
    <row r="696" ht="15.75" spans="1:9">
      <c r="A696" s="46">
        <v>2</v>
      </c>
      <c r="B696" s="15">
        <f>IFERROR(VLOOKUP(E693&amp;-$A696,SCH!$E$5:$P$9552,2,0),"")</f>
        <v>0.340277777777778</v>
      </c>
      <c r="C696" s="15" t="str">
        <f>IFERROR(VLOOKUP(E693&amp;-$A696,SCH!$E$5:$P$9552,3,0),"")</f>
        <v>KROD</v>
      </c>
      <c r="D696" s="15" t="str">
        <f>IFERROR(VLOOKUP(E693&amp;-$A696,SCH!$E$5:$P$9552,4,0),"")</f>
        <v>AYRA-PSL</v>
      </c>
      <c r="E696" s="15" t="str">
        <f>IFERROR(VLOOKUP(E693&amp;-$A696,SCH!$E$5:$P$9552,5,0),"")</f>
        <v>MC</v>
      </c>
      <c r="F696" s="15">
        <f>IFERROR(VLOOKUP(E693&amp;-$A696,SCH!$E$5:$P$9552,6,0),"")</f>
        <v>0.423611111111111</v>
      </c>
      <c r="G696" s="47">
        <f>IFERROR(VLOOKUP(E693&amp;-$A696,SCH!$E$5:$P$9552,7,0),"")</f>
        <v>45</v>
      </c>
      <c r="H696" s="71">
        <f t="shared" si="33"/>
        <v>0.020833333333333</v>
      </c>
      <c r="I696" s="62"/>
    </row>
    <row r="697" ht="15.75" spans="1:9">
      <c r="A697" s="46">
        <v>3</v>
      </c>
      <c r="B697" s="15">
        <f>IFERROR(VLOOKUP(E693&amp;-$A697,SCH!$E$5:$P$9552,2,0),"")</f>
        <v>0.444444444444444</v>
      </c>
      <c r="C697" s="15" t="str">
        <f>IFERROR(VLOOKUP(E693&amp;-$A697,SCH!$E$5:$P$9552,3,0),"")</f>
        <v>MC</v>
      </c>
      <c r="D697" s="15" t="str">
        <f>IFERROR(VLOOKUP(E693&amp;-$A697,SCH!$E$5:$P$9552,4,0),"")</f>
        <v>NH</v>
      </c>
      <c r="E697" s="15" t="str">
        <f>IFERROR(VLOOKUP(E693&amp;-$A697,SCH!$E$5:$P$9552,5,0),"")</f>
        <v>KLKV</v>
      </c>
      <c r="F697" s="15">
        <f>IFERROR(VLOOKUP(E693&amp;-$A697,SCH!$E$5:$P$9552,6,0),"")</f>
        <v>0.520833333333333</v>
      </c>
      <c r="G697" s="47">
        <f>IFERROR(VLOOKUP(E693&amp;-$A697,SCH!$E$5:$P$9552,7,0),"")</f>
        <v>40</v>
      </c>
      <c r="H697" s="71">
        <f t="shared" si="33"/>
        <v>0.0520833333333379</v>
      </c>
      <c r="I697" s="62"/>
    </row>
    <row r="698" ht="15.75" spans="1:9">
      <c r="A698" s="46">
        <v>4</v>
      </c>
      <c r="B698" s="15">
        <f>IFERROR(VLOOKUP(E693&amp;-$A698,SCH!$E$5:$P$9552,2,0),"")</f>
        <v>0.572916666666671</v>
      </c>
      <c r="C698" s="15" t="str">
        <f>IFERROR(VLOOKUP(E693&amp;-$A698,SCH!$E$5:$P$9552,3,0),"")</f>
        <v>KLKV</v>
      </c>
      <c r="D698" s="15" t="str">
        <f>IFERROR(VLOOKUP(E693&amp;-$A698,SCH!$E$5:$P$9552,4,0),"")</f>
        <v>NH</v>
      </c>
      <c r="E698" s="15" t="str">
        <f>IFERROR(VLOOKUP(E693&amp;-$A698,SCH!$E$5:$P$9552,5,0),"")</f>
        <v>MC</v>
      </c>
      <c r="F698" s="15">
        <f>IFERROR(VLOOKUP(E693&amp;-$A698,SCH!$E$5:$P$9552,6,0),"")</f>
        <v>0.642361111111115</v>
      </c>
      <c r="G698" s="47">
        <f>IFERROR(VLOOKUP(E693&amp;-$A698,SCH!$E$5:$P$9552,7,0),"")</f>
        <v>40</v>
      </c>
      <c r="H698" s="48">
        <f t="shared" si="33"/>
        <v>0.00694444444444098</v>
      </c>
      <c r="I698" s="62"/>
    </row>
    <row r="699" ht="15.75" spans="1:9">
      <c r="A699" s="46">
        <v>5</v>
      </c>
      <c r="B699" s="15">
        <f>IFERROR(VLOOKUP(E693&amp;-$A699,SCH!$E$5:$P$9552,2,0),"")</f>
        <v>0.649305555555556</v>
      </c>
      <c r="C699" s="15" t="str">
        <f>IFERROR(VLOOKUP(E693&amp;-$A699,SCH!$E$5:$P$9552,3,0),"")</f>
        <v>MC</v>
      </c>
      <c r="D699" s="15" t="str">
        <f>IFERROR(VLOOKUP(E693&amp;-$A699,SCH!$E$5:$P$9552,4,0),"")</f>
        <v>UDA</v>
      </c>
      <c r="E699" s="15" t="str">
        <f>IFERROR(VLOOKUP(E693&amp;-$A699,SCH!$E$5:$P$9552,5,0),"")</f>
        <v>KDGRA</v>
      </c>
      <c r="F699" s="15">
        <f>IFERROR(VLOOKUP(E693&amp;-$A699,SCH!$E$5:$P$9552,6,0),"")</f>
        <v>0.71875</v>
      </c>
      <c r="G699" s="47">
        <f>IFERROR(VLOOKUP(E693&amp;-$A699,SCH!$E$5:$P$9552,7,0),"")</f>
        <v>38</v>
      </c>
      <c r="H699" s="48">
        <f t="shared" si="33"/>
        <v>0.00694444444444497</v>
      </c>
      <c r="I699" s="62"/>
    </row>
    <row r="700" ht="16.5" spans="1:9">
      <c r="A700" s="46">
        <v>6</v>
      </c>
      <c r="B700" s="15">
        <f>IFERROR(VLOOKUP(E693&amp;-$A700,SCH!$E$5:$P$9552,2,0),"")</f>
        <v>0.725694444444445</v>
      </c>
      <c r="C700" s="15" t="str">
        <f>IFERROR(VLOOKUP(E693&amp;-$A700,SCH!$E$5:$P$9552,3,0),"")</f>
        <v>KDGRA</v>
      </c>
      <c r="D700" s="15" t="str">
        <f>IFERROR(VLOOKUP(E693&amp;-$A700,SCH!$E$5:$P$9552,4,0),"")</f>
        <v>UDA</v>
      </c>
      <c r="E700" s="15" t="str">
        <f>IFERROR(VLOOKUP(E693&amp;-$A700,SCH!$E$5:$P$9552,5,0),"")</f>
        <v>PSL</v>
      </c>
      <c r="F700" s="15">
        <f>IFERROR(VLOOKUP(E693&amp;-$A700,SCH!$E$5:$P$9552,6,0),"")</f>
        <v>0.739583333333334</v>
      </c>
      <c r="G700" s="47">
        <f>IFERROR(VLOOKUP(E693&amp;-$A700,SCH!$E$5:$P$9552,7,0),"")</f>
        <v>8</v>
      </c>
      <c r="H700" s="48" t="str">
        <f>IFERROR((#REF!-F700),"")</f>
        <v/>
      </c>
      <c r="I700" s="62"/>
    </row>
    <row r="701" ht="15.95" customHeight="1" spans="1:9">
      <c r="A701" s="53" t="s">
        <v>144</v>
      </c>
      <c r="B701" s="53"/>
      <c r="C701" s="54">
        <f>B695-TIME(0,15,0)</f>
        <v>0.3125</v>
      </c>
      <c r="D701" s="53" t="s">
        <v>145</v>
      </c>
      <c r="E701" s="55">
        <f>VLOOKUP(E693&amp;-$A695,SCH!$E$5:$P$9552,8,0)</f>
        <v>0.385416666666663</v>
      </c>
      <c r="F701" s="56" t="s">
        <v>146</v>
      </c>
      <c r="G701" s="56"/>
      <c r="H701" s="56"/>
      <c r="I701" s="64">
        <f>SUM(G695:G700)</f>
        <v>178</v>
      </c>
    </row>
    <row r="702" ht="15.95" customHeight="1" spans="1:9">
      <c r="A702" s="53" t="s">
        <v>147</v>
      </c>
      <c r="B702" s="53"/>
      <c r="C702" s="54">
        <f>C701+E702</f>
        <v>0.75</v>
      </c>
      <c r="D702" s="53" t="s">
        <v>148</v>
      </c>
      <c r="E702" s="55">
        <f>VLOOKUP(E693&amp;-$A695,SCH!$E$5:$P$9552,9,0)</f>
        <v>0.4375</v>
      </c>
      <c r="F702" s="56" t="s">
        <v>149</v>
      </c>
      <c r="G702" s="56"/>
      <c r="H702" s="56"/>
      <c r="I702" s="65">
        <f>VLOOKUP(E693&amp;-$A695,SCH!$E$5:$P$9552,10,0)</f>
        <v>0.0520833333333294</v>
      </c>
    </row>
    <row r="703" ht="14.45" customHeight="1" spans="1:9">
      <c r="A703" s="57" t="s">
        <v>150</v>
      </c>
      <c r="B703" s="57"/>
      <c r="C703" s="57"/>
      <c r="D703" s="57"/>
      <c r="E703" s="57"/>
      <c r="F703" s="57"/>
      <c r="G703" s="57"/>
      <c r="H703" s="57"/>
      <c r="I703" s="57"/>
    </row>
    <row r="704" ht="15.75" spans="1:9">
      <c r="A704" s="57"/>
      <c r="B704" s="57"/>
      <c r="C704" s="57"/>
      <c r="D704" s="57"/>
      <c r="E704" s="57"/>
      <c r="F704" s="57"/>
      <c r="G704" s="57"/>
      <c r="H704" s="57"/>
      <c r="I704" s="57"/>
    </row>
    <row r="705" ht="15.75" spans="1:9">
      <c r="A705" s="57"/>
      <c r="B705" s="57"/>
      <c r="C705" s="57"/>
      <c r="D705" s="57"/>
      <c r="E705" s="57"/>
      <c r="F705" s="57"/>
      <c r="G705" s="57"/>
      <c r="H705" s="57"/>
      <c r="I705" s="57"/>
    </row>
    <row r="706" ht="14.45" customHeight="1" spans="1:9">
      <c r="A706" s="58" t="s">
        <v>151</v>
      </c>
      <c r="B706" s="58"/>
      <c r="C706" s="58"/>
      <c r="D706" s="59" t="s">
        <v>152</v>
      </c>
      <c r="E706" s="58" t="s">
        <v>153</v>
      </c>
      <c r="F706" s="58"/>
      <c r="G706" s="58"/>
      <c r="H706" s="58"/>
      <c r="I706" s="58"/>
    </row>
    <row r="707" ht="15.75" spans="1:9">
      <c r="A707" s="58"/>
      <c r="B707" s="58"/>
      <c r="C707" s="58"/>
      <c r="D707" s="59"/>
      <c r="E707" s="58"/>
      <c r="F707" s="58"/>
      <c r="G707" s="58"/>
      <c r="H707" s="58"/>
      <c r="I707" s="58"/>
    </row>
    <row r="708" ht="15.75" spans="1:9">
      <c r="A708" s="58"/>
      <c r="B708" s="58"/>
      <c r="C708" s="58"/>
      <c r="D708" s="59"/>
      <c r="E708" s="58"/>
      <c r="F708" s="58"/>
      <c r="G708" s="58"/>
      <c r="H708" s="58"/>
      <c r="I708" s="58"/>
    </row>
    <row r="709" ht="15.75" spans="1:9">
      <c r="A709" s="58"/>
      <c r="B709" s="58"/>
      <c r="C709" s="58"/>
      <c r="D709" s="59"/>
      <c r="E709" s="58"/>
      <c r="F709" s="58"/>
      <c r="G709" s="58"/>
      <c r="H709" s="58"/>
      <c r="I709" s="58"/>
    </row>
    <row r="710" ht="15.75"/>
    <row r="711" ht="21" spans="1:9">
      <c r="A711" s="29" t="str">
        <f>SCH!$A$1</f>
        <v>UNIT : PARASSALA</v>
      </c>
      <c r="B711" s="29"/>
      <c r="C711" s="29"/>
      <c r="D711" s="29"/>
      <c r="E711" s="29"/>
      <c r="F711" s="29"/>
      <c r="G711" s="29"/>
      <c r="H711" s="29"/>
      <c r="I711" s="29"/>
    </row>
    <row r="712" ht="17.45" customHeight="1" spans="1:9">
      <c r="A712" s="30" t="s">
        <v>135</v>
      </c>
      <c r="B712" s="30"/>
      <c r="C712" s="30"/>
      <c r="D712" s="31"/>
      <c r="E712" s="31"/>
      <c r="F712" s="31"/>
      <c r="G712" s="32" t="s">
        <v>136</v>
      </c>
      <c r="H712" s="32"/>
      <c r="I712" s="32"/>
    </row>
    <row r="713" ht="20.45" customHeight="1" spans="1:9">
      <c r="A713" s="33" t="s">
        <v>137</v>
      </c>
      <c r="B713" s="33"/>
      <c r="C713" s="34" t="s">
        <v>138</v>
      </c>
      <c r="D713" s="33" t="s">
        <v>139</v>
      </c>
      <c r="E713" s="35">
        <v>45</v>
      </c>
      <c r="F713" s="35"/>
      <c r="G713" s="36" t="s">
        <v>140</v>
      </c>
      <c r="H713" s="37"/>
      <c r="I713" s="37"/>
    </row>
    <row r="714" ht="29.25" spans="1:9">
      <c r="A714" s="38" t="s">
        <v>6</v>
      </c>
      <c r="B714" s="39" t="s">
        <v>20</v>
      </c>
      <c r="C714" s="39" t="s">
        <v>21</v>
      </c>
      <c r="D714" s="39" t="s">
        <v>141</v>
      </c>
      <c r="E714" s="39" t="s">
        <v>22</v>
      </c>
      <c r="F714" s="40" t="s">
        <v>142</v>
      </c>
      <c r="G714" s="41" t="s">
        <v>143</v>
      </c>
      <c r="H714" s="40" t="s">
        <v>19</v>
      </c>
      <c r="I714" s="60" t="s">
        <v>25</v>
      </c>
    </row>
    <row r="715" ht="15.75" spans="1:9">
      <c r="A715" s="42">
        <v>1</v>
      </c>
      <c r="B715" s="43">
        <f>IFERROR(VLOOKUP(E713&amp;-$A715,SCH!$E$5:$P$9552,2,0),"")</f>
        <v>0.378472222222222</v>
      </c>
      <c r="C715" s="43" t="str">
        <f>IFERROR(VLOOKUP(E713&amp;-$A715,SCH!$E$5:$P$9552,3,0),"")</f>
        <v>PSL</v>
      </c>
      <c r="D715" s="43" t="str">
        <f>IFERROR(VLOOKUP(E713&amp;-$A715,SCH!$E$5:$P$9552,4,0),"")</f>
        <v>NH</v>
      </c>
      <c r="E715" s="43" t="str">
        <f>IFERROR(VLOOKUP(E713&amp;-$A715,SCH!$E$5:$P$9552,5,0),"")</f>
        <v>KLKV</v>
      </c>
      <c r="F715" s="43">
        <f>IFERROR(VLOOKUP(E713&amp;-$A715,SCH!$E$5:$P$9552,6,0),"")</f>
        <v>0.385416666666666</v>
      </c>
      <c r="G715" s="44">
        <f>IFERROR(VLOOKUP(E713&amp;-$A715,SCH!$E$5:$P$9552,7,0),"")</f>
        <v>3.5</v>
      </c>
      <c r="H715" s="45">
        <f t="shared" ref="H715:H720" si="34">IFERROR((B716-F715),"")</f>
        <v>0.00694444444444497</v>
      </c>
      <c r="I715" s="61"/>
    </row>
    <row r="716" ht="15.75" spans="1:9">
      <c r="A716" s="46">
        <v>2</v>
      </c>
      <c r="B716" s="15">
        <f>IFERROR(VLOOKUP(E713&amp;-$A716,SCH!$E$5:$P$9552,2,0),"")</f>
        <v>0.392361111111111</v>
      </c>
      <c r="C716" s="15" t="str">
        <f>IFERROR(VLOOKUP(E713&amp;-$A716,SCH!$E$5:$P$9552,3,0),"")</f>
        <v>KLKV</v>
      </c>
      <c r="D716" s="15" t="str">
        <f>IFERROR(VLOOKUP(E713&amp;-$A716,SCH!$E$5:$P$9552,4,0),"")</f>
        <v>PKDA-AVPM</v>
      </c>
      <c r="E716" s="15" t="str">
        <f>IFERROR(VLOOKUP(E713&amp;-$A716,SCH!$E$5:$P$9552,5,0),"")</f>
        <v>NTA</v>
      </c>
      <c r="F716" s="15">
        <f>IFERROR(VLOOKUP(E713&amp;-$A716,SCH!$E$5:$P$9552,6,0),"")</f>
        <v>0.444444444444444</v>
      </c>
      <c r="G716" s="47">
        <f>IFERROR(VLOOKUP(E713&amp;-$A716,SCH!$E$5:$P$9552,7,0),"")</f>
        <v>30</v>
      </c>
      <c r="H716" s="48">
        <f t="shared" si="34"/>
        <v>0.00694444444444503</v>
      </c>
      <c r="I716" s="62"/>
    </row>
    <row r="717" ht="15.75" spans="1:9">
      <c r="A717" s="46">
        <v>3</v>
      </c>
      <c r="B717" s="15">
        <f>IFERROR(VLOOKUP(E713&amp;-$A717,SCH!$E$5:$P$9552,2,0),"")</f>
        <v>0.451388888888889</v>
      </c>
      <c r="C717" s="15" t="str">
        <f>IFERROR(VLOOKUP(E713&amp;-$A717,SCH!$E$5:$P$9552,3,0),"")</f>
        <v>NTA</v>
      </c>
      <c r="D717" s="15" t="str">
        <f>IFERROR(VLOOKUP(E713&amp;-$A717,SCH!$E$5:$P$9552,4,0),"")</f>
        <v>AVPM-PKDA</v>
      </c>
      <c r="E717" s="15" t="str">
        <f>IFERROR(VLOOKUP(E713&amp;-$A717,SCH!$E$5:$P$9552,5,0),"")</f>
        <v>KLKV</v>
      </c>
      <c r="F717" s="15">
        <f>IFERROR(VLOOKUP(E713&amp;-$A717,SCH!$E$5:$P$9552,6,0),"")</f>
        <v>0.503472222222222</v>
      </c>
      <c r="G717" s="47">
        <f>IFERROR(VLOOKUP(E713&amp;-$A717,SCH!$E$5:$P$9552,7,0),"")</f>
        <v>30</v>
      </c>
      <c r="H717" s="48">
        <f t="shared" si="34"/>
        <v>0.00694444444444497</v>
      </c>
      <c r="I717" s="62"/>
    </row>
    <row r="718" ht="15.75" spans="1:9">
      <c r="A718" s="46">
        <v>4</v>
      </c>
      <c r="B718" s="15">
        <f>IFERROR(VLOOKUP(E713&amp;-$A718,SCH!$E$5:$P$9552,2,0),"")</f>
        <v>0.510416666666667</v>
      </c>
      <c r="C718" s="15" t="str">
        <f>IFERROR(VLOOKUP(E713&amp;-$A718,SCH!$E$5:$P$9552,3,0),"")</f>
        <v>KLKV</v>
      </c>
      <c r="D718" s="15" t="str">
        <f>IFERROR(VLOOKUP(E713&amp;-$A718,SCH!$E$5:$P$9552,4,0),"")</f>
        <v>PKDA-AVPM</v>
      </c>
      <c r="E718" s="15" t="str">
        <f>IFERROR(VLOOKUP(E713&amp;-$A718,SCH!$E$5:$P$9552,5,0),"")</f>
        <v>NTA</v>
      </c>
      <c r="F718" s="15">
        <f>IFERROR(VLOOKUP(E713&amp;-$A718,SCH!$E$5:$P$9552,6,0),"")</f>
        <v>0.5625</v>
      </c>
      <c r="G718" s="47">
        <f>IFERROR(VLOOKUP(E713&amp;-$A718,SCH!$E$5:$P$9552,7,0),"")</f>
        <v>30</v>
      </c>
      <c r="H718" s="48">
        <f t="shared" si="34"/>
        <v>0.020833333333333</v>
      </c>
      <c r="I718" s="62"/>
    </row>
    <row r="719" ht="15.75" spans="1:9">
      <c r="A719" s="46">
        <v>5</v>
      </c>
      <c r="B719" s="15">
        <f>IFERROR(VLOOKUP(E713&amp;-$A719,SCH!$E$5:$P$9552,2,0),"")</f>
        <v>0.583333333333333</v>
      </c>
      <c r="C719" s="15" t="str">
        <f>IFERROR(VLOOKUP(E713&amp;-$A719,SCH!$E$5:$P$9552,3,0),"")</f>
        <v>NTA</v>
      </c>
      <c r="D719" s="15" t="str">
        <f>IFERROR(VLOOKUP(E713&amp;-$A719,SCH!$E$5:$P$9552,4,0),"")</f>
        <v>AVPM-PKDA</v>
      </c>
      <c r="E719" s="15" t="str">
        <f>IFERROR(VLOOKUP(E713&amp;-$A719,SCH!$E$5:$P$9552,5,0),"")</f>
        <v>KLKV</v>
      </c>
      <c r="F719" s="15">
        <f>IFERROR(VLOOKUP(E713&amp;-$A719,SCH!$E$5:$P$9552,6,0),"")</f>
        <v>0.635416666666666</v>
      </c>
      <c r="G719" s="47">
        <f>IFERROR(VLOOKUP(E713&amp;-$A719,SCH!$E$5:$P$9552,7,0),"")</f>
        <v>30</v>
      </c>
      <c r="H719" s="48">
        <f t="shared" si="34"/>
        <v>0.00694444444444509</v>
      </c>
      <c r="I719" s="62"/>
    </row>
    <row r="720" ht="15.75" spans="1:9">
      <c r="A720" s="46">
        <v>6</v>
      </c>
      <c r="B720" s="15">
        <f>IFERROR(VLOOKUP(E713&amp;-$A720,SCH!$E$5:$P$9552,2,0),"")</f>
        <v>0.642361111111111</v>
      </c>
      <c r="C720" s="15" t="str">
        <f>IFERROR(VLOOKUP(E713&amp;-$A720,SCH!$E$5:$P$9552,3,0),"")</f>
        <v>KLKV</v>
      </c>
      <c r="D720" s="15" t="str">
        <f>IFERROR(VLOOKUP(E713&amp;-$A720,SCH!$E$5:$P$9552,4,0),"")</f>
        <v>PKDA-AVPM</v>
      </c>
      <c r="E720" s="15" t="str">
        <f>IFERROR(VLOOKUP(E713&amp;-$A720,SCH!$E$5:$P$9552,5,0),"")</f>
        <v>NTA</v>
      </c>
      <c r="F720" s="15">
        <f>IFERROR(VLOOKUP(E713&amp;-$A720,SCH!$E$5:$P$9552,6,0),"")</f>
        <v>0.694444444444444</v>
      </c>
      <c r="G720" s="47">
        <f>IFERROR(VLOOKUP(E713&amp;-$A720,SCH!$E$5:$P$9552,7,0),"")</f>
        <v>30</v>
      </c>
      <c r="H720" s="48">
        <f t="shared" si="34"/>
        <v>0.00694444444444497</v>
      </c>
      <c r="I720" s="62"/>
    </row>
    <row r="721" ht="16.5" spans="1:9">
      <c r="A721" s="46">
        <v>7</v>
      </c>
      <c r="B721" s="15">
        <f>IFERROR(VLOOKUP(E713&amp;-$A721,SCH!$E$5:$P$9552,2,0),"")</f>
        <v>0.701388888888889</v>
      </c>
      <c r="C721" s="15" t="str">
        <f>IFERROR(VLOOKUP(E713&amp;-$A721,SCH!$E$5:$P$9552,3,0),"")</f>
        <v>NTA</v>
      </c>
      <c r="D721" s="15" t="str">
        <f>IFERROR(VLOOKUP(E713&amp;-$A721,SCH!$E$5:$P$9552,4,0),"")</f>
        <v>AVPM-PKDA</v>
      </c>
      <c r="E721" s="15" t="str">
        <f>IFERROR(VLOOKUP(E713&amp;-$A721,SCH!$E$5:$P$9552,5,0),"")</f>
        <v>PSL</v>
      </c>
      <c r="F721" s="15">
        <f>IFERROR(VLOOKUP(E713&amp;-$A721,SCH!$E$5:$P$9552,6,0),"")</f>
        <v>0.753472222222222</v>
      </c>
      <c r="G721" s="47">
        <f>IFERROR(VLOOKUP(E713&amp;-$A721,SCH!$E$5:$P$9552,7,0),"")</f>
        <v>30</v>
      </c>
      <c r="H721" s="48" t="str">
        <f>IFERROR((#REF!-F721),"")</f>
        <v/>
      </c>
      <c r="I721" s="62"/>
    </row>
    <row r="722" ht="15.95" customHeight="1" spans="1:9">
      <c r="A722" s="53" t="s">
        <v>144</v>
      </c>
      <c r="B722" s="53"/>
      <c r="C722" s="54">
        <f>B715-TIME(0,15,0)</f>
        <v>0.368055555555555</v>
      </c>
      <c r="D722" s="53" t="s">
        <v>145</v>
      </c>
      <c r="E722" s="55">
        <f>VLOOKUP(E713&amp;-$A715,SCH!$E$5:$P$9552,8,0)</f>
        <v>0.395833333333334</v>
      </c>
      <c r="F722" s="56" t="s">
        <v>146</v>
      </c>
      <c r="G722" s="56"/>
      <c r="H722" s="56"/>
      <c r="I722" s="64">
        <f>SUM(G715:G721)</f>
        <v>183.5</v>
      </c>
    </row>
    <row r="723" ht="15.95" customHeight="1" spans="1:9">
      <c r="A723" s="53" t="s">
        <v>147</v>
      </c>
      <c r="B723" s="53"/>
      <c r="C723" s="54">
        <f>C722+E723</f>
        <v>0.763888888888888</v>
      </c>
      <c r="D723" s="53" t="s">
        <v>148</v>
      </c>
      <c r="E723" s="55">
        <f>VLOOKUP(E713&amp;-$A715,SCH!$E$5:$P$9552,9,0)</f>
        <v>0.395833333333333</v>
      </c>
      <c r="F723" s="56" t="s">
        <v>149</v>
      </c>
      <c r="G723" s="56"/>
      <c r="H723" s="56"/>
      <c r="I723" s="65">
        <f>VLOOKUP(E713&amp;-$A715,SCH!$E$5:$P$9552,10,0)</f>
        <v>0.0625000000000003</v>
      </c>
    </row>
    <row r="724" ht="14.45" customHeight="1" spans="1:9">
      <c r="A724" s="57" t="s">
        <v>150</v>
      </c>
      <c r="B724" s="57"/>
      <c r="C724" s="57"/>
      <c r="D724" s="57"/>
      <c r="E724" s="57"/>
      <c r="F724" s="57"/>
      <c r="G724" s="57"/>
      <c r="H724" s="57"/>
      <c r="I724" s="57"/>
    </row>
    <row r="725" ht="15.75" spans="1:9">
      <c r="A725" s="57"/>
      <c r="B725" s="57"/>
      <c r="C725" s="57"/>
      <c r="D725" s="57"/>
      <c r="E725" s="57"/>
      <c r="F725" s="57"/>
      <c r="G725" s="57"/>
      <c r="H725" s="57"/>
      <c r="I725" s="57"/>
    </row>
    <row r="726" ht="15.75" spans="1:9">
      <c r="A726" s="57"/>
      <c r="B726" s="57"/>
      <c r="C726" s="57"/>
      <c r="D726" s="57"/>
      <c r="E726" s="57"/>
      <c r="F726" s="57"/>
      <c r="G726" s="57"/>
      <c r="H726" s="57"/>
      <c r="I726" s="57"/>
    </row>
    <row r="727" ht="14.45" customHeight="1" spans="1:9">
      <c r="A727" s="58" t="s">
        <v>151</v>
      </c>
      <c r="B727" s="58"/>
      <c r="C727" s="58"/>
      <c r="D727" s="59" t="s">
        <v>152</v>
      </c>
      <c r="E727" s="58" t="s">
        <v>153</v>
      </c>
      <c r="F727" s="58"/>
      <c r="G727" s="58"/>
      <c r="H727" s="58"/>
      <c r="I727" s="58"/>
    </row>
    <row r="728" ht="15.75" spans="1:9">
      <c r="A728" s="58"/>
      <c r="B728" s="58"/>
      <c r="C728" s="58"/>
      <c r="D728" s="59"/>
      <c r="E728" s="58"/>
      <c r="F728" s="58"/>
      <c r="G728" s="58"/>
      <c r="H728" s="58"/>
      <c r="I728" s="58"/>
    </row>
    <row r="729" ht="15.75" spans="1:9">
      <c r="A729" s="58"/>
      <c r="B729" s="58"/>
      <c r="C729" s="58"/>
      <c r="D729" s="59"/>
      <c r="E729" s="58"/>
      <c r="F729" s="58"/>
      <c r="G729" s="58"/>
      <c r="H729" s="58"/>
      <c r="I729" s="58"/>
    </row>
    <row r="730" ht="15.75" spans="1:9">
      <c r="A730" s="58"/>
      <c r="B730" s="58"/>
      <c r="C730" s="58"/>
      <c r="D730" s="59"/>
      <c r="E730" s="58"/>
      <c r="F730" s="58"/>
      <c r="G730" s="58"/>
      <c r="H730" s="58"/>
      <c r="I730" s="58"/>
    </row>
    <row r="732" ht="15.75"/>
    <row r="733" ht="21" spans="1:9">
      <c r="A733" s="29" t="str">
        <f>SCH!$A$1</f>
        <v>UNIT : PARASSALA</v>
      </c>
      <c r="B733" s="29"/>
      <c r="C733" s="29"/>
      <c r="D733" s="29"/>
      <c r="E733" s="29"/>
      <c r="F733" s="29"/>
      <c r="G733" s="29"/>
      <c r="H733" s="29"/>
      <c r="I733" s="29"/>
    </row>
    <row r="734" ht="17.45" customHeight="1" spans="1:9">
      <c r="A734" s="30" t="s">
        <v>135</v>
      </c>
      <c r="B734" s="30"/>
      <c r="C734" s="30"/>
      <c r="D734" s="31"/>
      <c r="E734" s="31"/>
      <c r="F734" s="31"/>
      <c r="G734" s="32" t="s">
        <v>136</v>
      </c>
      <c r="H734" s="32"/>
      <c r="I734" s="32"/>
    </row>
    <row r="735" ht="20.45" customHeight="1" spans="1:9">
      <c r="A735" s="33" t="s">
        <v>137</v>
      </c>
      <c r="B735" s="33"/>
      <c r="C735" s="34" t="s">
        <v>138</v>
      </c>
      <c r="D735" s="33" t="s">
        <v>139</v>
      </c>
      <c r="E735" s="35">
        <v>46</v>
      </c>
      <c r="F735" s="35"/>
      <c r="G735" s="36" t="s">
        <v>140</v>
      </c>
      <c r="H735" s="37"/>
      <c r="I735" s="37"/>
    </row>
    <row r="736" ht="29.25" spans="1:9">
      <c r="A736" s="38" t="s">
        <v>6</v>
      </c>
      <c r="B736" s="39" t="s">
        <v>20</v>
      </c>
      <c r="C736" s="39" t="s">
        <v>21</v>
      </c>
      <c r="D736" s="39" t="s">
        <v>141</v>
      </c>
      <c r="E736" s="39" t="s">
        <v>22</v>
      </c>
      <c r="F736" s="40" t="s">
        <v>142</v>
      </c>
      <c r="G736" s="41" t="s">
        <v>143</v>
      </c>
      <c r="H736" s="40" t="s">
        <v>19</v>
      </c>
      <c r="I736" s="60" t="s">
        <v>25</v>
      </c>
    </row>
    <row r="737" ht="15.75" spans="1:9">
      <c r="A737" s="42">
        <v>1</v>
      </c>
      <c r="B737" s="43">
        <f>IFERROR(VLOOKUP(E735&amp;-$A737,SCH!$E$5:$P$9552,2,0),"")</f>
        <v>0.326388888888889</v>
      </c>
      <c r="C737" s="43" t="str">
        <f>IFERROR(VLOOKUP(E735&amp;-$A737,SCH!$E$5:$P$9552,3,0),"")</f>
        <v>PSL</v>
      </c>
      <c r="D737" s="43" t="str">
        <f>IFERROR(VLOOKUP(E735&amp;-$A737,SCH!$E$5:$P$9552,4,0),"")</f>
        <v>PDTM-AVKRA</v>
      </c>
      <c r="E737" s="43" t="str">
        <f>IFERROR(VLOOKUP(E735&amp;-$A737,SCH!$E$5:$P$9552,5,0),"")</f>
        <v>TVM</v>
      </c>
      <c r="F737" s="43">
        <f>IFERROR(VLOOKUP(E735&amp;-$A737,SCH!$E$5:$P$9552,6,0),"")</f>
        <v>0.416666666666667</v>
      </c>
      <c r="G737" s="44">
        <f>IFERROR(VLOOKUP(E735&amp;-$A737,SCH!$E$5:$P$9552,7,0),"")</f>
        <v>51</v>
      </c>
      <c r="H737" s="45">
        <f t="shared" ref="H737:H742" si="35">IFERROR((B738-F737),"")</f>
        <v>0.00694444444444398</v>
      </c>
      <c r="I737" s="61"/>
    </row>
    <row r="738" ht="15.75" spans="1:9">
      <c r="A738" s="46">
        <v>2</v>
      </c>
      <c r="B738" s="15">
        <f>IFERROR(VLOOKUP(E735&amp;-$A738,SCH!$E$5:$P$9552,2,0),"")</f>
        <v>0.423611111111111</v>
      </c>
      <c r="C738" s="15" t="str">
        <f>IFERROR(VLOOKUP(E735&amp;-$A738,SCH!$E$5:$P$9552,3,0),"")</f>
        <v>TVM</v>
      </c>
      <c r="D738" s="15" t="str">
        <f>IFERROR(VLOOKUP(E735&amp;-$A738,SCH!$E$5:$P$9552,4,0),"")</f>
        <v>NH</v>
      </c>
      <c r="E738" s="15" t="str">
        <f>IFERROR(VLOOKUP(E735&amp;-$A738,SCH!$E$5:$P$9552,5,0),"")</f>
        <v>KLKV</v>
      </c>
      <c r="F738" s="15">
        <f>IFERROR(VLOOKUP(E735&amp;-$A738,SCH!$E$5:$P$9552,6,0),"")</f>
        <v>0.486111111111111</v>
      </c>
      <c r="G738" s="47">
        <f>IFERROR(VLOOKUP(E735&amp;-$A738,SCH!$E$5:$P$9552,7,0),"")</f>
        <v>33.7</v>
      </c>
      <c r="H738" s="48">
        <f t="shared" si="35"/>
        <v>0.020833333333333</v>
      </c>
      <c r="I738" s="62"/>
    </row>
    <row r="739" ht="15.75" spans="1:9">
      <c r="A739" s="46">
        <v>3</v>
      </c>
      <c r="B739" s="15">
        <f>IFERROR(VLOOKUP(E735&amp;-$A739,SCH!$E$5:$P$9552,2,0),"")</f>
        <v>0.506944444444444</v>
      </c>
      <c r="C739" s="15" t="str">
        <f>IFERROR(VLOOKUP(E735&amp;-$A739,SCH!$E$5:$P$9552,3,0),"")</f>
        <v>KLKV</v>
      </c>
      <c r="D739" s="15" t="str">
        <f>IFERROR(VLOOKUP(E735&amp;-$A739,SCH!$E$5:$P$9552,4,0),"")</f>
        <v>PVR-VZM-BYPASS</v>
      </c>
      <c r="E739" s="15" t="str">
        <f>IFERROR(VLOOKUP(E735&amp;-$A739,SCH!$E$5:$P$9552,5,0),"")</f>
        <v>TVM</v>
      </c>
      <c r="F739" s="15">
        <f>IFERROR(VLOOKUP(E735&amp;-$A739,SCH!$E$5:$P$9552,6,0),"")</f>
        <v>0.590277777777777</v>
      </c>
      <c r="G739" s="47">
        <f>IFERROR(VLOOKUP(E735&amp;-$A739,SCH!$E$5:$P$9552,7,0),"")</f>
        <v>45</v>
      </c>
      <c r="H739" s="48">
        <f t="shared" si="35"/>
        <v>0.00694444444444497</v>
      </c>
      <c r="I739" s="62"/>
    </row>
    <row r="740" ht="15.75" spans="1:9">
      <c r="A740" s="46">
        <v>4</v>
      </c>
      <c r="B740" s="15">
        <f>IFERROR(VLOOKUP(E735&amp;-$A740,SCH!$E$5:$P$9552,2,0),"")</f>
        <v>0.597222222222222</v>
      </c>
      <c r="C740" s="15" t="str">
        <f>IFERROR(VLOOKUP(E735&amp;-$A740,SCH!$E$5:$P$9552,3,0),"")</f>
        <v>TVM</v>
      </c>
      <c r="D740" s="15" t="str">
        <f>IFERROR(VLOOKUP(E735&amp;-$A740,SCH!$E$5:$P$9552,4,0),"")</f>
        <v>NH</v>
      </c>
      <c r="E740" s="15" t="str">
        <f>IFERROR(VLOOKUP(E735&amp;-$A740,SCH!$E$5:$P$9552,5,0),"")</f>
        <v>KLKV</v>
      </c>
      <c r="F740" s="15">
        <f>IFERROR(VLOOKUP(E735&amp;-$A740,SCH!$E$5:$P$9552,6,0),"")</f>
        <v>0.666666666666666</v>
      </c>
      <c r="G740" s="47">
        <f>IFERROR(VLOOKUP(E735&amp;-$A740,SCH!$E$5:$P$9552,7,0),"")</f>
        <v>33.7</v>
      </c>
      <c r="H740" s="48">
        <f t="shared" si="35"/>
        <v>0.00694444444444509</v>
      </c>
      <c r="I740" s="62"/>
    </row>
    <row r="741" ht="15.75" spans="1:9">
      <c r="A741" s="46">
        <v>5</v>
      </c>
      <c r="B741" s="15">
        <f>IFERROR(VLOOKUP(E735&amp;-$A741,SCH!$E$5:$P$9552,2,0),"")</f>
        <v>0.673611111111111</v>
      </c>
      <c r="C741" s="15" t="str">
        <f>IFERROR(VLOOKUP(E735&amp;-$A741,SCH!$E$5:$P$9552,3,0),"")</f>
        <v>KLKV</v>
      </c>
      <c r="D741" s="15" t="str">
        <f>IFERROR(VLOOKUP(E735&amp;-$A741,SCH!$E$5:$P$9552,4,0),"")</f>
        <v>PZKNU</v>
      </c>
      <c r="E741" s="15" t="str">
        <f>IFERROR(VLOOKUP(E735&amp;-$A741,SCH!$E$5:$P$9552,5,0),"")</f>
        <v>VLKA</v>
      </c>
      <c r="F741" s="15">
        <f>IFERROR(VLOOKUP(E735&amp;-$A741,SCH!$E$5:$P$9552,6,0),"")</f>
        <v>0.694444444444445</v>
      </c>
      <c r="G741" s="47">
        <f>IFERROR(VLOOKUP(E735&amp;-$A741,SCH!$E$5:$P$9552,7,0),"")</f>
        <v>13</v>
      </c>
      <c r="H741" s="48">
        <f t="shared" si="35"/>
        <v>0.00694444444444398</v>
      </c>
      <c r="I741" s="62"/>
    </row>
    <row r="742" ht="15.75" spans="1:9">
      <c r="A742" s="46">
        <v>6</v>
      </c>
      <c r="B742" s="15">
        <f>IFERROR(VLOOKUP(E735&amp;-$A742,SCH!$E$5:$P$9552,2,0),"")</f>
        <v>0.701388888888889</v>
      </c>
      <c r="C742" s="15" t="str">
        <f>IFERROR(VLOOKUP(E735&amp;-$A742,SCH!$E$5:$P$9552,3,0),"")</f>
        <v>VLKA</v>
      </c>
      <c r="D742" s="15" t="str">
        <f>IFERROR(VLOOKUP(E735&amp;-$A742,SCH!$E$5:$P$9552,4,0),"")</f>
        <v>PZKNU</v>
      </c>
      <c r="E742" s="15" t="str">
        <f>IFERROR(VLOOKUP(E735&amp;-$A742,SCH!$E$5:$P$9552,5,0),"")</f>
        <v>PSL</v>
      </c>
      <c r="F742" s="15">
        <f>IFERROR(VLOOKUP(E735&amp;-$A742,SCH!$E$5:$P$9552,6,0),"")</f>
        <v>0.71875</v>
      </c>
      <c r="G742" s="47">
        <f>IFERROR(VLOOKUP(E735&amp;-$A742,SCH!$E$5:$P$9552,7,0),"")</f>
        <v>11</v>
      </c>
      <c r="H742" s="48" t="str">
        <f t="shared" si="35"/>
        <v/>
      </c>
      <c r="I742" s="62"/>
    </row>
    <row r="743" ht="16.5" spans="1:9">
      <c r="A743" s="46">
        <v>7</v>
      </c>
      <c r="B743" s="15" t="str">
        <f>IFERROR(VLOOKUP(E735&amp;-$A743,SCH!$E$5:$P$9552,2,0),"")</f>
        <v/>
      </c>
      <c r="C743" s="15" t="str">
        <f>IFERROR(VLOOKUP(E735&amp;-$A743,SCH!$E$5:$P$9552,3,0),"")</f>
        <v/>
      </c>
      <c r="D743" s="15" t="str">
        <f>IFERROR(VLOOKUP(E735&amp;-$A743,SCH!$E$5:$P$9552,4,0),"")</f>
        <v/>
      </c>
      <c r="E743" s="15" t="str">
        <f>IFERROR(VLOOKUP(E735&amp;-$A743,SCH!$E$5:$P$9552,5,0),"")</f>
        <v/>
      </c>
      <c r="F743" s="15" t="str">
        <f>IFERROR(VLOOKUP(E735&amp;-$A743,SCH!$E$5:$P$9552,6,0),"")</f>
        <v/>
      </c>
      <c r="G743" s="47" t="str">
        <f>IFERROR(VLOOKUP(E735&amp;-$A743,SCH!$E$5:$P$9552,7,0),"")</f>
        <v/>
      </c>
      <c r="H743" s="48" t="str">
        <f>IFERROR((#REF!-F743),"")</f>
        <v/>
      </c>
      <c r="I743" s="62"/>
    </row>
    <row r="744" ht="15.95" customHeight="1" spans="1:9">
      <c r="A744" s="53" t="s">
        <v>144</v>
      </c>
      <c r="B744" s="53"/>
      <c r="C744" s="54">
        <f>B737-TIME(0,15,0)</f>
        <v>0.315972222222222</v>
      </c>
      <c r="D744" s="53" t="s">
        <v>145</v>
      </c>
      <c r="E744" s="55">
        <f>VLOOKUP(E735&amp;-$A737,SCH!$E$5:$P$9552,8,0)</f>
        <v>0.413194444444445</v>
      </c>
      <c r="F744" s="56" t="s">
        <v>146</v>
      </c>
      <c r="G744" s="56"/>
      <c r="H744" s="56"/>
      <c r="I744" s="64">
        <f>SUM(G737:G743)</f>
        <v>187.4</v>
      </c>
    </row>
    <row r="745" ht="15.95" customHeight="1" spans="1:9">
      <c r="A745" s="53" t="s">
        <v>147</v>
      </c>
      <c r="B745" s="53"/>
      <c r="C745" s="54">
        <f>C744+E745</f>
        <v>0.729166666666666</v>
      </c>
      <c r="D745" s="53" t="s">
        <v>148</v>
      </c>
      <c r="E745" s="55">
        <f>VLOOKUP(E735&amp;-$A737,SCH!$E$5:$P$9552,9,0)</f>
        <v>0.413194444444444</v>
      </c>
      <c r="F745" s="56" t="s">
        <v>149</v>
      </c>
      <c r="G745" s="56"/>
      <c r="H745" s="56"/>
      <c r="I745" s="65">
        <f>VLOOKUP(E735&amp;-$A737,SCH!$E$5:$P$9552,10,0)</f>
        <v>0.0798611111111114</v>
      </c>
    </row>
    <row r="746" ht="14.45" customHeight="1" spans="1:9">
      <c r="A746" s="57" t="s">
        <v>150</v>
      </c>
      <c r="B746" s="57"/>
      <c r="C746" s="57"/>
      <c r="D746" s="57"/>
      <c r="E746" s="57"/>
      <c r="F746" s="57"/>
      <c r="G746" s="57"/>
      <c r="H746" s="57"/>
      <c r="I746" s="57"/>
    </row>
    <row r="747" ht="15.75" spans="1:9">
      <c r="A747" s="57"/>
      <c r="B747" s="57"/>
      <c r="C747" s="57"/>
      <c r="D747" s="57"/>
      <c r="E747" s="57"/>
      <c r="F747" s="57"/>
      <c r="G747" s="57"/>
      <c r="H747" s="57"/>
      <c r="I747" s="57"/>
    </row>
    <row r="748" ht="15.75" spans="1:9">
      <c r="A748" s="57"/>
      <c r="B748" s="57"/>
      <c r="C748" s="57"/>
      <c r="D748" s="57"/>
      <c r="E748" s="57"/>
      <c r="F748" s="57"/>
      <c r="G748" s="57"/>
      <c r="H748" s="57"/>
      <c r="I748" s="57"/>
    </row>
    <row r="749" ht="14.45" customHeight="1" spans="1:9">
      <c r="A749" s="58" t="s">
        <v>151</v>
      </c>
      <c r="B749" s="58"/>
      <c r="C749" s="58"/>
      <c r="D749" s="59" t="s">
        <v>152</v>
      </c>
      <c r="E749" s="58" t="s">
        <v>153</v>
      </c>
      <c r="F749" s="58"/>
      <c r="G749" s="58"/>
      <c r="H749" s="58"/>
      <c r="I749" s="58"/>
    </row>
    <row r="750" ht="15.75" spans="1:9">
      <c r="A750" s="58"/>
      <c r="B750" s="58"/>
      <c r="C750" s="58"/>
      <c r="D750" s="59"/>
      <c r="E750" s="58"/>
      <c r="F750" s="58"/>
      <c r="G750" s="58"/>
      <c r="H750" s="58"/>
      <c r="I750" s="58"/>
    </row>
    <row r="751" ht="15.75" spans="1:9">
      <c r="A751" s="58"/>
      <c r="B751" s="58"/>
      <c r="C751" s="58"/>
      <c r="D751" s="59"/>
      <c r="E751" s="58"/>
      <c r="F751" s="58"/>
      <c r="G751" s="58"/>
      <c r="H751" s="58"/>
      <c r="I751" s="58"/>
    </row>
    <row r="752" ht="15.75" spans="1:9">
      <c r="A752" s="58"/>
      <c r="B752" s="58"/>
      <c r="C752" s="58"/>
      <c r="D752" s="59"/>
      <c r="E752" s="58"/>
      <c r="F752" s="58"/>
      <c r="G752" s="58"/>
      <c r="H752" s="58"/>
      <c r="I752" s="58"/>
    </row>
    <row r="753" ht="15.75"/>
    <row r="754" ht="21" spans="1:9">
      <c r="A754" s="29" t="str">
        <f>SCH!$A$1</f>
        <v>UNIT : PARASSALA</v>
      </c>
      <c r="B754" s="29"/>
      <c r="C754" s="29"/>
      <c r="D754" s="29"/>
      <c r="E754" s="29"/>
      <c r="F754" s="29"/>
      <c r="G754" s="29"/>
      <c r="H754" s="29"/>
      <c r="I754" s="29"/>
    </row>
    <row r="755" ht="17.45" customHeight="1" spans="1:9">
      <c r="A755" s="30" t="s">
        <v>135</v>
      </c>
      <c r="B755" s="30"/>
      <c r="C755" s="30"/>
      <c r="D755" s="31"/>
      <c r="E755" s="31"/>
      <c r="F755" s="31"/>
      <c r="G755" s="32" t="s">
        <v>136</v>
      </c>
      <c r="H755" s="32"/>
      <c r="I755" s="32"/>
    </row>
    <row r="756" ht="20.45" customHeight="1" spans="1:9">
      <c r="A756" s="33" t="s">
        <v>137</v>
      </c>
      <c r="B756" s="33"/>
      <c r="C756" s="34" t="s">
        <v>138</v>
      </c>
      <c r="D756" s="33" t="s">
        <v>139</v>
      </c>
      <c r="E756" s="35">
        <v>47</v>
      </c>
      <c r="F756" s="35"/>
      <c r="G756" s="36" t="s">
        <v>140</v>
      </c>
      <c r="H756" s="37"/>
      <c r="I756" s="37"/>
    </row>
    <row r="757" ht="29.25" spans="1:9">
      <c r="A757" s="38" t="s">
        <v>6</v>
      </c>
      <c r="B757" s="39" t="s">
        <v>20</v>
      </c>
      <c r="C757" s="39" t="s">
        <v>21</v>
      </c>
      <c r="D757" s="39" t="s">
        <v>141</v>
      </c>
      <c r="E757" s="39" t="s">
        <v>22</v>
      </c>
      <c r="F757" s="40" t="s">
        <v>142</v>
      </c>
      <c r="G757" s="41" t="s">
        <v>143</v>
      </c>
      <c r="H757" s="40" t="s">
        <v>19</v>
      </c>
      <c r="I757" s="60" t="s">
        <v>25</v>
      </c>
    </row>
    <row r="758" ht="15.75" spans="1:9">
      <c r="A758" s="42">
        <v>1</v>
      </c>
      <c r="B758" s="43">
        <f>IFERROR(VLOOKUP(E756&amp;-$A758,SCH!$E$5:$P$9552,2,0),"")</f>
        <v>0.611111111111112</v>
      </c>
      <c r="C758" s="43" t="str">
        <f>IFERROR(VLOOKUP(E756&amp;-$A758,SCH!$E$5:$P$9552,3,0),"")</f>
        <v>PSL</v>
      </c>
      <c r="D758" s="43" t="str">
        <f>IFERROR(VLOOKUP(E756&amp;-$A758,SCH!$E$5:$P$9552,4,0),"")</f>
        <v>NH</v>
      </c>
      <c r="E758" s="43" t="str">
        <f>IFERROR(VLOOKUP(E756&amp;-$A758,SCH!$E$5:$P$9552,5,0),"")</f>
        <v>KLKV</v>
      </c>
      <c r="F758" s="43">
        <f>IFERROR(VLOOKUP(E756&amp;-$A758,SCH!$E$5:$P$9552,6,0),"")</f>
        <v>0.618055555555556</v>
      </c>
      <c r="G758" s="44">
        <f>IFERROR(VLOOKUP(E756&amp;-$A758,SCH!$E$5:$P$9552,7,0),"")</f>
        <v>3.5</v>
      </c>
      <c r="H758" s="45">
        <f t="shared" ref="H758:H762" si="36">IFERROR((B759-F758),"")</f>
        <v>0.00694444444444997</v>
      </c>
      <c r="I758" s="61"/>
    </row>
    <row r="759" ht="15.75" spans="1:9">
      <c r="A759" s="46">
        <v>2</v>
      </c>
      <c r="B759" s="15">
        <f>IFERROR(VLOOKUP(E756&amp;-$A759,SCH!$E$5:$P$9552,2,0),"")</f>
        <v>0.625000000000006</v>
      </c>
      <c r="C759" s="15" t="str">
        <f>IFERROR(VLOOKUP(E756&amp;-$A759,SCH!$E$5:$P$9552,3,0),"")</f>
        <v>KLKV</v>
      </c>
      <c r="D759" s="15" t="str">
        <f>IFERROR(VLOOKUP(E756&amp;-$A759,SCH!$E$5:$P$9552,4,0),"")</f>
        <v>NH</v>
      </c>
      <c r="E759" s="15" t="str">
        <f>IFERROR(VLOOKUP(E756&amp;-$A759,SCH!$E$5:$P$9552,5,0),"")</f>
        <v>TVM</v>
      </c>
      <c r="F759" s="15">
        <f>IFERROR(VLOOKUP(E756&amp;-$A759,SCH!$E$5:$P$9552,6,0),"")</f>
        <v>0.69444444444445</v>
      </c>
      <c r="G759" s="47">
        <f>IFERROR(VLOOKUP(E756&amp;-$A759,SCH!$E$5:$P$9552,7,0),"")</f>
        <v>33.7</v>
      </c>
      <c r="H759" s="48">
        <f t="shared" si="36"/>
        <v>0.020833333333328</v>
      </c>
      <c r="I759" s="62"/>
    </row>
    <row r="760" ht="31.5" spans="1:9">
      <c r="A760" s="46">
        <v>3</v>
      </c>
      <c r="B760" s="15">
        <f>IFERROR(VLOOKUP(E756&amp;-$A760,SCH!$E$5:$P$9552,2,0),"")</f>
        <v>0.715277777777778</v>
      </c>
      <c r="C760" s="15" t="str">
        <f>IFERROR(VLOOKUP(E756&amp;-$A760,SCH!$E$5:$P$9552,3,0),"")</f>
        <v>TVM</v>
      </c>
      <c r="D760" s="15" t="str">
        <f>IFERROR(VLOOKUP(E756&amp;-$A760,SCH!$E$5:$P$9552,4,0),"")</f>
        <v>MRLR-AVKRA-KRKM
</v>
      </c>
      <c r="E760" s="15" t="str">
        <f>IFERROR(VLOOKUP(E756&amp;-$A760,SCH!$E$5:$P$9552,5,0),"")</f>
        <v>KLKV</v>
      </c>
      <c r="F760" s="15">
        <f>IFERROR(VLOOKUP(E756&amp;-$A760,SCH!$E$5:$P$9552,6,0),"")</f>
        <v>0.798611111111111</v>
      </c>
      <c r="G760" s="47">
        <f>IFERROR(VLOOKUP(E756&amp;-$A760,SCH!$E$5:$P$9552,7,0),"")</f>
        <v>51</v>
      </c>
      <c r="H760" s="48">
        <f t="shared" si="36"/>
        <v>0.00694444444444497</v>
      </c>
      <c r="I760" s="62"/>
    </row>
    <row r="761" ht="15.75" spans="1:9">
      <c r="A761" s="46">
        <v>4</v>
      </c>
      <c r="B761" s="15">
        <f>IFERROR(VLOOKUP(E756&amp;-$A761,SCH!$E$5:$P$9552,2,0),"")</f>
        <v>0.805555555555556</v>
      </c>
      <c r="C761" s="15" t="str">
        <f>IFERROR(VLOOKUP(E756&amp;-$A761,SCH!$E$5:$P$9552,3,0),"")</f>
        <v>KLKV</v>
      </c>
      <c r="D761" s="15" t="str">
        <f>IFERROR(VLOOKUP(E756&amp;-$A761,SCH!$E$5:$P$9552,4,0),"")</f>
        <v>NH</v>
      </c>
      <c r="E761" s="15" t="str">
        <f>IFERROR(VLOOKUP(E756&amp;-$A761,SCH!$E$5:$P$9552,5,0),"")</f>
        <v>TVM</v>
      </c>
      <c r="F761" s="15">
        <f>IFERROR(VLOOKUP(E756&amp;-$A761,SCH!$E$5:$P$9552,6,0),"")</f>
        <v>0.861111111111112</v>
      </c>
      <c r="G761" s="47">
        <f>IFERROR(VLOOKUP(E756&amp;-$A761,SCH!$E$5:$P$9552,7,0),"")</f>
        <v>33.7</v>
      </c>
      <c r="H761" s="48">
        <f t="shared" si="36"/>
        <v>0.00694444444444398</v>
      </c>
      <c r="I761" s="62"/>
    </row>
    <row r="762" ht="15.75" spans="1:9">
      <c r="A762" s="46">
        <v>5</v>
      </c>
      <c r="B762" s="15">
        <f>IFERROR(VLOOKUP(E756&amp;-$A762,SCH!$E$5:$P$9552,2,0),"")</f>
        <v>0.868055555555556</v>
      </c>
      <c r="C762" s="15" t="str">
        <f>IFERROR(VLOOKUP(E756&amp;-$A762,SCH!$E$5:$P$9552,3,0),"")</f>
        <v>TVM</v>
      </c>
      <c r="D762" s="15" t="str">
        <f>IFERROR(VLOOKUP(E756&amp;-$A762,SCH!$E$5:$P$9552,4,0),"")</f>
        <v>NH</v>
      </c>
      <c r="E762" s="15" t="str">
        <f>IFERROR(VLOOKUP(E756&amp;-$A762,SCH!$E$5:$P$9552,5,0),"")</f>
        <v>KLKV</v>
      </c>
      <c r="F762" s="15">
        <f>IFERROR(VLOOKUP(E756&amp;-$A762,SCH!$E$5:$P$9552,6,0),"")</f>
        <v>0.923611111111112</v>
      </c>
      <c r="G762" s="47">
        <f>IFERROR(VLOOKUP(E756&amp;-$A762,SCH!$E$5:$P$9552,7,0),"")</f>
        <v>33.7</v>
      </c>
      <c r="H762" s="48">
        <f t="shared" si="36"/>
        <v>0.00694444444444398</v>
      </c>
      <c r="I762" s="62"/>
    </row>
    <row r="763" ht="16.5" spans="1:9">
      <c r="A763" s="46">
        <v>6</v>
      </c>
      <c r="B763" s="15">
        <f>IFERROR(VLOOKUP(E756&amp;-$A763,SCH!$E$5:$P$9552,2,0),"")</f>
        <v>0.930555555555556</v>
      </c>
      <c r="C763" s="15" t="str">
        <f>IFERROR(VLOOKUP(E756&amp;-$A763,SCH!$E$5:$P$9552,3,0),"")</f>
        <v>KLKV</v>
      </c>
      <c r="D763" s="15" t="str">
        <f>IFERROR(VLOOKUP(E756&amp;-$A763,SCH!$E$5:$P$9552,4,0),"")</f>
        <v>NH</v>
      </c>
      <c r="E763" s="15" t="str">
        <f>IFERROR(VLOOKUP(E756&amp;-$A763,SCH!$E$5:$P$9552,5,0),"")</f>
        <v>PSL</v>
      </c>
      <c r="F763" s="15">
        <f>IFERROR(VLOOKUP(E756&amp;-$A763,SCH!$E$5:$P$9552,6,0),"")</f>
        <v>0.9375</v>
      </c>
      <c r="G763" s="47">
        <f>IFERROR(VLOOKUP(E756&amp;-$A763,SCH!$E$5:$P$9552,7,0),"")</f>
        <v>3.5</v>
      </c>
      <c r="H763" s="48" t="str">
        <f>IFERROR((#REF!-F763),"")</f>
        <v/>
      </c>
      <c r="I763" s="62"/>
    </row>
    <row r="764" ht="15.95" customHeight="1" spans="1:9">
      <c r="A764" s="53" t="s">
        <v>144</v>
      </c>
      <c r="B764" s="53"/>
      <c r="C764" s="54">
        <f>B758-TIME(0,15,0)</f>
        <v>0.600694444444445</v>
      </c>
      <c r="D764" s="53" t="s">
        <v>145</v>
      </c>
      <c r="E764" s="55">
        <f>VLOOKUP(E756&amp;-$A758,SCH!$E$5:$P$9552,8,0)</f>
        <v>0.347222222222227</v>
      </c>
      <c r="F764" s="56" t="s">
        <v>146</v>
      </c>
      <c r="G764" s="56"/>
      <c r="H764" s="56"/>
      <c r="I764" s="64">
        <f>SUM(G758:G763)</f>
        <v>159.1</v>
      </c>
    </row>
    <row r="765" ht="15.95" customHeight="1" spans="1:9">
      <c r="A765" s="53" t="s">
        <v>147</v>
      </c>
      <c r="B765" s="53"/>
      <c r="C765" s="54">
        <f>C764+E765</f>
        <v>0.947916666666666</v>
      </c>
      <c r="D765" s="53" t="s">
        <v>148</v>
      </c>
      <c r="E765" s="55">
        <f>VLOOKUP(E756&amp;-$A758,SCH!$E$5:$P$9552,9,0)</f>
        <v>0.347222222222221</v>
      </c>
      <c r="F765" s="56" t="s">
        <v>149</v>
      </c>
      <c r="G765" s="56"/>
      <c r="H765" s="56"/>
      <c r="I765" s="65">
        <f>VLOOKUP(E756&amp;-$A758,SCH!$E$5:$P$9552,10,0)</f>
        <v>0.0138888888888933</v>
      </c>
    </row>
    <row r="766" ht="14.45" customHeight="1" spans="1:9">
      <c r="A766" s="57" t="s">
        <v>150</v>
      </c>
      <c r="B766" s="57"/>
      <c r="C766" s="57"/>
      <c r="D766" s="57"/>
      <c r="E766" s="57"/>
      <c r="F766" s="57"/>
      <c r="G766" s="57"/>
      <c r="H766" s="57"/>
      <c r="I766" s="57"/>
    </row>
    <row r="767" ht="15.75" spans="1:9">
      <c r="A767" s="57"/>
      <c r="B767" s="57"/>
      <c r="C767" s="57"/>
      <c r="D767" s="57"/>
      <c r="E767" s="57"/>
      <c r="F767" s="57"/>
      <c r="G767" s="57"/>
      <c r="H767" s="57"/>
      <c r="I767" s="57"/>
    </row>
    <row r="768" ht="15.75" spans="1:9">
      <c r="A768" s="57"/>
      <c r="B768" s="57"/>
      <c r="C768" s="57"/>
      <c r="D768" s="57"/>
      <c r="E768" s="57"/>
      <c r="F768" s="57"/>
      <c r="G768" s="57"/>
      <c r="H768" s="57"/>
      <c r="I768" s="57"/>
    </row>
    <row r="769" ht="14.45" customHeight="1" spans="1:9">
      <c r="A769" s="58" t="s">
        <v>151</v>
      </c>
      <c r="B769" s="58"/>
      <c r="C769" s="58"/>
      <c r="D769" s="59" t="s">
        <v>152</v>
      </c>
      <c r="E769" s="58" t="s">
        <v>153</v>
      </c>
      <c r="F769" s="58"/>
      <c r="G769" s="58"/>
      <c r="H769" s="58"/>
      <c r="I769" s="58"/>
    </row>
    <row r="770" ht="15.75" spans="1:9">
      <c r="A770" s="58"/>
      <c r="B770" s="58"/>
      <c r="C770" s="58"/>
      <c r="D770" s="59"/>
      <c r="E770" s="58"/>
      <c r="F770" s="58"/>
      <c r="G770" s="58"/>
      <c r="H770" s="58"/>
      <c r="I770" s="58"/>
    </row>
    <row r="771" ht="15.75" spans="1:9">
      <c r="A771" s="58"/>
      <c r="B771" s="58"/>
      <c r="C771" s="58"/>
      <c r="D771" s="59"/>
      <c r="E771" s="58"/>
      <c r="F771" s="58"/>
      <c r="G771" s="58"/>
      <c r="H771" s="58"/>
      <c r="I771" s="58"/>
    </row>
    <row r="772" ht="15.75" spans="1:9">
      <c r="A772" s="58"/>
      <c r="B772" s="58"/>
      <c r="C772" s="58"/>
      <c r="D772" s="59"/>
      <c r="E772" s="58"/>
      <c r="F772" s="58"/>
      <c r="G772" s="58"/>
      <c r="H772" s="58"/>
      <c r="I772" s="58"/>
    </row>
    <row r="774" ht="15.75"/>
    <row r="775" ht="21" spans="1:9">
      <c r="A775" s="29" t="str">
        <f>SCH!$A$1</f>
        <v>UNIT : PARASSALA</v>
      </c>
      <c r="B775" s="29"/>
      <c r="C775" s="29"/>
      <c r="D775" s="29"/>
      <c r="E775" s="29"/>
      <c r="F775" s="29"/>
      <c r="G775" s="29"/>
      <c r="H775" s="29"/>
      <c r="I775" s="29"/>
    </row>
    <row r="776" ht="17.45" customHeight="1" spans="1:9">
      <c r="A776" s="30" t="s">
        <v>135</v>
      </c>
      <c r="B776" s="30"/>
      <c r="C776" s="30"/>
      <c r="D776" s="31"/>
      <c r="E776" s="31"/>
      <c r="F776" s="31"/>
      <c r="G776" s="32" t="s">
        <v>136</v>
      </c>
      <c r="H776" s="32"/>
      <c r="I776" s="32"/>
    </row>
    <row r="777" ht="20.45" customHeight="1" spans="1:9">
      <c r="A777" s="33" t="s">
        <v>137</v>
      </c>
      <c r="B777" s="33"/>
      <c r="C777" s="34" t="s">
        <v>138</v>
      </c>
      <c r="D777" s="33" t="s">
        <v>139</v>
      </c>
      <c r="E777" s="35">
        <v>48</v>
      </c>
      <c r="F777" s="35"/>
      <c r="G777" s="36" t="s">
        <v>140</v>
      </c>
      <c r="H777" s="37"/>
      <c r="I777" s="37"/>
    </row>
    <row r="778" ht="29.25" spans="1:9">
      <c r="A778" s="38" t="s">
        <v>6</v>
      </c>
      <c r="B778" s="39" t="s">
        <v>20</v>
      </c>
      <c r="C778" s="39" t="s">
        <v>21</v>
      </c>
      <c r="D778" s="39" t="s">
        <v>141</v>
      </c>
      <c r="E778" s="39" t="s">
        <v>22</v>
      </c>
      <c r="F778" s="40" t="s">
        <v>142</v>
      </c>
      <c r="G778" s="41" t="s">
        <v>143</v>
      </c>
      <c r="H778" s="40" t="s">
        <v>19</v>
      </c>
      <c r="I778" s="60" t="s">
        <v>25</v>
      </c>
    </row>
    <row r="779" ht="15.75" spans="1:9">
      <c r="A779" s="42">
        <v>1</v>
      </c>
      <c r="B779" s="43">
        <f>IFERROR(VLOOKUP(E777&amp;-$A779,SCH!$E$5:$P$9552,2,0),"")</f>
        <v>0.229166666666667</v>
      </c>
      <c r="C779" s="43" t="str">
        <f>IFERROR(VLOOKUP(E777&amp;-$A779,SCH!$E$5:$P$9552,3,0),"")</f>
        <v>PSL</v>
      </c>
      <c r="D779" s="43" t="str">
        <f>IFERROR(VLOOKUP(E777&amp;-$A779,SCH!$E$5:$P$9552,4,0),"")</f>
        <v>AYRA</v>
      </c>
      <c r="E779" s="43" t="str">
        <f>IFERROR(VLOOKUP(E777&amp;-$A779,SCH!$E$5:$P$9552,5,0),"")</f>
        <v>CHVLA</v>
      </c>
      <c r="F779" s="43">
        <f>IFERROR(VLOOKUP(E777&amp;-$A779,SCH!$E$5:$P$9552,6,0),"")</f>
        <v>0.239583333333334</v>
      </c>
      <c r="G779" s="44">
        <f>IFERROR(VLOOKUP(E777&amp;-$A779,SCH!$E$5:$P$9552,7,0),"")</f>
        <v>6</v>
      </c>
      <c r="H779" s="45">
        <f t="shared" ref="H779:H783" si="37">IFERROR((B780-F779),"")</f>
        <v>0.006944444444444</v>
      </c>
      <c r="I779" s="61"/>
    </row>
    <row r="780" ht="15.75" spans="1:9">
      <c r="A780" s="46">
        <v>2</v>
      </c>
      <c r="B780" s="15">
        <f>IFERROR(VLOOKUP(E777&amp;-$A780,SCH!$E$5:$P$9552,2,0),"")</f>
        <v>0.246527777777778</v>
      </c>
      <c r="C780" s="15" t="str">
        <f>IFERROR(VLOOKUP(E777&amp;-$A780,SCH!$E$5:$P$9552,3,0),"")</f>
        <v>CHVLA</v>
      </c>
      <c r="D780" s="15" t="str">
        <f>IFERROR(VLOOKUP(E777&amp;-$A780,SCH!$E$5:$P$9552,4,0),"")</f>
        <v>AYRA</v>
      </c>
      <c r="E780" s="15" t="str">
        <f>IFERROR(VLOOKUP(E777&amp;-$A780,SCH!$E$5:$P$9552,5,0),"")</f>
        <v>TVM</v>
      </c>
      <c r="F780" s="15">
        <f>IFERROR(VLOOKUP(E777&amp;-$A780,SCH!$E$5:$P$9552,6,0),"")</f>
        <v>0.309027777777778</v>
      </c>
      <c r="G780" s="47">
        <f>IFERROR(VLOOKUP(E777&amp;-$A780,SCH!$E$5:$P$9552,7,0),"")</f>
        <v>37</v>
      </c>
      <c r="H780" s="48">
        <f t="shared" si="37"/>
        <v>0.00694444444444398</v>
      </c>
      <c r="I780" s="62"/>
    </row>
    <row r="781" ht="15.75" spans="1:9">
      <c r="A781" s="46">
        <v>3</v>
      </c>
      <c r="B781" s="15">
        <f>IFERROR(VLOOKUP(E777&amp;-$A781,SCH!$E$5:$P$9552,2,0),"")</f>
        <v>0.315972222222222</v>
      </c>
      <c r="C781" s="15" t="str">
        <f>IFERROR(VLOOKUP(E777&amp;-$A781,SCH!$E$5:$P$9552,3,0),"")</f>
        <v>TVM</v>
      </c>
      <c r="D781" s="15" t="str">
        <f>IFERROR(VLOOKUP(E777&amp;-$A781,SCH!$E$5:$P$9552,4,0),"")</f>
        <v>AYRA</v>
      </c>
      <c r="E781" s="15" t="str">
        <f>IFERROR(VLOOKUP(E777&amp;-$A781,SCH!$E$5:$P$9552,5,0),"")</f>
        <v>CHVLA</v>
      </c>
      <c r="F781" s="15">
        <f>IFERROR(VLOOKUP(E777&amp;-$A781,SCH!$E$5:$P$9552,6,0),"")</f>
        <v>0.378472222222222</v>
      </c>
      <c r="G781" s="47">
        <f>IFERROR(VLOOKUP(E777&amp;-$A781,SCH!$E$5:$P$9552,7,0),"")</f>
        <v>37</v>
      </c>
      <c r="H781" s="48">
        <f t="shared" si="37"/>
        <v>0.020833333333334</v>
      </c>
      <c r="I781" s="62"/>
    </row>
    <row r="782" ht="15.75" spans="1:9">
      <c r="A782" s="46">
        <v>4</v>
      </c>
      <c r="B782" s="15">
        <f>IFERROR(VLOOKUP(E777&amp;-$A782,SCH!$E$5:$P$9552,2,0),"")</f>
        <v>0.399305555555556</v>
      </c>
      <c r="C782" s="15" t="str">
        <f>IFERROR(VLOOKUP(E777&amp;-$A782,SCH!$E$5:$P$9552,3,0),"")</f>
        <v>CHVLA</v>
      </c>
      <c r="D782" s="15" t="str">
        <f>IFERROR(VLOOKUP(E777&amp;-$A782,SCH!$E$5:$P$9552,4,0),"")</f>
        <v>AYRA</v>
      </c>
      <c r="E782" s="15" t="str">
        <f>IFERROR(VLOOKUP(E777&amp;-$A782,SCH!$E$5:$P$9552,5,0),"")</f>
        <v>MC</v>
      </c>
      <c r="F782" s="15">
        <f>IFERROR(VLOOKUP(E777&amp;-$A782,SCH!$E$5:$P$9552,6,0),"")</f>
        <v>0.479166666666667</v>
      </c>
      <c r="G782" s="47">
        <f>IFERROR(VLOOKUP(E777&amp;-$A782,SCH!$E$5:$P$9552,7,0),"")</f>
        <v>44</v>
      </c>
      <c r="H782" s="48">
        <f t="shared" si="37"/>
        <v>0.00694444444444398</v>
      </c>
      <c r="I782" s="62"/>
    </row>
    <row r="783" ht="15.75" spans="1:9">
      <c r="A783" s="46">
        <v>5</v>
      </c>
      <c r="B783" s="15">
        <f>IFERROR(VLOOKUP(E777&amp;-$A783,SCH!$E$5:$P$9552,2,0),"")</f>
        <v>0.486111111111111</v>
      </c>
      <c r="C783" s="15" t="str">
        <f>IFERROR(VLOOKUP(E777&amp;-$A783,SCH!$E$5:$P$9552,3,0),"")</f>
        <v>MC</v>
      </c>
      <c r="D783" s="15" t="str">
        <f>IFERROR(VLOOKUP(E777&amp;-$A783,SCH!$E$5:$P$9552,4,0),"")</f>
        <v>NH</v>
      </c>
      <c r="E783" s="15" t="str">
        <f>IFERROR(VLOOKUP(E777&amp;-$A783,SCH!$E$5:$P$9552,5,0),"")</f>
        <v>KLKV</v>
      </c>
      <c r="F783" s="15">
        <f>IFERROR(VLOOKUP(E777&amp;-$A783,SCH!$E$5:$P$9552,6,0),"")</f>
        <v>0.5625</v>
      </c>
      <c r="G783" s="47">
        <f>IFERROR(VLOOKUP(E777&amp;-$A783,SCH!$E$5:$P$9552,7,0),"")</f>
        <v>40</v>
      </c>
      <c r="H783" s="48">
        <f t="shared" si="37"/>
        <v>0.00347222222222199</v>
      </c>
      <c r="I783" s="62"/>
    </row>
    <row r="784" ht="16.5" spans="1:9">
      <c r="A784" s="46">
        <v>6</v>
      </c>
      <c r="B784" s="15">
        <f>IFERROR(VLOOKUP(E777&amp;-$A784,SCH!$E$5:$P$9552,2,0),"")</f>
        <v>0.565972222222222</v>
      </c>
      <c r="C784" s="15" t="str">
        <f>IFERROR(VLOOKUP(E777&amp;-$A784,SCH!$E$5:$P$9552,3,0),"")</f>
        <v>KLKV</v>
      </c>
      <c r="D784" s="15" t="str">
        <f>IFERROR(VLOOKUP(E777&amp;-$A784,SCH!$E$5:$P$9552,4,0),"")</f>
        <v>NH</v>
      </c>
      <c r="E784" s="15" t="str">
        <f>IFERROR(VLOOKUP(E777&amp;-$A784,SCH!$E$5:$P$9552,5,0),"")</f>
        <v>PSL</v>
      </c>
      <c r="F784" s="15">
        <f>IFERROR(VLOOKUP(E777&amp;-$A784,SCH!$E$5:$P$9552,6,0),"")</f>
        <v>0.572916666666667</v>
      </c>
      <c r="G784" s="47">
        <f>IFERROR(VLOOKUP(E777&amp;-$A784,SCH!$E$5:$P$9552,7,0),"")</f>
        <v>3.5</v>
      </c>
      <c r="H784" s="48" t="str">
        <f>IFERROR((#REF!-F784),"")</f>
        <v/>
      </c>
      <c r="I784" s="62"/>
    </row>
    <row r="785" ht="15.95" customHeight="1" spans="1:9">
      <c r="A785" s="53" t="s">
        <v>144</v>
      </c>
      <c r="B785" s="53"/>
      <c r="C785" s="54">
        <f>B779-TIME(0,15,0)</f>
        <v>0.21875</v>
      </c>
      <c r="D785" s="53" t="s">
        <v>145</v>
      </c>
      <c r="E785" s="55">
        <f>VLOOKUP(E777&amp;-$A779,SCH!$E$5:$P$9552,8,0)</f>
        <v>0.364583333333333</v>
      </c>
      <c r="F785" s="56" t="s">
        <v>146</v>
      </c>
      <c r="G785" s="56"/>
      <c r="H785" s="56"/>
      <c r="I785" s="64">
        <f>SUM(G779:G784)</f>
        <v>167.5</v>
      </c>
    </row>
    <row r="786" ht="15.95" customHeight="1" spans="1:9">
      <c r="A786" s="53" t="s">
        <v>147</v>
      </c>
      <c r="B786" s="53"/>
      <c r="C786" s="54">
        <f>C785+E786</f>
        <v>0.583333333333333</v>
      </c>
      <c r="D786" s="53" t="s">
        <v>148</v>
      </c>
      <c r="E786" s="55">
        <f>VLOOKUP(E777&amp;-$A779,SCH!$E$5:$P$9552,9,0)</f>
        <v>0.364583333333333</v>
      </c>
      <c r="F786" s="56" t="s">
        <v>149</v>
      </c>
      <c r="G786" s="56"/>
      <c r="H786" s="56"/>
      <c r="I786" s="65">
        <f>VLOOKUP(E777&amp;-$A779,SCH!$E$5:$P$9552,10,0)</f>
        <v>0.0312499999999993</v>
      </c>
    </row>
    <row r="787" ht="14.45" customHeight="1" spans="1:9">
      <c r="A787" s="57" t="s">
        <v>150</v>
      </c>
      <c r="B787" s="57"/>
      <c r="C787" s="57"/>
      <c r="D787" s="57"/>
      <c r="E787" s="57"/>
      <c r="F787" s="57"/>
      <c r="G787" s="57"/>
      <c r="H787" s="57"/>
      <c r="I787" s="57"/>
    </row>
    <row r="788" ht="15.75" spans="1:9">
      <c r="A788" s="57"/>
      <c r="B788" s="57"/>
      <c r="C788" s="57"/>
      <c r="D788" s="57"/>
      <c r="E788" s="57"/>
      <c r="F788" s="57"/>
      <c r="G788" s="57"/>
      <c r="H788" s="57"/>
      <c r="I788" s="57"/>
    </row>
    <row r="789" ht="15.75" spans="1:9">
      <c r="A789" s="57"/>
      <c r="B789" s="57"/>
      <c r="C789" s="57"/>
      <c r="D789" s="57"/>
      <c r="E789" s="57"/>
      <c r="F789" s="57"/>
      <c r="G789" s="57"/>
      <c r="H789" s="57"/>
      <c r="I789" s="57"/>
    </row>
    <row r="790" ht="14.45" customHeight="1" spans="1:9">
      <c r="A790" s="58" t="s">
        <v>151</v>
      </c>
      <c r="B790" s="58"/>
      <c r="C790" s="58"/>
      <c r="D790" s="59" t="s">
        <v>152</v>
      </c>
      <c r="E790" s="58" t="s">
        <v>153</v>
      </c>
      <c r="F790" s="58"/>
      <c r="G790" s="58"/>
      <c r="H790" s="58"/>
      <c r="I790" s="58"/>
    </row>
    <row r="791" ht="15.75" spans="1:9">
      <c r="A791" s="58"/>
      <c r="B791" s="58"/>
      <c r="C791" s="58"/>
      <c r="D791" s="59"/>
      <c r="E791" s="58"/>
      <c r="F791" s="58"/>
      <c r="G791" s="58"/>
      <c r="H791" s="58"/>
      <c r="I791" s="58"/>
    </row>
    <row r="792" ht="15.75" spans="1:9">
      <c r="A792" s="58"/>
      <c r="B792" s="58"/>
      <c r="C792" s="58"/>
      <c r="D792" s="59"/>
      <c r="E792" s="58"/>
      <c r="F792" s="58"/>
      <c r="G792" s="58"/>
      <c r="H792" s="58"/>
      <c r="I792" s="58"/>
    </row>
    <row r="793" ht="15.75" spans="1:9">
      <c r="A793" s="58"/>
      <c r="B793" s="58"/>
      <c r="C793" s="58"/>
      <c r="D793" s="59"/>
      <c r="E793" s="58"/>
      <c r="F793" s="58"/>
      <c r="G793" s="58"/>
      <c r="H793" s="58"/>
      <c r="I793" s="58"/>
    </row>
    <row r="794" ht="15.75"/>
    <row r="795" ht="21" spans="1:9">
      <c r="A795" s="29" t="str">
        <f>SCH!$A$1</f>
        <v>UNIT : PARASSALA</v>
      </c>
      <c r="B795" s="29"/>
      <c r="C795" s="29"/>
      <c r="D795" s="29"/>
      <c r="E795" s="29"/>
      <c r="F795" s="29"/>
      <c r="G795" s="29"/>
      <c r="H795" s="29"/>
      <c r="I795" s="29"/>
    </row>
    <row r="796" ht="17.45" customHeight="1" spans="1:9">
      <c r="A796" s="30" t="s">
        <v>135</v>
      </c>
      <c r="B796" s="30"/>
      <c r="C796" s="30"/>
      <c r="D796" s="31"/>
      <c r="E796" s="31"/>
      <c r="F796" s="31"/>
      <c r="G796" s="32" t="s">
        <v>136</v>
      </c>
      <c r="H796" s="32"/>
      <c r="I796" s="32"/>
    </row>
    <row r="797" ht="20.45" customHeight="1" spans="1:9">
      <c r="A797" s="33" t="s">
        <v>137</v>
      </c>
      <c r="B797" s="33"/>
      <c r="C797" s="34" t="s">
        <v>138</v>
      </c>
      <c r="D797" s="33" t="s">
        <v>139</v>
      </c>
      <c r="E797" s="35">
        <v>49</v>
      </c>
      <c r="F797" s="35"/>
      <c r="G797" s="36" t="s">
        <v>140</v>
      </c>
      <c r="H797" s="37"/>
      <c r="I797" s="37"/>
    </row>
    <row r="798" ht="29.25" spans="1:9">
      <c r="A798" s="38" t="s">
        <v>6</v>
      </c>
      <c r="B798" s="39" t="s">
        <v>20</v>
      </c>
      <c r="C798" s="39" t="s">
        <v>21</v>
      </c>
      <c r="D798" s="39" t="s">
        <v>141</v>
      </c>
      <c r="E798" s="39" t="s">
        <v>22</v>
      </c>
      <c r="F798" s="40" t="s">
        <v>142</v>
      </c>
      <c r="G798" s="41" t="s">
        <v>143</v>
      </c>
      <c r="H798" s="40" t="s">
        <v>19</v>
      </c>
      <c r="I798" s="60" t="s">
        <v>25</v>
      </c>
    </row>
    <row r="799" ht="15.75" spans="1:9">
      <c r="A799" s="42">
        <v>1</v>
      </c>
      <c r="B799" s="43">
        <f>IFERROR(VLOOKUP(E797&amp;-$A799,SCH!$E$5:$P$9552,2,0),"")</f>
        <v>0.326388888888889</v>
      </c>
      <c r="C799" s="43" t="str">
        <f>IFERROR(VLOOKUP(E797&amp;-$A799,SCH!$E$5:$P$9552,3,0),"")</f>
        <v>PSL</v>
      </c>
      <c r="D799" s="43" t="str">
        <f>IFERROR(VLOOKUP(E797&amp;-$A799,SCH!$E$5:$P$9552,4,0),"")</f>
        <v>AYRA</v>
      </c>
      <c r="E799" s="43" t="str">
        <f>IFERROR(VLOOKUP(E797&amp;-$A799,SCH!$E$5:$P$9552,5,0),"")</f>
        <v>CHVLA</v>
      </c>
      <c r="F799" s="43">
        <f>IFERROR(VLOOKUP(E797&amp;-$A799,SCH!$E$5:$P$9552,6,0),"")</f>
        <v>0.336805555555556</v>
      </c>
      <c r="G799" s="44">
        <f>IFERROR(VLOOKUP(E797&amp;-$A799,SCH!$E$5:$P$9552,7,0),"")</f>
        <v>6</v>
      </c>
      <c r="H799" s="45">
        <f t="shared" ref="H799:H803" si="38">IFERROR((B800-F799),"")</f>
        <v>0</v>
      </c>
      <c r="I799" s="61"/>
    </row>
    <row r="800" ht="15.75" spans="1:9">
      <c r="A800" s="46">
        <v>2</v>
      </c>
      <c r="B800" s="15">
        <f>IFERROR(VLOOKUP(E797&amp;-$A800,SCH!$E$5:$P$9552,2,0),"")</f>
        <v>0.336805555555556</v>
      </c>
      <c r="C800" s="15" t="str">
        <f>IFERROR(VLOOKUP(E797&amp;-$A800,SCH!$E$5:$P$9552,3,0),"")</f>
        <v>CHVLA</v>
      </c>
      <c r="D800" s="15" t="str">
        <f>IFERROR(VLOOKUP(E797&amp;-$A800,SCH!$E$5:$P$9552,4,0),"")</f>
        <v>NR-PLKDA</v>
      </c>
      <c r="E800" s="15" t="str">
        <f>IFERROR(VLOOKUP(E797&amp;-$A800,SCH!$E$5:$P$9552,5,0),"")</f>
        <v>MC</v>
      </c>
      <c r="F800" s="15">
        <f>IFERROR(VLOOKUP(E797&amp;-$A800,SCH!$E$5:$P$9552,6,0),"")</f>
        <v>0.413194444444445</v>
      </c>
      <c r="G800" s="47">
        <f>IFERROR(VLOOKUP(E797&amp;-$A800,SCH!$E$5:$P$9552,7,0),"")</f>
        <v>41</v>
      </c>
      <c r="H800" s="48">
        <f t="shared" si="38"/>
        <v>0.020833333333333</v>
      </c>
      <c r="I800" s="62"/>
    </row>
    <row r="801" ht="15.75" spans="1:9">
      <c r="A801" s="46">
        <v>3</v>
      </c>
      <c r="B801" s="15">
        <f>IFERROR(VLOOKUP(E797&amp;-$A801,SCH!$E$5:$P$9552,2,0),"")</f>
        <v>0.434027777777778</v>
      </c>
      <c r="C801" s="15" t="str">
        <f>IFERROR(VLOOKUP(E797&amp;-$A801,SCH!$E$5:$P$9552,3,0),"")</f>
        <v>MC</v>
      </c>
      <c r="D801" s="15" t="str">
        <f>IFERROR(VLOOKUP(E797&amp;-$A801,SCH!$E$5:$P$9552,4,0),"")</f>
        <v>NH</v>
      </c>
      <c r="E801" s="15" t="str">
        <f>IFERROR(VLOOKUP(E797&amp;-$A801,SCH!$E$5:$P$9552,5,0),"")</f>
        <v>KLKV</v>
      </c>
      <c r="F801" s="15">
        <f>IFERROR(VLOOKUP(E797&amp;-$A801,SCH!$E$5:$P$9552,6,0),"")</f>
        <v>0.503472222222222</v>
      </c>
      <c r="G801" s="47">
        <f>IFERROR(VLOOKUP(E797&amp;-$A801,SCH!$E$5:$P$9552,7,0),"")</f>
        <v>40</v>
      </c>
      <c r="H801" s="48">
        <f t="shared" si="38"/>
        <v>0.00694444444444497</v>
      </c>
      <c r="I801" s="62"/>
    </row>
    <row r="802" ht="15.75" spans="1:9">
      <c r="A802" s="46">
        <v>4</v>
      </c>
      <c r="B802" s="15">
        <f>IFERROR(VLOOKUP(E797&amp;-$A802,SCH!$E$5:$P$9552,2,0),"")</f>
        <v>0.510416666666667</v>
      </c>
      <c r="C802" s="15" t="str">
        <f>IFERROR(VLOOKUP(E797&amp;-$A802,SCH!$E$5:$P$9552,3,0),"")</f>
        <v>KLKV</v>
      </c>
      <c r="D802" s="15" t="str">
        <f>IFERROR(VLOOKUP(E797&amp;-$A802,SCH!$E$5:$P$9552,4,0),"")</f>
        <v>NH</v>
      </c>
      <c r="E802" s="15" t="str">
        <f>IFERROR(VLOOKUP(E797&amp;-$A802,SCH!$E$5:$P$9552,5,0),"")</f>
        <v>MC</v>
      </c>
      <c r="F802" s="15">
        <f>IFERROR(VLOOKUP(E797&amp;-$A802,SCH!$E$5:$P$9552,6,0),"")</f>
        <v>0.579861111111111</v>
      </c>
      <c r="G802" s="47">
        <f>IFERROR(VLOOKUP(E797&amp;-$A802,SCH!$E$5:$P$9552,7,0),"")</f>
        <v>40</v>
      </c>
      <c r="H802" s="48">
        <f t="shared" si="38"/>
        <v>0.09375</v>
      </c>
      <c r="I802" s="62"/>
    </row>
    <row r="803" ht="15.75" spans="1:9">
      <c r="A803" s="46">
        <v>5</v>
      </c>
      <c r="B803" s="15">
        <f>IFERROR(VLOOKUP(E797&amp;-$A803,SCH!$E$5:$P$9552,2,0),"")</f>
        <v>0.673611111111111</v>
      </c>
      <c r="C803" s="15" t="str">
        <f>IFERROR(VLOOKUP(E797&amp;-$A803,SCH!$E$5:$P$9552,3,0),"")</f>
        <v>MC</v>
      </c>
      <c r="D803" s="15" t="str">
        <f>IFERROR(VLOOKUP(E797&amp;-$A803,SCH!$E$5:$P$9552,4,0),"")</f>
        <v>PTM-TVM-NTA-MVKV</v>
      </c>
      <c r="E803" s="15" t="str">
        <f>IFERROR(VLOOKUP(E797&amp;-$A803,SCH!$E$5:$P$9552,5,0),"")</f>
        <v>KLKV</v>
      </c>
      <c r="F803" s="15">
        <f>IFERROR(VLOOKUP(E797&amp;-$A803,SCH!$E$5:$P$9552,6,0),"")</f>
        <v>0.763888888888889</v>
      </c>
      <c r="G803" s="47">
        <f>IFERROR(VLOOKUP(E797&amp;-$A803,SCH!$E$5:$P$9552,7,0),"")</f>
        <v>48.5</v>
      </c>
      <c r="H803" s="48">
        <f t="shared" si="38"/>
        <v>0.00694444444444609</v>
      </c>
      <c r="I803" s="62"/>
    </row>
    <row r="804" ht="16.5" spans="1:9">
      <c r="A804" s="46">
        <v>6</v>
      </c>
      <c r="B804" s="15">
        <f>IFERROR(VLOOKUP(E797&amp;-$A804,SCH!$E$5:$P$9552,2,0),"")</f>
        <v>0.770833333333335</v>
      </c>
      <c r="C804" s="15" t="str">
        <f>IFERROR(VLOOKUP(E797&amp;-$A804,SCH!$E$5:$P$9552,3,0),"")</f>
        <v>KLKV</v>
      </c>
      <c r="D804" s="15" t="str">
        <f>IFERROR(VLOOKUP(E797&amp;-$A804,SCH!$E$5:$P$9552,4,0),"")</f>
        <v>NH</v>
      </c>
      <c r="E804" s="15" t="str">
        <f>IFERROR(VLOOKUP(E797&amp;-$A804,SCH!$E$5:$P$9552,5,0),"")</f>
        <v>PSL</v>
      </c>
      <c r="F804" s="15">
        <f>IFERROR(VLOOKUP(E797&amp;-$A804,SCH!$E$5:$P$9552,6,0),"")</f>
        <v>0.777777777777779</v>
      </c>
      <c r="G804" s="47">
        <f>IFERROR(VLOOKUP(E797&amp;-$A804,SCH!$E$5:$P$9552,7,0),"")</f>
        <v>3.5</v>
      </c>
      <c r="H804" s="48" t="str">
        <f>IFERROR((#REF!-F804),"")</f>
        <v/>
      </c>
      <c r="I804" s="62"/>
    </row>
    <row r="805" ht="15.95" customHeight="1" spans="1:9">
      <c r="A805" s="53" t="s">
        <v>144</v>
      </c>
      <c r="B805" s="53"/>
      <c r="C805" s="54">
        <f>B799-TIME(0,15,0)</f>
        <v>0.315972222222222</v>
      </c>
      <c r="D805" s="53" t="s">
        <v>145</v>
      </c>
      <c r="E805" s="55">
        <f>VLOOKUP(E797&amp;-$A799,SCH!$E$5:$P$9552,8,0)</f>
        <v>0.378472222222224</v>
      </c>
      <c r="F805" s="56" t="s">
        <v>146</v>
      </c>
      <c r="G805" s="56"/>
      <c r="H805" s="56"/>
      <c r="I805" s="64">
        <f>SUM(G799:G804)</f>
        <v>179</v>
      </c>
    </row>
    <row r="806" ht="15.95" customHeight="1" spans="1:9">
      <c r="A806" s="53" t="s">
        <v>147</v>
      </c>
      <c r="B806" s="53"/>
      <c r="C806" s="54">
        <f>C805+E806</f>
        <v>0.788194444444445</v>
      </c>
      <c r="D806" s="53" t="s">
        <v>148</v>
      </c>
      <c r="E806" s="55">
        <f>VLOOKUP(E797&amp;-$A799,SCH!$E$5:$P$9552,9,0)</f>
        <v>0.472222222222223</v>
      </c>
      <c r="F806" s="56" t="s">
        <v>149</v>
      </c>
      <c r="G806" s="56"/>
      <c r="H806" s="56"/>
      <c r="I806" s="65">
        <f>VLOOKUP(E797&amp;-$A799,SCH!$E$5:$P$9552,10,0)</f>
        <v>0.0451388888888903</v>
      </c>
    </row>
    <row r="807" ht="14.45" customHeight="1" spans="1:9">
      <c r="A807" s="57" t="s">
        <v>150</v>
      </c>
      <c r="B807" s="57"/>
      <c r="C807" s="57"/>
      <c r="D807" s="57"/>
      <c r="E807" s="57"/>
      <c r="F807" s="57"/>
      <c r="G807" s="57"/>
      <c r="H807" s="57"/>
      <c r="I807" s="57"/>
    </row>
    <row r="808" ht="15.75" spans="1:9">
      <c r="A808" s="57"/>
      <c r="B808" s="57"/>
      <c r="C808" s="57"/>
      <c r="D808" s="57"/>
      <c r="E808" s="57"/>
      <c r="F808" s="57"/>
      <c r="G808" s="57"/>
      <c r="H808" s="57"/>
      <c r="I808" s="57"/>
    </row>
    <row r="809" ht="15.75" spans="1:9">
      <c r="A809" s="57"/>
      <c r="B809" s="57"/>
      <c r="C809" s="57"/>
      <c r="D809" s="57"/>
      <c r="E809" s="57"/>
      <c r="F809" s="57"/>
      <c r="G809" s="57"/>
      <c r="H809" s="57"/>
      <c r="I809" s="57"/>
    </row>
    <row r="810" ht="14.45" customHeight="1" spans="1:9">
      <c r="A810" s="58" t="s">
        <v>151</v>
      </c>
      <c r="B810" s="58"/>
      <c r="C810" s="58"/>
      <c r="D810" s="59" t="s">
        <v>152</v>
      </c>
      <c r="E810" s="58" t="s">
        <v>153</v>
      </c>
      <c r="F810" s="58"/>
      <c r="G810" s="58"/>
      <c r="H810" s="58"/>
      <c r="I810" s="58"/>
    </row>
    <row r="811" ht="15.75" spans="1:9">
      <c r="A811" s="58"/>
      <c r="B811" s="58"/>
      <c r="C811" s="58"/>
      <c r="D811" s="59"/>
      <c r="E811" s="58"/>
      <c r="F811" s="58"/>
      <c r="G811" s="58"/>
      <c r="H811" s="58"/>
      <c r="I811" s="58"/>
    </row>
    <row r="812" ht="15.75" spans="1:9">
      <c r="A812" s="58"/>
      <c r="B812" s="58"/>
      <c r="C812" s="58"/>
      <c r="D812" s="59"/>
      <c r="E812" s="58"/>
      <c r="F812" s="58"/>
      <c r="G812" s="58"/>
      <c r="H812" s="58"/>
      <c r="I812" s="58"/>
    </row>
    <row r="813" ht="15.75" spans="1:9">
      <c r="A813" s="58"/>
      <c r="B813" s="58"/>
      <c r="C813" s="58"/>
      <c r="D813" s="59"/>
      <c r="E813" s="58"/>
      <c r="F813" s="58"/>
      <c r="G813" s="58"/>
      <c r="H813" s="58"/>
      <c r="I813" s="58"/>
    </row>
    <row r="815" ht="15.75"/>
    <row r="816" ht="21" spans="1:9">
      <c r="A816" s="29" t="str">
        <f>SCH!$A$1</f>
        <v>UNIT : PARASSALA</v>
      </c>
      <c r="B816" s="29"/>
      <c r="C816" s="29"/>
      <c r="D816" s="29"/>
      <c r="E816" s="29"/>
      <c r="F816" s="29"/>
      <c r="G816" s="29"/>
      <c r="H816" s="29"/>
      <c r="I816" s="29"/>
    </row>
    <row r="817" ht="17.45" customHeight="1" spans="1:9">
      <c r="A817" s="30" t="s">
        <v>135</v>
      </c>
      <c r="B817" s="30"/>
      <c r="C817" s="30"/>
      <c r="D817" s="31"/>
      <c r="E817" s="31"/>
      <c r="F817" s="31"/>
      <c r="G817" s="32" t="s">
        <v>136</v>
      </c>
      <c r="H817" s="32"/>
      <c r="I817" s="32"/>
    </row>
    <row r="818" ht="20.45" customHeight="1" spans="1:9">
      <c r="A818" s="33" t="s">
        <v>137</v>
      </c>
      <c r="B818" s="33"/>
      <c r="C818" s="34" t="s">
        <v>138</v>
      </c>
      <c r="D818" s="33" t="s">
        <v>139</v>
      </c>
      <c r="E818" s="35">
        <v>50</v>
      </c>
      <c r="F818" s="35"/>
      <c r="G818" s="36" t="s">
        <v>140</v>
      </c>
      <c r="H818" s="37"/>
      <c r="I818" s="37"/>
    </row>
    <row r="819" ht="29.25" spans="1:9">
      <c r="A819" s="38" t="s">
        <v>6</v>
      </c>
      <c r="B819" s="39" t="s">
        <v>20</v>
      </c>
      <c r="C819" s="39" t="s">
        <v>21</v>
      </c>
      <c r="D819" s="39" t="s">
        <v>141</v>
      </c>
      <c r="E819" s="39" t="s">
        <v>22</v>
      </c>
      <c r="F819" s="40" t="s">
        <v>142</v>
      </c>
      <c r="G819" s="41" t="s">
        <v>143</v>
      </c>
      <c r="H819" s="40" t="s">
        <v>19</v>
      </c>
      <c r="I819" s="60" t="s">
        <v>25</v>
      </c>
    </row>
    <row r="820" ht="15.75" spans="1:9">
      <c r="A820" s="42">
        <v>1</v>
      </c>
      <c r="B820" s="43">
        <f>IFERROR(VLOOKUP(E818&amp;-$A820,SCH!$E$5:$P$9552,2,0),"")</f>
        <v>0.222222222222222</v>
      </c>
      <c r="C820" s="43" t="str">
        <f>IFERROR(VLOOKUP(E818&amp;-$A820,SCH!$E$5:$P$9552,3,0),"")</f>
        <v>PSL</v>
      </c>
      <c r="D820" s="43" t="str">
        <f>IFERROR(VLOOKUP(E818&amp;-$A820,SCH!$E$5:$P$9552,4,0),"")</f>
        <v>KULPM</v>
      </c>
      <c r="E820" s="43" t="str">
        <f>IFERROR(VLOOKUP(E818&amp;-$A820,SCH!$E$5:$P$9552,5,0),"")</f>
        <v>URB</v>
      </c>
      <c r="F820" s="43">
        <f>IFERROR(VLOOKUP(E818&amp;-$A820,SCH!$E$5:$P$9552,6,0),"")</f>
        <v>0.239583333333333</v>
      </c>
      <c r="G820" s="44">
        <f>IFERROR(VLOOKUP(E818&amp;-$A820,SCH!$E$5:$P$9552,7,0),"")</f>
        <v>9</v>
      </c>
      <c r="H820" s="45">
        <f t="shared" ref="H820:H825" si="39">IFERROR((B821-F820),"")</f>
        <v>0.006944444444445</v>
      </c>
      <c r="I820" s="61"/>
    </row>
    <row r="821" ht="15.75" spans="1:9">
      <c r="A821" s="46">
        <v>2</v>
      </c>
      <c r="B821" s="15">
        <f>IFERROR(VLOOKUP(E818&amp;-$A821,SCH!$E$5:$P$9552,2,0),"")</f>
        <v>0.246527777777778</v>
      </c>
      <c r="C821" s="15" t="str">
        <f>IFERROR(VLOOKUP(E818&amp;-$A821,SCH!$E$5:$P$9552,3,0),"")</f>
        <v>URB</v>
      </c>
      <c r="D821" s="15" t="str">
        <f>IFERROR(VLOOKUP(E818&amp;-$A821,SCH!$E$5:$P$9552,4,0),"")</f>
        <v>KLPM-KLKV-NH</v>
      </c>
      <c r="E821" s="15" t="str">
        <f>IFERROR(VLOOKUP(E818&amp;-$A821,SCH!$E$5:$P$9552,5,0),"")</f>
        <v>MC</v>
      </c>
      <c r="F821" s="15">
        <f>IFERROR(VLOOKUP(E818&amp;-$A821,SCH!$E$5:$P$9552,6,0),"")</f>
        <v>0.326388888888889</v>
      </c>
      <c r="G821" s="47">
        <f>IFERROR(VLOOKUP(E818&amp;-$A821,SCH!$E$5:$P$9552,7,0),"")</f>
        <v>48</v>
      </c>
      <c r="H821" s="71">
        <f t="shared" si="39"/>
        <v>0.00694444444444398</v>
      </c>
      <c r="I821" s="62"/>
    </row>
    <row r="822" ht="15.75" spans="1:9">
      <c r="A822" s="46">
        <v>3</v>
      </c>
      <c r="B822" s="15">
        <f>IFERROR(VLOOKUP(E818&amp;-$A822,SCH!$E$5:$P$9552,2,0),"")</f>
        <v>0.333333333333333</v>
      </c>
      <c r="C822" s="15" t="str">
        <f>IFERROR(VLOOKUP(E818&amp;-$A822,SCH!$E$5:$P$9552,3,0),"")</f>
        <v>MC</v>
      </c>
      <c r="D822" s="15" t="str">
        <f>IFERROR(VLOOKUP(E818&amp;-$A822,SCH!$E$5:$P$9552,4,0),"")</f>
        <v>KLPM</v>
      </c>
      <c r="E822" s="15" t="str">
        <f>IFERROR(VLOOKUP(E818&amp;-$A822,SCH!$E$5:$P$9552,5,0),"")</f>
        <v>URB</v>
      </c>
      <c r="F822" s="15">
        <f>IFERROR(VLOOKUP(E818&amp;-$A822,SCH!$E$5:$P$9552,6,0),"")</f>
        <v>0.416666666666666</v>
      </c>
      <c r="G822" s="47">
        <f>IFERROR(VLOOKUP(E818&amp;-$A822,SCH!$E$5:$P$9552,7,0),"")</f>
        <v>48</v>
      </c>
      <c r="H822" s="71">
        <f t="shared" si="39"/>
        <v>0.020833333333334</v>
      </c>
      <c r="I822" s="62"/>
    </row>
    <row r="823" ht="15.75" spans="1:9">
      <c r="A823" s="46">
        <v>4</v>
      </c>
      <c r="B823" s="15">
        <f>IFERROR(VLOOKUP(E818&amp;-$A823,SCH!$E$5:$P$9552,2,0),"")</f>
        <v>0.4375</v>
      </c>
      <c r="C823" s="15" t="str">
        <f>IFERROR(VLOOKUP(E818&amp;-$A823,SCH!$E$5:$P$9552,3,0),"")</f>
        <v>URB</v>
      </c>
      <c r="D823" s="15" t="str">
        <f>IFERROR(VLOOKUP(E818&amp;-$A823,SCH!$E$5:$P$9552,4,0),"")</f>
        <v>KLPM</v>
      </c>
      <c r="E823" s="15" t="str">
        <f>IFERROR(VLOOKUP(E818&amp;-$A823,SCH!$E$5:$P$9552,5,0),"")</f>
        <v>TVM</v>
      </c>
      <c r="F823" s="15">
        <f>IFERROR(VLOOKUP(E818&amp;-$A823,SCH!$E$5:$P$9552,6,0),"")</f>
        <v>0.513888888888889</v>
      </c>
      <c r="G823" s="47">
        <f>IFERROR(VLOOKUP(E818&amp;-$A823,SCH!$E$5:$P$9552,7,0),"")</f>
        <v>42.7</v>
      </c>
      <c r="H823" s="48">
        <f t="shared" si="39"/>
        <v>0.00694444444444409</v>
      </c>
      <c r="I823" s="62"/>
    </row>
    <row r="824" ht="15.75" spans="1:9">
      <c r="A824" s="46">
        <v>5</v>
      </c>
      <c r="B824" s="15">
        <f>IFERROR(VLOOKUP(E818&amp;-$A824,SCH!$E$5:$P$9552,2,0),"")</f>
        <v>0.520833333333333</v>
      </c>
      <c r="C824" s="15" t="str">
        <f>IFERROR(VLOOKUP(E818&amp;-$A824,SCH!$E$5:$P$9552,3,0),"")</f>
        <v>TVM</v>
      </c>
      <c r="D824" s="15" t="str">
        <f>IFERROR(VLOOKUP(E818&amp;-$A824,SCH!$E$5:$P$9552,4,0),"")</f>
        <v>NH</v>
      </c>
      <c r="E824" s="15" t="str">
        <f>IFERROR(VLOOKUP(E818&amp;-$A824,SCH!$E$5:$P$9552,5,0),"")</f>
        <v>KLKV</v>
      </c>
      <c r="F824" s="15">
        <f>IFERROR(VLOOKUP(E818&amp;-$A824,SCH!$E$5:$P$9552,6,0),"")</f>
        <v>0.576388888888889</v>
      </c>
      <c r="G824" s="47">
        <f>IFERROR(VLOOKUP(E818&amp;-$A824,SCH!$E$5:$P$9552,7,0),"")</f>
        <v>33.7</v>
      </c>
      <c r="H824" s="48">
        <f t="shared" si="39"/>
        <v>0.0034722222222221</v>
      </c>
      <c r="I824" s="62"/>
    </row>
    <row r="825" ht="15.75" spans="1:9">
      <c r="A825" s="46">
        <v>6</v>
      </c>
      <c r="B825" s="15">
        <f>IFERROR(VLOOKUP(E818&amp;-$A825,SCH!$E$5:$P$9552,2,0),"")</f>
        <v>0.579861111111111</v>
      </c>
      <c r="C825" s="15" t="str">
        <f>IFERROR(VLOOKUP(E818&amp;-$A825,SCH!$E$5:$P$9552,3,0),"")</f>
        <v>KLKV</v>
      </c>
      <c r="D825" s="15" t="str">
        <f>IFERROR(VLOOKUP(E818&amp;-$A825,SCH!$E$5:$P$9552,4,0),"")</f>
        <v>NH</v>
      </c>
      <c r="E825" s="15" t="str">
        <f>IFERROR(VLOOKUP(E818&amp;-$A825,SCH!$E$5:$P$9552,5,0),"")</f>
        <v>PSL</v>
      </c>
      <c r="F825" s="15">
        <f>IFERROR(VLOOKUP(E818&amp;-$A825,SCH!$E$5:$P$9552,6,0),"")</f>
        <v>0.586805555555555</v>
      </c>
      <c r="G825" s="47">
        <f>IFERROR(VLOOKUP(E818&amp;-$A825,SCH!$E$5:$P$9552,7,0),"")</f>
        <v>3.5</v>
      </c>
      <c r="H825" s="48" t="str">
        <f t="shared" si="39"/>
        <v/>
      </c>
      <c r="I825" s="62"/>
    </row>
    <row r="826" ht="16.5" spans="1:9">
      <c r="A826" s="46">
        <v>7</v>
      </c>
      <c r="B826" s="15" t="str">
        <f>IFERROR(VLOOKUP(E818&amp;-$A826,SCH!$E$5:$P$9552,2,0),"")</f>
        <v/>
      </c>
      <c r="C826" s="15" t="str">
        <f>IFERROR(VLOOKUP(E818&amp;-$A826,SCH!$E$5:$P$9552,3,0),"")</f>
        <v/>
      </c>
      <c r="D826" s="15" t="str">
        <f>IFERROR(VLOOKUP(E818&amp;-$A826,SCH!$E$5:$P$9552,4,0),"")</f>
        <v/>
      </c>
      <c r="E826" s="15" t="str">
        <f>IFERROR(VLOOKUP(E818&amp;-$A826,SCH!$E$5:$P$9552,5,0),"")</f>
        <v/>
      </c>
      <c r="F826" s="15" t="str">
        <f>IFERROR(VLOOKUP(E818&amp;-$A826,SCH!$E$5:$P$9552,6,0),"")</f>
        <v/>
      </c>
      <c r="G826" s="47" t="str">
        <f>IFERROR(VLOOKUP(E818&amp;-$A826,SCH!$E$5:$P$9552,7,0),"")</f>
        <v/>
      </c>
      <c r="H826" s="48" t="str">
        <f>IFERROR((#REF!-F826),"")</f>
        <v/>
      </c>
      <c r="I826" s="62"/>
    </row>
    <row r="827" ht="15.95" customHeight="1" spans="1:9">
      <c r="A827" s="53" t="s">
        <v>144</v>
      </c>
      <c r="B827" s="53"/>
      <c r="C827" s="54">
        <f>B820-TIME(0,15,0)</f>
        <v>0.211805555555555</v>
      </c>
      <c r="D827" s="53" t="s">
        <v>145</v>
      </c>
      <c r="E827" s="55">
        <f>VLOOKUP(E818&amp;-$A820,SCH!$E$5:$P$9552,8,0)</f>
        <v>0.385416666666666</v>
      </c>
      <c r="F827" s="56" t="s">
        <v>146</v>
      </c>
      <c r="G827" s="56"/>
      <c r="H827" s="56"/>
      <c r="I827" s="64">
        <f>SUM(G820:G826)</f>
        <v>184.9</v>
      </c>
    </row>
    <row r="828" ht="15.95" customHeight="1" spans="1:9">
      <c r="A828" s="53" t="s">
        <v>147</v>
      </c>
      <c r="B828" s="53"/>
      <c r="C828" s="54">
        <f>C827+E828</f>
        <v>0.597222222222221</v>
      </c>
      <c r="D828" s="53" t="s">
        <v>148</v>
      </c>
      <c r="E828" s="55">
        <f>VLOOKUP(E818&amp;-$A820,SCH!$E$5:$P$9552,9,0)</f>
        <v>0.385416666666666</v>
      </c>
      <c r="F828" s="56" t="s">
        <v>149</v>
      </c>
      <c r="G828" s="56"/>
      <c r="H828" s="56"/>
      <c r="I828" s="65">
        <f>VLOOKUP(E818&amp;-$A820,SCH!$E$5:$P$9552,10,0)</f>
        <v>0.0520833333333327</v>
      </c>
    </row>
    <row r="829" ht="14.45" customHeight="1" spans="1:9">
      <c r="A829" s="57" t="s">
        <v>150</v>
      </c>
      <c r="B829" s="57"/>
      <c r="C829" s="57"/>
      <c r="D829" s="57"/>
      <c r="E829" s="57"/>
      <c r="F829" s="57"/>
      <c r="G829" s="57"/>
      <c r="H829" s="57"/>
      <c r="I829" s="57"/>
    </row>
    <row r="830" ht="15.75" spans="1:9">
      <c r="A830" s="57"/>
      <c r="B830" s="57"/>
      <c r="C830" s="57"/>
      <c r="D830" s="57"/>
      <c r="E830" s="57"/>
      <c r="F830" s="57"/>
      <c r="G830" s="57"/>
      <c r="H830" s="57"/>
      <c r="I830" s="57"/>
    </row>
    <row r="831" ht="15.75" spans="1:9">
      <c r="A831" s="57"/>
      <c r="B831" s="57"/>
      <c r="C831" s="57"/>
      <c r="D831" s="57"/>
      <c r="E831" s="57"/>
      <c r="F831" s="57"/>
      <c r="G831" s="57"/>
      <c r="H831" s="57"/>
      <c r="I831" s="57"/>
    </row>
    <row r="832" ht="14.45" customHeight="1" spans="1:9">
      <c r="A832" s="58" t="s">
        <v>151</v>
      </c>
      <c r="B832" s="58"/>
      <c r="C832" s="58"/>
      <c r="D832" s="59" t="s">
        <v>152</v>
      </c>
      <c r="E832" s="58" t="s">
        <v>153</v>
      </c>
      <c r="F832" s="58"/>
      <c r="G832" s="58"/>
      <c r="H832" s="58"/>
      <c r="I832" s="58"/>
    </row>
    <row r="833" ht="15.75" spans="1:9">
      <c r="A833" s="58"/>
      <c r="B833" s="58"/>
      <c r="C833" s="58"/>
      <c r="D833" s="59"/>
      <c r="E833" s="58"/>
      <c r="F833" s="58"/>
      <c r="G833" s="58"/>
      <c r="H833" s="58"/>
      <c r="I833" s="58"/>
    </row>
    <row r="834" ht="15.75" spans="1:9">
      <c r="A834" s="58"/>
      <c r="B834" s="58"/>
      <c r="C834" s="58"/>
      <c r="D834" s="59"/>
      <c r="E834" s="58"/>
      <c r="F834" s="58"/>
      <c r="G834" s="58"/>
      <c r="H834" s="58"/>
      <c r="I834" s="58"/>
    </row>
    <row r="835" ht="15.75" spans="1:9">
      <c r="A835" s="58"/>
      <c r="B835" s="58"/>
      <c r="C835" s="58"/>
      <c r="D835" s="59"/>
      <c r="E835" s="58"/>
      <c r="F835" s="58"/>
      <c r="G835" s="58"/>
      <c r="H835" s="58"/>
      <c r="I835" s="58"/>
    </row>
    <row r="836" ht="15.75"/>
    <row r="837" ht="21" spans="1:9">
      <c r="A837" s="29" t="str">
        <f>SCH!$A$1</f>
        <v>UNIT : PARASSALA</v>
      </c>
      <c r="B837" s="29"/>
      <c r="C837" s="29"/>
      <c r="D837" s="29"/>
      <c r="E837" s="29"/>
      <c r="F837" s="29"/>
      <c r="G837" s="29"/>
      <c r="H837" s="29"/>
      <c r="I837" s="29"/>
    </row>
    <row r="838" ht="17.45" customHeight="1" spans="1:9">
      <c r="A838" s="30" t="s">
        <v>135</v>
      </c>
      <c r="B838" s="30"/>
      <c r="C838" s="30"/>
      <c r="D838" s="31"/>
      <c r="E838" s="31"/>
      <c r="F838" s="31"/>
      <c r="G838" s="32" t="s">
        <v>136</v>
      </c>
      <c r="H838" s="32"/>
      <c r="I838" s="32"/>
    </row>
    <row r="839" ht="20.45" customHeight="1" spans="1:9">
      <c r="A839" s="33" t="s">
        <v>137</v>
      </c>
      <c r="B839" s="33"/>
      <c r="C839" s="34" t="s">
        <v>138</v>
      </c>
      <c r="D839" s="33" t="s">
        <v>139</v>
      </c>
      <c r="E839" s="35">
        <v>51</v>
      </c>
      <c r="F839" s="35"/>
      <c r="G839" s="36" t="s">
        <v>140</v>
      </c>
      <c r="H839" s="37"/>
      <c r="I839" s="37"/>
    </row>
    <row r="840" ht="29.25" spans="1:9">
      <c r="A840" s="38" t="s">
        <v>6</v>
      </c>
      <c r="B840" s="39" t="s">
        <v>20</v>
      </c>
      <c r="C840" s="39" t="s">
        <v>21</v>
      </c>
      <c r="D840" s="39" t="s">
        <v>141</v>
      </c>
      <c r="E840" s="39" t="s">
        <v>22</v>
      </c>
      <c r="F840" s="40" t="s">
        <v>142</v>
      </c>
      <c r="G840" s="41" t="s">
        <v>143</v>
      </c>
      <c r="H840" s="40" t="s">
        <v>19</v>
      </c>
      <c r="I840" s="60" t="s">
        <v>25</v>
      </c>
    </row>
    <row r="841" ht="15.75" spans="1:9">
      <c r="A841" s="42">
        <v>1</v>
      </c>
      <c r="B841" s="43">
        <f>IFERROR(VLOOKUP(E839&amp;-$A841,SCH!$E$5:$P$9552,2,0),"")</f>
        <v>0.243055555555556</v>
      </c>
      <c r="C841" s="43" t="str">
        <f>IFERROR(VLOOKUP(E839&amp;-$A841,SCH!$E$5:$P$9552,3,0),"")</f>
        <v>PSL</v>
      </c>
      <c r="D841" s="43" t="str">
        <f>IFERROR(VLOOKUP(E839&amp;-$A841,SCH!$E$5:$P$9552,4,0),"")</f>
        <v>KLKV-MVKV</v>
      </c>
      <c r="E841" s="43" t="str">
        <f>IFERROR(VLOOKUP(E839&amp;-$A841,SCH!$E$5:$P$9552,5,0),"")</f>
        <v>MC</v>
      </c>
      <c r="F841" s="43">
        <f>IFERROR(VLOOKUP(E839&amp;-$A841,SCH!$E$5:$P$9552,6,0),"")</f>
        <v>0.329861111111111</v>
      </c>
      <c r="G841" s="44">
        <f>IFERROR(VLOOKUP(E839&amp;-$A841,SCH!$E$5:$P$9552,7,0),"")</f>
        <v>48.5</v>
      </c>
      <c r="H841" s="45">
        <f t="shared" ref="H841:H846" si="40">IFERROR((B842-F841),"")</f>
        <v>0.020833333333333</v>
      </c>
      <c r="I841" s="61"/>
    </row>
    <row r="842" ht="15.75" spans="1:9">
      <c r="A842" s="46">
        <v>2</v>
      </c>
      <c r="B842" s="15">
        <f>IFERROR(VLOOKUP(E839&amp;-$A842,SCH!$E$5:$P$9552,2,0),"")</f>
        <v>0.350694444444444</v>
      </c>
      <c r="C842" s="15" t="str">
        <f>IFERROR(VLOOKUP(E839&amp;-$A842,SCH!$E$5:$P$9552,3,0),"")</f>
        <v>MC</v>
      </c>
      <c r="D842" s="15" t="str">
        <f>IFERROR(VLOOKUP(E839&amp;-$A842,SCH!$E$5:$P$9552,4,0),"")</f>
        <v>NH</v>
      </c>
      <c r="E842" s="15" t="str">
        <f>IFERROR(VLOOKUP(E839&amp;-$A842,SCH!$E$5:$P$9552,5,0),"")</f>
        <v>KLKV</v>
      </c>
      <c r="F842" s="15">
        <f>IFERROR(VLOOKUP(E839&amp;-$A842,SCH!$E$5:$P$9552,6,0),"")</f>
        <v>0.420138888888889</v>
      </c>
      <c r="G842" s="47">
        <f>IFERROR(VLOOKUP(E839&amp;-$A842,SCH!$E$5:$P$9552,7,0),"")</f>
        <v>40</v>
      </c>
      <c r="H842" s="48">
        <f t="shared" si="40"/>
        <v>0.00694444444444398</v>
      </c>
      <c r="I842" s="62"/>
    </row>
    <row r="843" ht="15.75" spans="1:9">
      <c r="A843" s="46">
        <v>3</v>
      </c>
      <c r="B843" s="15">
        <f>IFERROR(VLOOKUP(E839&amp;-$A843,SCH!$E$5:$P$9552,2,0),"")</f>
        <v>0.427083333333333</v>
      </c>
      <c r="C843" s="15" t="str">
        <f>IFERROR(VLOOKUP(E839&amp;-$A843,SCH!$E$5:$P$9552,3,0),"")</f>
        <v>KLKV</v>
      </c>
      <c r="D843" s="15" t="str">
        <f>IFERROR(VLOOKUP(E839&amp;-$A843,SCH!$E$5:$P$9552,4,0),"")</f>
        <v>KRKM</v>
      </c>
      <c r="E843" s="15" t="str">
        <f>IFERROR(VLOOKUP(E839&amp;-$A843,SCH!$E$5:$P$9552,5,0),"")</f>
        <v>VLRD</v>
      </c>
      <c r="F843" s="15">
        <f>IFERROR(VLOOKUP(E839&amp;-$A843,SCH!$E$5:$P$9552,6,0),"")</f>
        <v>0.454861111111111</v>
      </c>
      <c r="G843" s="47">
        <f>IFERROR(VLOOKUP(E839&amp;-$A843,SCH!$E$5:$P$9552,7,0),"")</f>
        <v>17</v>
      </c>
      <c r="H843" s="48">
        <f t="shared" si="40"/>
        <v>0.00694444444444503</v>
      </c>
      <c r="I843" s="62"/>
    </row>
    <row r="844" ht="15.75" spans="1:9">
      <c r="A844" s="46">
        <v>4</v>
      </c>
      <c r="B844" s="15">
        <f>IFERROR(VLOOKUP(E839&amp;-$A844,SCH!$E$5:$P$9552,2,0),"")</f>
        <v>0.461805555555556</v>
      </c>
      <c r="C844" s="15" t="str">
        <f>IFERROR(VLOOKUP(E839&amp;-$A844,SCH!$E$5:$P$9552,3,0),"")</f>
        <v>VLRD</v>
      </c>
      <c r="D844" s="15" t="str">
        <f>IFERROR(VLOOKUP(E839&amp;-$A844,SCH!$E$5:$P$9552,4,0),"")</f>
        <v>KRKM</v>
      </c>
      <c r="E844" s="15" t="str">
        <f>IFERROR(VLOOKUP(E839&amp;-$A844,SCH!$E$5:$P$9552,5,0),"")</f>
        <v>KLKV</v>
      </c>
      <c r="F844" s="15">
        <f>IFERROR(VLOOKUP(E839&amp;-$A844,SCH!$E$5:$P$9552,6,0),"")</f>
        <v>0.489583333333333</v>
      </c>
      <c r="G844" s="47">
        <f>IFERROR(VLOOKUP(E839&amp;-$A844,SCH!$E$5:$P$9552,7,0),"")</f>
        <v>17</v>
      </c>
      <c r="H844" s="48">
        <f t="shared" si="40"/>
        <v>0.00694444444444503</v>
      </c>
      <c r="I844" s="62"/>
    </row>
    <row r="845" ht="15.75" spans="1:9">
      <c r="A845" s="46">
        <v>5</v>
      </c>
      <c r="B845" s="15">
        <f>IFERROR(VLOOKUP(E839&amp;-$A845,SCH!$E$5:$P$9552,2,0),"")</f>
        <v>0.496527777777778</v>
      </c>
      <c r="C845" s="15" t="str">
        <f>IFERROR(VLOOKUP(E839&amp;-$A845,SCH!$E$5:$P$9552,3,0),"")</f>
        <v>KLKV</v>
      </c>
      <c r="D845" s="15" t="str">
        <f>IFERROR(VLOOKUP(E839&amp;-$A845,SCH!$E$5:$P$9552,4,0),"")</f>
        <v>KRKM</v>
      </c>
      <c r="E845" s="15" t="str">
        <f>IFERROR(VLOOKUP(E839&amp;-$A845,SCH!$E$5:$P$9552,5,0),"")</f>
        <v>VLRD</v>
      </c>
      <c r="F845" s="15">
        <f>IFERROR(VLOOKUP(E839&amp;-$A845,SCH!$E$5:$P$9552,6,0),"")</f>
        <v>0.524305555555555</v>
      </c>
      <c r="G845" s="47">
        <f>IFERROR(VLOOKUP(E839&amp;-$A845,SCH!$E$5:$P$9552,7,0),"")</f>
        <v>17</v>
      </c>
      <c r="H845" s="48">
        <f t="shared" si="40"/>
        <v>0.00694444444444497</v>
      </c>
      <c r="I845" s="62"/>
    </row>
    <row r="846" ht="15.75" spans="1:9">
      <c r="A846" s="46">
        <v>6</v>
      </c>
      <c r="B846" s="15">
        <f>IFERROR(VLOOKUP(E839&amp;-$A846,SCH!$E$5:$P$9552,2,0),"")</f>
        <v>0.53125</v>
      </c>
      <c r="C846" s="15" t="str">
        <f>IFERROR(VLOOKUP(E839&amp;-$A846,SCH!$E$5:$P$9552,3,0),"")</f>
        <v>VLRD</v>
      </c>
      <c r="D846" s="15" t="str">
        <f>IFERROR(VLOOKUP(E839&amp;-$A846,SCH!$E$5:$P$9552,4,0),"")</f>
        <v>KRKM-KLKV</v>
      </c>
      <c r="E846" s="15" t="str">
        <f>IFERROR(VLOOKUP(E839&amp;-$A846,SCH!$E$5:$P$9552,5,0),"")</f>
        <v>PSL</v>
      </c>
      <c r="F846" s="15">
        <f>IFERROR(VLOOKUP(E839&amp;-$A846,SCH!$E$5:$P$9552,6,0),"")</f>
        <v>0.569444444444444</v>
      </c>
      <c r="G846" s="47">
        <f>IFERROR(VLOOKUP(E839&amp;-$A846,SCH!$E$5:$P$9552,7,0),"")</f>
        <v>20.5</v>
      </c>
      <c r="H846" s="48" t="str">
        <f t="shared" si="40"/>
        <v/>
      </c>
      <c r="I846" s="62"/>
    </row>
    <row r="847" ht="16.5" spans="1:9">
      <c r="A847" s="46">
        <v>7</v>
      </c>
      <c r="B847" s="15" t="str">
        <f>IFERROR(VLOOKUP(E839&amp;-$A847,SCH!$E$5:$P$9552,2,0),"")</f>
        <v/>
      </c>
      <c r="C847" s="15" t="str">
        <f>IFERROR(VLOOKUP(E839&amp;-$A847,SCH!$E$5:$P$9552,3,0),"")</f>
        <v/>
      </c>
      <c r="D847" s="15" t="str">
        <f>IFERROR(VLOOKUP(E839&amp;-$A847,SCH!$E$5:$P$9552,4,0),"")</f>
        <v/>
      </c>
      <c r="E847" s="15" t="str">
        <f>IFERROR(VLOOKUP(E839&amp;-$A847,SCH!$E$5:$P$9552,5,0),"")</f>
        <v/>
      </c>
      <c r="F847" s="15" t="str">
        <f>IFERROR(VLOOKUP(E839&amp;-$A847,SCH!$E$5:$P$9552,6,0),"")</f>
        <v/>
      </c>
      <c r="G847" s="47" t="str">
        <f>IFERROR(VLOOKUP(E839&amp;-$A847,SCH!$E$5:$P$9552,7,0),"")</f>
        <v/>
      </c>
      <c r="H847" s="48" t="str">
        <f>IFERROR((#REF!-F847),"")</f>
        <v/>
      </c>
      <c r="I847" s="62"/>
    </row>
    <row r="848" ht="15.95" customHeight="1" spans="1:9">
      <c r="A848" s="53" t="s">
        <v>144</v>
      </c>
      <c r="B848" s="53"/>
      <c r="C848" s="54">
        <f>B841-TIME(0,15,0)</f>
        <v>0.232638888888889</v>
      </c>
      <c r="D848" s="53" t="s">
        <v>145</v>
      </c>
      <c r="E848" s="55">
        <f>VLOOKUP(E839&amp;-$A841,SCH!$E$5:$P$9552,8,0)</f>
        <v>0.347222222222222</v>
      </c>
      <c r="F848" s="56" t="s">
        <v>146</v>
      </c>
      <c r="G848" s="56"/>
      <c r="H848" s="56"/>
      <c r="I848" s="64">
        <f>SUM(G841:G847)</f>
        <v>160</v>
      </c>
    </row>
    <row r="849" ht="15.95" customHeight="1" spans="1:9">
      <c r="A849" s="53" t="s">
        <v>147</v>
      </c>
      <c r="B849" s="53"/>
      <c r="C849" s="54">
        <f>C848+E849</f>
        <v>0.57986111111111</v>
      </c>
      <c r="D849" s="53" t="s">
        <v>148</v>
      </c>
      <c r="E849" s="55">
        <f>VLOOKUP(E839&amp;-$A841,SCH!$E$5:$P$9552,9,0)</f>
        <v>0.347222222222221</v>
      </c>
      <c r="F849" s="56" t="s">
        <v>149</v>
      </c>
      <c r="G849" s="56"/>
      <c r="H849" s="56"/>
      <c r="I849" s="65">
        <f>VLOOKUP(E839&amp;-$A841,SCH!$E$5:$P$9552,10,0)</f>
        <v>0.0138888888888884</v>
      </c>
    </row>
    <row r="850" ht="14.45" customHeight="1" spans="1:9">
      <c r="A850" s="57" t="s">
        <v>150</v>
      </c>
      <c r="B850" s="57"/>
      <c r="C850" s="57"/>
      <c r="D850" s="57"/>
      <c r="E850" s="57"/>
      <c r="F850" s="57"/>
      <c r="G850" s="57"/>
      <c r="H850" s="57"/>
      <c r="I850" s="57"/>
    </row>
    <row r="851" ht="15.75" spans="1:9">
      <c r="A851" s="57"/>
      <c r="B851" s="57"/>
      <c r="C851" s="57"/>
      <c r="D851" s="57"/>
      <c r="E851" s="57"/>
      <c r="F851" s="57"/>
      <c r="G851" s="57"/>
      <c r="H851" s="57"/>
      <c r="I851" s="57"/>
    </row>
    <row r="852" ht="15.75" spans="1:9">
      <c r="A852" s="57"/>
      <c r="B852" s="57"/>
      <c r="C852" s="57"/>
      <c r="D852" s="57"/>
      <c r="E852" s="57"/>
      <c r="F852" s="57"/>
      <c r="G852" s="57"/>
      <c r="H852" s="57"/>
      <c r="I852" s="57"/>
    </row>
    <row r="853" ht="14.45" customHeight="1" spans="1:9">
      <c r="A853" s="58" t="s">
        <v>151</v>
      </c>
      <c r="B853" s="58"/>
      <c r="C853" s="58"/>
      <c r="D853" s="59" t="s">
        <v>152</v>
      </c>
      <c r="E853" s="58" t="s">
        <v>153</v>
      </c>
      <c r="F853" s="58"/>
      <c r="G853" s="58"/>
      <c r="H853" s="58"/>
      <c r="I853" s="58"/>
    </row>
    <row r="854" ht="15.75" spans="1:9">
      <c r="A854" s="58"/>
      <c r="B854" s="58"/>
      <c r="C854" s="58"/>
      <c r="D854" s="59"/>
      <c r="E854" s="58"/>
      <c r="F854" s="58"/>
      <c r="G854" s="58"/>
      <c r="H854" s="58"/>
      <c r="I854" s="58"/>
    </row>
    <row r="855" ht="15.75" spans="1:9">
      <c r="A855" s="58"/>
      <c r="B855" s="58"/>
      <c r="C855" s="58"/>
      <c r="D855" s="59"/>
      <c r="E855" s="58"/>
      <c r="F855" s="58"/>
      <c r="G855" s="58"/>
      <c r="H855" s="58"/>
      <c r="I855" s="58"/>
    </row>
    <row r="856" ht="15.75" spans="1:9">
      <c r="A856" s="58"/>
      <c r="B856" s="58"/>
      <c r="C856" s="58"/>
      <c r="D856" s="59"/>
      <c r="E856" s="58"/>
      <c r="F856" s="58"/>
      <c r="G856" s="58"/>
      <c r="H856" s="58"/>
      <c r="I856" s="58"/>
    </row>
    <row r="858" ht="15.75"/>
    <row r="859" ht="21" spans="1:9">
      <c r="A859" s="29" t="str">
        <f>SCH!$A$1</f>
        <v>UNIT : PARASSALA</v>
      </c>
      <c r="B859" s="29"/>
      <c r="C859" s="29"/>
      <c r="D859" s="29"/>
      <c r="E859" s="29"/>
      <c r="F859" s="29"/>
      <c r="G859" s="29"/>
      <c r="H859" s="29"/>
      <c r="I859" s="29"/>
    </row>
    <row r="860" ht="17.45" customHeight="1" spans="1:9">
      <c r="A860" s="30" t="s">
        <v>135</v>
      </c>
      <c r="B860" s="30"/>
      <c r="C860" s="30"/>
      <c r="D860" s="31"/>
      <c r="E860" s="31"/>
      <c r="F860" s="31"/>
      <c r="G860" s="32" t="s">
        <v>136</v>
      </c>
      <c r="H860" s="32"/>
      <c r="I860" s="32"/>
    </row>
    <row r="861" ht="20.45" customHeight="1" spans="1:9">
      <c r="A861" s="33" t="s">
        <v>137</v>
      </c>
      <c r="B861" s="33"/>
      <c r="C861" s="34" t="s">
        <v>138</v>
      </c>
      <c r="D861" s="33" t="s">
        <v>139</v>
      </c>
      <c r="E861" s="35">
        <v>52</v>
      </c>
      <c r="F861" s="35"/>
      <c r="G861" s="36" t="s">
        <v>140</v>
      </c>
      <c r="H861" s="37"/>
      <c r="I861" s="37"/>
    </row>
    <row r="862" ht="29.25" spans="1:9">
      <c r="A862" s="38" t="s">
        <v>6</v>
      </c>
      <c r="B862" s="39" t="s">
        <v>20</v>
      </c>
      <c r="C862" s="39" t="s">
        <v>21</v>
      </c>
      <c r="D862" s="39" t="s">
        <v>141</v>
      </c>
      <c r="E862" s="39" t="s">
        <v>22</v>
      </c>
      <c r="F862" s="40" t="s">
        <v>142</v>
      </c>
      <c r="G862" s="41" t="s">
        <v>143</v>
      </c>
      <c r="H862" s="40" t="s">
        <v>19</v>
      </c>
      <c r="I862" s="60" t="s">
        <v>25</v>
      </c>
    </row>
    <row r="863" ht="15.75" spans="1:9">
      <c r="A863" s="42">
        <v>1</v>
      </c>
      <c r="B863" s="43">
        <f>IFERROR(VLOOKUP(E861&amp;-$A863,SCH!$E$5:$P$9552,2,0),"")</f>
        <v>0.572916666666667</v>
      </c>
      <c r="C863" s="43" t="str">
        <f>IFERROR(VLOOKUP(E861&amp;-$A863,SCH!$E$5:$P$9552,3,0),"")</f>
        <v>PSL</v>
      </c>
      <c r="D863" s="43" t="str">
        <f>IFERROR(VLOOKUP(E861&amp;-$A863,SCH!$E$5:$P$9552,4,0),"")</f>
        <v>NH</v>
      </c>
      <c r="E863" s="43" t="str">
        <f>IFERROR(VLOOKUP(E861&amp;-$A863,SCH!$E$5:$P$9552,5,0),"")</f>
        <v>KLKV</v>
      </c>
      <c r="F863" s="43">
        <f>IFERROR(VLOOKUP(E861&amp;-$A863,SCH!$E$5:$P$9552,6,0),"")</f>
        <v>0.579861111111111</v>
      </c>
      <c r="G863" s="44">
        <f>IFERROR(VLOOKUP(E861&amp;-$A863,SCH!$E$5:$P$9552,7,0),"")</f>
        <v>3.5</v>
      </c>
      <c r="H863" s="45">
        <f t="shared" ref="H863:H869" si="41">IFERROR((B864-F863),"")</f>
        <v>0.00347222222222199</v>
      </c>
      <c r="I863" s="61"/>
    </row>
    <row r="864" ht="15.75" spans="1:9">
      <c r="A864" s="46">
        <v>2</v>
      </c>
      <c r="B864" s="15">
        <f>IFERROR(VLOOKUP(E861&amp;-$A864,SCH!$E$5:$P$9552,2,0),"")</f>
        <v>0.583333333333333</v>
      </c>
      <c r="C864" s="15" t="str">
        <f>IFERROR(VLOOKUP(E861&amp;-$A864,SCH!$E$5:$P$9552,3,0),"")</f>
        <v>KLKV</v>
      </c>
      <c r="D864" s="15" t="str">
        <f>IFERROR(VLOOKUP(E861&amp;-$A864,SCH!$E$5:$P$9552,4,0),"")</f>
        <v>KRKM</v>
      </c>
      <c r="E864" s="15" t="str">
        <f>IFERROR(VLOOKUP(E861&amp;-$A864,SCH!$E$5:$P$9552,5,0),"")</f>
        <v>VLRD</v>
      </c>
      <c r="F864" s="15">
        <f>IFERROR(VLOOKUP(E861&amp;-$A864,SCH!$E$5:$P$9552,6,0),"")</f>
        <v>0.611111111111111</v>
      </c>
      <c r="G864" s="47">
        <f>IFERROR(VLOOKUP(E861&amp;-$A864,SCH!$E$5:$P$9552,7,0),"")</f>
        <v>17</v>
      </c>
      <c r="H864" s="48">
        <f t="shared" si="41"/>
        <v>0.00694444444444497</v>
      </c>
      <c r="I864" s="62"/>
    </row>
    <row r="865" ht="15.75" spans="1:9">
      <c r="A865" s="46">
        <v>3</v>
      </c>
      <c r="B865" s="15">
        <f>IFERROR(VLOOKUP(E861&amp;-$A865,SCH!$E$5:$P$9552,2,0),"")</f>
        <v>0.618055555555556</v>
      </c>
      <c r="C865" s="15" t="str">
        <f>IFERROR(VLOOKUP(E861&amp;-$A865,SCH!$E$5:$P$9552,3,0),"")</f>
        <v>VLRD</v>
      </c>
      <c r="D865" s="15" t="str">
        <f>IFERROR(VLOOKUP(E861&amp;-$A865,SCH!$E$5:$P$9552,4,0),"")</f>
        <v>KRKM</v>
      </c>
      <c r="E865" s="15" t="str">
        <f>IFERROR(VLOOKUP(E861&amp;-$A865,SCH!$E$5:$P$9552,5,0),"")</f>
        <v>KLKV</v>
      </c>
      <c r="F865" s="15">
        <f>IFERROR(VLOOKUP(E861&amp;-$A865,SCH!$E$5:$P$9552,6,0),"")</f>
        <v>0.652777777777778</v>
      </c>
      <c r="G865" s="47">
        <f>IFERROR(VLOOKUP(E861&amp;-$A865,SCH!$E$5:$P$9552,7,0),"")</f>
        <v>17</v>
      </c>
      <c r="H865" s="48">
        <f t="shared" si="41"/>
        <v>0.020833333333333</v>
      </c>
      <c r="I865" s="62"/>
    </row>
    <row r="866" ht="15.75" spans="1:9">
      <c r="A866" s="46">
        <v>4</v>
      </c>
      <c r="B866" s="15">
        <f>IFERROR(VLOOKUP(E861&amp;-$A866,SCH!$E$5:$P$9552,2,0),"")</f>
        <v>0.673611111111111</v>
      </c>
      <c r="C866" s="15" t="str">
        <f>IFERROR(VLOOKUP(E861&amp;-$A866,SCH!$E$5:$P$9552,3,0),"")</f>
        <v>KLKV</v>
      </c>
      <c r="D866" s="15" t="str">
        <f>IFERROR(VLOOKUP(E861&amp;-$A866,SCH!$E$5:$P$9552,4,0),"")</f>
        <v>ALMP-DVPM</v>
      </c>
      <c r="E866" s="15" t="str">
        <f>IFERROR(VLOOKUP(E861&amp;-$A866,SCH!$E$5:$P$9552,5,0),"")</f>
        <v>TVM</v>
      </c>
      <c r="F866" s="15">
        <f>IFERROR(VLOOKUP(E861&amp;-$A866,SCH!$E$5:$P$9552,6,0),"")</f>
        <v>0.736111111111111</v>
      </c>
      <c r="G866" s="47">
        <f>IFERROR(VLOOKUP(E861&amp;-$A866,SCH!$E$5:$P$9552,7,0),"")</f>
        <v>39</v>
      </c>
      <c r="H866" s="48">
        <f t="shared" si="41"/>
        <v>0.00694444444444497</v>
      </c>
      <c r="I866" s="62"/>
    </row>
    <row r="867" ht="15.75" spans="1:9">
      <c r="A867" s="46">
        <v>5</v>
      </c>
      <c r="B867" s="15">
        <f>IFERROR(VLOOKUP(E861&amp;-$A867,SCH!$E$5:$P$9552,2,0),"")</f>
        <v>0.743055555555556</v>
      </c>
      <c r="C867" s="15" t="str">
        <f>IFERROR(VLOOKUP(E861&amp;-$A867,SCH!$E$5:$P$9552,3,0),"")</f>
        <v>TVM</v>
      </c>
      <c r="D867" s="15" t="str">
        <f>IFERROR(VLOOKUP(E861&amp;-$A867,SCH!$E$5:$P$9552,4,0),"")</f>
        <v>NH</v>
      </c>
      <c r="E867" s="15" t="str">
        <f>IFERROR(VLOOKUP(E861&amp;-$A867,SCH!$E$5:$P$9552,5,0),"")</f>
        <v>KLKV</v>
      </c>
      <c r="F867" s="15">
        <f>IFERROR(VLOOKUP(E861&amp;-$A867,SCH!$E$5:$P$9552,6,0),"")</f>
        <v>0.805555555555556</v>
      </c>
      <c r="G867" s="47">
        <f>IFERROR(VLOOKUP(E861&amp;-$A867,SCH!$E$5:$P$9552,7,0),"")</f>
        <v>33.7</v>
      </c>
      <c r="H867" s="48">
        <f t="shared" si="41"/>
        <v>0.00694444444444398</v>
      </c>
      <c r="I867" s="62"/>
    </row>
    <row r="868" ht="15.75" spans="1:9">
      <c r="A868" s="46">
        <v>6</v>
      </c>
      <c r="B868" s="15">
        <f>IFERROR(VLOOKUP(E861&amp;-$A868,SCH!$E$5:$P$9552,2,0),"")</f>
        <v>0.8125</v>
      </c>
      <c r="C868" s="15" t="str">
        <f>IFERROR(VLOOKUP(E861&amp;-$A868,SCH!$E$5:$P$9552,3,0),"")</f>
        <v>KLKV</v>
      </c>
      <c r="D868" s="15" t="str">
        <f>IFERROR(VLOOKUP(E861&amp;-$A868,SCH!$E$5:$P$9552,4,0),"")</f>
        <v>KRKM</v>
      </c>
      <c r="E868" s="15" t="str">
        <f>IFERROR(VLOOKUP(E861&amp;-$A868,SCH!$E$5:$P$9552,5,0),"")</f>
        <v>VLRD</v>
      </c>
      <c r="F868" s="15">
        <f>IFERROR(VLOOKUP(E861&amp;-$A868,SCH!$E$5:$P$9552,6,0),"")</f>
        <v>0.840277777777778</v>
      </c>
      <c r="G868" s="47">
        <f>IFERROR(VLOOKUP(E861&amp;-$A868,SCH!$E$5:$P$9552,7,0),"")</f>
        <v>17</v>
      </c>
      <c r="H868" s="48">
        <f t="shared" si="41"/>
        <v>0.00694444444444398</v>
      </c>
      <c r="I868" s="62"/>
    </row>
    <row r="869" ht="15.75" spans="1:9">
      <c r="A869" s="46">
        <v>7</v>
      </c>
      <c r="B869" s="15">
        <f>IFERROR(VLOOKUP(E861&amp;-$A869,SCH!$E$5:$P$9552,2,0),"")</f>
        <v>0.847222222222222</v>
      </c>
      <c r="C869" s="15" t="str">
        <f>IFERROR(VLOOKUP(E861&amp;-$A869,SCH!$E$5:$P$9552,3,0),"")</f>
        <v>VLRD</v>
      </c>
      <c r="D869" s="15" t="str">
        <f>IFERROR(VLOOKUP(E861&amp;-$A869,SCH!$E$5:$P$9552,4,0),"")</f>
        <v>KRKM</v>
      </c>
      <c r="E869" s="15" t="str">
        <f>IFERROR(VLOOKUP(E861&amp;-$A869,SCH!$E$5:$P$9552,5,0),"")</f>
        <v>KLKV</v>
      </c>
      <c r="F869" s="15">
        <f>IFERROR(VLOOKUP(E861&amp;-$A869,SCH!$E$5:$P$9552,6,0),"")</f>
        <v>0.875</v>
      </c>
      <c r="G869" s="47">
        <f>IFERROR(VLOOKUP(E861&amp;-$A869,SCH!$E$5:$P$9552,7,0),"")</f>
        <v>17</v>
      </c>
      <c r="H869" s="48">
        <f t="shared" si="41"/>
        <v>0.00347222222222199</v>
      </c>
      <c r="I869" s="62"/>
    </row>
    <row r="870" ht="16.5" spans="1:9">
      <c r="A870" s="49">
        <v>8</v>
      </c>
      <c r="B870" s="17">
        <f>IFERROR(VLOOKUP(E861&amp;-$A870,SCH!$E$5:$P$9552,2,0),"")</f>
        <v>0.878472222222222</v>
      </c>
      <c r="C870" s="17" t="str">
        <f>IFERROR(VLOOKUP(E861&amp;-$A870,SCH!$E$5:$P$9552,3,0),"")</f>
        <v>KLKV</v>
      </c>
      <c r="D870" s="17" t="str">
        <f>IFERROR(VLOOKUP(E861&amp;-$A870,SCH!$E$5:$P$9552,4,0),"")</f>
        <v>NH</v>
      </c>
      <c r="E870" s="17" t="str">
        <f>IFERROR(VLOOKUP(E861&amp;-$A870,SCH!$E$5:$P$9552,5,0),"")</f>
        <v>PSL</v>
      </c>
      <c r="F870" s="50">
        <f>IFERROR(VLOOKUP(E861&amp;-$A870,SCH!$E$5:$P$9552,6,0),"")</f>
        <v>0.885416666666666</v>
      </c>
      <c r="G870" s="51">
        <f>IFERROR(VLOOKUP(E861&amp;-$A870,SCH!$E$5:$P$9552,7,0),"")</f>
        <v>3.5</v>
      </c>
      <c r="H870" s="52"/>
      <c r="I870" s="63"/>
    </row>
    <row r="871" ht="15.95" customHeight="1" spans="1:9">
      <c r="A871" s="53" t="s">
        <v>144</v>
      </c>
      <c r="B871" s="53"/>
      <c r="C871" s="54">
        <f>B863-TIME(0,15,0)</f>
        <v>0.5625</v>
      </c>
      <c r="D871" s="53" t="s">
        <v>145</v>
      </c>
      <c r="E871" s="55">
        <f>VLOOKUP(E861&amp;-$A863,SCH!$E$5:$P$9552,8,0)</f>
        <v>0.333333333333333</v>
      </c>
      <c r="F871" s="56" t="s">
        <v>146</v>
      </c>
      <c r="G871" s="56"/>
      <c r="H871" s="56"/>
      <c r="I871" s="64">
        <f>SUM(G863:G870)</f>
        <v>147.7</v>
      </c>
    </row>
    <row r="872" ht="15.95" customHeight="1" spans="1:9">
      <c r="A872" s="53" t="s">
        <v>147</v>
      </c>
      <c r="B872" s="53"/>
      <c r="C872" s="54">
        <f>C871+E872</f>
        <v>0.895833333333332</v>
      </c>
      <c r="D872" s="53" t="s">
        <v>148</v>
      </c>
      <c r="E872" s="55">
        <f>VLOOKUP(E861&amp;-$A863,SCH!$E$5:$P$9552,9,0)</f>
        <v>0.333333333333332</v>
      </c>
      <c r="F872" s="56" t="s">
        <v>149</v>
      </c>
      <c r="G872" s="56"/>
      <c r="H872" s="56"/>
      <c r="I872" s="65">
        <f>VLOOKUP(E861&amp;-$A863,SCH!$E$5:$P$9552,10,0)</f>
        <v>0</v>
      </c>
    </row>
    <row r="873" ht="14.45" customHeight="1" spans="1:9">
      <c r="A873" s="57" t="s">
        <v>150</v>
      </c>
      <c r="B873" s="57"/>
      <c r="C873" s="57"/>
      <c r="D873" s="57"/>
      <c r="E873" s="57"/>
      <c r="F873" s="57"/>
      <c r="G873" s="57"/>
      <c r="H873" s="57"/>
      <c r="I873" s="57"/>
    </row>
    <row r="874" ht="15.75" spans="1:9">
      <c r="A874" s="57"/>
      <c r="B874" s="57"/>
      <c r="C874" s="57"/>
      <c r="D874" s="57"/>
      <c r="E874" s="57"/>
      <c r="F874" s="57"/>
      <c r="G874" s="57"/>
      <c r="H874" s="57"/>
      <c r="I874" s="57"/>
    </row>
    <row r="875" ht="15.75" spans="1:9">
      <c r="A875" s="57"/>
      <c r="B875" s="57"/>
      <c r="C875" s="57"/>
      <c r="D875" s="57"/>
      <c r="E875" s="57"/>
      <c r="F875" s="57"/>
      <c r="G875" s="57"/>
      <c r="H875" s="57"/>
      <c r="I875" s="57"/>
    </row>
    <row r="876" ht="14.45" customHeight="1" spans="1:9">
      <c r="A876" s="58" t="s">
        <v>151</v>
      </c>
      <c r="B876" s="58"/>
      <c r="C876" s="58"/>
      <c r="D876" s="59" t="s">
        <v>152</v>
      </c>
      <c r="E876" s="58" t="s">
        <v>153</v>
      </c>
      <c r="F876" s="58"/>
      <c r="G876" s="58"/>
      <c r="H876" s="58"/>
      <c r="I876" s="58"/>
    </row>
    <row r="877" ht="15.75" spans="1:9">
      <c r="A877" s="58"/>
      <c r="B877" s="58"/>
      <c r="C877" s="58"/>
      <c r="D877" s="59"/>
      <c r="E877" s="58"/>
      <c r="F877" s="58"/>
      <c r="G877" s="58"/>
      <c r="H877" s="58"/>
      <c r="I877" s="58"/>
    </row>
    <row r="878" ht="15.75" spans="1:9">
      <c r="A878" s="58"/>
      <c r="B878" s="58"/>
      <c r="C878" s="58"/>
      <c r="D878" s="59"/>
      <c r="E878" s="58"/>
      <c r="F878" s="58"/>
      <c r="G878" s="58"/>
      <c r="H878" s="58"/>
      <c r="I878" s="58"/>
    </row>
    <row r="879" ht="15.75" spans="1:9">
      <c r="A879" s="58"/>
      <c r="B879" s="58"/>
      <c r="C879" s="58"/>
      <c r="D879" s="59"/>
      <c r="E879" s="58"/>
      <c r="F879" s="58"/>
      <c r="G879" s="58"/>
      <c r="H879" s="58"/>
      <c r="I879" s="58"/>
    </row>
    <row r="880" ht="15.75"/>
    <row r="881" ht="21" spans="1:9">
      <c r="A881" s="29" t="str">
        <f>SCH!$A$1</f>
        <v>UNIT : PARASSALA</v>
      </c>
      <c r="B881" s="29"/>
      <c r="C881" s="29"/>
      <c r="D881" s="29"/>
      <c r="E881" s="29"/>
      <c r="F881" s="29"/>
      <c r="G881" s="29"/>
      <c r="H881" s="29"/>
      <c r="I881" s="29"/>
    </row>
    <row r="882" ht="17.45" customHeight="1" spans="1:9">
      <c r="A882" s="30" t="s">
        <v>135</v>
      </c>
      <c r="B882" s="30"/>
      <c r="C882" s="30"/>
      <c r="D882" s="31"/>
      <c r="E882" s="31"/>
      <c r="F882" s="31"/>
      <c r="G882" s="32" t="s">
        <v>136</v>
      </c>
      <c r="H882" s="32"/>
      <c r="I882" s="32"/>
    </row>
    <row r="883" ht="20.45" customHeight="1" spans="1:9">
      <c r="A883" s="33" t="s">
        <v>137</v>
      </c>
      <c r="B883" s="33"/>
      <c r="C883" s="34" t="s">
        <v>138</v>
      </c>
      <c r="D883" s="33" t="s">
        <v>139</v>
      </c>
      <c r="E883" s="35">
        <v>53</v>
      </c>
      <c r="F883" s="35"/>
      <c r="G883" s="36" t="s">
        <v>140</v>
      </c>
      <c r="H883" s="37"/>
      <c r="I883" s="37"/>
    </row>
    <row r="884" ht="29.25" spans="1:9">
      <c r="A884" s="38" t="s">
        <v>6</v>
      </c>
      <c r="B884" s="39" t="s">
        <v>20</v>
      </c>
      <c r="C884" s="39" t="s">
        <v>21</v>
      </c>
      <c r="D884" s="39" t="s">
        <v>141</v>
      </c>
      <c r="E884" s="39" t="s">
        <v>22</v>
      </c>
      <c r="F884" s="40" t="s">
        <v>142</v>
      </c>
      <c r="G884" s="41" t="s">
        <v>143</v>
      </c>
      <c r="H884" s="40" t="s">
        <v>19</v>
      </c>
      <c r="I884" s="60" t="s">
        <v>25</v>
      </c>
    </row>
    <row r="885" ht="15.75" spans="1:9">
      <c r="A885" s="42">
        <v>1</v>
      </c>
      <c r="B885" s="43">
        <f>IFERROR(VLOOKUP(E883&amp;-$A885,SCH!$E$5:$P$9552,2,0),"")</f>
        <v>0.329861111111111</v>
      </c>
      <c r="C885" s="43" t="str">
        <f>IFERROR(VLOOKUP(E883&amp;-$A885,SCH!$E$5:$P$9552,3,0),"")</f>
        <v>PSL</v>
      </c>
      <c r="D885" s="43" t="str">
        <f>IFERROR(VLOOKUP(E883&amp;-$A885,SCH!$E$5:$P$9552,4,0),"")</f>
        <v>NH</v>
      </c>
      <c r="E885" s="43" t="str">
        <f>IFERROR(VLOOKUP(E883&amp;-$A885,SCH!$E$5:$P$9552,5,0),"")</f>
        <v>KLKV</v>
      </c>
      <c r="F885" s="43">
        <f>IFERROR(VLOOKUP(E883&amp;-$A885,SCH!$E$5:$P$9552,6,0),"")</f>
        <v>0.336805555555555</v>
      </c>
      <c r="G885" s="44">
        <f>IFERROR(VLOOKUP(E883&amp;-$A885,SCH!$E$5:$P$9552,7,0),"")</f>
        <v>3.5</v>
      </c>
      <c r="H885" s="45">
        <f t="shared" ref="H885:H890" si="42">IFERROR((B886-F885),"")</f>
        <v>0.00694444444444497</v>
      </c>
      <c r="I885" s="61"/>
    </row>
    <row r="886" ht="15.75" spans="1:9">
      <c r="A886" s="46">
        <v>2</v>
      </c>
      <c r="B886" s="15">
        <f>IFERROR(VLOOKUP(E883&amp;-$A886,SCH!$E$5:$P$9552,2,0),"")</f>
        <v>0.34375</v>
      </c>
      <c r="C886" s="15" t="str">
        <f>IFERROR(VLOOKUP(E883&amp;-$A886,SCH!$E$5:$P$9552,3,0),"")</f>
        <v>KLKV</v>
      </c>
      <c r="D886" s="15" t="str">
        <f>IFERROR(VLOOKUP(E883&amp;-$A886,SCH!$E$5:$P$9552,4,0),"")</f>
        <v>KRKM-PDTM</v>
      </c>
      <c r="E886" s="15" t="str">
        <f>IFERROR(VLOOKUP(E883&amp;-$A886,SCH!$E$5:$P$9552,5,0),"")</f>
        <v>KTDA</v>
      </c>
      <c r="F886" s="15">
        <f>IFERROR(VLOOKUP(E883&amp;-$A886,SCH!$E$5:$P$9552,6,0),"")</f>
        <v>0.399305555555556</v>
      </c>
      <c r="G886" s="47">
        <f>IFERROR(VLOOKUP(E883&amp;-$A886,SCH!$E$5:$P$9552,7,0),"")</f>
        <v>32</v>
      </c>
      <c r="H886" s="48">
        <f t="shared" si="42"/>
        <v>0.00694444444444398</v>
      </c>
      <c r="I886" s="62"/>
    </row>
    <row r="887" ht="15.75" spans="1:9">
      <c r="A887" s="46">
        <v>3</v>
      </c>
      <c r="B887" s="15">
        <f>IFERROR(VLOOKUP(E883&amp;-$A887,SCH!$E$5:$P$9552,2,0),"")</f>
        <v>0.40625</v>
      </c>
      <c r="C887" s="15" t="str">
        <f>IFERROR(VLOOKUP(E883&amp;-$A887,SCH!$E$5:$P$9552,3,0),"")</f>
        <v>KTDA</v>
      </c>
      <c r="D887" s="15" t="str">
        <f>IFERROR(VLOOKUP(E883&amp;-$A887,SCH!$E$5:$P$9552,4,0),"")</f>
        <v>PDTM-KRKM</v>
      </c>
      <c r="E887" s="15" t="str">
        <f>IFERROR(VLOOKUP(E883&amp;-$A887,SCH!$E$5:$P$9552,5,0),"")</f>
        <v>KLKV</v>
      </c>
      <c r="F887" s="15">
        <f>IFERROR(VLOOKUP(E883&amp;-$A887,SCH!$E$5:$P$9552,6,0),"")</f>
        <v>0.461805555555556</v>
      </c>
      <c r="G887" s="47">
        <f>IFERROR(VLOOKUP(E883&amp;-$A887,SCH!$E$5:$P$9552,7,0),"")</f>
        <v>32</v>
      </c>
      <c r="H887" s="48">
        <f t="shared" si="42"/>
        <v>0.020833333333333</v>
      </c>
      <c r="I887" s="62"/>
    </row>
    <row r="888" ht="15.75" spans="1:9">
      <c r="A888" s="46">
        <v>4</v>
      </c>
      <c r="B888" s="15">
        <f>IFERROR(VLOOKUP(E883&amp;-$A888,SCH!$E$5:$P$9552,2,0),"")</f>
        <v>0.482638888888889</v>
      </c>
      <c r="C888" s="15" t="str">
        <f>IFERROR(VLOOKUP(E883&amp;-$A888,SCH!$E$5:$P$9552,3,0),"")</f>
        <v>KLKV</v>
      </c>
      <c r="D888" s="15" t="str">
        <f>IFERROR(VLOOKUP(E883&amp;-$A888,SCH!$E$5:$P$9552,4,0),"")</f>
        <v>KRKM-PDTM</v>
      </c>
      <c r="E888" s="15" t="str">
        <f>IFERROR(VLOOKUP(E883&amp;-$A888,SCH!$E$5:$P$9552,5,0),"")</f>
        <v>KTDA</v>
      </c>
      <c r="F888" s="15">
        <f>IFERROR(VLOOKUP(E883&amp;-$A888,SCH!$E$5:$P$9552,6,0),"")</f>
        <v>0.545138888888889</v>
      </c>
      <c r="G888" s="47">
        <f>IFERROR(VLOOKUP(E883&amp;-$A888,SCH!$E$5:$P$9552,7,0),"")</f>
        <v>32</v>
      </c>
      <c r="H888" s="48">
        <f t="shared" si="42"/>
        <v>0.00694444444444409</v>
      </c>
      <c r="I888" s="62"/>
    </row>
    <row r="889" ht="15.75" spans="1:9">
      <c r="A889" s="46">
        <v>5</v>
      </c>
      <c r="B889" s="15">
        <f>IFERROR(VLOOKUP(E883&amp;-$A889,SCH!$E$5:$P$9552,2,0),"")</f>
        <v>0.552083333333333</v>
      </c>
      <c r="C889" s="15" t="str">
        <f>IFERROR(VLOOKUP(E883&amp;-$A889,SCH!$E$5:$P$9552,3,0),"")</f>
        <v>KTDA</v>
      </c>
      <c r="D889" s="15" t="str">
        <f>IFERROR(VLOOKUP(E883&amp;-$A889,SCH!$E$5:$P$9552,4,0),"")</f>
        <v>PDTM</v>
      </c>
      <c r="E889" s="15" t="str">
        <f>IFERROR(VLOOKUP(E883&amp;-$A889,SCH!$E$5:$P$9552,5,0),"")</f>
        <v>KRKM</v>
      </c>
      <c r="F889" s="15">
        <f>IFERROR(VLOOKUP(E883&amp;-$A889,SCH!$E$5:$P$9552,6,0),"")</f>
        <v>0.59375</v>
      </c>
      <c r="G889" s="47">
        <f>IFERROR(VLOOKUP(E883&amp;-$A889,SCH!$E$5:$P$9552,7,0),"")</f>
        <v>25</v>
      </c>
      <c r="H889" s="48">
        <f t="shared" si="42"/>
        <v>0.00694444444444398</v>
      </c>
      <c r="I889" s="62"/>
    </row>
    <row r="890" ht="15.75" spans="1:9">
      <c r="A890" s="46">
        <v>6</v>
      </c>
      <c r="B890" s="15">
        <f>IFERROR(VLOOKUP(E883&amp;-$A890,SCH!$E$5:$P$9552,2,0),"")</f>
        <v>0.600694444444444</v>
      </c>
      <c r="C890" s="15" t="str">
        <f>IFERROR(VLOOKUP(E883&amp;-$A890,SCH!$E$5:$P$9552,3,0),"")</f>
        <v>KRKM</v>
      </c>
      <c r="D890" s="15" t="str">
        <f>IFERROR(VLOOKUP(E883&amp;-$A890,SCH!$E$5:$P$9552,4,0),"")</f>
        <v>PDTM</v>
      </c>
      <c r="E890" s="15" t="str">
        <f>IFERROR(VLOOKUP(E883&amp;-$A890,SCH!$E$5:$P$9552,5,0),"")</f>
        <v>KTDA</v>
      </c>
      <c r="F890" s="15">
        <f>IFERROR(VLOOKUP(E883&amp;-$A890,SCH!$E$5:$P$9552,6,0),"")</f>
        <v>0.642361111111111</v>
      </c>
      <c r="G890" s="47">
        <f>IFERROR(VLOOKUP(E883&amp;-$A890,SCH!$E$5:$P$9552,7,0),"")</f>
        <v>25</v>
      </c>
      <c r="H890" s="48">
        <f t="shared" si="42"/>
        <v>0.00694444444444497</v>
      </c>
      <c r="I890" s="62"/>
    </row>
    <row r="891" ht="16.5" spans="1:9">
      <c r="A891" s="46">
        <v>7</v>
      </c>
      <c r="B891" s="15">
        <f>IFERROR(VLOOKUP(E883&amp;-$A891,SCH!$E$5:$P$9552,2,0),"")</f>
        <v>0.649305555555556</v>
      </c>
      <c r="C891" s="15" t="str">
        <f>IFERROR(VLOOKUP(E883&amp;-$A891,SCH!$E$5:$P$9552,3,0),"")</f>
        <v>KTDA</v>
      </c>
      <c r="D891" s="15" t="str">
        <f>IFERROR(VLOOKUP(E883&amp;-$A891,SCH!$E$5:$P$9552,4,0),"")</f>
        <v>PDTM</v>
      </c>
      <c r="E891" s="15" t="str">
        <f>IFERROR(VLOOKUP(E883&amp;-$A891,SCH!$E$5:$P$9552,5,0),"")</f>
        <v>PSL</v>
      </c>
      <c r="F891" s="15">
        <f>IFERROR(VLOOKUP(E883&amp;-$A891,SCH!$E$5:$P$9552,6,0),"")</f>
        <v>0.704861111111112</v>
      </c>
      <c r="G891" s="47">
        <f>IFERROR(VLOOKUP(E883&amp;-$A891,SCH!$E$5:$P$9552,7,0),"")</f>
        <v>32</v>
      </c>
      <c r="H891" s="48" t="str">
        <f>IFERROR((#REF!-F891),"")</f>
        <v/>
      </c>
      <c r="I891" s="62"/>
    </row>
    <row r="892" ht="15.95" customHeight="1" spans="1:9">
      <c r="A892" s="53" t="s">
        <v>144</v>
      </c>
      <c r="B892" s="53"/>
      <c r="C892" s="54">
        <f>B885-TIME(0,15,0)</f>
        <v>0.319444444444444</v>
      </c>
      <c r="D892" s="53" t="s">
        <v>145</v>
      </c>
      <c r="E892" s="55">
        <f>VLOOKUP(E883&amp;-$A885,SCH!$E$5:$P$9552,8,0)</f>
        <v>0.395833333333335</v>
      </c>
      <c r="F892" s="56" t="s">
        <v>146</v>
      </c>
      <c r="G892" s="56"/>
      <c r="H892" s="56"/>
      <c r="I892" s="64">
        <f>SUM(G885:G891)</f>
        <v>181.5</v>
      </c>
    </row>
    <row r="893" ht="15.95" customHeight="1" spans="1:9">
      <c r="A893" s="53" t="s">
        <v>147</v>
      </c>
      <c r="B893" s="53"/>
      <c r="C893" s="54">
        <f>C892+E893</f>
        <v>0.715277777777778</v>
      </c>
      <c r="D893" s="53" t="s">
        <v>148</v>
      </c>
      <c r="E893" s="55">
        <f>VLOOKUP(E883&amp;-$A885,SCH!$E$5:$P$9552,9,0)</f>
        <v>0.395833333333334</v>
      </c>
      <c r="F893" s="56" t="s">
        <v>149</v>
      </c>
      <c r="G893" s="56"/>
      <c r="H893" s="56"/>
      <c r="I893" s="65">
        <f>VLOOKUP(E883&amp;-$A885,SCH!$E$5:$P$9552,10,0)</f>
        <v>0.0625000000000014</v>
      </c>
    </row>
    <row r="894" ht="14.45" customHeight="1" spans="1:9">
      <c r="A894" s="57" t="s">
        <v>150</v>
      </c>
      <c r="B894" s="57"/>
      <c r="C894" s="57"/>
      <c r="D894" s="57"/>
      <c r="E894" s="57"/>
      <c r="F894" s="57"/>
      <c r="G894" s="57"/>
      <c r="H894" s="57"/>
      <c r="I894" s="57"/>
    </row>
    <row r="895" ht="15.75" spans="1:9">
      <c r="A895" s="57"/>
      <c r="B895" s="57"/>
      <c r="C895" s="57"/>
      <c r="D895" s="57"/>
      <c r="E895" s="57"/>
      <c r="F895" s="57"/>
      <c r="G895" s="57"/>
      <c r="H895" s="57"/>
      <c r="I895" s="57"/>
    </row>
    <row r="896" ht="15.75" spans="1:9">
      <c r="A896" s="57"/>
      <c r="B896" s="57"/>
      <c r="C896" s="57"/>
      <c r="D896" s="57"/>
      <c r="E896" s="57"/>
      <c r="F896" s="57"/>
      <c r="G896" s="57"/>
      <c r="H896" s="57"/>
      <c r="I896" s="57"/>
    </row>
    <row r="897" ht="14.45" customHeight="1" spans="1:9">
      <c r="A897" s="58" t="s">
        <v>151</v>
      </c>
      <c r="B897" s="58"/>
      <c r="C897" s="58"/>
      <c r="D897" s="59" t="s">
        <v>152</v>
      </c>
      <c r="E897" s="58" t="s">
        <v>153</v>
      </c>
      <c r="F897" s="58"/>
      <c r="G897" s="58"/>
      <c r="H897" s="58"/>
      <c r="I897" s="58"/>
    </row>
    <row r="898" ht="15.75" spans="1:9">
      <c r="A898" s="58"/>
      <c r="B898" s="58"/>
      <c r="C898" s="58"/>
      <c r="D898" s="59"/>
      <c r="E898" s="58"/>
      <c r="F898" s="58"/>
      <c r="G898" s="58"/>
      <c r="H898" s="58"/>
      <c r="I898" s="58"/>
    </row>
    <row r="899" ht="15.75" spans="1:9">
      <c r="A899" s="58"/>
      <c r="B899" s="58"/>
      <c r="C899" s="58"/>
      <c r="D899" s="59"/>
      <c r="E899" s="58"/>
      <c r="F899" s="58"/>
      <c r="G899" s="58"/>
      <c r="H899" s="58"/>
      <c r="I899" s="58"/>
    </row>
    <row r="900" ht="15.75" spans="1:9">
      <c r="A900" s="58"/>
      <c r="B900" s="58"/>
      <c r="C900" s="58"/>
      <c r="D900" s="59"/>
      <c r="E900" s="58"/>
      <c r="F900" s="58"/>
      <c r="G900" s="58"/>
      <c r="H900" s="58"/>
      <c r="I900" s="58"/>
    </row>
    <row r="902" ht="15.75"/>
    <row r="903" ht="21" spans="1:9">
      <c r="A903" s="29" t="str">
        <f>SCH!$A$1</f>
        <v>UNIT : PARASSALA</v>
      </c>
      <c r="B903" s="29"/>
      <c r="C903" s="29"/>
      <c r="D903" s="29"/>
      <c r="E903" s="29"/>
      <c r="F903" s="29"/>
      <c r="G903" s="29"/>
      <c r="H903" s="29"/>
      <c r="I903" s="29"/>
    </row>
    <row r="904" ht="17.45" customHeight="1" spans="1:9">
      <c r="A904" s="30" t="s">
        <v>135</v>
      </c>
      <c r="B904" s="30"/>
      <c r="C904" s="30"/>
      <c r="D904" s="31"/>
      <c r="E904" s="31"/>
      <c r="F904" s="31"/>
      <c r="G904" s="32" t="s">
        <v>136</v>
      </c>
      <c r="H904" s="32"/>
      <c r="I904" s="32"/>
    </row>
    <row r="905" ht="20.45" customHeight="1" spans="1:9">
      <c r="A905" s="33" t="s">
        <v>137</v>
      </c>
      <c r="B905" s="33"/>
      <c r="C905" s="34" t="s">
        <v>138</v>
      </c>
      <c r="D905" s="33" t="s">
        <v>139</v>
      </c>
      <c r="E905" s="35">
        <v>54</v>
      </c>
      <c r="F905" s="35"/>
      <c r="G905" s="36" t="s">
        <v>140</v>
      </c>
      <c r="H905" s="37"/>
      <c r="I905" s="37"/>
    </row>
    <row r="906" ht="29.25" spans="1:9">
      <c r="A906" s="38" t="s">
        <v>6</v>
      </c>
      <c r="B906" s="39" t="s">
        <v>20</v>
      </c>
      <c r="C906" s="39" t="s">
        <v>21</v>
      </c>
      <c r="D906" s="39" t="s">
        <v>141</v>
      </c>
      <c r="E906" s="39" t="s">
        <v>22</v>
      </c>
      <c r="F906" s="40" t="s">
        <v>142</v>
      </c>
      <c r="G906" s="41" t="s">
        <v>143</v>
      </c>
      <c r="H906" s="40" t="s">
        <v>19</v>
      </c>
      <c r="I906" s="60" t="s">
        <v>25</v>
      </c>
    </row>
    <row r="907" ht="15.75" spans="1:9">
      <c r="A907" s="42">
        <v>1</v>
      </c>
      <c r="B907" s="43">
        <f>IFERROR(VLOOKUP(E905&amp;-$A907,SCH!$E$5:$P$9552,2,0),"")</f>
        <v>0.465277777777778</v>
      </c>
      <c r="C907" s="43" t="str">
        <f>IFERROR(VLOOKUP(E905&amp;-$A907,SCH!$E$5:$P$9552,3,0),"")</f>
        <v>PSL</v>
      </c>
      <c r="D907" s="43" t="str">
        <f>IFERROR(VLOOKUP(E905&amp;-$A907,SCH!$E$5:$P$9552,4,0),"")</f>
        <v>NH</v>
      </c>
      <c r="E907" s="43" t="str">
        <f>IFERROR(VLOOKUP(E905&amp;-$A907,SCH!$E$5:$P$9552,5,0),"")</f>
        <v>KLKV</v>
      </c>
      <c r="F907" s="43">
        <f>IFERROR(VLOOKUP(E905&amp;-$A907,SCH!$E$5:$P$9552,6,0),"")</f>
        <v>0.472222222222222</v>
      </c>
      <c r="G907" s="44">
        <f>IFERROR(VLOOKUP(E905&amp;-$A907,SCH!$E$5:$P$9552,7,0),"")</f>
        <v>3.5</v>
      </c>
      <c r="H907" s="45">
        <f t="shared" ref="H907:H911" si="43">IFERROR((B908-F907),"")</f>
        <v>0.00694444444444503</v>
      </c>
      <c r="I907" s="61"/>
    </row>
    <row r="908" ht="15.75" spans="1:9">
      <c r="A908" s="46">
        <v>2</v>
      </c>
      <c r="B908" s="15">
        <f>IFERROR(VLOOKUP(E905&amp;-$A908,SCH!$E$5:$P$9552,2,0),"")</f>
        <v>0.479166666666667</v>
      </c>
      <c r="C908" s="15" t="str">
        <f>IFERROR(VLOOKUP(E905&amp;-$A908,SCH!$E$5:$P$9552,3,0),"")</f>
        <v>KLKV</v>
      </c>
      <c r="D908" s="15" t="str">
        <f>IFERROR(VLOOKUP(E905&amp;-$A908,SCH!$E$5:$P$9552,4,0),"")</f>
        <v>PVR-VZM-BYPASS</v>
      </c>
      <c r="E908" s="15" t="str">
        <f>IFERROR(VLOOKUP(E905&amp;-$A908,SCH!$E$5:$P$9552,5,0),"")</f>
        <v>TVM</v>
      </c>
      <c r="F908" s="15">
        <f>IFERROR(VLOOKUP(E905&amp;-$A908,SCH!$E$5:$P$9552,6,0),"")</f>
        <v>0.569444444444445</v>
      </c>
      <c r="G908" s="47">
        <f>IFERROR(VLOOKUP(E905&amp;-$A908,SCH!$E$5:$P$9552,7,0),"")</f>
        <v>45</v>
      </c>
      <c r="H908" s="48">
        <f t="shared" si="43"/>
        <v>0.020833333333333</v>
      </c>
      <c r="I908" s="62"/>
    </row>
    <row r="909" ht="15.75" spans="1:9">
      <c r="A909" s="46">
        <v>3</v>
      </c>
      <c r="B909" s="15">
        <f>IFERROR(VLOOKUP(E905&amp;-$A909,SCH!$E$5:$P$9552,2,0),"")</f>
        <v>0.590277777777778</v>
      </c>
      <c r="C909" s="15" t="str">
        <f>IFERROR(VLOOKUP(E905&amp;-$A909,SCH!$E$5:$P$9552,3,0),"")</f>
        <v>TVM</v>
      </c>
      <c r="D909" s="15" t="str">
        <f>IFERROR(VLOOKUP(E905&amp;-$A909,SCH!$E$5:$P$9552,4,0),"")</f>
        <v>AYRA</v>
      </c>
      <c r="E909" s="15" t="str">
        <f>IFERROR(VLOOKUP(E905&amp;-$A909,SCH!$E$5:$P$9552,5,0),"")</f>
        <v>CHVLA</v>
      </c>
      <c r="F909" s="15">
        <f>IFERROR(VLOOKUP(E905&amp;-$A909,SCH!$E$5:$P$9552,6,0),"")</f>
        <v>0.65625</v>
      </c>
      <c r="G909" s="47">
        <f>IFERROR(VLOOKUP(E905&amp;-$A909,SCH!$E$5:$P$9552,7,0),"")</f>
        <v>37</v>
      </c>
      <c r="H909" s="48">
        <f t="shared" si="43"/>
        <v>0.00694444444444398</v>
      </c>
      <c r="I909" s="62"/>
    </row>
    <row r="910" ht="15.75" spans="1:9">
      <c r="A910" s="46">
        <v>4</v>
      </c>
      <c r="B910" s="15">
        <f>IFERROR(VLOOKUP(E905&amp;-$A910,SCH!$E$5:$P$9552,2,0),"")</f>
        <v>0.663194444444444</v>
      </c>
      <c r="C910" s="15" t="str">
        <f>IFERROR(VLOOKUP(E905&amp;-$A910,SCH!$E$5:$P$9552,3,0),"")</f>
        <v>CHVLA</v>
      </c>
      <c r="D910" s="15" t="str">
        <f>IFERROR(VLOOKUP(E905&amp;-$A910,SCH!$E$5:$P$9552,4,0),"")</f>
        <v>AYRA</v>
      </c>
      <c r="E910" s="15" t="str">
        <f>IFERROR(VLOOKUP(E905&amp;-$A910,SCH!$E$5:$P$9552,5,0),"")</f>
        <v>TVM</v>
      </c>
      <c r="F910" s="15">
        <f>IFERROR(VLOOKUP(E905&amp;-$A910,SCH!$E$5:$P$9552,6,0),"")</f>
        <v>0.729166666666667</v>
      </c>
      <c r="G910" s="47">
        <f>IFERROR(VLOOKUP(E905&amp;-$A910,SCH!$E$5:$P$9552,7,0),"")</f>
        <v>37</v>
      </c>
      <c r="H910" s="48">
        <f t="shared" si="43"/>
        <v>0.00694444444444409</v>
      </c>
      <c r="I910" s="62"/>
    </row>
    <row r="911" ht="15.75" spans="1:9">
      <c r="A911" s="46">
        <v>5</v>
      </c>
      <c r="B911" s="15">
        <f>IFERROR(VLOOKUP(E905&amp;-$A911,SCH!$E$5:$P$9552,2,0),"")</f>
        <v>0.736111111111111</v>
      </c>
      <c r="C911" s="15" t="str">
        <f>IFERROR(VLOOKUP(E905&amp;-$A911,SCH!$E$5:$P$9552,3,0),"")</f>
        <v>TVM</v>
      </c>
      <c r="D911" s="15" t="str">
        <f>IFERROR(VLOOKUP(E905&amp;-$A911,SCH!$E$5:$P$9552,4,0),"")</f>
        <v>NH</v>
      </c>
      <c r="E911" s="15" t="str">
        <f>IFERROR(VLOOKUP(E905&amp;-$A911,SCH!$E$5:$P$9552,5,0),"")</f>
        <v>KLKV</v>
      </c>
      <c r="F911" s="15">
        <f>IFERROR(VLOOKUP(E905&amp;-$A911,SCH!$E$5:$P$9552,6,0),"")</f>
        <v>0.791666666666667</v>
      </c>
      <c r="G911" s="47">
        <f>IFERROR(VLOOKUP(E905&amp;-$A911,SCH!$E$5:$P$9552,7,0),"")</f>
        <v>33.7</v>
      </c>
      <c r="H911" s="48">
        <f t="shared" si="43"/>
        <v>0.00694444444444409</v>
      </c>
      <c r="I911" s="62"/>
    </row>
    <row r="912" ht="16.5" spans="1:9">
      <c r="A912" s="46">
        <v>6</v>
      </c>
      <c r="B912" s="15">
        <f>IFERROR(VLOOKUP(E905&amp;-$A912,SCH!$E$5:$P$9552,2,0),"")</f>
        <v>0.798611111111111</v>
      </c>
      <c r="C912" s="15" t="str">
        <f>IFERROR(VLOOKUP(E905&amp;-$A912,SCH!$E$5:$P$9552,3,0),"")</f>
        <v>KLKV</v>
      </c>
      <c r="D912" s="15" t="str">
        <f>IFERROR(VLOOKUP(E905&amp;-$A912,SCH!$E$5:$P$9552,4,0),"")</f>
        <v>NH</v>
      </c>
      <c r="E912" s="15" t="str">
        <f>IFERROR(VLOOKUP(E905&amp;-$A912,SCH!$E$5:$P$9552,5,0),"")</f>
        <v>PSL</v>
      </c>
      <c r="F912" s="15">
        <f>IFERROR(VLOOKUP(E905&amp;-$A912,SCH!$E$5:$P$9552,6,0),"")</f>
        <v>0.805555555555556</v>
      </c>
      <c r="G912" s="47">
        <f>IFERROR(VLOOKUP(E905&amp;-$A912,SCH!$E$5:$P$9552,7,0),"")</f>
        <v>3.5</v>
      </c>
      <c r="H912" s="48" t="str">
        <f>IFERROR((#REF!-F912),"")</f>
        <v/>
      </c>
      <c r="I912" s="62"/>
    </row>
    <row r="913" ht="15.95" customHeight="1" spans="1:9">
      <c r="A913" s="53" t="s">
        <v>144</v>
      </c>
      <c r="B913" s="53"/>
      <c r="C913" s="54">
        <f>B907-TIME(0,15,0)</f>
        <v>0.454861111111111</v>
      </c>
      <c r="D913" s="53" t="s">
        <v>145</v>
      </c>
      <c r="E913" s="55">
        <f>VLOOKUP(E905&amp;-$A907,SCH!$E$5:$P$9552,8,0)</f>
        <v>0.361111111111112</v>
      </c>
      <c r="F913" s="56" t="s">
        <v>146</v>
      </c>
      <c r="G913" s="56"/>
      <c r="H913" s="56"/>
      <c r="I913" s="64">
        <f>SUM(G907:G912)</f>
        <v>159.7</v>
      </c>
    </row>
    <row r="914" ht="15.95" customHeight="1" spans="1:9">
      <c r="A914" s="53" t="s">
        <v>147</v>
      </c>
      <c r="B914" s="53"/>
      <c r="C914" s="54">
        <f>C913+E914</f>
        <v>0.815972222222222</v>
      </c>
      <c r="D914" s="53" t="s">
        <v>148</v>
      </c>
      <c r="E914" s="55">
        <f>VLOOKUP(E905&amp;-$A907,SCH!$E$5:$P$9552,9,0)</f>
        <v>0.361111111111111</v>
      </c>
      <c r="F914" s="56" t="s">
        <v>149</v>
      </c>
      <c r="G914" s="56"/>
      <c r="H914" s="56"/>
      <c r="I914" s="65">
        <f>VLOOKUP(E905&amp;-$A907,SCH!$E$5:$P$9552,10,0)</f>
        <v>0.0277777777777782</v>
      </c>
    </row>
    <row r="915" ht="14.45" customHeight="1" spans="1:9">
      <c r="A915" s="57" t="s">
        <v>150</v>
      </c>
      <c r="B915" s="57"/>
      <c r="C915" s="57"/>
      <c r="D915" s="57"/>
      <c r="E915" s="57"/>
      <c r="F915" s="57"/>
      <c r="G915" s="57"/>
      <c r="H915" s="57"/>
      <c r="I915" s="57"/>
    </row>
    <row r="916" ht="15.75" spans="1:9">
      <c r="A916" s="57"/>
      <c r="B916" s="57"/>
      <c r="C916" s="57"/>
      <c r="D916" s="57"/>
      <c r="E916" s="57"/>
      <c r="F916" s="57"/>
      <c r="G916" s="57"/>
      <c r="H916" s="57"/>
      <c r="I916" s="57"/>
    </row>
    <row r="917" ht="15.75" spans="1:9">
      <c r="A917" s="57"/>
      <c r="B917" s="57"/>
      <c r="C917" s="57"/>
      <c r="D917" s="57"/>
      <c r="E917" s="57"/>
      <c r="F917" s="57"/>
      <c r="G917" s="57"/>
      <c r="H917" s="57"/>
      <c r="I917" s="57"/>
    </row>
    <row r="918" ht="14.45" customHeight="1" spans="1:9">
      <c r="A918" s="58" t="s">
        <v>151</v>
      </c>
      <c r="B918" s="58"/>
      <c r="C918" s="58"/>
      <c r="D918" s="59" t="s">
        <v>152</v>
      </c>
      <c r="E918" s="58" t="s">
        <v>153</v>
      </c>
      <c r="F918" s="58"/>
      <c r="G918" s="58"/>
      <c r="H918" s="58"/>
      <c r="I918" s="58"/>
    </row>
    <row r="919" ht="15.75" spans="1:9">
      <c r="A919" s="58"/>
      <c r="B919" s="58"/>
      <c r="C919" s="58"/>
      <c r="D919" s="59"/>
      <c r="E919" s="58"/>
      <c r="F919" s="58"/>
      <c r="G919" s="58"/>
      <c r="H919" s="58"/>
      <c r="I919" s="58"/>
    </row>
    <row r="920" ht="15.75" spans="1:9">
      <c r="A920" s="58"/>
      <c r="B920" s="58"/>
      <c r="C920" s="58"/>
      <c r="D920" s="59"/>
      <c r="E920" s="58"/>
      <c r="F920" s="58"/>
      <c r="G920" s="58"/>
      <c r="H920" s="58"/>
      <c r="I920" s="58"/>
    </row>
    <row r="921" ht="15.75" spans="1:9">
      <c r="A921" s="58"/>
      <c r="B921" s="58"/>
      <c r="C921" s="58"/>
      <c r="D921" s="59"/>
      <c r="E921" s="58"/>
      <c r="F921" s="58"/>
      <c r="G921" s="58"/>
      <c r="H921" s="58"/>
      <c r="I921" s="58"/>
    </row>
    <row r="922" ht="15.75"/>
    <row r="923" ht="21" spans="1:9">
      <c r="A923" s="29" t="str">
        <f>SCH!$A$1</f>
        <v>UNIT : PARASSALA</v>
      </c>
      <c r="B923" s="29"/>
      <c r="C923" s="29"/>
      <c r="D923" s="29"/>
      <c r="E923" s="29"/>
      <c r="F923" s="29"/>
      <c r="G923" s="29"/>
      <c r="H923" s="29"/>
      <c r="I923" s="29"/>
    </row>
    <row r="924" ht="18" customHeight="1" spans="1:9">
      <c r="A924" s="30" t="s">
        <v>135</v>
      </c>
      <c r="B924" s="30"/>
      <c r="C924" s="30"/>
      <c r="D924" s="31"/>
      <c r="E924" s="31"/>
      <c r="F924" s="31"/>
      <c r="G924" s="32" t="s">
        <v>136</v>
      </c>
      <c r="H924" s="32"/>
      <c r="I924" s="32"/>
    </row>
    <row r="925" ht="16.15" customHeight="1" spans="1:9">
      <c r="A925" s="33" t="s">
        <v>137</v>
      </c>
      <c r="B925" s="33"/>
      <c r="C925" s="34" t="s">
        <v>138</v>
      </c>
      <c r="D925" s="33" t="s">
        <v>139</v>
      </c>
      <c r="E925" s="35">
        <v>55</v>
      </c>
      <c r="F925" s="35"/>
      <c r="G925" s="36" t="s">
        <v>140</v>
      </c>
      <c r="H925" s="37"/>
      <c r="I925" s="37"/>
    </row>
    <row r="926" ht="29.25" spans="1:9">
      <c r="A926" s="38" t="s">
        <v>6</v>
      </c>
      <c r="B926" s="39" t="s">
        <v>20</v>
      </c>
      <c r="C926" s="39" t="s">
        <v>21</v>
      </c>
      <c r="D926" s="39" t="s">
        <v>141</v>
      </c>
      <c r="E926" s="39" t="s">
        <v>22</v>
      </c>
      <c r="F926" s="40" t="s">
        <v>142</v>
      </c>
      <c r="G926" s="41" t="s">
        <v>143</v>
      </c>
      <c r="H926" s="40" t="s">
        <v>19</v>
      </c>
      <c r="I926" s="60" t="s">
        <v>25</v>
      </c>
    </row>
    <row r="927" ht="15.75" spans="1:9">
      <c r="A927" s="42">
        <v>1</v>
      </c>
      <c r="B927" s="43">
        <f>IFERROR(VLOOKUP(E925&amp;-$A927,SCH!$E$5:$P$9552,2,0),"")</f>
        <v>0.309027777777778</v>
      </c>
      <c r="C927" s="43" t="str">
        <f>IFERROR(VLOOKUP(E925&amp;-$A927,SCH!$E$5:$P$9552,3,0),"")</f>
        <v>PSL</v>
      </c>
      <c r="D927" s="43" t="str">
        <f>IFERROR(VLOOKUP(E925&amp;-$A927,SCH!$E$5:$P$9552,4,0),"")</f>
        <v>NH</v>
      </c>
      <c r="E927" s="43" t="str">
        <f>IFERROR(VLOOKUP(E925&amp;-$A927,SCH!$E$5:$P$9552,5,0),"")</f>
        <v>KLKV</v>
      </c>
      <c r="F927" s="43">
        <f>IFERROR(VLOOKUP(E925&amp;-$A927,SCH!$E$5:$P$9552,6,0),"")</f>
        <v>0.315972222222222</v>
      </c>
      <c r="G927" s="44">
        <f>IFERROR(VLOOKUP(E925&amp;-$A927,SCH!$E$5:$P$9552,7,0),"")</f>
        <v>3.5</v>
      </c>
      <c r="H927" s="45">
        <f t="shared" ref="H927:H934" si="44">IFERROR((B928-F927),"")</f>
        <v>0.00347222222222199</v>
      </c>
      <c r="I927" s="61"/>
    </row>
    <row r="928" ht="15.75" spans="1:9">
      <c r="A928" s="46">
        <v>2</v>
      </c>
      <c r="B928" s="15">
        <f>IFERROR(VLOOKUP(E925&amp;-$A928,SCH!$E$5:$P$9552,2,0),"")</f>
        <v>0.319444444444444</v>
      </c>
      <c r="C928" s="15" t="str">
        <f>IFERROR(VLOOKUP(E925&amp;-$A928,SCH!$E$5:$P$9552,3,0),"")</f>
        <v>KLKV</v>
      </c>
      <c r="D928" s="15" t="str">
        <f>IFERROR(VLOOKUP(E925&amp;-$A928,SCH!$E$5:$P$9552,4,0),"")</f>
        <v>PLKDA-PZKNU</v>
      </c>
      <c r="E928" s="15" t="str">
        <f>IFERROR(VLOOKUP(E925&amp;-$A928,SCH!$E$5:$P$9552,5,0),"")</f>
        <v>VLKA</v>
      </c>
      <c r="F928" s="15">
        <f>IFERROR(VLOOKUP(E925&amp;-$A928,SCH!$E$5:$P$9552,6,0),"")</f>
        <v>0.340277777777778</v>
      </c>
      <c r="G928" s="47">
        <f>IFERROR(VLOOKUP(E925&amp;-$A928,SCH!$E$5:$P$9552,7,0),"")</f>
        <v>13</v>
      </c>
      <c r="H928" s="48">
        <f t="shared" si="44"/>
        <v>0.00694444444444398</v>
      </c>
      <c r="I928" s="62"/>
    </row>
    <row r="929" ht="15.75" spans="1:9">
      <c r="A929" s="46">
        <v>3</v>
      </c>
      <c r="B929" s="15">
        <f>IFERROR(VLOOKUP(E925&amp;-$A929,SCH!$E$5:$P$9552,2,0),"")</f>
        <v>0.347222222222222</v>
      </c>
      <c r="C929" s="15" t="str">
        <f>IFERROR(VLOOKUP(E925&amp;-$A929,SCH!$E$5:$P$9552,3,0),"")</f>
        <v>VLKA</v>
      </c>
      <c r="D929" s="15" t="str">
        <f>IFERROR(VLOOKUP(E925&amp;-$A929,SCH!$E$5:$P$9552,4,0),"")</f>
        <v>PLKDA</v>
      </c>
      <c r="E929" s="15" t="str">
        <f>IFERROR(VLOOKUP(E925&amp;-$A929,SCH!$E$5:$P$9552,5,0),"")</f>
        <v>KLKV</v>
      </c>
      <c r="F929" s="15">
        <f>IFERROR(VLOOKUP(E925&amp;-$A929,SCH!$E$5:$P$9552,6,0),"")</f>
        <v>0.371527777777778</v>
      </c>
      <c r="G929" s="47">
        <f>IFERROR(VLOOKUP(E925&amp;-$A929,SCH!$E$5:$P$9552,7,0),"")</f>
        <v>13</v>
      </c>
      <c r="H929" s="48">
        <f t="shared" si="44"/>
        <v>0.00694444444444398</v>
      </c>
      <c r="I929" s="62"/>
    </row>
    <row r="930" ht="15.75" spans="1:9">
      <c r="A930" s="46">
        <v>4</v>
      </c>
      <c r="B930" s="15">
        <f>IFERROR(VLOOKUP(E925&amp;-$A930,SCH!$E$5:$P$9552,2,0),"")</f>
        <v>0.378472222222222</v>
      </c>
      <c r="C930" s="15" t="str">
        <f>IFERROR(VLOOKUP(E925&amp;-$A930,SCH!$E$5:$P$9552,3,0),"")</f>
        <v>KLKV</v>
      </c>
      <c r="D930" s="15" t="str">
        <f>IFERROR(VLOOKUP(E925&amp;-$A930,SCH!$E$5:$P$9552,4,0),"")</f>
        <v>NH</v>
      </c>
      <c r="E930" s="15" t="str">
        <f>IFERROR(VLOOKUP(E925&amp;-$A930,SCH!$E$5:$P$9552,5,0),"")</f>
        <v>TVM</v>
      </c>
      <c r="F930" s="15">
        <f>IFERROR(VLOOKUP(E925&amp;-$A930,SCH!$E$5:$P$9552,6,0),"")</f>
        <v>0.444444444444444</v>
      </c>
      <c r="G930" s="47">
        <f>IFERROR(VLOOKUP(E925&amp;-$A930,SCH!$E$5:$P$9552,7,0),"")</f>
        <v>33.7</v>
      </c>
      <c r="H930" s="48">
        <f t="shared" si="44"/>
        <v>0.020833333333334</v>
      </c>
      <c r="I930" s="62"/>
    </row>
    <row r="931" ht="15.75" spans="1:9">
      <c r="A931" s="46">
        <v>5</v>
      </c>
      <c r="B931" s="15">
        <f>IFERROR(VLOOKUP(E925&amp;-$A931,SCH!$E$5:$P$9552,2,0),"")</f>
        <v>0.465277777777778</v>
      </c>
      <c r="C931" s="15" t="str">
        <f>IFERROR(VLOOKUP(E925&amp;-$A931,SCH!$E$5:$P$9552,3,0),"")</f>
        <v>TVM</v>
      </c>
      <c r="D931" s="15" t="str">
        <f>IFERROR(VLOOKUP(E925&amp;-$A931,SCH!$E$5:$P$9552,4,0),"")</f>
        <v>NH</v>
      </c>
      <c r="E931" s="15" t="str">
        <f>IFERROR(VLOOKUP(E925&amp;-$A931,SCH!$E$5:$P$9552,5,0),"")</f>
        <v>KLKV</v>
      </c>
      <c r="F931" s="15">
        <f>IFERROR(VLOOKUP(E925&amp;-$A931,SCH!$E$5:$P$9552,6,0),"")</f>
        <v>0.527777777777778</v>
      </c>
      <c r="G931" s="47">
        <f>IFERROR(VLOOKUP(E925&amp;-$A931,SCH!$E$5:$P$9552,7,0),"")</f>
        <v>33.7</v>
      </c>
      <c r="H931" s="48">
        <f t="shared" si="44"/>
        <v>0.125</v>
      </c>
      <c r="I931" s="62"/>
    </row>
    <row r="932" ht="15.75" spans="1:9">
      <c r="A932" s="46">
        <v>6</v>
      </c>
      <c r="B932" s="15">
        <f>IFERROR(VLOOKUP(E925&amp;-$A932,SCH!$E$5:$P$9552,2,0),"")</f>
        <v>0.652777777777778</v>
      </c>
      <c r="C932" s="15" t="str">
        <f>IFERROR(VLOOKUP(E925&amp;-$A932,SCH!$E$5:$P$9552,3,0),"")</f>
        <v>KLKV</v>
      </c>
      <c r="D932" s="15" t="str">
        <f>IFERROR(VLOOKUP(E925&amp;-$A932,SCH!$E$5:$P$9552,4,0),"")</f>
        <v>NH</v>
      </c>
      <c r="E932" s="15" t="str">
        <f>IFERROR(VLOOKUP(E925&amp;-$A932,SCH!$E$5:$P$9552,5,0),"")</f>
        <v>TVM</v>
      </c>
      <c r="F932" s="15">
        <f>IFERROR(VLOOKUP(E925&amp;-$A932,SCH!$E$5:$P$9552,6,0),"")</f>
        <v>0.715277777777778</v>
      </c>
      <c r="G932" s="47">
        <f>IFERROR(VLOOKUP(E925&amp;-$A932,SCH!$E$5:$P$9552,7,0),"")</f>
        <v>33.7</v>
      </c>
      <c r="H932" s="48">
        <f t="shared" si="44"/>
        <v>0.00694444444444398</v>
      </c>
      <c r="I932" s="62"/>
    </row>
    <row r="933" ht="15.75" spans="1:9">
      <c r="A933" s="46">
        <v>7</v>
      </c>
      <c r="B933" s="15">
        <f>IFERROR(VLOOKUP(E925&amp;-$A933,SCH!$E$5:$P$9552,2,0),"")</f>
        <v>0.722222222222222</v>
      </c>
      <c r="C933" s="15" t="str">
        <f>IFERROR(VLOOKUP(E925&amp;-$A933,SCH!$E$5:$P$9552,3,0),"")</f>
        <v>TVM</v>
      </c>
      <c r="D933" s="15" t="str">
        <f>IFERROR(VLOOKUP(E925&amp;-$A933,SCH!$E$5:$P$9552,4,0),"")</f>
        <v>NH</v>
      </c>
      <c r="E933" s="15" t="str">
        <f>IFERROR(VLOOKUP(E925&amp;-$A933,SCH!$E$5:$P$9552,5,0),"")</f>
        <v>KLKV</v>
      </c>
      <c r="F933" s="15">
        <f>IFERROR(VLOOKUP(E925&amp;-$A933,SCH!$E$5:$P$9552,6,0),"")</f>
        <v>0.777777777777778</v>
      </c>
      <c r="G933" s="47">
        <f>IFERROR(VLOOKUP(E925&amp;-$A933,SCH!$E$5:$P$9552,7,0),"")</f>
        <v>33.7</v>
      </c>
      <c r="H933" s="48">
        <f t="shared" si="44"/>
        <v>0.00347222222222199</v>
      </c>
      <c r="I933" s="62"/>
    </row>
    <row r="934" ht="15.75" spans="1:9">
      <c r="A934" s="46">
        <v>8</v>
      </c>
      <c r="B934" s="15">
        <f>IFERROR(VLOOKUP(E925&amp;-$A934,SCH!$E$5:$P$9552,2,0),"")</f>
        <v>0.78125</v>
      </c>
      <c r="C934" s="15" t="str">
        <f>IFERROR(VLOOKUP(E925&amp;-$A934,SCH!$E$5:$P$9552,3,0),"")</f>
        <v>KLKV</v>
      </c>
      <c r="D934" s="15" t="str">
        <f>IFERROR(VLOOKUP(E925&amp;-$A934,SCH!$E$5:$P$9552,4,0),"")</f>
        <v>NH</v>
      </c>
      <c r="E934" s="15" t="str">
        <f>IFERROR(VLOOKUP(E925&amp;-$A934,SCH!$E$5:$P$9552,5,0),"")</f>
        <v>PSL</v>
      </c>
      <c r="F934" s="15">
        <f>IFERROR(VLOOKUP(E925&amp;-$A934,SCH!$E$5:$P$9552,6,0),"")</f>
        <v>0.788194444444444</v>
      </c>
      <c r="G934" s="47">
        <f>IFERROR(VLOOKUP(E925&amp;-$A934,SCH!$E$5:$P$9552,7,0),"")</f>
        <v>3.5</v>
      </c>
      <c r="H934" s="48" t="str">
        <f t="shared" si="44"/>
        <v/>
      </c>
      <c r="I934" s="62"/>
    </row>
    <row r="935" ht="16.5" spans="1:9">
      <c r="A935" s="46">
        <v>9</v>
      </c>
      <c r="B935" s="15" t="str">
        <f>IFERROR(VLOOKUP(E925&amp;-$A935,SCH!$E$5:$P$9552,2,0),"")</f>
        <v/>
      </c>
      <c r="C935" s="15" t="str">
        <f>IFERROR(VLOOKUP(E925&amp;-$A935,SCH!$E$5:$P$9552,3,0),"")</f>
        <v/>
      </c>
      <c r="D935" s="15" t="str">
        <f>IFERROR(VLOOKUP(E925&amp;-$A935,SCH!$E$5:$P$9552,4,0),"")</f>
        <v/>
      </c>
      <c r="E935" s="15" t="str">
        <f>IFERROR(VLOOKUP(E925&amp;-$A935,SCH!$E$5:$P$9552,5,0),"")</f>
        <v/>
      </c>
      <c r="F935" s="15" t="str">
        <f>IFERROR(VLOOKUP(E925&amp;-$A935,SCH!$E$5:$P$9552,6,0),"")</f>
        <v/>
      </c>
      <c r="G935" s="47" t="str">
        <f>IFERROR(VLOOKUP(E925&amp;-$A935,SCH!$E$5:$P$9552,7,0),"")</f>
        <v/>
      </c>
      <c r="H935" s="48" t="str">
        <f>IFERROR((#REF!-F935),"")</f>
        <v/>
      </c>
      <c r="I935" s="62"/>
    </row>
    <row r="936" ht="16.15" customHeight="1" spans="1:9">
      <c r="A936" s="53" t="s">
        <v>144</v>
      </c>
      <c r="B936" s="53"/>
      <c r="C936" s="54">
        <f>B927-TIME(0,15,0)</f>
        <v>0.298611111111111</v>
      </c>
      <c r="D936" s="53" t="s">
        <v>145</v>
      </c>
      <c r="E936" s="55">
        <f>VLOOKUP(E925&amp;-$A927,SCH!$E$5:$P$9552,8,0)</f>
        <v>0.374999999999999</v>
      </c>
      <c r="F936" s="56" t="s">
        <v>146</v>
      </c>
      <c r="G936" s="56"/>
      <c r="H936" s="56"/>
      <c r="I936" s="64">
        <f>SUM(G927:G935)</f>
        <v>167.8</v>
      </c>
    </row>
    <row r="937" ht="16.15" customHeight="1" spans="1:9">
      <c r="A937" s="53" t="s">
        <v>147</v>
      </c>
      <c r="B937" s="53"/>
      <c r="C937" s="54">
        <f>C936+E937</f>
        <v>0.79861111111111</v>
      </c>
      <c r="D937" s="53" t="s">
        <v>148</v>
      </c>
      <c r="E937" s="55">
        <f>VLOOKUP(E925&amp;-$A927,SCH!$E$5:$P$9552,9,0)</f>
        <v>0.499999999999999</v>
      </c>
      <c r="F937" s="56" t="s">
        <v>149</v>
      </c>
      <c r="G937" s="56"/>
      <c r="H937" s="56"/>
      <c r="I937" s="65">
        <f>VLOOKUP(E925&amp;-$A927,SCH!$E$5:$P$9552,10,0)</f>
        <v>0.0416666666666653</v>
      </c>
    </row>
    <row r="938" customHeight="1" spans="1:9">
      <c r="A938" s="57" t="s">
        <v>150</v>
      </c>
      <c r="B938" s="57"/>
      <c r="C938" s="57"/>
      <c r="D938" s="57"/>
      <c r="E938" s="57"/>
      <c r="F938" s="57"/>
      <c r="G938" s="57"/>
      <c r="H938" s="57"/>
      <c r="I938" s="57"/>
    </row>
    <row r="939" ht="15.75" spans="1:9">
      <c r="A939" s="57"/>
      <c r="B939" s="57"/>
      <c r="C939" s="57"/>
      <c r="D939" s="57"/>
      <c r="E939" s="57"/>
      <c r="F939" s="57"/>
      <c r="G939" s="57"/>
      <c r="H939" s="57"/>
      <c r="I939" s="57"/>
    </row>
    <row r="940" ht="15.75" spans="1:9">
      <c r="A940" s="57"/>
      <c r="B940" s="57"/>
      <c r="C940" s="57"/>
      <c r="D940" s="57"/>
      <c r="E940" s="57"/>
      <c r="F940" s="57"/>
      <c r="G940" s="57"/>
      <c r="H940" s="57"/>
      <c r="I940" s="57"/>
    </row>
    <row r="941" customHeight="1" spans="1:9">
      <c r="A941" s="58" t="s">
        <v>151</v>
      </c>
      <c r="B941" s="58"/>
      <c r="C941" s="58"/>
      <c r="D941" s="59" t="s">
        <v>152</v>
      </c>
      <c r="E941" s="58" t="s">
        <v>153</v>
      </c>
      <c r="F941" s="58"/>
      <c r="G941" s="58"/>
      <c r="H941" s="58"/>
      <c r="I941" s="58"/>
    </row>
    <row r="942" ht="15.75" spans="1:9">
      <c r="A942" s="58"/>
      <c r="B942" s="58"/>
      <c r="C942" s="58"/>
      <c r="D942" s="59"/>
      <c r="E942" s="58"/>
      <c r="F942" s="58"/>
      <c r="G942" s="58"/>
      <c r="H942" s="58"/>
      <c r="I942" s="58"/>
    </row>
    <row r="943" ht="15.75" spans="1:9">
      <c r="A943" s="58"/>
      <c r="B943" s="58"/>
      <c r="C943" s="58"/>
      <c r="D943" s="59"/>
      <c r="E943" s="58"/>
      <c r="F943" s="58"/>
      <c r="G943" s="58"/>
      <c r="H943" s="58"/>
      <c r="I943" s="58"/>
    </row>
    <row r="944" ht="15.75" spans="1:9">
      <c r="A944" s="58"/>
      <c r="B944" s="58"/>
      <c r="C944" s="58"/>
      <c r="D944" s="59"/>
      <c r="E944" s="58"/>
      <c r="F944" s="58"/>
      <c r="G944" s="58"/>
      <c r="H944" s="58"/>
      <c r="I944" s="58"/>
    </row>
    <row r="946" ht="15.75"/>
    <row r="947" ht="21" spans="1:9">
      <c r="A947" s="29" t="str">
        <f>SCH!$A$1</f>
        <v>UNIT : PARASSALA</v>
      </c>
      <c r="B947" s="29"/>
      <c r="C947" s="29"/>
      <c r="D947" s="29"/>
      <c r="E947" s="29"/>
      <c r="F947" s="29"/>
      <c r="G947" s="29"/>
      <c r="H947" s="29"/>
      <c r="I947" s="29"/>
    </row>
    <row r="948" ht="17.45" customHeight="1" spans="1:9">
      <c r="A948" s="30" t="s">
        <v>135</v>
      </c>
      <c r="B948" s="30"/>
      <c r="C948" s="30"/>
      <c r="D948" s="31"/>
      <c r="E948" s="31"/>
      <c r="F948" s="31"/>
      <c r="G948" s="32" t="s">
        <v>136</v>
      </c>
      <c r="H948" s="32"/>
      <c r="I948" s="32"/>
    </row>
    <row r="949" ht="20.45" customHeight="1" spans="1:9">
      <c r="A949" s="33" t="s">
        <v>137</v>
      </c>
      <c r="B949" s="33"/>
      <c r="C949" s="34" t="s">
        <v>138</v>
      </c>
      <c r="D949" s="33" t="s">
        <v>139</v>
      </c>
      <c r="E949" s="35">
        <v>56</v>
      </c>
      <c r="F949" s="35"/>
      <c r="G949" s="36" t="s">
        <v>140</v>
      </c>
      <c r="H949" s="37"/>
      <c r="I949" s="37"/>
    </row>
    <row r="950" ht="29.25" spans="1:9">
      <c r="A950" s="38" t="s">
        <v>6</v>
      </c>
      <c r="B950" s="39" t="s">
        <v>20</v>
      </c>
      <c r="C950" s="39" t="s">
        <v>21</v>
      </c>
      <c r="D950" s="39" t="s">
        <v>141</v>
      </c>
      <c r="E950" s="39" t="s">
        <v>22</v>
      </c>
      <c r="F950" s="40" t="s">
        <v>142</v>
      </c>
      <c r="G950" s="41" t="s">
        <v>143</v>
      </c>
      <c r="H950" s="40" t="s">
        <v>19</v>
      </c>
      <c r="I950" s="60" t="s">
        <v>25</v>
      </c>
    </row>
    <row r="951" ht="15.75" spans="1:9">
      <c r="A951" s="42">
        <v>1</v>
      </c>
      <c r="B951" s="43">
        <f>IFERROR(VLOOKUP(E949&amp;-$A951,SCH!$E$5:$P$9552,2,0),"")</f>
        <v>0.208333333333333</v>
      </c>
      <c r="C951" s="43" t="str">
        <f>IFERROR(VLOOKUP(E949&amp;-$A951,SCH!$E$5:$P$9552,3,0),"")</f>
        <v>PSL</v>
      </c>
      <c r="D951" s="43" t="str">
        <f>IFERROR(VLOOKUP(E949&amp;-$A951,SCH!$E$5:$P$9552,4,0),"")</f>
        <v>KRKM-MJ</v>
      </c>
      <c r="E951" s="43" t="str">
        <f>IFERROR(VLOOKUP(E949&amp;-$A951,SCH!$E$5:$P$9552,5,0),"")</f>
        <v>TVM</v>
      </c>
      <c r="F951" s="43">
        <f>IFERROR(VLOOKUP(E949&amp;-$A951,SCH!$E$5:$P$9552,6,0),"")</f>
        <v>0.274305555555555</v>
      </c>
      <c r="G951" s="44">
        <f>IFERROR(VLOOKUP(E949&amp;-$A951,SCH!$E$5:$P$9552,7,0),"")</f>
        <v>39</v>
      </c>
      <c r="H951" s="45">
        <f t="shared" ref="H951:H953" si="45">IFERROR((B952-F951),"")</f>
        <v>0.00694444444444497</v>
      </c>
      <c r="I951" s="61"/>
    </row>
    <row r="952" ht="15.75" spans="1:9">
      <c r="A952" s="46">
        <v>2</v>
      </c>
      <c r="B952" s="15">
        <f>IFERROR(VLOOKUP(E949&amp;-$A952,SCH!$E$5:$P$9552,2,0),"")</f>
        <v>0.28125</v>
      </c>
      <c r="C952" s="15" t="str">
        <f>IFERROR(VLOOKUP(E949&amp;-$A952,SCH!$E$5:$P$9552,3,0),"")</f>
        <v>TVM</v>
      </c>
      <c r="D952" s="15" t="str">
        <f>IFERROR(VLOOKUP(E949&amp;-$A952,SCH!$E$5:$P$9552,4,0),"")</f>
        <v>NTA-MJ</v>
      </c>
      <c r="E952" s="15" t="str">
        <f>IFERROR(VLOOKUP(E949&amp;-$A952,SCH!$E$5:$P$9552,5,0),"")</f>
        <v>KRKM</v>
      </c>
      <c r="F952" s="15">
        <f>IFERROR(VLOOKUP(E949&amp;-$A952,SCH!$E$5:$P$9552,6,0),"")</f>
        <v>0.350694444444444</v>
      </c>
      <c r="G952" s="47">
        <f>IFERROR(VLOOKUP(E949&amp;-$A952,SCH!$E$5:$P$9552,7,0),"")</f>
        <v>34</v>
      </c>
      <c r="H952" s="48">
        <f t="shared" si="45"/>
        <v>0.00694444444444503</v>
      </c>
      <c r="I952" s="62"/>
    </row>
    <row r="953" ht="15.75" spans="1:9">
      <c r="A953" s="46">
        <v>3</v>
      </c>
      <c r="B953" s="15">
        <f>IFERROR(VLOOKUP(E949&amp;-$A953,SCH!$E$5:$P$9552,2,0),"")</f>
        <v>0.357638888888889</v>
      </c>
      <c r="C953" s="15" t="str">
        <f>IFERROR(VLOOKUP(E949&amp;-$A953,SCH!$E$5:$P$9552,3,0),"")</f>
        <v>KRKM</v>
      </c>
      <c r="D953" s="15" t="str">
        <f>IFERROR(VLOOKUP(E949&amp;-$A953,SCH!$E$5:$P$9552,4,0),"")</f>
        <v>MJ-NTA</v>
      </c>
      <c r="E953" s="15" t="str">
        <f>IFERROR(VLOOKUP(E949&amp;-$A953,SCH!$E$5:$P$9552,5,0),"")</f>
        <v>MC</v>
      </c>
      <c r="F953" s="15">
        <f>IFERROR(VLOOKUP(E949&amp;-$A953,SCH!$E$5:$P$9552,6,0),"")</f>
        <v>0.427083333333333</v>
      </c>
      <c r="G953" s="47">
        <f>IFERROR(VLOOKUP(E949&amp;-$A953,SCH!$E$5:$P$9552,7,0),"")</f>
        <v>41</v>
      </c>
      <c r="H953" s="48">
        <f t="shared" si="45"/>
        <v>0.020833333333334</v>
      </c>
      <c r="I953" s="62"/>
    </row>
    <row r="954" ht="16.5" spans="1:9">
      <c r="A954" s="46">
        <v>4</v>
      </c>
      <c r="B954" s="15">
        <f>IFERROR(VLOOKUP(E949&amp;-$A954,SCH!$E$5:$P$9552,2,0),"")</f>
        <v>0.447916666666667</v>
      </c>
      <c r="C954" s="15" t="str">
        <f>IFERROR(VLOOKUP(E949&amp;-$A954,SCH!$E$5:$P$9552,3,0),"")</f>
        <v>MC</v>
      </c>
      <c r="D954" s="15" t="str">
        <f>IFERROR(VLOOKUP(E949&amp;-$A954,SCH!$E$5:$P$9552,4,0),"")</f>
        <v>NTA-MJ-KRKM</v>
      </c>
      <c r="E954" s="15" t="str">
        <f>IFERROR(VLOOKUP(E949&amp;-$A954,SCH!$E$5:$P$9552,5,0),"")</f>
        <v>PSL</v>
      </c>
      <c r="F954" s="15">
        <f>IFERROR(VLOOKUP(E949&amp;-$A954,SCH!$E$5:$P$9552,6,0),"")</f>
        <v>0.53125</v>
      </c>
      <c r="G954" s="47">
        <f>IFERROR(VLOOKUP(E949&amp;-$A954,SCH!$E$5:$P$9552,7,0),"")</f>
        <v>46</v>
      </c>
      <c r="H954" s="48" t="str">
        <f>IFERROR((#REF!-F954),"")</f>
        <v/>
      </c>
      <c r="I954" s="62"/>
    </row>
    <row r="955" ht="15.95" customHeight="1" spans="1:9">
      <c r="A955" s="53" t="s">
        <v>144</v>
      </c>
      <c r="B955" s="53"/>
      <c r="C955" s="54">
        <f>B951-TIME(0,15,0)</f>
        <v>0.197916666666666</v>
      </c>
      <c r="D955" s="53" t="s">
        <v>145</v>
      </c>
      <c r="E955" s="55">
        <f>VLOOKUP(E949&amp;-$A951,SCH!$E$5:$P$9552,8,0)</f>
        <v>0.34375</v>
      </c>
      <c r="F955" s="56" t="s">
        <v>146</v>
      </c>
      <c r="G955" s="56"/>
      <c r="H955" s="56"/>
      <c r="I955" s="64">
        <f>SUM(G951:G954)</f>
        <v>160</v>
      </c>
    </row>
    <row r="956" ht="15.95" customHeight="1" spans="1:9">
      <c r="A956" s="53" t="s">
        <v>147</v>
      </c>
      <c r="B956" s="53"/>
      <c r="C956" s="54">
        <f>C955+E956</f>
        <v>0.541666666666667</v>
      </c>
      <c r="D956" s="53" t="s">
        <v>148</v>
      </c>
      <c r="E956" s="55">
        <f>VLOOKUP(E949&amp;-$A951,SCH!$E$5:$P$9552,9,0)</f>
        <v>0.343750000000001</v>
      </c>
      <c r="F956" s="56" t="s">
        <v>149</v>
      </c>
      <c r="G956" s="56"/>
      <c r="H956" s="56"/>
      <c r="I956" s="65">
        <f>VLOOKUP(E949&amp;-$A951,SCH!$E$5:$P$9552,10,0)</f>
        <v>0.0104166666666671</v>
      </c>
    </row>
    <row r="957" ht="14.45" customHeight="1" spans="1:9">
      <c r="A957" s="57" t="s">
        <v>150</v>
      </c>
      <c r="B957" s="57"/>
      <c r="C957" s="57"/>
      <c r="D957" s="57"/>
      <c r="E957" s="57"/>
      <c r="F957" s="57"/>
      <c r="G957" s="57"/>
      <c r="H957" s="57"/>
      <c r="I957" s="57"/>
    </row>
    <row r="958" ht="15.75" spans="1:9">
      <c r="A958" s="57"/>
      <c r="B958" s="57"/>
      <c r="C958" s="57"/>
      <c r="D958" s="57"/>
      <c r="E958" s="57"/>
      <c r="F958" s="57"/>
      <c r="G958" s="57"/>
      <c r="H958" s="57"/>
      <c r="I958" s="57"/>
    </row>
    <row r="959" ht="15.75" spans="1:9">
      <c r="A959" s="57"/>
      <c r="B959" s="57"/>
      <c r="C959" s="57"/>
      <c r="D959" s="57"/>
      <c r="E959" s="57"/>
      <c r="F959" s="57"/>
      <c r="G959" s="57"/>
      <c r="H959" s="57"/>
      <c r="I959" s="57"/>
    </row>
    <row r="960" ht="14.45" customHeight="1" spans="1:9">
      <c r="A960" s="58" t="s">
        <v>151</v>
      </c>
      <c r="B960" s="58"/>
      <c r="C960" s="58"/>
      <c r="D960" s="59" t="s">
        <v>152</v>
      </c>
      <c r="E960" s="58" t="s">
        <v>153</v>
      </c>
      <c r="F960" s="58"/>
      <c r="G960" s="58"/>
      <c r="H960" s="58"/>
      <c r="I960" s="58"/>
    </row>
    <row r="961" ht="15.75" spans="1:9">
      <c r="A961" s="58"/>
      <c r="B961" s="58"/>
      <c r="C961" s="58"/>
      <c r="D961" s="59"/>
      <c r="E961" s="58"/>
      <c r="F961" s="58"/>
      <c r="G961" s="58"/>
      <c r="H961" s="58"/>
      <c r="I961" s="58"/>
    </row>
    <row r="962" ht="15.75" spans="1:9">
      <c r="A962" s="58"/>
      <c r="B962" s="58"/>
      <c r="C962" s="58"/>
      <c r="D962" s="59"/>
      <c r="E962" s="58"/>
      <c r="F962" s="58"/>
      <c r="G962" s="58"/>
      <c r="H962" s="58"/>
      <c r="I962" s="58"/>
    </row>
    <row r="963" ht="15.75" spans="1:9">
      <c r="A963" s="58"/>
      <c r="B963" s="58"/>
      <c r="C963" s="58"/>
      <c r="D963" s="59"/>
      <c r="E963" s="58"/>
      <c r="F963" s="58"/>
      <c r="G963" s="58"/>
      <c r="H963" s="58"/>
      <c r="I963" s="58"/>
    </row>
    <row r="964" ht="15.75"/>
    <row r="965" ht="21" spans="1:9">
      <c r="A965" s="29" t="str">
        <f>SCH!$A$1</f>
        <v>UNIT : PARASSALA</v>
      </c>
      <c r="B965" s="29"/>
      <c r="C965" s="29"/>
      <c r="D965" s="29"/>
      <c r="E965" s="29"/>
      <c r="F965" s="29"/>
      <c r="G965" s="29"/>
      <c r="H965" s="29"/>
      <c r="I965" s="29"/>
    </row>
    <row r="966" ht="17.45" customHeight="1" spans="1:9">
      <c r="A966" s="30" t="s">
        <v>135</v>
      </c>
      <c r="B966" s="30"/>
      <c r="C966" s="30"/>
      <c r="D966" s="31"/>
      <c r="E966" s="31"/>
      <c r="F966" s="31"/>
      <c r="G966" s="32" t="s">
        <v>136</v>
      </c>
      <c r="H966" s="32"/>
      <c r="I966" s="32"/>
    </row>
    <row r="967" ht="20.45" customHeight="1" spans="1:9">
      <c r="A967" s="33" t="s">
        <v>137</v>
      </c>
      <c r="B967" s="33"/>
      <c r="C967" s="34" t="s">
        <v>138</v>
      </c>
      <c r="D967" s="33" t="s">
        <v>139</v>
      </c>
      <c r="E967" s="35">
        <v>57</v>
      </c>
      <c r="F967" s="35"/>
      <c r="G967" s="36" t="s">
        <v>140</v>
      </c>
      <c r="H967" s="37"/>
      <c r="I967" s="37"/>
    </row>
    <row r="968" ht="29.25" spans="1:9">
      <c r="A968" s="38" t="s">
        <v>6</v>
      </c>
      <c r="B968" s="39" t="s">
        <v>20</v>
      </c>
      <c r="C968" s="39" t="s">
        <v>21</v>
      </c>
      <c r="D968" s="39" t="s">
        <v>141</v>
      </c>
      <c r="E968" s="39" t="s">
        <v>22</v>
      </c>
      <c r="F968" s="40" t="s">
        <v>142</v>
      </c>
      <c r="G968" s="41" t="s">
        <v>143</v>
      </c>
      <c r="H968" s="40" t="s">
        <v>19</v>
      </c>
      <c r="I968" s="60" t="s">
        <v>25</v>
      </c>
    </row>
    <row r="969" ht="15.75" spans="1:9">
      <c r="A969" s="42">
        <v>1</v>
      </c>
      <c r="B969" s="43">
        <f>IFERROR(VLOOKUP(E967&amp;-$A969,SCH!$E$5:$P$9552,2,0),"")</f>
        <v>0.277777777777778</v>
      </c>
      <c r="C969" s="43" t="str">
        <f>IFERROR(VLOOKUP(E967&amp;-$A969,SCH!$E$5:$P$9552,3,0),"")</f>
        <v>PSL</v>
      </c>
      <c r="D969" s="43" t="str">
        <f>IFERROR(VLOOKUP(E967&amp;-$A969,SCH!$E$5:$P$9552,4,0),"")</f>
        <v>NH</v>
      </c>
      <c r="E969" s="43" t="str">
        <f>IFERROR(VLOOKUP(E967&amp;-$A969,SCH!$E$5:$P$9552,5,0),"")</f>
        <v>KLKV</v>
      </c>
      <c r="F969" s="43">
        <f>IFERROR(VLOOKUP(E967&amp;-$A969,SCH!$E$5:$P$9552,6,0),"")</f>
        <v>0.284722222222222</v>
      </c>
      <c r="G969" s="44">
        <f>IFERROR(VLOOKUP(E967&amp;-$A969,SCH!$E$5:$P$9552,7,0),"")</f>
        <v>3.5</v>
      </c>
      <c r="H969" s="45">
        <f t="shared" ref="H969:H977" si="46">IFERROR((B970-F969),"")</f>
        <v>0.00694444444444503</v>
      </c>
      <c r="I969" s="61"/>
    </row>
    <row r="970" ht="15.75" spans="1:9">
      <c r="A970" s="46">
        <v>2</v>
      </c>
      <c r="B970" s="15">
        <f>IFERROR(VLOOKUP(E967&amp;-$A970,SCH!$E$5:$P$9552,2,0),"")</f>
        <v>0.291666666666667</v>
      </c>
      <c r="C970" s="15" t="str">
        <f>IFERROR(VLOOKUP(E967&amp;-$A970,SCH!$E$5:$P$9552,3,0),"")</f>
        <v>KLKV</v>
      </c>
      <c r="D970" s="15" t="str">
        <f>IFERROR(VLOOKUP(E967&amp;-$A970,SCH!$E$5:$P$9552,4,0),"")</f>
        <v>KRKM</v>
      </c>
      <c r="E970" s="15" t="str">
        <f>IFERROR(VLOOKUP(E967&amp;-$A970,SCH!$E$5:$P$9552,5,0),"")</f>
        <v>VLRD</v>
      </c>
      <c r="F970" s="15">
        <f>IFERROR(VLOOKUP(E967&amp;-$A970,SCH!$E$5:$P$9552,6,0),"")</f>
        <v>0.319444444444445</v>
      </c>
      <c r="G970" s="47">
        <f>IFERROR(VLOOKUP(E967&amp;-$A970,SCH!$E$5:$P$9552,7,0),"")</f>
        <v>17</v>
      </c>
      <c r="H970" s="48">
        <f t="shared" si="46"/>
        <v>0.00694444444444403</v>
      </c>
      <c r="I970" s="62"/>
    </row>
    <row r="971" ht="15.75" spans="1:9">
      <c r="A971" s="46">
        <v>3</v>
      </c>
      <c r="B971" s="15">
        <f>IFERROR(VLOOKUP(E967&amp;-$A971,SCH!$E$5:$P$9552,2,0),"")</f>
        <v>0.326388888888889</v>
      </c>
      <c r="C971" s="15" t="str">
        <f>IFERROR(VLOOKUP(E967&amp;-$A971,SCH!$E$5:$P$9552,3,0),"")</f>
        <v>VLRD</v>
      </c>
      <c r="D971" s="15" t="str">
        <f>IFERROR(VLOOKUP(E967&amp;-$A971,SCH!$E$5:$P$9552,4,0),"")</f>
        <v>KRKM</v>
      </c>
      <c r="E971" s="15" t="str">
        <f>IFERROR(VLOOKUP(E967&amp;-$A971,SCH!$E$5:$P$9552,5,0),"")</f>
        <v>KLKV</v>
      </c>
      <c r="F971" s="15">
        <f>IFERROR(VLOOKUP(E967&amp;-$A971,SCH!$E$5:$P$9552,6,0),"")</f>
        <v>0.354166666666667</v>
      </c>
      <c r="G971" s="47">
        <f>IFERROR(VLOOKUP(E967&amp;-$A971,SCH!$E$5:$P$9552,7,0),"")</f>
        <v>17</v>
      </c>
      <c r="H971" s="48">
        <f t="shared" si="46"/>
        <v>0.020833333333333</v>
      </c>
      <c r="I971" s="62"/>
    </row>
    <row r="972" ht="15.75" spans="1:9">
      <c r="A972" s="46">
        <v>4</v>
      </c>
      <c r="B972" s="15">
        <f>IFERROR(VLOOKUP(E967&amp;-$A972,SCH!$E$5:$P$9552,2,0),"")</f>
        <v>0.375</v>
      </c>
      <c r="C972" s="15" t="str">
        <f>IFERROR(VLOOKUP(E967&amp;-$A972,SCH!$E$5:$P$9552,3,0),"")</f>
        <v>KLKV</v>
      </c>
      <c r="D972" s="15" t="str">
        <f>IFERROR(VLOOKUP(E967&amp;-$A972,SCH!$E$5:$P$9552,4,0),"")</f>
        <v>KRKM</v>
      </c>
      <c r="E972" s="15" t="str">
        <f>IFERROR(VLOOKUP(E967&amp;-$A972,SCH!$E$5:$P$9552,5,0),"")</f>
        <v>VLRD</v>
      </c>
      <c r="F972" s="15">
        <f>IFERROR(VLOOKUP(E967&amp;-$A972,SCH!$E$5:$P$9552,6,0),"")</f>
        <v>0.402777777777778</v>
      </c>
      <c r="G972" s="47">
        <f>IFERROR(VLOOKUP(E967&amp;-$A972,SCH!$E$5:$P$9552,7,0),"")</f>
        <v>17</v>
      </c>
      <c r="H972" s="48">
        <f t="shared" si="46"/>
        <v>0.00694444444444398</v>
      </c>
      <c r="I972" s="62"/>
    </row>
    <row r="973" ht="15.75" spans="1:9">
      <c r="A973" s="46">
        <v>5</v>
      </c>
      <c r="B973" s="15">
        <f>IFERROR(VLOOKUP(E967&amp;-$A973,SCH!$E$5:$P$9552,2,0),"")</f>
        <v>0.409722222222222</v>
      </c>
      <c r="C973" s="15" t="str">
        <f>IFERROR(VLOOKUP(E967&amp;-$A973,SCH!$E$5:$P$9552,3,0),"")</f>
        <v>VLRD</v>
      </c>
      <c r="D973" s="15" t="str">
        <f>IFERROR(VLOOKUP(E967&amp;-$A973,SCH!$E$5:$P$9552,4,0),"")</f>
        <v>KRKM</v>
      </c>
      <c r="E973" s="15" t="str">
        <f>IFERROR(VLOOKUP(E967&amp;-$A973,SCH!$E$5:$P$9552,5,0),"")</f>
        <v>KLKV</v>
      </c>
      <c r="F973" s="15">
        <f>IFERROR(VLOOKUP(E967&amp;-$A973,SCH!$E$5:$P$9552,6,0),"")</f>
        <v>0.4375</v>
      </c>
      <c r="G973" s="47">
        <f>IFERROR(VLOOKUP(E967&amp;-$A973,SCH!$E$5:$P$9552,7,0),"")</f>
        <v>17</v>
      </c>
      <c r="H973" s="48">
        <f t="shared" si="46"/>
        <v>0.00694444444444398</v>
      </c>
      <c r="I973" s="62"/>
    </row>
    <row r="974" ht="15.75" spans="1:9">
      <c r="A974" s="46">
        <v>6</v>
      </c>
      <c r="B974" s="15">
        <f>IFERROR(VLOOKUP(E967&amp;-$A974,SCH!$E$5:$P$9552,2,0),"")</f>
        <v>0.444444444444444</v>
      </c>
      <c r="C974" s="15" t="str">
        <f>IFERROR(VLOOKUP(E967&amp;-$A974,SCH!$E$5:$P$9552,3,0),"")</f>
        <v>KLKV</v>
      </c>
      <c r="D974" s="15" t="str">
        <f>IFERROR(VLOOKUP(E967&amp;-$A974,SCH!$E$5:$P$9552,4,0),"")</f>
        <v>NH</v>
      </c>
      <c r="E974" s="15" t="str">
        <f>IFERROR(VLOOKUP(E967&amp;-$A974,SCH!$E$5:$P$9552,5,0),"")</f>
        <v>MC</v>
      </c>
      <c r="F974" s="15">
        <f>IFERROR(VLOOKUP(E967&amp;-$A974,SCH!$E$5:$P$9552,6,0),"")</f>
        <v>0.513888888888889</v>
      </c>
      <c r="G974" s="47">
        <f>IFERROR(VLOOKUP(E967&amp;-$A974,SCH!$E$5:$P$9552,7,0),"")</f>
        <v>40</v>
      </c>
      <c r="H974" s="48">
        <f t="shared" si="46"/>
        <v>0.00694444444444409</v>
      </c>
      <c r="I974" s="62"/>
    </row>
    <row r="975" ht="15.75" spans="1:9">
      <c r="A975" s="46">
        <v>7</v>
      </c>
      <c r="B975" s="15">
        <f>IFERROR(VLOOKUP(E967&amp;-$A975,SCH!$E$5:$P$9552,2,0),"")</f>
        <v>0.520833333333333</v>
      </c>
      <c r="C975" s="15" t="str">
        <f>IFERROR(VLOOKUP(E967&amp;-$A975,SCH!$E$5:$P$9552,3,0),"")</f>
        <v>MC</v>
      </c>
      <c r="D975" s="15" t="str">
        <f>IFERROR(VLOOKUP(E967&amp;-$A975,SCH!$E$5:$P$9552,4,0),"")</f>
        <v>NH</v>
      </c>
      <c r="E975" s="15" t="str">
        <f>IFERROR(VLOOKUP(E967&amp;-$A975,SCH!$E$5:$P$9552,5,0),"")</f>
        <v>KLKV</v>
      </c>
      <c r="F975" s="15">
        <f>IFERROR(VLOOKUP(E967&amp;-$A975,SCH!$E$5:$P$9552,6,0),"")</f>
        <v>0.590277777777778</v>
      </c>
      <c r="G975" s="47">
        <f>IFERROR(VLOOKUP(E967&amp;-$A975,SCH!$E$5:$P$9552,7,0),"")</f>
        <v>40</v>
      </c>
      <c r="H975" s="48">
        <f t="shared" si="46"/>
        <v>0.00347222222222199</v>
      </c>
      <c r="I975" s="62"/>
    </row>
    <row r="976" ht="15.75" spans="1:9">
      <c r="A976" s="46">
        <v>8</v>
      </c>
      <c r="B976" s="15">
        <f>IFERROR(VLOOKUP(E967&amp;-$A976,SCH!$E$5:$P$9552,2,0),"")</f>
        <v>0.59375</v>
      </c>
      <c r="C976" s="15" t="str">
        <f>IFERROR(VLOOKUP(E967&amp;-$A976,SCH!$E$5:$P$9552,3,0),"")</f>
        <v>KLKV</v>
      </c>
      <c r="D976" s="15" t="str">
        <f>IFERROR(VLOOKUP(E967&amp;-$A976,SCH!$E$5:$P$9552,4,0),"")</f>
        <v>NH</v>
      </c>
      <c r="E976" s="15" t="str">
        <f>IFERROR(VLOOKUP(E967&amp;-$A976,SCH!$E$5:$P$9552,5,0),"")</f>
        <v>PSL</v>
      </c>
      <c r="F976" s="15">
        <f>IFERROR(VLOOKUP(E967&amp;-$A976,SCH!$E$5:$P$9552,6,0),"")</f>
        <v>0.600694444444444</v>
      </c>
      <c r="G976" s="47">
        <f>IFERROR(VLOOKUP(E967&amp;-$A976,SCH!$E$5:$P$9552,7,0),"")</f>
        <v>3.5</v>
      </c>
      <c r="H976" s="48" t="str">
        <f t="shared" si="46"/>
        <v/>
      </c>
      <c r="I976" s="62"/>
    </row>
    <row r="977" ht="15.75" spans="1:9">
      <c r="A977" s="46">
        <v>9</v>
      </c>
      <c r="B977" s="15" t="str">
        <f>IFERROR(VLOOKUP(E967&amp;-$A977,SCH!$E$5:$P$9552,2,0),"")</f>
        <v/>
      </c>
      <c r="C977" s="15" t="str">
        <f>IFERROR(VLOOKUP(E967&amp;-$A977,SCH!$E$5:$P$9552,3,0),"")</f>
        <v/>
      </c>
      <c r="D977" s="15" t="str">
        <f>IFERROR(VLOOKUP(E967&amp;-$A977,SCH!$E$5:$P$9552,4,0),"")</f>
        <v/>
      </c>
      <c r="E977" s="15" t="str">
        <f>IFERROR(VLOOKUP(E967&amp;-$A977,SCH!$E$5:$P$9552,5,0),"")</f>
        <v/>
      </c>
      <c r="F977" s="15" t="str">
        <f>IFERROR(VLOOKUP(E967&amp;-$A977,SCH!$E$5:$P$9552,6,0),"")</f>
        <v/>
      </c>
      <c r="G977" s="47" t="str">
        <f>IFERROR(VLOOKUP(E967&amp;-$A977,SCH!$E$5:$P$9552,7,0),"")</f>
        <v/>
      </c>
      <c r="H977" s="48" t="str">
        <f t="shared" si="46"/>
        <v/>
      </c>
      <c r="I977" s="62"/>
    </row>
    <row r="978" ht="16.5" spans="1:9">
      <c r="A978" s="46">
        <v>10</v>
      </c>
      <c r="B978" s="15" t="str">
        <f>IFERROR(VLOOKUP(E967&amp;-$A978,SCH!$E$5:$P$9552,2,0),"")</f>
        <v/>
      </c>
      <c r="C978" s="15" t="str">
        <f>IFERROR(VLOOKUP(E967&amp;-$A978,SCH!$E$5:$P$9552,3,0),"")</f>
        <v/>
      </c>
      <c r="D978" s="15" t="str">
        <f>IFERROR(VLOOKUP(E967&amp;-$A978,SCH!$E$5:$P$9552,4,0),"")</f>
        <v/>
      </c>
      <c r="E978" s="15" t="str">
        <f>IFERROR(VLOOKUP(E967&amp;-$A978,SCH!$E$5:$P$9552,5,0),"")</f>
        <v/>
      </c>
      <c r="F978" s="15" t="str">
        <f>IFERROR(VLOOKUP(E967&amp;-$A978,SCH!$E$5:$P$9552,6,0),"")</f>
        <v/>
      </c>
      <c r="G978" s="47" t="str">
        <f>IFERROR(VLOOKUP(E967&amp;-$A978,SCH!$E$5:$P$9552,7,0),"")</f>
        <v/>
      </c>
      <c r="H978" s="48" t="str">
        <f>IFERROR((#REF!-F978),"")</f>
        <v/>
      </c>
      <c r="I978" s="62"/>
    </row>
    <row r="979" ht="15.95" customHeight="1" spans="1:9">
      <c r="A979" s="53" t="s">
        <v>144</v>
      </c>
      <c r="B979" s="53"/>
      <c r="C979" s="54">
        <f>B969-TIME(0,15,0)</f>
        <v>0.267361111111111</v>
      </c>
      <c r="D979" s="53" t="s">
        <v>145</v>
      </c>
      <c r="E979" s="55">
        <f>VLOOKUP(E967&amp;-$A969,SCH!$E$5:$P$9552,8,0)</f>
        <v>0.34375</v>
      </c>
      <c r="F979" s="56" t="s">
        <v>146</v>
      </c>
      <c r="G979" s="56"/>
      <c r="H979" s="56"/>
      <c r="I979" s="64">
        <f>SUM(G969:G978)</f>
        <v>155</v>
      </c>
    </row>
    <row r="980" ht="15.95" customHeight="1" spans="1:9">
      <c r="A980" s="53" t="s">
        <v>147</v>
      </c>
      <c r="B980" s="53"/>
      <c r="C980" s="54">
        <f>C979+E980</f>
        <v>0.61111111111111</v>
      </c>
      <c r="D980" s="53" t="s">
        <v>148</v>
      </c>
      <c r="E980" s="55">
        <f>VLOOKUP(E967&amp;-$A969,SCH!$E$5:$P$9552,9,0)</f>
        <v>0.343749999999999</v>
      </c>
      <c r="F980" s="56" t="s">
        <v>149</v>
      </c>
      <c r="G980" s="56"/>
      <c r="H980" s="56"/>
      <c r="I980" s="65">
        <f>VLOOKUP(E967&amp;-$A969,SCH!$E$5:$P$9552,10,0)</f>
        <v>0.0104166666666664</v>
      </c>
    </row>
    <row r="981" ht="14.45" customHeight="1" spans="1:9">
      <c r="A981" s="57" t="s">
        <v>150</v>
      </c>
      <c r="B981" s="57"/>
      <c r="C981" s="57"/>
      <c r="D981" s="57"/>
      <c r="E981" s="57"/>
      <c r="F981" s="57"/>
      <c r="G981" s="57"/>
      <c r="H981" s="57"/>
      <c r="I981" s="57"/>
    </row>
    <row r="982" ht="15.75" spans="1:9">
      <c r="A982" s="57"/>
      <c r="B982" s="57"/>
      <c r="C982" s="57"/>
      <c r="D982" s="57"/>
      <c r="E982" s="57"/>
      <c r="F982" s="57"/>
      <c r="G982" s="57"/>
      <c r="H982" s="57"/>
      <c r="I982" s="57"/>
    </row>
    <row r="983" ht="15.75" spans="1:9">
      <c r="A983" s="57"/>
      <c r="B983" s="57"/>
      <c r="C983" s="57"/>
      <c r="D983" s="57"/>
      <c r="E983" s="57"/>
      <c r="F983" s="57"/>
      <c r="G983" s="57"/>
      <c r="H983" s="57"/>
      <c r="I983" s="57"/>
    </row>
    <row r="984" ht="14.45" customHeight="1" spans="1:9">
      <c r="A984" s="58" t="s">
        <v>151</v>
      </c>
      <c r="B984" s="58"/>
      <c r="C984" s="58"/>
      <c r="D984" s="59" t="s">
        <v>152</v>
      </c>
      <c r="E984" s="58" t="s">
        <v>153</v>
      </c>
      <c r="F984" s="58"/>
      <c r="G984" s="58"/>
      <c r="H984" s="58"/>
      <c r="I984" s="58"/>
    </row>
    <row r="985" ht="15.75" spans="1:9">
      <c r="A985" s="58"/>
      <c r="B985" s="58"/>
      <c r="C985" s="58"/>
      <c r="D985" s="59"/>
      <c r="E985" s="58"/>
      <c r="F985" s="58"/>
      <c r="G985" s="58"/>
      <c r="H985" s="58"/>
      <c r="I985" s="58"/>
    </row>
    <row r="986" ht="15.75" spans="1:9">
      <c r="A986" s="58"/>
      <c r="B986" s="58"/>
      <c r="C986" s="58"/>
      <c r="D986" s="59"/>
      <c r="E986" s="58"/>
      <c r="F986" s="58"/>
      <c r="G986" s="58"/>
      <c r="H986" s="58"/>
      <c r="I986" s="58"/>
    </row>
    <row r="987" ht="15.75" spans="1:9">
      <c r="A987" s="58"/>
      <c r="B987" s="58"/>
      <c r="C987" s="58"/>
      <c r="D987" s="59"/>
      <c r="E987" s="58"/>
      <c r="F987" s="58"/>
      <c r="G987" s="58"/>
      <c r="H987" s="58"/>
      <c r="I987" s="58"/>
    </row>
    <row r="989" ht="15.75"/>
    <row r="990" ht="20.25" customHeight="1" spans="1:9">
      <c r="A990" s="29" t="str">
        <f>SCH!$A$1</f>
        <v>UNIT : PARASSALA</v>
      </c>
      <c r="B990" s="29"/>
      <c r="C990" s="29"/>
      <c r="D990" s="29"/>
      <c r="E990" s="29"/>
      <c r="F990" s="29"/>
      <c r="G990" s="29"/>
      <c r="H990" s="29"/>
      <c r="I990" s="29"/>
    </row>
    <row r="991" ht="17.45" customHeight="1" spans="1:9">
      <c r="A991" s="30" t="s">
        <v>135</v>
      </c>
      <c r="B991" s="30"/>
      <c r="C991" s="30"/>
      <c r="D991" s="31"/>
      <c r="E991" s="31"/>
      <c r="F991" s="31"/>
      <c r="G991" s="32" t="s">
        <v>136</v>
      </c>
      <c r="H991" s="32"/>
      <c r="I991" s="32"/>
    </row>
    <row r="992" ht="20.45" customHeight="1" spans="1:9">
      <c r="A992" s="33" t="s">
        <v>137</v>
      </c>
      <c r="B992" s="33"/>
      <c r="C992" s="34" t="s">
        <v>138</v>
      </c>
      <c r="D992" s="33" t="s">
        <v>139</v>
      </c>
      <c r="E992" s="35">
        <v>58</v>
      </c>
      <c r="F992" s="35"/>
      <c r="G992" s="36" t="s">
        <v>140</v>
      </c>
      <c r="H992" s="37"/>
      <c r="I992" s="37"/>
    </row>
    <row r="993" ht="29.25" spans="1:9">
      <c r="A993" s="38" t="s">
        <v>6</v>
      </c>
      <c r="B993" s="39" t="s">
        <v>20</v>
      </c>
      <c r="C993" s="39" t="s">
        <v>21</v>
      </c>
      <c r="D993" s="39" t="s">
        <v>141</v>
      </c>
      <c r="E993" s="39" t="s">
        <v>22</v>
      </c>
      <c r="F993" s="40" t="s">
        <v>142</v>
      </c>
      <c r="G993" s="41" t="s">
        <v>143</v>
      </c>
      <c r="H993" s="40" t="s">
        <v>19</v>
      </c>
      <c r="I993" s="60" t="s">
        <v>25</v>
      </c>
    </row>
    <row r="994" ht="15.75" spans="1:9">
      <c r="A994" s="42">
        <v>1</v>
      </c>
      <c r="B994" s="43">
        <f>IFERROR(VLOOKUP(E992&amp;-$A994,SCH!$E$5:$P$9552,2,0),"")</f>
        <v>0.354166666666667</v>
      </c>
      <c r="C994" s="43" t="str">
        <f>IFERROR(VLOOKUP(E992&amp;-$A994,SCH!$E$5:$P$9552,3,0),"")</f>
        <v>PSL</v>
      </c>
      <c r="D994" s="43" t="str">
        <f>IFERROR(VLOOKUP(E992&amp;-$A994,SCH!$E$5:$P$9552,4,0),"")</f>
        <v>KRKM</v>
      </c>
      <c r="E994" s="43" t="str">
        <f>IFERROR(VLOOKUP(E992&amp;-$A994,SCH!$E$5:$P$9552,5,0),"")</f>
        <v>VLRD</v>
      </c>
      <c r="F994" s="43">
        <f>IFERROR(VLOOKUP(E992&amp;-$A994,SCH!$E$5:$P$9552,6,0),"")</f>
        <v>0.388888888888889</v>
      </c>
      <c r="G994" s="44">
        <f>IFERROR(VLOOKUP(E992&amp;-$A994,SCH!$E$5:$P$9552,7,0),"")</f>
        <v>17</v>
      </c>
      <c r="H994" s="45">
        <f t="shared" ref="H994:H1002" si="47">IFERROR((B995-F994),"")</f>
        <v>0.00694444444444398</v>
      </c>
      <c r="I994" s="61"/>
    </row>
    <row r="995" ht="15.75" spans="1:9">
      <c r="A995" s="46">
        <v>2</v>
      </c>
      <c r="B995" s="15">
        <f>IFERROR(VLOOKUP(E992&amp;-$A995,SCH!$E$5:$P$9552,2,0),"")</f>
        <v>0.395833333333333</v>
      </c>
      <c r="C995" s="15" t="str">
        <f>IFERROR(VLOOKUP(E992&amp;-$A995,SCH!$E$5:$P$9552,3,0),"")</f>
        <v>VLRD</v>
      </c>
      <c r="D995" s="15" t="str">
        <f>IFERROR(VLOOKUP(E992&amp;-$A995,SCH!$E$5:$P$9552,4,0),"")</f>
        <v>KRKM</v>
      </c>
      <c r="E995" s="15" t="str">
        <f>IFERROR(VLOOKUP(E992&amp;-$A995,SCH!$E$5:$P$9552,5,0),"")</f>
        <v>KLKV</v>
      </c>
      <c r="F995" s="15">
        <f>IFERROR(VLOOKUP(E992&amp;-$A995,SCH!$E$5:$P$9552,6,0),"")</f>
        <v>0.423611111111111</v>
      </c>
      <c r="G995" s="47">
        <f>IFERROR(VLOOKUP(E992&amp;-$A995,SCH!$E$5:$P$9552,7,0),"")</f>
        <v>17</v>
      </c>
      <c r="H995" s="48">
        <f t="shared" si="47"/>
        <v>0.121527777777778</v>
      </c>
      <c r="I995" s="62"/>
    </row>
    <row r="996" ht="15.75" spans="1:9">
      <c r="A996" s="46">
        <v>3</v>
      </c>
      <c r="B996" s="15">
        <f>IFERROR(VLOOKUP(E992&amp;-$A996,SCH!$E$5:$P$9552,2,0),"")</f>
        <v>0.545138888888889</v>
      </c>
      <c r="C996" s="15" t="str">
        <f>IFERROR(VLOOKUP(E992&amp;-$A996,SCH!$E$5:$P$9552,3,0),"")</f>
        <v>KLKV</v>
      </c>
      <c r="D996" s="15" t="str">
        <f>IFERROR(VLOOKUP(E992&amp;-$A996,SCH!$E$5:$P$9552,4,0),"")</f>
        <v>KRKM</v>
      </c>
      <c r="E996" s="15" t="str">
        <f>IFERROR(VLOOKUP(E992&amp;-$A996,SCH!$E$5:$P$9552,5,0),"")</f>
        <v>VLRD</v>
      </c>
      <c r="F996" s="15">
        <f>IFERROR(VLOOKUP(E992&amp;-$A996,SCH!$E$5:$P$9552,6,0),"")</f>
        <v>0.572916666666667</v>
      </c>
      <c r="G996" s="47">
        <f>IFERROR(VLOOKUP(E992&amp;-$A996,SCH!$E$5:$P$9552,7,0),"")</f>
        <v>17</v>
      </c>
      <c r="H996" s="48">
        <f t="shared" si="47"/>
        <v>0.00694444444444409</v>
      </c>
      <c r="I996" s="62"/>
    </row>
    <row r="997" ht="15.75" spans="1:9">
      <c r="A997" s="46">
        <v>4</v>
      </c>
      <c r="B997" s="15">
        <f>IFERROR(VLOOKUP(E992&amp;-$A997,SCH!$E$5:$P$9552,2,0),"")</f>
        <v>0.579861111111111</v>
      </c>
      <c r="C997" s="15" t="str">
        <f>IFERROR(VLOOKUP(E992&amp;-$A997,SCH!$E$5:$P$9552,3,0),"")</f>
        <v>VLRD</v>
      </c>
      <c r="D997" s="15" t="str">
        <f>IFERROR(VLOOKUP(E992&amp;-$A997,SCH!$E$5:$P$9552,4,0),"")</f>
        <v>KRKM</v>
      </c>
      <c r="E997" s="15" t="str">
        <f>IFERROR(VLOOKUP(E992&amp;-$A997,SCH!$E$5:$P$9552,5,0),"")</f>
        <v>KLKV</v>
      </c>
      <c r="F997" s="15">
        <f>IFERROR(VLOOKUP(E992&amp;-$A997,SCH!$E$5:$P$9552,6,0),"")</f>
        <v>0.607638888888889</v>
      </c>
      <c r="G997" s="47">
        <f>IFERROR(VLOOKUP(E992&amp;-$A997,SCH!$E$5:$P$9552,7,0),"")</f>
        <v>17</v>
      </c>
      <c r="H997" s="48">
        <f t="shared" si="47"/>
        <v>0.00694444444444409</v>
      </c>
      <c r="I997" s="62"/>
    </row>
    <row r="998" ht="15.75" spans="1:9">
      <c r="A998" s="46">
        <v>5</v>
      </c>
      <c r="B998" s="15">
        <f>IFERROR(VLOOKUP(E992&amp;-$A998,SCH!$E$5:$P$9552,2,0),"")</f>
        <v>0.614583333333333</v>
      </c>
      <c r="C998" s="15" t="str">
        <f>IFERROR(VLOOKUP(E992&amp;-$A998,SCH!$E$5:$P$9552,3,0),"")</f>
        <v>KLKV</v>
      </c>
      <c r="D998" s="15" t="str">
        <f>IFERROR(VLOOKUP(E992&amp;-$A998,SCH!$E$5:$P$9552,4,0),"")</f>
        <v>KRKM</v>
      </c>
      <c r="E998" s="15" t="str">
        <f>IFERROR(VLOOKUP(E992&amp;-$A998,SCH!$E$5:$P$9552,5,0),"")</f>
        <v>VLRD</v>
      </c>
      <c r="F998" s="15">
        <f>IFERROR(VLOOKUP(E992&amp;-$A998,SCH!$E$5:$P$9552,6,0),"")</f>
        <v>0.642361111111111</v>
      </c>
      <c r="G998" s="47">
        <f>IFERROR(VLOOKUP(E992&amp;-$A998,SCH!$E$5:$P$9552,7,0),"")</f>
        <v>17</v>
      </c>
      <c r="H998" s="48">
        <f t="shared" si="47"/>
        <v>0.0208333333333329</v>
      </c>
      <c r="I998" s="62"/>
    </row>
    <row r="999" ht="15.75" spans="1:9">
      <c r="A999" s="46">
        <v>6</v>
      </c>
      <c r="B999" s="15">
        <f>IFERROR(VLOOKUP(E992&amp;-$A999,SCH!$E$5:$P$9552,2,0),"")</f>
        <v>0.663194444444444</v>
      </c>
      <c r="C999" s="15" t="str">
        <f>IFERROR(VLOOKUP(E992&amp;-$A999,SCH!$E$5:$P$9552,3,0),"")</f>
        <v>VLRD</v>
      </c>
      <c r="D999" s="15" t="str">
        <f>IFERROR(VLOOKUP(E992&amp;-$A999,SCH!$E$5:$P$9552,4,0),"")</f>
        <v>KRKM</v>
      </c>
      <c r="E999" s="15" t="str">
        <f>IFERROR(VLOOKUP(E992&amp;-$A999,SCH!$E$5:$P$9552,5,0),"")</f>
        <v>KLKV</v>
      </c>
      <c r="F999" s="15">
        <f>IFERROR(VLOOKUP(E992&amp;-$A999,SCH!$E$5:$P$9552,6,0),"")</f>
        <v>0.690972222222222</v>
      </c>
      <c r="G999" s="47">
        <f>IFERROR(VLOOKUP(E992&amp;-$A999,SCH!$E$5:$P$9552,7,0),"")</f>
        <v>17</v>
      </c>
      <c r="H999" s="48">
        <f t="shared" si="47"/>
        <v>0.00694444444444497</v>
      </c>
      <c r="I999" s="62"/>
    </row>
    <row r="1000" ht="15.75" spans="1:9">
      <c r="A1000" s="46">
        <v>7</v>
      </c>
      <c r="B1000" s="15">
        <f>IFERROR(VLOOKUP(E992&amp;-$A1000,SCH!$E$5:$P$9552,2,0),"")</f>
        <v>0.697916666666667</v>
      </c>
      <c r="C1000" s="15" t="str">
        <f>IFERROR(VLOOKUP(E992&amp;-$A1000,SCH!$E$5:$P$9552,3,0),"")</f>
        <v>KLKV</v>
      </c>
      <c r="D1000" s="15" t="str">
        <f>IFERROR(VLOOKUP(E992&amp;-$A1000,SCH!$E$5:$P$9552,4,0),"")</f>
        <v>KRKM</v>
      </c>
      <c r="E1000" s="15" t="str">
        <f>IFERROR(VLOOKUP(E992&amp;-$A1000,SCH!$E$5:$P$9552,5,0),"")</f>
        <v>VLRD</v>
      </c>
      <c r="F1000" s="15">
        <f>IFERROR(VLOOKUP(E992&amp;-$A1000,SCH!$E$5:$P$9552,6,0),"")</f>
        <v>0.725694444444445</v>
      </c>
      <c r="G1000" s="47">
        <f>IFERROR(VLOOKUP(E992&amp;-$A1000,SCH!$E$5:$P$9552,7,0),"")</f>
        <v>17</v>
      </c>
      <c r="H1000" s="48">
        <f t="shared" si="47"/>
        <v>0.00694444444444398</v>
      </c>
      <c r="I1000" s="62"/>
    </row>
    <row r="1001" ht="15.75" spans="1:9">
      <c r="A1001" s="46">
        <v>8</v>
      </c>
      <c r="B1001" s="15">
        <f>IFERROR(VLOOKUP(E992&amp;-$A1001,SCH!$E$5:$P$9552,2,0),"")</f>
        <v>0.732638888888889</v>
      </c>
      <c r="C1001" s="15" t="str">
        <f>IFERROR(VLOOKUP(E992&amp;-$A1001,SCH!$E$5:$P$9552,3,0),"")</f>
        <v>VLRD</v>
      </c>
      <c r="D1001" s="15" t="str">
        <f>IFERROR(VLOOKUP(E992&amp;-$A1001,SCH!$E$5:$P$9552,4,0),"")</f>
        <v>KRKM</v>
      </c>
      <c r="E1001" s="15" t="str">
        <f>IFERROR(VLOOKUP(E992&amp;-$A1001,SCH!$E$5:$P$9552,5,0),"")</f>
        <v>KLKV</v>
      </c>
      <c r="F1001" s="15">
        <f>IFERROR(VLOOKUP(E992&amp;-$A1001,SCH!$E$5:$P$9552,6,0),"")</f>
        <v>0.760416666666667</v>
      </c>
      <c r="G1001" s="47">
        <f>IFERROR(VLOOKUP(E992&amp;-$A1001,SCH!$E$5:$P$9552,7,0),"")</f>
        <v>17</v>
      </c>
      <c r="H1001" s="48">
        <f t="shared" si="47"/>
        <v>0.00694444444444409</v>
      </c>
      <c r="I1001" s="62"/>
    </row>
    <row r="1002" ht="15.95" customHeight="1" spans="1:9">
      <c r="A1002" s="46">
        <v>9</v>
      </c>
      <c r="B1002" s="15">
        <f>IFERROR(VLOOKUP(E992&amp;-$A1002,SCH!$E$5:$P$9552,2,0),"")</f>
        <v>0.767361111111111</v>
      </c>
      <c r="C1002" s="15" t="str">
        <f>IFERROR(VLOOKUP(E992&amp;-$A1002,SCH!$E$5:$P$9552,3,0),"")</f>
        <v>KLKV</v>
      </c>
      <c r="D1002" s="15" t="str">
        <f>IFERROR(VLOOKUP(E992&amp;-$A1002,SCH!$E$5:$P$9552,4,0),"")</f>
        <v>KRKM</v>
      </c>
      <c r="E1002" s="15" t="str">
        <f>IFERROR(VLOOKUP(E992&amp;-$A1002,SCH!$E$5:$P$9552,5,0),"")</f>
        <v>VLRD</v>
      </c>
      <c r="F1002" s="15">
        <f>IFERROR(VLOOKUP(E992&amp;-$A1002,SCH!$E$5:$P$9552,6,0),"")</f>
        <v>0.795138888888889</v>
      </c>
      <c r="G1002" s="47">
        <f>IFERROR(VLOOKUP(E992&amp;-$A1002,SCH!$E$5:$P$9552,7,0),"")</f>
        <v>17</v>
      </c>
      <c r="H1002" s="48">
        <f t="shared" si="47"/>
        <v>0.00694444444444409</v>
      </c>
      <c r="I1002" s="62"/>
    </row>
    <row r="1003" ht="15.95" customHeight="1" spans="1:9">
      <c r="A1003" s="46">
        <v>10</v>
      </c>
      <c r="B1003" s="15">
        <f>IFERROR(VLOOKUP(E992&amp;-$A1003,SCH!$E$5:$P$9552,2,0),"")</f>
        <v>0.802083333333333</v>
      </c>
      <c r="C1003" s="15" t="str">
        <f>IFERROR(VLOOKUP(E992&amp;-$A1003,SCH!$E$5:$P$9552,3,0),"")</f>
        <v>VLRD</v>
      </c>
      <c r="D1003" s="15" t="str">
        <f>IFERROR(VLOOKUP(E992&amp;-$A1003,SCH!$E$5:$P$9552,4,0),"")</f>
        <v>KRKM</v>
      </c>
      <c r="E1003" s="15" t="str">
        <f>IFERROR(VLOOKUP(E992&amp;-$A1003,SCH!$E$5:$P$9552,5,0),"")</f>
        <v>PSL</v>
      </c>
      <c r="F1003" s="15">
        <f>IFERROR(VLOOKUP(E992&amp;-$A1003,SCH!$E$5:$P$9552,6,0),"")</f>
        <v>0.829861111111111</v>
      </c>
      <c r="G1003" s="47">
        <f>IFERROR(VLOOKUP(E992&amp;-$A1003,SCH!$E$5:$P$9552,7,0),"")</f>
        <v>17</v>
      </c>
      <c r="H1003" s="48" t="str">
        <f>IFERROR((#REF!-F1003),"")</f>
        <v/>
      </c>
      <c r="I1003" s="62"/>
    </row>
    <row r="1004" ht="16.5" customHeight="1" spans="1:9">
      <c r="A1004" s="53" t="s">
        <v>144</v>
      </c>
      <c r="B1004" s="53"/>
      <c r="C1004" s="54">
        <f>B994-TIME(0,15,0)</f>
        <v>0.34375</v>
      </c>
      <c r="D1004" s="53" t="s">
        <v>145</v>
      </c>
      <c r="E1004" s="55">
        <f>VLOOKUP(E992&amp;-$A994,SCH!$E$5:$P$9552,8,0)</f>
        <v>0.375</v>
      </c>
      <c r="F1004" s="56" t="s">
        <v>146</v>
      </c>
      <c r="G1004" s="56"/>
      <c r="H1004" s="56"/>
      <c r="I1004" s="64">
        <f>SUM(G994:G1003)</f>
        <v>170</v>
      </c>
    </row>
    <row r="1005" ht="16.5" customHeight="1" spans="1:9">
      <c r="A1005" s="53" t="s">
        <v>147</v>
      </c>
      <c r="B1005" s="53"/>
      <c r="C1005" s="54">
        <f>C1004+E1005</f>
        <v>0.840277777777777</v>
      </c>
      <c r="D1005" s="53" t="s">
        <v>148</v>
      </c>
      <c r="E1005" s="55">
        <f>VLOOKUP(E992&amp;-$A994,SCH!$E$5:$P$9552,9,0)</f>
        <v>0.496527777777777</v>
      </c>
      <c r="F1005" s="56" t="s">
        <v>149</v>
      </c>
      <c r="G1005" s="56"/>
      <c r="H1005" s="56"/>
      <c r="I1005" s="65">
        <f>VLOOKUP(E992&amp;-$A994,SCH!$E$5:$P$9552,10,0)</f>
        <v>0.0416666666666665</v>
      </c>
    </row>
    <row r="1006" ht="14.45" customHeight="1" spans="1:9">
      <c r="A1006" s="57" t="s">
        <v>150</v>
      </c>
      <c r="B1006" s="57"/>
      <c r="C1006" s="57"/>
      <c r="D1006" s="57"/>
      <c r="E1006" s="57"/>
      <c r="F1006" s="57"/>
      <c r="G1006" s="57"/>
      <c r="H1006" s="57"/>
      <c r="I1006" s="57"/>
    </row>
    <row r="1007" ht="15.75" spans="1:9">
      <c r="A1007" s="57"/>
      <c r="B1007" s="57"/>
      <c r="C1007" s="57"/>
      <c r="D1007" s="57"/>
      <c r="E1007" s="57"/>
      <c r="F1007" s="57"/>
      <c r="G1007" s="57"/>
      <c r="H1007" s="57"/>
      <c r="I1007" s="57"/>
    </row>
    <row r="1008" ht="15.75" spans="1:9">
      <c r="A1008" s="57"/>
      <c r="B1008" s="57"/>
      <c r="C1008" s="57"/>
      <c r="D1008" s="57"/>
      <c r="E1008" s="57"/>
      <c r="F1008" s="57"/>
      <c r="G1008" s="57"/>
      <c r="H1008" s="57"/>
      <c r="I1008" s="57"/>
    </row>
    <row r="1009" ht="15.75" customHeight="1" spans="1:9">
      <c r="A1009" s="58" t="s">
        <v>151</v>
      </c>
      <c r="B1009" s="58"/>
      <c r="C1009" s="58"/>
      <c r="D1009" s="59" t="s">
        <v>152</v>
      </c>
      <c r="E1009" s="58" t="s">
        <v>153</v>
      </c>
      <c r="F1009" s="58"/>
      <c r="G1009" s="58"/>
      <c r="H1009" s="58"/>
      <c r="I1009" s="58"/>
    </row>
    <row r="1010" ht="15.75" spans="1:9">
      <c r="A1010" s="58"/>
      <c r="B1010" s="58"/>
      <c r="C1010" s="58"/>
      <c r="D1010" s="59"/>
      <c r="E1010" s="58"/>
      <c r="F1010" s="58"/>
      <c r="G1010" s="58"/>
      <c r="H1010" s="58"/>
      <c r="I1010" s="58"/>
    </row>
    <row r="1011" ht="15.75" spans="1:9">
      <c r="A1011" s="58"/>
      <c r="B1011" s="58"/>
      <c r="C1011" s="58"/>
      <c r="D1011" s="59"/>
      <c r="E1011" s="58"/>
      <c r="F1011" s="58"/>
      <c r="G1011" s="58"/>
      <c r="H1011" s="58"/>
      <c r="I1011" s="58"/>
    </row>
    <row r="1012" ht="15.75" spans="1:9">
      <c r="A1012" s="58"/>
      <c r="B1012" s="58"/>
      <c r="C1012" s="58"/>
      <c r="D1012" s="59"/>
      <c r="E1012" s="58"/>
      <c r="F1012" s="58"/>
      <c r="G1012" s="58"/>
      <c r="H1012" s="58"/>
      <c r="I1012" s="58"/>
    </row>
    <row r="1013" ht="15.75"/>
    <row r="1014" ht="21" spans="1:9">
      <c r="A1014" s="29" t="str">
        <f>SCH!$A$1</f>
        <v>UNIT : PARASSALA</v>
      </c>
      <c r="B1014" s="29"/>
      <c r="C1014" s="29"/>
      <c r="D1014" s="29"/>
      <c r="E1014" s="29"/>
      <c r="F1014" s="29"/>
      <c r="G1014" s="29"/>
      <c r="H1014" s="29"/>
      <c r="I1014" s="29"/>
    </row>
    <row r="1015" ht="19.5" customHeight="1" spans="1:9">
      <c r="A1015" s="30" t="s">
        <v>135</v>
      </c>
      <c r="B1015" s="30"/>
      <c r="C1015" s="30"/>
      <c r="D1015" s="31"/>
      <c r="E1015" s="31"/>
      <c r="F1015" s="31"/>
      <c r="G1015" s="32" t="s">
        <v>136</v>
      </c>
      <c r="H1015" s="32"/>
      <c r="I1015" s="32"/>
    </row>
    <row r="1016" ht="16.5" customHeight="1" spans="1:9">
      <c r="A1016" s="33" t="s">
        <v>137</v>
      </c>
      <c r="B1016" s="33"/>
      <c r="C1016" s="34" t="s">
        <v>138</v>
      </c>
      <c r="D1016" s="33" t="s">
        <v>139</v>
      </c>
      <c r="E1016" s="35">
        <v>59</v>
      </c>
      <c r="F1016" s="35"/>
      <c r="G1016" s="36" t="s">
        <v>140</v>
      </c>
      <c r="H1016" s="37"/>
      <c r="I1016" s="37"/>
    </row>
    <row r="1017" ht="29.25" spans="1:9">
      <c r="A1017" s="38" t="s">
        <v>6</v>
      </c>
      <c r="B1017" s="39" t="s">
        <v>20</v>
      </c>
      <c r="C1017" s="39" t="s">
        <v>21</v>
      </c>
      <c r="D1017" s="39" t="s">
        <v>141</v>
      </c>
      <c r="E1017" s="39" t="s">
        <v>22</v>
      </c>
      <c r="F1017" s="40" t="s">
        <v>142</v>
      </c>
      <c r="G1017" s="41" t="s">
        <v>143</v>
      </c>
      <c r="H1017" s="40" t="s">
        <v>19</v>
      </c>
      <c r="I1017" s="60" t="s">
        <v>25</v>
      </c>
    </row>
    <row r="1018" ht="15.75" spans="1:9">
      <c r="A1018" s="42">
        <v>1</v>
      </c>
      <c r="B1018" s="43">
        <f>IFERROR(VLOOKUP(E1016&amp;-$A1018,SCH!$E$5:$P$9552,2,0),"")</f>
        <v>0.229166666666667</v>
      </c>
      <c r="C1018" s="43" t="str">
        <f>IFERROR(VLOOKUP(E1016&amp;-$A1018,SCH!$E$5:$P$9552,3,0),"")</f>
        <v>PSL</v>
      </c>
      <c r="D1018" s="43" t="str">
        <f>IFERROR(VLOOKUP(E1016&amp;-$A1018,SCH!$E$5:$P$9552,4,0),"")</f>
        <v>KLKV-KRKM</v>
      </c>
      <c r="E1018" s="43" t="str">
        <f>IFERROR(VLOOKUP(E1016&amp;-$A1018,SCH!$E$5:$P$9552,5,0),"")</f>
        <v>VLRD</v>
      </c>
      <c r="F1018" s="43">
        <f>IFERROR(VLOOKUP(E1016&amp;-$A1018,SCH!$E$5:$P$9552,6,0),"")</f>
        <v>0.263888888888889</v>
      </c>
      <c r="G1018" s="44">
        <f>IFERROR(VLOOKUP(E1016&amp;-$A1018,SCH!$E$5:$P$9552,7,0),"")</f>
        <v>20.5</v>
      </c>
      <c r="H1018" s="45">
        <f t="shared" ref="H1018:H1026" si="48">IFERROR((B1019-F1018),"")</f>
        <v>0.00694444444444398</v>
      </c>
      <c r="I1018" s="61"/>
    </row>
    <row r="1019" ht="15.75" spans="1:9">
      <c r="A1019" s="46">
        <v>2</v>
      </c>
      <c r="B1019" s="15">
        <f>IFERROR(VLOOKUP(E1016&amp;-$A1019,SCH!$E$5:$P$9552,2,0),"")</f>
        <v>0.270833333333333</v>
      </c>
      <c r="C1019" s="15" t="str">
        <f>IFERROR(VLOOKUP(E1016&amp;-$A1019,SCH!$E$5:$P$9552,3,0),"")</f>
        <v>VLRD</v>
      </c>
      <c r="D1019" s="15" t="str">
        <f>IFERROR(VLOOKUP(E1016&amp;-$A1019,SCH!$E$5:$P$9552,4,0),"")</f>
        <v>KRKM</v>
      </c>
      <c r="E1019" s="15" t="str">
        <f>IFERROR(VLOOKUP(E1016&amp;-$A1019,SCH!$E$5:$P$9552,5,0),"")</f>
        <v>KLKV</v>
      </c>
      <c r="F1019" s="15">
        <f>IFERROR(VLOOKUP(E1016&amp;-$A1019,SCH!$E$5:$P$9552,6,0),"")</f>
        <v>0.298611111111111</v>
      </c>
      <c r="G1019" s="47">
        <f>IFERROR(VLOOKUP(E1016&amp;-$A1019,SCH!$E$5:$P$9552,7,0),"")</f>
        <v>17</v>
      </c>
      <c r="H1019" s="48">
        <f t="shared" si="48"/>
        <v>0.00694444444444503</v>
      </c>
      <c r="I1019" s="62"/>
    </row>
    <row r="1020" ht="15.75" spans="1:9">
      <c r="A1020" s="46">
        <v>3</v>
      </c>
      <c r="B1020" s="15">
        <f>IFERROR(VLOOKUP(E1016&amp;-$A1020,SCH!$E$5:$P$9552,2,0),"")</f>
        <v>0.305555555555556</v>
      </c>
      <c r="C1020" s="15" t="str">
        <f>IFERROR(VLOOKUP(E1016&amp;-$A1020,SCH!$E$5:$P$9552,3,0),"")</f>
        <v>KLKV</v>
      </c>
      <c r="D1020" s="15" t="str">
        <f>IFERROR(VLOOKUP(E1016&amp;-$A1020,SCH!$E$5:$P$9552,4,0),"")</f>
        <v>KRKM</v>
      </c>
      <c r="E1020" s="15" t="str">
        <f>IFERROR(VLOOKUP(E1016&amp;-$A1020,SCH!$E$5:$P$9552,5,0),"")</f>
        <v>VLRD</v>
      </c>
      <c r="F1020" s="15">
        <f>IFERROR(VLOOKUP(E1016&amp;-$A1020,SCH!$E$5:$P$9552,6,0),"")</f>
        <v>0.340277777777778</v>
      </c>
      <c r="G1020" s="47">
        <f>IFERROR(VLOOKUP(E1016&amp;-$A1020,SCH!$E$5:$P$9552,7,0),"")</f>
        <v>17</v>
      </c>
      <c r="H1020" s="48">
        <f t="shared" si="48"/>
        <v>0.020833333333333</v>
      </c>
      <c r="I1020" s="62"/>
    </row>
    <row r="1021" ht="15.75" spans="1:9">
      <c r="A1021" s="46">
        <v>4</v>
      </c>
      <c r="B1021" s="15">
        <f>IFERROR(VLOOKUP(E1016&amp;-$A1021,SCH!$E$5:$P$9552,2,0),"")</f>
        <v>0.361111111111111</v>
      </c>
      <c r="C1021" s="15" t="str">
        <f>IFERROR(VLOOKUP(E1016&amp;-$A1021,SCH!$E$5:$P$9552,3,0),"")</f>
        <v>VLRD</v>
      </c>
      <c r="D1021" s="15" t="str">
        <f>IFERROR(VLOOKUP(E1016&amp;-$A1021,SCH!$E$5:$P$9552,4,0),"")</f>
        <v>KRKM</v>
      </c>
      <c r="E1021" s="15" t="str">
        <f>IFERROR(VLOOKUP(E1016&amp;-$A1021,SCH!$E$5:$P$9552,5,0),"")</f>
        <v>KLKV</v>
      </c>
      <c r="F1021" s="15">
        <f>IFERROR(VLOOKUP(E1016&amp;-$A1021,SCH!$E$5:$P$9552,6,0),"")</f>
        <v>0.388888888888889</v>
      </c>
      <c r="G1021" s="47">
        <f>IFERROR(VLOOKUP(E1016&amp;-$A1021,SCH!$E$5:$P$9552,7,0),"")</f>
        <v>17</v>
      </c>
      <c r="H1021" s="48">
        <f t="shared" si="48"/>
        <v>0.00694444444444398</v>
      </c>
      <c r="I1021" s="62"/>
    </row>
    <row r="1022" ht="15.75" spans="1:9">
      <c r="A1022" s="46">
        <v>5</v>
      </c>
      <c r="B1022" s="15">
        <f>IFERROR(VLOOKUP(E1016&amp;-$A1022,SCH!$E$5:$P$9552,2,0),"")</f>
        <v>0.395833333333333</v>
      </c>
      <c r="C1022" s="15" t="str">
        <f>IFERROR(VLOOKUP(E1016&amp;-$A1022,SCH!$E$5:$P$9552,3,0),"")</f>
        <v>KLKV</v>
      </c>
      <c r="D1022" s="15" t="str">
        <f>IFERROR(VLOOKUP(E1016&amp;-$A1022,SCH!$E$5:$P$9552,4,0),"")</f>
        <v>KRKM</v>
      </c>
      <c r="E1022" s="15" t="str">
        <f>IFERROR(VLOOKUP(E1016&amp;-$A1022,SCH!$E$5:$P$9552,5,0),"")</f>
        <v>VLRD</v>
      </c>
      <c r="F1022" s="15">
        <f>IFERROR(VLOOKUP(E1016&amp;-$A1022,SCH!$E$5:$P$9552,6,0),"")</f>
        <v>0.423611111111111</v>
      </c>
      <c r="G1022" s="47">
        <f>IFERROR(VLOOKUP(E1016&amp;-$A1022,SCH!$E$5:$P$9552,7,0),"")</f>
        <v>17</v>
      </c>
      <c r="H1022" s="48">
        <f t="shared" si="48"/>
        <v>0.00694444444444503</v>
      </c>
      <c r="I1022" s="62"/>
    </row>
    <row r="1023" ht="15.75" spans="1:9">
      <c r="A1023" s="46">
        <v>6</v>
      </c>
      <c r="B1023" s="15">
        <f>IFERROR(VLOOKUP(E1016&amp;-$A1023,SCH!$E$5:$P$9552,2,0),"")</f>
        <v>0.430555555555556</v>
      </c>
      <c r="C1023" s="15" t="str">
        <f>IFERROR(VLOOKUP(E1016&amp;-$A1023,SCH!$E$5:$P$9552,3,0),"")</f>
        <v>VLRD</v>
      </c>
      <c r="D1023" s="15" t="str">
        <f>IFERROR(VLOOKUP(E1016&amp;-$A1023,SCH!$E$5:$P$9552,4,0),"")</f>
        <v>KRKM</v>
      </c>
      <c r="E1023" s="15" t="str">
        <f>IFERROR(VLOOKUP(E1016&amp;-$A1023,SCH!$E$5:$P$9552,5,0),"")</f>
        <v>KLKV</v>
      </c>
      <c r="F1023" s="15">
        <f>IFERROR(VLOOKUP(E1016&amp;-$A1023,SCH!$E$5:$P$9552,6,0),"")</f>
        <v>0.458333333333334</v>
      </c>
      <c r="G1023" s="47">
        <f>IFERROR(VLOOKUP(E1016&amp;-$A1023,SCH!$E$5:$P$9552,7,0),"")</f>
        <v>17</v>
      </c>
      <c r="H1023" s="48">
        <f t="shared" si="48"/>
        <v>0.00694444444444403</v>
      </c>
      <c r="I1023" s="62"/>
    </row>
    <row r="1024" ht="15.75" spans="1:9">
      <c r="A1024" s="46">
        <v>7</v>
      </c>
      <c r="B1024" s="15">
        <f>IFERROR(VLOOKUP(E1016&amp;-$A1024,SCH!$E$5:$P$9552,2,0),"")</f>
        <v>0.465277777777778</v>
      </c>
      <c r="C1024" s="15" t="str">
        <f>IFERROR(VLOOKUP(E1016&amp;-$A1024,SCH!$E$5:$P$9552,3,0),"")</f>
        <v>KLKV</v>
      </c>
      <c r="D1024" s="15" t="str">
        <f>IFERROR(VLOOKUP(E1016&amp;-$A1024,SCH!$E$5:$P$9552,4,0),"")</f>
        <v>KRKM</v>
      </c>
      <c r="E1024" s="15" t="str">
        <f>IFERROR(VLOOKUP(E1016&amp;-$A1024,SCH!$E$5:$P$9552,5,0),"")</f>
        <v>VLRD</v>
      </c>
      <c r="F1024" s="15">
        <f>IFERROR(VLOOKUP(E1016&amp;-$A1024,SCH!$E$5:$P$9552,6,0),"")</f>
        <v>0.493055555555556</v>
      </c>
      <c r="G1024" s="47">
        <f>IFERROR(VLOOKUP(E1016&amp;-$A1024,SCH!$E$5:$P$9552,7,0),"")</f>
        <v>17</v>
      </c>
      <c r="H1024" s="48">
        <f t="shared" si="48"/>
        <v>0.00694444444444398</v>
      </c>
      <c r="I1024" s="62"/>
    </row>
    <row r="1025" ht="15.75" spans="1:9">
      <c r="A1025" s="46">
        <v>8</v>
      </c>
      <c r="B1025" s="15">
        <f>IFERROR(VLOOKUP(E1016&amp;-$A1025,SCH!$E$5:$P$9552,2,0),"")</f>
        <v>0.5</v>
      </c>
      <c r="C1025" s="15" t="str">
        <f>IFERROR(VLOOKUP(E1016&amp;-$A1025,SCH!$E$5:$P$9552,3,0),"")</f>
        <v>VLRD</v>
      </c>
      <c r="D1025" s="15" t="str">
        <f>IFERROR(VLOOKUP(E1016&amp;-$A1025,SCH!$E$5:$P$9552,4,0),"")</f>
        <v>KRKM-KLKV</v>
      </c>
      <c r="E1025" s="15" t="str">
        <f>IFERROR(VLOOKUP(E1016&amp;-$A1025,SCH!$E$5:$P$9552,5,0),"")</f>
        <v>PSL</v>
      </c>
      <c r="F1025" s="15">
        <f>IFERROR(VLOOKUP(E1016&amp;-$A1025,SCH!$E$5:$P$9552,6,0),"")</f>
        <v>0.541666666666667</v>
      </c>
      <c r="G1025" s="47">
        <f>IFERROR(VLOOKUP(E1016&amp;-$A1025,SCH!$E$5:$P$9552,7,0),"")</f>
        <v>20.5</v>
      </c>
      <c r="H1025" s="48" t="str">
        <f t="shared" si="48"/>
        <v/>
      </c>
      <c r="I1025" s="62"/>
    </row>
    <row r="1026" ht="15.75" spans="1:9">
      <c r="A1026" s="46">
        <v>9</v>
      </c>
      <c r="B1026" s="15" t="str">
        <f>IFERROR(VLOOKUP(E1016&amp;-$A1026,SCH!$E$5:$P$9552,2,0),"")</f>
        <v/>
      </c>
      <c r="C1026" s="15" t="str">
        <f>IFERROR(VLOOKUP(E1016&amp;-$A1026,SCH!$E$5:$P$9552,3,0),"")</f>
        <v/>
      </c>
      <c r="D1026" s="15" t="str">
        <f>IFERROR(VLOOKUP(E1016&amp;-$A1026,SCH!$E$5:$P$9552,4,0),"")</f>
        <v/>
      </c>
      <c r="E1026" s="15" t="str">
        <f>IFERROR(VLOOKUP(E1016&amp;-$A1026,SCH!$E$5:$P$9552,5,0),"")</f>
        <v/>
      </c>
      <c r="F1026" s="15" t="str">
        <f>IFERROR(VLOOKUP(E1016&amp;-$A1026,SCH!$E$5:$P$9552,6,0),"")</f>
        <v/>
      </c>
      <c r="G1026" s="47" t="str">
        <f>IFERROR(VLOOKUP(E1016&amp;-$A1026,SCH!$E$5:$P$9552,7,0),"")</f>
        <v/>
      </c>
      <c r="H1026" s="48" t="str">
        <f t="shared" si="48"/>
        <v/>
      </c>
      <c r="I1026" s="62"/>
    </row>
    <row r="1027" ht="16.5" spans="1:9">
      <c r="A1027" s="46">
        <v>10</v>
      </c>
      <c r="B1027" s="15" t="str">
        <f>IFERROR(VLOOKUP(E1016&amp;-$A1027,SCH!$E$5:$P$9552,2,0),"")</f>
        <v/>
      </c>
      <c r="C1027" s="15" t="str">
        <f>IFERROR(VLOOKUP(E1016&amp;-$A1027,SCH!$E$5:$P$9552,3,0),"")</f>
        <v/>
      </c>
      <c r="D1027" s="15" t="str">
        <f>IFERROR(VLOOKUP(E1016&amp;-$A1027,SCH!$E$5:$P$9552,4,0),"")</f>
        <v/>
      </c>
      <c r="E1027" s="15" t="str">
        <f>IFERROR(VLOOKUP(E1016&amp;-$A1027,SCH!$E$5:$P$9552,5,0),"")</f>
        <v/>
      </c>
      <c r="F1027" s="15" t="str">
        <f>IFERROR(VLOOKUP(E1016&amp;-$A1027,SCH!$E$5:$P$9552,6,0),"")</f>
        <v/>
      </c>
      <c r="G1027" s="47" t="str">
        <f>IFERROR(VLOOKUP(E1016&amp;-$A1027,SCH!$E$5:$P$9552,7,0),"")</f>
        <v/>
      </c>
      <c r="H1027" s="48" t="str">
        <f>IFERROR((#REF!-F1027),"")</f>
        <v/>
      </c>
      <c r="I1027" s="62"/>
    </row>
    <row r="1028" ht="16.5" customHeight="1" spans="1:9">
      <c r="A1028" s="53" t="s">
        <v>144</v>
      </c>
      <c r="B1028" s="53"/>
      <c r="C1028" s="54">
        <f>B1018-TIME(0,15,0)</f>
        <v>0.21875</v>
      </c>
      <c r="D1028" s="53" t="s">
        <v>145</v>
      </c>
      <c r="E1028" s="55">
        <f>VLOOKUP(E1016&amp;-$A1018,SCH!$E$5:$P$9552,8,0)</f>
        <v>0.333333333333334</v>
      </c>
      <c r="F1028" s="56" t="s">
        <v>146</v>
      </c>
      <c r="G1028" s="56"/>
      <c r="H1028" s="56"/>
      <c r="I1028" s="64">
        <f>SUM(G1018:G1027)</f>
        <v>143</v>
      </c>
    </row>
    <row r="1029" ht="16.5" customHeight="1" spans="1:9">
      <c r="A1029" s="53" t="s">
        <v>147</v>
      </c>
      <c r="B1029" s="53"/>
      <c r="C1029" s="54">
        <f>C1028+E1029</f>
        <v>0.552083333333333</v>
      </c>
      <c r="D1029" s="53" t="s">
        <v>148</v>
      </c>
      <c r="E1029" s="55">
        <f>VLOOKUP(E1016&amp;-$A1018,SCH!$E$5:$P$9552,9,0)</f>
        <v>0.333333333333333</v>
      </c>
      <c r="F1029" s="56" t="s">
        <v>149</v>
      </c>
      <c r="G1029" s="56"/>
      <c r="H1029" s="56"/>
      <c r="I1029" s="65">
        <f>VLOOKUP(E1016&amp;-$A1018,SCH!$E$5:$P$9552,10,0)</f>
        <v>3.88578058618805e-16</v>
      </c>
    </row>
    <row r="1030" ht="15.75" customHeight="1" spans="1:9">
      <c r="A1030" s="57" t="s">
        <v>150</v>
      </c>
      <c r="B1030" s="57"/>
      <c r="C1030" s="57"/>
      <c r="D1030" s="57"/>
      <c r="E1030" s="57"/>
      <c r="F1030" s="57"/>
      <c r="G1030" s="57"/>
      <c r="H1030" s="57"/>
      <c r="I1030" s="57"/>
    </row>
    <row r="1031" ht="15.75" spans="1:9">
      <c r="A1031" s="57"/>
      <c r="B1031" s="57"/>
      <c r="C1031" s="57"/>
      <c r="D1031" s="57"/>
      <c r="E1031" s="57"/>
      <c r="F1031" s="57"/>
      <c r="G1031" s="57"/>
      <c r="H1031" s="57"/>
      <c r="I1031" s="57"/>
    </row>
    <row r="1032" ht="15.75" spans="1:9">
      <c r="A1032" s="57"/>
      <c r="B1032" s="57"/>
      <c r="C1032" s="57"/>
      <c r="D1032" s="57"/>
      <c r="E1032" s="57"/>
      <c r="F1032" s="57"/>
      <c r="G1032" s="57"/>
      <c r="H1032" s="57"/>
      <c r="I1032" s="57"/>
    </row>
    <row r="1033" ht="15.75" customHeight="1" spans="1:9">
      <c r="A1033" s="58" t="s">
        <v>151</v>
      </c>
      <c r="B1033" s="58"/>
      <c r="C1033" s="58"/>
      <c r="D1033" s="59" t="s">
        <v>152</v>
      </c>
      <c r="E1033" s="58" t="s">
        <v>153</v>
      </c>
      <c r="F1033" s="58"/>
      <c r="G1033" s="58"/>
      <c r="H1033" s="58"/>
      <c r="I1033" s="58"/>
    </row>
    <row r="1034" ht="15.75" spans="1:9">
      <c r="A1034" s="58"/>
      <c r="B1034" s="58"/>
      <c r="C1034" s="58"/>
      <c r="D1034" s="59"/>
      <c r="E1034" s="58"/>
      <c r="F1034" s="58"/>
      <c r="G1034" s="58"/>
      <c r="H1034" s="58"/>
      <c r="I1034" s="58"/>
    </row>
    <row r="1035" ht="15.75" spans="1:9">
      <c r="A1035" s="58"/>
      <c r="B1035" s="58"/>
      <c r="C1035" s="58"/>
      <c r="D1035" s="59"/>
      <c r="E1035" s="58"/>
      <c r="F1035" s="58"/>
      <c r="G1035" s="58"/>
      <c r="H1035" s="58"/>
      <c r="I1035" s="58"/>
    </row>
    <row r="1036" ht="15.75" spans="1:9">
      <c r="A1036" s="58"/>
      <c r="B1036" s="58"/>
      <c r="C1036" s="58"/>
      <c r="D1036" s="59"/>
      <c r="E1036" s="58"/>
      <c r="F1036" s="58"/>
      <c r="G1036" s="58"/>
      <c r="H1036" s="58"/>
      <c r="I1036" s="58"/>
    </row>
    <row r="1037" ht="15.75"/>
    <row r="1038" ht="21" spans="1:9">
      <c r="A1038" s="29" t="str">
        <f>SCH!$A$1</f>
        <v>UNIT : PARASSALA</v>
      </c>
      <c r="B1038" s="29"/>
      <c r="C1038" s="29"/>
      <c r="D1038" s="29"/>
      <c r="E1038" s="29"/>
      <c r="F1038" s="29"/>
      <c r="G1038" s="29"/>
      <c r="H1038" s="29"/>
      <c r="I1038" s="29"/>
    </row>
    <row r="1039" ht="19.5" customHeight="1" spans="1:9">
      <c r="A1039" s="30" t="s">
        <v>135</v>
      </c>
      <c r="B1039" s="30"/>
      <c r="C1039" s="30"/>
      <c r="D1039" s="31"/>
      <c r="E1039" s="31"/>
      <c r="F1039" s="31"/>
      <c r="G1039" s="32" t="s">
        <v>136</v>
      </c>
      <c r="H1039" s="32"/>
      <c r="I1039" s="32"/>
    </row>
    <row r="1040" ht="16.5" customHeight="1" spans="1:9">
      <c r="A1040" s="33" t="s">
        <v>137</v>
      </c>
      <c r="B1040" s="33"/>
      <c r="C1040" s="34" t="s">
        <v>138</v>
      </c>
      <c r="D1040" s="33" t="s">
        <v>139</v>
      </c>
      <c r="E1040" s="35">
        <v>60</v>
      </c>
      <c r="F1040" s="35"/>
      <c r="G1040" s="36" t="s">
        <v>140</v>
      </c>
      <c r="H1040" s="37"/>
      <c r="I1040" s="37"/>
    </row>
    <row r="1041" ht="29.25" spans="1:9">
      <c r="A1041" s="38" t="s">
        <v>6</v>
      </c>
      <c r="B1041" s="39" t="s">
        <v>20</v>
      </c>
      <c r="C1041" s="39" t="s">
        <v>21</v>
      </c>
      <c r="D1041" s="39" t="s">
        <v>141</v>
      </c>
      <c r="E1041" s="39" t="s">
        <v>22</v>
      </c>
      <c r="F1041" s="40" t="s">
        <v>142</v>
      </c>
      <c r="G1041" s="41" t="s">
        <v>143</v>
      </c>
      <c r="H1041" s="40" t="s">
        <v>19</v>
      </c>
      <c r="I1041" s="60" t="s">
        <v>25</v>
      </c>
    </row>
    <row r="1042" ht="15.75" spans="1:9">
      <c r="A1042" s="42">
        <v>1</v>
      </c>
      <c r="B1042" s="43">
        <f>IFERROR(VLOOKUP(E1040&amp;-$A1042,SCH!$E$5:$P$9552,2,0),"")</f>
        <v>0.243055555555556</v>
      </c>
      <c r="C1042" s="43" t="str">
        <f>IFERROR(VLOOKUP(E1040&amp;-$A1042,SCH!$E$5:$P$9552,3,0),"")</f>
        <v>PSL</v>
      </c>
      <c r="D1042" s="43" t="str">
        <f>IFERROR(VLOOKUP(E1040&amp;-$A1042,SCH!$E$5:$P$9552,4,0),"")</f>
        <v>NH</v>
      </c>
      <c r="E1042" s="43" t="str">
        <f>IFERROR(VLOOKUP(E1040&amp;-$A1042,SCH!$E$5:$P$9552,5,0),"")</f>
        <v>KLKV</v>
      </c>
      <c r="F1042" s="43">
        <f>IFERROR(VLOOKUP(E1040&amp;-$A1042,SCH!$E$5:$P$9552,6,0),"")</f>
        <v>0.25</v>
      </c>
      <c r="G1042" s="44">
        <f>IFERROR(VLOOKUP(E1040&amp;-$A1042,SCH!$E$5:$P$9552,7,0),"")</f>
        <v>3.5</v>
      </c>
      <c r="H1042" s="45">
        <f t="shared" ref="H1042:H1050" si="49">IFERROR((B1043-F1042),"")</f>
        <v>0.00694444444444398</v>
      </c>
      <c r="I1042" s="61"/>
    </row>
    <row r="1043" ht="15.75" spans="1:9">
      <c r="A1043" s="46">
        <v>2</v>
      </c>
      <c r="B1043" s="15">
        <f>IFERROR(VLOOKUP(E1040&amp;-$A1043,SCH!$E$5:$P$9552,2,0),"")</f>
        <v>0.256944444444444</v>
      </c>
      <c r="C1043" s="15" t="str">
        <f>IFERROR(VLOOKUP(E1040&amp;-$A1043,SCH!$E$5:$P$9552,3,0),"")</f>
        <v>KLKV</v>
      </c>
      <c r="D1043" s="15" t="str">
        <f>IFERROR(VLOOKUP(E1040&amp;-$A1043,SCH!$E$5:$P$9552,4,0),"")</f>
        <v>KRKM</v>
      </c>
      <c r="E1043" s="15" t="str">
        <f>IFERROR(VLOOKUP(E1040&amp;-$A1043,SCH!$E$5:$P$9552,5,0),"")</f>
        <v>VLRD</v>
      </c>
      <c r="F1043" s="15">
        <f>IFERROR(VLOOKUP(E1040&amp;-$A1043,SCH!$E$5:$P$9552,6,0),"")</f>
        <v>0.284722222222222</v>
      </c>
      <c r="G1043" s="47">
        <f>IFERROR(VLOOKUP(E1040&amp;-$A1043,SCH!$E$5:$P$9552,7,0),"")</f>
        <v>17</v>
      </c>
      <c r="H1043" s="48">
        <f t="shared" si="49"/>
        <v>0.00694444444444503</v>
      </c>
      <c r="I1043" s="62"/>
    </row>
    <row r="1044" ht="15.75" spans="1:9">
      <c r="A1044" s="46">
        <v>3</v>
      </c>
      <c r="B1044" s="15">
        <f>IFERROR(VLOOKUP(E1040&amp;-$A1044,SCH!$E$5:$P$9552,2,0),"")</f>
        <v>0.291666666666667</v>
      </c>
      <c r="C1044" s="15" t="str">
        <f>IFERROR(VLOOKUP(E1040&amp;-$A1044,SCH!$E$5:$P$9552,3,0),"")</f>
        <v>VLRD</v>
      </c>
      <c r="D1044" s="15" t="str">
        <f>IFERROR(VLOOKUP(E1040&amp;-$A1044,SCH!$E$5:$P$9552,4,0),"")</f>
        <v>KRKM</v>
      </c>
      <c r="E1044" s="15" t="str">
        <f>IFERROR(VLOOKUP(E1040&amp;-$A1044,SCH!$E$5:$P$9552,5,0),"")</f>
        <v>KLKV</v>
      </c>
      <c r="F1044" s="15">
        <f>IFERROR(VLOOKUP(E1040&amp;-$A1044,SCH!$E$5:$P$9552,6,0),"")</f>
        <v>0.319444444444445</v>
      </c>
      <c r="G1044" s="47">
        <f>IFERROR(VLOOKUP(E1040&amp;-$A1044,SCH!$E$5:$P$9552,7,0),"")</f>
        <v>17</v>
      </c>
      <c r="H1044" s="48">
        <f t="shared" si="49"/>
        <v>0.00694444444444403</v>
      </c>
      <c r="I1044" s="62"/>
    </row>
    <row r="1045" ht="15.75" spans="1:9">
      <c r="A1045" s="46">
        <v>4</v>
      </c>
      <c r="B1045" s="15">
        <f>IFERROR(VLOOKUP(E1040&amp;-$A1045,SCH!$E$5:$P$9552,2,0),"")</f>
        <v>0.326388888888889</v>
      </c>
      <c r="C1045" s="15" t="str">
        <f>IFERROR(VLOOKUP(E1040&amp;-$A1045,SCH!$E$5:$P$9552,3,0),"")</f>
        <v>KLKV</v>
      </c>
      <c r="D1045" s="15" t="str">
        <f>IFERROR(VLOOKUP(E1040&amp;-$A1045,SCH!$E$5:$P$9552,4,0),"")</f>
        <v>KRKM</v>
      </c>
      <c r="E1045" s="15" t="str">
        <f>IFERROR(VLOOKUP(E1040&amp;-$A1045,SCH!$E$5:$P$9552,5,0),"")</f>
        <v>VLRD</v>
      </c>
      <c r="F1045" s="15">
        <f>IFERROR(VLOOKUP(E1040&amp;-$A1045,SCH!$E$5:$P$9552,6,0),"")</f>
        <v>0.354166666666667</v>
      </c>
      <c r="G1045" s="47">
        <f>IFERROR(VLOOKUP(E1040&amp;-$A1045,SCH!$E$5:$P$9552,7,0),"")</f>
        <v>17</v>
      </c>
      <c r="H1045" s="48">
        <f t="shared" si="49"/>
        <v>0.020833333333333</v>
      </c>
      <c r="I1045" s="62"/>
    </row>
    <row r="1046" ht="15.75" spans="1:9">
      <c r="A1046" s="46">
        <v>5</v>
      </c>
      <c r="B1046" s="15">
        <f>IFERROR(VLOOKUP(E1040&amp;-$A1046,SCH!$E$5:$P$9552,2,0),"")</f>
        <v>0.375</v>
      </c>
      <c r="C1046" s="15" t="str">
        <f>IFERROR(VLOOKUP(E1040&amp;-$A1046,SCH!$E$5:$P$9552,3,0),"")</f>
        <v>VLRD</v>
      </c>
      <c r="D1046" s="15" t="str">
        <f>IFERROR(VLOOKUP(E1040&amp;-$A1046,SCH!$E$5:$P$9552,4,0),"")</f>
        <v>KRKM</v>
      </c>
      <c r="E1046" s="15" t="str">
        <f>IFERROR(VLOOKUP(E1040&amp;-$A1046,SCH!$E$5:$P$9552,5,0),"")</f>
        <v>KLKV</v>
      </c>
      <c r="F1046" s="15">
        <f>IFERROR(VLOOKUP(E1040&amp;-$A1046,SCH!$E$5:$P$9552,6,0),"")</f>
        <v>0.402777777777778</v>
      </c>
      <c r="G1046" s="47">
        <f>IFERROR(VLOOKUP(E1040&amp;-$A1046,SCH!$E$5:$P$9552,7,0),"")</f>
        <v>17</v>
      </c>
      <c r="H1046" s="48">
        <f t="shared" si="49"/>
        <v>0.00694444444444398</v>
      </c>
      <c r="I1046" s="62"/>
    </row>
    <row r="1047" ht="15.75" spans="1:9">
      <c r="A1047" s="46">
        <v>6</v>
      </c>
      <c r="B1047" s="15">
        <f>IFERROR(VLOOKUP(E1040&amp;-$A1047,SCH!$E$5:$P$9552,2,0),"")</f>
        <v>0.409722222222222</v>
      </c>
      <c r="C1047" s="15" t="str">
        <f>IFERROR(VLOOKUP(E1040&amp;-$A1047,SCH!$E$5:$P$9552,3,0),"")</f>
        <v>KLKV</v>
      </c>
      <c r="D1047" s="15" t="str">
        <f>IFERROR(VLOOKUP(E1040&amp;-$A1047,SCH!$E$5:$P$9552,4,0),"")</f>
        <v>KRKM</v>
      </c>
      <c r="E1047" s="15" t="str">
        <f>IFERROR(VLOOKUP(E1040&amp;-$A1047,SCH!$E$5:$P$9552,5,0),"")</f>
        <v>VLRD</v>
      </c>
      <c r="F1047" s="15">
        <f>IFERROR(VLOOKUP(E1040&amp;-$A1047,SCH!$E$5:$P$9552,6,0),"")</f>
        <v>0.4375</v>
      </c>
      <c r="G1047" s="47">
        <f>IFERROR(VLOOKUP(E1040&amp;-$A1047,SCH!$E$5:$P$9552,7,0),"")</f>
        <v>17</v>
      </c>
      <c r="H1047" s="48">
        <f t="shared" si="49"/>
        <v>0.00694444444444398</v>
      </c>
      <c r="I1047" s="62"/>
    </row>
    <row r="1048" ht="15.75" spans="1:9">
      <c r="A1048" s="46">
        <v>7</v>
      </c>
      <c r="B1048" s="15">
        <f>IFERROR(VLOOKUP(E1040&amp;-$A1048,SCH!$E$5:$P$9552,2,0),"")</f>
        <v>0.444444444444444</v>
      </c>
      <c r="C1048" s="15" t="str">
        <f>IFERROR(VLOOKUP(E1040&amp;-$A1048,SCH!$E$5:$P$9552,3,0),"")</f>
        <v>VLRD</v>
      </c>
      <c r="D1048" s="15" t="str">
        <f>IFERROR(VLOOKUP(E1040&amp;-$A1048,SCH!$E$5:$P$9552,4,0),"")</f>
        <v>KRKM</v>
      </c>
      <c r="E1048" s="15" t="str">
        <f>IFERROR(VLOOKUP(E1040&amp;-$A1048,SCH!$E$5:$P$9552,5,0),"")</f>
        <v>KLKV</v>
      </c>
      <c r="F1048" s="15">
        <f>IFERROR(VLOOKUP(E1040&amp;-$A1048,SCH!$E$5:$P$9552,6,0),"")</f>
        <v>0.472222222222222</v>
      </c>
      <c r="G1048" s="47">
        <f>IFERROR(VLOOKUP(E1040&amp;-$A1048,SCH!$E$5:$P$9552,7,0),"")</f>
        <v>17</v>
      </c>
      <c r="H1048" s="48">
        <f t="shared" si="49"/>
        <v>0.00694444444444503</v>
      </c>
      <c r="I1048" s="62"/>
    </row>
    <row r="1049" ht="15.75" spans="1:9">
      <c r="A1049" s="46">
        <v>8</v>
      </c>
      <c r="B1049" s="15">
        <f>IFERROR(VLOOKUP(E1040&amp;-$A1049,SCH!$E$5:$P$9552,2,0),"")</f>
        <v>0.479166666666667</v>
      </c>
      <c r="C1049" s="15" t="str">
        <f>IFERROR(VLOOKUP(E1040&amp;-$A1049,SCH!$E$5:$P$9552,3,0),"")</f>
        <v>KLKV</v>
      </c>
      <c r="D1049" s="15" t="str">
        <f>IFERROR(VLOOKUP(E1040&amp;-$A1049,SCH!$E$5:$P$9552,4,0),"")</f>
        <v>KRKM</v>
      </c>
      <c r="E1049" s="15" t="str">
        <f>IFERROR(VLOOKUP(E1040&amp;-$A1049,SCH!$E$5:$P$9552,5,0),"")</f>
        <v>VLRD</v>
      </c>
      <c r="F1049" s="15">
        <f>IFERROR(VLOOKUP(E1040&amp;-$A1049,SCH!$E$5:$P$9552,6,0),"")</f>
        <v>0.506944444444445</v>
      </c>
      <c r="G1049" s="47">
        <f>IFERROR(VLOOKUP(E1040&amp;-$A1049,SCH!$E$5:$P$9552,7,0),"")</f>
        <v>17</v>
      </c>
      <c r="H1049" s="48">
        <f t="shared" si="49"/>
        <v>0.00694444444444398</v>
      </c>
      <c r="I1049" s="62"/>
    </row>
    <row r="1050" ht="15.75" spans="1:9">
      <c r="A1050" s="46">
        <v>9</v>
      </c>
      <c r="B1050" s="15">
        <f>IFERROR(VLOOKUP(E1040&amp;-$A1050,SCH!$E$5:$P$9552,2,0),"")</f>
        <v>0.513888888888889</v>
      </c>
      <c r="C1050" s="15" t="str">
        <f>IFERROR(VLOOKUP(E1040&amp;-$A1050,SCH!$E$5:$P$9552,3,0),"")</f>
        <v>VLRD</v>
      </c>
      <c r="D1050" s="15" t="str">
        <f>IFERROR(VLOOKUP(E1040&amp;-$A1050,SCH!$E$5:$P$9552,4,0),"")</f>
        <v>KRKM</v>
      </c>
      <c r="E1050" s="15" t="str">
        <f>IFERROR(VLOOKUP(E1040&amp;-$A1050,SCH!$E$5:$P$9552,5,0),"")</f>
        <v>KLKV</v>
      </c>
      <c r="F1050" s="15">
        <f>IFERROR(VLOOKUP(E1040&amp;-$A1050,SCH!$E$5:$P$9552,6,0),"")</f>
        <v>0.541666666666667</v>
      </c>
      <c r="G1050" s="47">
        <f>IFERROR(VLOOKUP(E1040&amp;-$A1050,SCH!$E$5:$P$9552,7,0),"")</f>
        <v>17</v>
      </c>
      <c r="H1050" s="48">
        <f t="shared" si="49"/>
        <v>0.00694444444444409</v>
      </c>
      <c r="I1050" s="62"/>
    </row>
    <row r="1051" ht="16.5" spans="1:9">
      <c r="A1051" s="46">
        <v>10</v>
      </c>
      <c r="B1051" s="15">
        <f>IFERROR(VLOOKUP(E1040&amp;-$A1051,SCH!$E$5:$P$9552,2,0),"")</f>
        <v>0.548611111111111</v>
      </c>
      <c r="C1051" s="15" t="str">
        <f>IFERROR(VLOOKUP(E1040&amp;-$A1051,SCH!$E$5:$P$9552,3,0),"")</f>
        <v>KLKV</v>
      </c>
      <c r="D1051" s="15" t="str">
        <f>IFERROR(VLOOKUP(E1040&amp;-$A1051,SCH!$E$5:$P$9552,4,0),"")</f>
        <v>NH</v>
      </c>
      <c r="E1051" s="15" t="str">
        <f>IFERROR(VLOOKUP(E1040&amp;-$A1051,SCH!$E$5:$P$9552,5,0),"")</f>
        <v>PSL</v>
      </c>
      <c r="F1051" s="15">
        <f>IFERROR(VLOOKUP(E1040&amp;-$A1051,SCH!$E$5:$P$9552,6,0),"")</f>
        <v>0.555555555555555</v>
      </c>
      <c r="G1051" s="47">
        <f>IFERROR(VLOOKUP(E1040&amp;-$A1051,SCH!$E$5:$P$9552,7,0),"")</f>
        <v>3.5</v>
      </c>
      <c r="H1051" s="48" t="str">
        <f>IFERROR((#REF!-F1051),"")</f>
        <v/>
      </c>
      <c r="I1051" s="62"/>
    </row>
    <row r="1052" ht="16.5" customHeight="1" spans="1:9">
      <c r="A1052" s="53" t="s">
        <v>144</v>
      </c>
      <c r="B1052" s="53"/>
      <c r="C1052" s="54">
        <f>B1042-TIME(0,15,0)</f>
        <v>0.232638888888889</v>
      </c>
      <c r="D1052" s="53" t="s">
        <v>145</v>
      </c>
      <c r="E1052" s="55">
        <f>VLOOKUP(E1040&amp;-$A1042,SCH!$E$5:$P$9552,8,0)</f>
        <v>0.333333333333333</v>
      </c>
      <c r="F1052" s="56" t="s">
        <v>146</v>
      </c>
      <c r="G1052" s="56"/>
      <c r="H1052" s="56"/>
      <c r="I1052" s="64">
        <f>SUM(G1042:G1051)</f>
        <v>143</v>
      </c>
    </row>
    <row r="1053" ht="16.5" customHeight="1" spans="1:9">
      <c r="A1053" s="53" t="s">
        <v>147</v>
      </c>
      <c r="B1053" s="53"/>
      <c r="C1053" s="54">
        <f>C1052+E1053</f>
        <v>0.565972222222221</v>
      </c>
      <c r="D1053" s="53" t="s">
        <v>148</v>
      </c>
      <c r="E1053" s="55">
        <f>VLOOKUP(E1040&amp;-$A1042,SCH!$E$5:$P$9552,9,0)</f>
        <v>0.333333333333332</v>
      </c>
      <c r="F1053" s="56" t="s">
        <v>149</v>
      </c>
      <c r="G1053" s="56"/>
      <c r="H1053" s="56"/>
      <c r="I1053" s="65">
        <f>VLOOKUP(E1040&amp;-$A1042,SCH!$E$5:$P$9552,10,0)</f>
        <v>0</v>
      </c>
    </row>
    <row r="1054" ht="15.75" customHeight="1" spans="1:9">
      <c r="A1054" s="57" t="s">
        <v>150</v>
      </c>
      <c r="B1054" s="57"/>
      <c r="C1054" s="57"/>
      <c r="D1054" s="57"/>
      <c r="E1054" s="57"/>
      <c r="F1054" s="57"/>
      <c r="G1054" s="57"/>
      <c r="H1054" s="57"/>
      <c r="I1054" s="57"/>
    </row>
    <row r="1055" ht="15.75" spans="1:9">
      <c r="A1055" s="57"/>
      <c r="B1055" s="57"/>
      <c r="C1055" s="57"/>
      <c r="D1055" s="57"/>
      <c r="E1055" s="57"/>
      <c r="F1055" s="57"/>
      <c r="G1055" s="57"/>
      <c r="H1055" s="57"/>
      <c r="I1055" s="57"/>
    </row>
    <row r="1056" ht="15.75" spans="1:9">
      <c r="A1056" s="57"/>
      <c r="B1056" s="57"/>
      <c r="C1056" s="57"/>
      <c r="D1056" s="57"/>
      <c r="E1056" s="57"/>
      <c r="F1056" s="57"/>
      <c r="G1056" s="57"/>
      <c r="H1056" s="57"/>
      <c r="I1056" s="57"/>
    </row>
    <row r="1057" ht="15.75" customHeight="1" spans="1:9">
      <c r="A1057" s="58" t="s">
        <v>151</v>
      </c>
      <c r="B1057" s="58"/>
      <c r="C1057" s="58"/>
      <c r="D1057" s="59" t="s">
        <v>152</v>
      </c>
      <c r="E1057" s="58" t="s">
        <v>153</v>
      </c>
      <c r="F1057" s="58"/>
      <c r="G1057" s="58"/>
      <c r="H1057" s="58"/>
      <c r="I1057" s="58"/>
    </row>
    <row r="1058" ht="15.75" spans="1:9">
      <c r="A1058" s="58"/>
      <c r="B1058" s="58"/>
      <c r="C1058" s="58"/>
      <c r="D1058" s="59"/>
      <c r="E1058" s="58"/>
      <c r="F1058" s="58"/>
      <c r="G1058" s="58"/>
      <c r="H1058" s="58"/>
      <c r="I1058" s="58"/>
    </row>
    <row r="1059" ht="15.75" spans="1:9">
      <c r="A1059" s="58"/>
      <c r="B1059" s="58"/>
      <c r="C1059" s="58"/>
      <c r="D1059" s="59"/>
      <c r="E1059" s="58"/>
      <c r="F1059" s="58"/>
      <c r="G1059" s="58"/>
      <c r="H1059" s="58"/>
      <c r="I1059" s="58"/>
    </row>
    <row r="1060" ht="15.75" spans="1:9">
      <c r="A1060" s="58"/>
      <c r="B1060" s="58"/>
      <c r="C1060" s="58"/>
      <c r="D1060" s="59"/>
      <c r="E1060" s="58"/>
      <c r="F1060" s="58"/>
      <c r="G1060" s="58"/>
      <c r="H1060" s="58"/>
      <c r="I1060" s="58"/>
    </row>
    <row r="1061" ht="15.75"/>
    <row r="1062" ht="21" spans="1:9">
      <c r="A1062" s="29" t="str">
        <f>SCH!$A$1</f>
        <v>UNIT : PARASSALA</v>
      </c>
      <c r="B1062" s="29"/>
      <c r="C1062" s="29"/>
      <c r="D1062" s="29"/>
      <c r="E1062" s="29"/>
      <c r="F1062" s="29"/>
      <c r="G1062" s="29"/>
      <c r="H1062" s="29"/>
      <c r="I1062" s="29"/>
    </row>
    <row r="1063" ht="19.5" spans="1:9">
      <c r="A1063" s="30" t="s">
        <v>135</v>
      </c>
      <c r="B1063" s="30"/>
      <c r="C1063" s="30"/>
      <c r="D1063" s="31"/>
      <c r="E1063" s="31"/>
      <c r="F1063" s="31"/>
      <c r="G1063" s="32" t="s">
        <v>136</v>
      </c>
      <c r="H1063" s="32"/>
      <c r="I1063" s="32"/>
    </row>
    <row r="1064" ht="16.5" spans="1:9">
      <c r="A1064" s="33" t="s">
        <v>137</v>
      </c>
      <c r="B1064" s="33"/>
      <c r="C1064" s="34" t="s">
        <v>138</v>
      </c>
      <c r="D1064" s="33" t="s">
        <v>139</v>
      </c>
      <c r="E1064" s="35">
        <v>61</v>
      </c>
      <c r="F1064" s="35"/>
      <c r="G1064" s="36" t="s">
        <v>140</v>
      </c>
      <c r="H1064" s="37"/>
      <c r="I1064" s="37"/>
    </row>
    <row r="1065" ht="29.25" spans="1:9">
      <c r="A1065" s="38" t="s">
        <v>6</v>
      </c>
      <c r="B1065" s="39" t="s">
        <v>20</v>
      </c>
      <c r="C1065" s="39" t="s">
        <v>21</v>
      </c>
      <c r="D1065" s="39" t="s">
        <v>141</v>
      </c>
      <c r="E1065" s="39" t="s">
        <v>22</v>
      </c>
      <c r="F1065" s="40" t="s">
        <v>142</v>
      </c>
      <c r="G1065" s="41" t="s">
        <v>143</v>
      </c>
      <c r="H1065" s="40" t="s">
        <v>19</v>
      </c>
      <c r="I1065" s="60" t="s">
        <v>25</v>
      </c>
    </row>
    <row r="1066" ht="15.75" spans="1:9">
      <c r="A1066" s="42">
        <v>1</v>
      </c>
      <c r="B1066" s="43">
        <f>IFERROR(VLOOKUP(E1064&amp;-$A1066,SCH!$E$5:$P$9552,2,0),"")</f>
        <v>0.541666666666667</v>
      </c>
      <c r="C1066" s="43" t="str">
        <f>IFERROR(VLOOKUP(E1064&amp;-$A1066,SCH!$E$5:$P$9552,3,0),"")</f>
        <v>PSL</v>
      </c>
      <c r="D1066" s="43" t="str">
        <f>IFERROR(VLOOKUP(E1064&amp;-$A1066,SCH!$E$5:$P$9552,4,0),"")</f>
        <v>NH</v>
      </c>
      <c r="E1066" s="43" t="str">
        <f>IFERROR(VLOOKUP(E1064&amp;-$A1066,SCH!$E$5:$P$9552,5,0),"")</f>
        <v>KLKV</v>
      </c>
      <c r="F1066" s="43">
        <f>IFERROR(VLOOKUP(E1064&amp;-$A1066,SCH!$E$5:$P$9552,6,0),"")</f>
        <v>0.548611111111111</v>
      </c>
      <c r="G1066" s="44">
        <f>IFERROR(VLOOKUP(E1064&amp;-$A1066,SCH!$E$5:$P$9552,7,0),"")</f>
        <v>3.5</v>
      </c>
      <c r="H1066" s="45">
        <f t="shared" ref="H1066:H1072" si="50">IFERROR((B1067-F1066),"")</f>
        <v>0.00694444444444497</v>
      </c>
      <c r="I1066" s="61"/>
    </row>
    <row r="1067" ht="15.75" spans="1:9">
      <c r="A1067" s="46">
        <v>2</v>
      </c>
      <c r="B1067" s="15">
        <f>IFERROR(VLOOKUP(E1064&amp;-$A1067,SCH!$E$5:$P$9552,2,0),"")</f>
        <v>0.555555555555556</v>
      </c>
      <c r="C1067" s="15" t="str">
        <f>IFERROR(VLOOKUP(E1064&amp;-$A1067,SCH!$E$5:$P$9552,3,0),"")</f>
        <v>KLKV</v>
      </c>
      <c r="D1067" s="15" t="str">
        <f>IFERROR(VLOOKUP(E1064&amp;-$A1067,SCH!$E$5:$P$9552,4,0),"")</f>
        <v>NH</v>
      </c>
      <c r="E1067" s="15" t="str">
        <f>IFERROR(VLOOKUP(E1064&amp;-$A1067,SCH!$E$5:$P$9552,5,0),"")</f>
        <v>MC</v>
      </c>
      <c r="F1067" s="15">
        <f>IFERROR(VLOOKUP(E1064&amp;-$A1067,SCH!$E$5:$P$9552,6,0),"")</f>
        <v>0.625</v>
      </c>
      <c r="G1067" s="47">
        <f>IFERROR(VLOOKUP(E1064&amp;-$A1067,SCH!$E$5:$P$9552,7,0),"")</f>
        <v>40</v>
      </c>
      <c r="H1067" s="48">
        <f t="shared" si="50"/>
        <v>0.00694444444444398</v>
      </c>
      <c r="I1067" s="62"/>
    </row>
    <row r="1068" ht="15.75" spans="1:9">
      <c r="A1068" s="46">
        <v>3</v>
      </c>
      <c r="B1068" s="15">
        <f>IFERROR(VLOOKUP(E1064&amp;-$A1068,SCH!$E$5:$P$9552,2,0),"")</f>
        <v>0.631944444444444</v>
      </c>
      <c r="C1068" s="15" t="str">
        <f>IFERROR(VLOOKUP(E1064&amp;-$A1068,SCH!$E$5:$P$9552,3,0),"")</f>
        <v>MC</v>
      </c>
      <c r="D1068" s="15" t="str">
        <f>IFERROR(VLOOKUP(E1064&amp;-$A1068,SCH!$E$5:$P$9552,4,0),"")</f>
        <v>NH</v>
      </c>
      <c r="E1068" s="15" t="str">
        <f>IFERROR(VLOOKUP(E1064&amp;-$A1068,SCH!$E$5:$P$9552,5,0),"")</f>
        <v>KLKV</v>
      </c>
      <c r="F1068" s="15">
        <f>IFERROR(VLOOKUP(E1064&amp;-$A1068,SCH!$E$5:$P$9552,6,0),"")</f>
        <v>0.701388888888889</v>
      </c>
      <c r="G1068" s="47">
        <f>IFERROR(VLOOKUP(E1064&amp;-$A1068,SCH!$E$5:$P$9552,7,0),"")</f>
        <v>40</v>
      </c>
      <c r="H1068" s="48">
        <f t="shared" si="50"/>
        <v>0.00694444444444409</v>
      </c>
      <c r="I1068" s="62"/>
    </row>
    <row r="1069" ht="15.75" spans="1:9">
      <c r="A1069" s="46">
        <v>4</v>
      </c>
      <c r="B1069" s="15">
        <f>IFERROR(VLOOKUP(E1064&amp;-$A1069,SCH!$E$5:$P$9552,2,0),"")</f>
        <v>0.708333333333333</v>
      </c>
      <c r="C1069" s="15" t="str">
        <f>IFERROR(VLOOKUP(E1064&amp;-$A1069,SCH!$E$5:$P$9552,3,0),"")</f>
        <v>KLKV</v>
      </c>
      <c r="D1069" s="15" t="str">
        <f>IFERROR(VLOOKUP(E1064&amp;-$A1069,SCH!$E$5:$P$9552,4,0),"")</f>
        <v>NH</v>
      </c>
      <c r="E1069" s="15" t="str">
        <f>IFERROR(VLOOKUP(E1064&amp;-$A1069,SCH!$E$5:$P$9552,5,0),"")</f>
        <v>TVM</v>
      </c>
      <c r="F1069" s="15">
        <f>IFERROR(VLOOKUP(E1064&amp;-$A1069,SCH!$E$5:$P$9552,6,0),"")</f>
        <v>0.763888888888889</v>
      </c>
      <c r="G1069" s="47">
        <f>IFERROR(VLOOKUP(E1064&amp;-$A1069,SCH!$E$5:$P$9552,7,0),"")</f>
        <v>33.7</v>
      </c>
      <c r="H1069" s="48">
        <f t="shared" si="50"/>
        <v>0.020833333333333</v>
      </c>
      <c r="I1069" s="62"/>
    </row>
    <row r="1070" ht="15.75" spans="1:9">
      <c r="A1070" s="46">
        <v>5</v>
      </c>
      <c r="B1070" s="15">
        <f>IFERROR(VLOOKUP(E1064&amp;-$A1070,SCH!$E$5:$P$9552,2,0),"")</f>
        <v>0.784722222222222</v>
      </c>
      <c r="C1070" s="15" t="str">
        <f>IFERROR(VLOOKUP(E1064&amp;-$A1070,SCH!$E$5:$P$9552,3,0),"")</f>
        <v>TVM</v>
      </c>
      <c r="D1070" s="15" t="str">
        <f>IFERROR(VLOOKUP(E1064&amp;-$A1070,SCH!$E$5:$P$9552,4,0),"")</f>
        <v>NH</v>
      </c>
      <c r="E1070" s="15" t="str">
        <f>IFERROR(VLOOKUP(E1064&amp;-$A1070,SCH!$E$5:$P$9552,5,0),"")</f>
        <v>KLKV</v>
      </c>
      <c r="F1070" s="15">
        <f>IFERROR(VLOOKUP(E1064&amp;-$A1070,SCH!$E$5:$P$9552,6,0),"")</f>
        <v>0.847222222222222</v>
      </c>
      <c r="G1070" s="47">
        <f>IFERROR(VLOOKUP(E1064&amp;-$A1070,SCH!$E$5:$P$9552,7,0),"")</f>
        <v>33.7</v>
      </c>
      <c r="H1070" s="48">
        <f t="shared" si="50"/>
        <v>0.00694444444444497</v>
      </c>
      <c r="I1070" s="62"/>
    </row>
    <row r="1071" ht="15.75" spans="1:9">
      <c r="A1071" s="46">
        <v>6</v>
      </c>
      <c r="B1071" s="15">
        <f>IFERROR(VLOOKUP(E1064&amp;-$A1071,SCH!$E$5:$P$9552,2,0),"")</f>
        <v>0.854166666666667</v>
      </c>
      <c r="C1071" s="15" t="str">
        <f>IFERROR(VLOOKUP(E1064&amp;-$A1071,SCH!$E$5:$P$9552,3,0),"")</f>
        <v>KLKV</v>
      </c>
      <c r="D1071" s="15" t="str">
        <f>IFERROR(VLOOKUP(E1064&amp;-$A1071,SCH!$E$5:$P$9552,4,0),"")</f>
        <v>NH</v>
      </c>
      <c r="E1071" s="15" t="str">
        <f>IFERROR(VLOOKUP(E1064&amp;-$A1071,SCH!$E$5:$P$9552,5,0),"")</f>
        <v>PSL</v>
      </c>
      <c r="F1071" s="15">
        <f>IFERROR(VLOOKUP(E1064&amp;-$A1071,SCH!$E$5:$P$9552,6,0),"")</f>
        <v>0.861111111111111</v>
      </c>
      <c r="G1071" s="47">
        <f>IFERROR(VLOOKUP(E1064&amp;-$A1071,SCH!$E$5:$P$9552,7,0),"")</f>
        <v>3.5</v>
      </c>
      <c r="H1071" s="48" t="str">
        <f t="shared" si="50"/>
        <v/>
      </c>
      <c r="I1071" s="62"/>
    </row>
    <row r="1072" ht="15.75" spans="1:9">
      <c r="A1072" s="46">
        <v>7</v>
      </c>
      <c r="B1072" s="15" t="str">
        <f>IFERROR(VLOOKUP(E1064&amp;-$A1072,SCH!$E$5:$P$9552,2,0),"")</f>
        <v/>
      </c>
      <c r="C1072" s="15" t="str">
        <f>IFERROR(VLOOKUP(E1064&amp;-$A1072,SCH!$E$5:$P$9552,3,0),"")</f>
        <v/>
      </c>
      <c r="D1072" s="15" t="str">
        <f>IFERROR(VLOOKUP(E1064&amp;-$A1072,SCH!$E$5:$P$9552,4,0),"")</f>
        <v/>
      </c>
      <c r="E1072" s="15" t="str">
        <f>IFERROR(VLOOKUP(E1064&amp;-$A1072,SCH!$E$5:$P$9552,5,0),"")</f>
        <v/>
      </c>
      <c r="F1072" s="15" t="str">
        <f>IFERROR(VLOOKUP(E1064&amp;-$A1072,SCH!$E$5:$P$9552,6,0),"")</f>
        <v/>
      </c>
      <c r="G1072" s="47" t="str">
        <f>IFERROR(VLOOKUP(E1064&amp;-$A1072,SCH!$E$5:$P$9552,7,0),"")</f>
        <v/>
      </c>
      <c r="H1072" s="48" t="str">
        <f t="shared" si="50"/>
        <v/>
      </c>
      <c r="I1072" s="62"/>
    </row>
    <row r="1073" ht="16.5" spans="1:9">
      <c r="A1073" s="46">
        <v>8</v>
      </c>
      <c r="B1073" s="15" t="str">
        <f>IFERROR(VLOOKUP(E1064&amp;-$A1073,SCH!$E$5:$P$9552,2,0),"")</f>
        <v/>
      </c>
      <c r="C1073" s="15" t="str">
        <f>IFERROR(VLOOKUP(E1064&amp;-$A1073,SCH!$E$5:$P$9552,3,0),"")</f>
        <v/>
      </c>
      <c r="D1073" s="15" t="str">
        <f>IFERROR(VLOOKUP(E1064&amp;-$A1073,SCH!$E$5:$P$9552,4,0),"")</f>
        <v/>
      </c>
      <c r="E1073" s="15" t="str">
        <f>IFERROR(VLOOKUP(E1064&amp;-$A1073,SCH!$E$5:$P$9552,5,0),"")</f>
        <v/>
      </c>
      <c r="F1073" s="15" t="str">
        <f>IFERROR(VLOOKUP(E1064&amp;-$A1073,SCH!$E$5:$P$9552,6,0),"")</f>
        <v/>
      </c>
      <c r="G1073" s="47" t="str">
        <f>IFERROR(VLOOKUP(E1064&amp;-$A1073,SCH!$E$5:$P$9552,7,0),"")</f>
        <v/>
      </c>
      <c r="H1073" s="48" t="str">
        <f>IFERROR((#REF!-F1073),"")</f>
        <v/>
      </c>
      <c r="I1073" s="62"/>
    </row>
    <row r="1074" ht="16.5" spans="1:9">
      <c r="A1074" s="53" t="s">
        <v>144</v>
      </c>
      <c r="B1074" s="53"/>
      <c r="C1074" s="54">
        <f>B1066-TIME(0,15,0)</f>
        <v>0.53125</v>
      </c>
      <c r="D1074" s="53" t="s">
        <v>145</v>
      </c>
      <c r="E1074" s="55">
        <f>VLOOKUP(E1064&amp;-$A1066,SCH!$E$5:$P$9552,8,0)</f>
        <v>0.340277777777778</v>
      </c>
      <c r="F1074" s="56" t="s">
        <v>146</v>
      </c>
      <c r="G1074" s="56"/>
      <c r="H1074" s="56"/>
      <c r="I1074" s="64">
        <f>SUM(G1066:G1073)</f>
        <v>154.4</v>
      </c>
    </row>
    <row r="1075" ht="16.5" spans="1:9">
      <c r="A1075" s="53" t="s">
        <v>147</v>
      </c>
      <c r="B1075" s="53"/>
      <c r="C1075" s="54">
        <f>C1074+E1075</f>
        <v>0.871527777777777</v>
      </c>
      <c r="D1075" s="53" t="s">
        <v>148</v>
      </c>
      <c r="E1075" s="55">
        <f>VLOOKUP(E1064&amp;-$A1066,SCH!$E$5:$P$9552,9,0)</f>
        <v>0.340277777777777</v>
      </c>
      <c r="F1075" s="56" t="s">
        <v>149</v>
      </c>
      <c r="G1075" s="56"/>
      <c r="H1075" s="56"/>
      <c r="I1075" s="65">
        <f>VLOOKUP(E1064&amp;-$A1066,SCH!$E$5:$P$9552,10,0)</f>
        <v>0.00694444444444442</v>
      </c>
    </row>
    <row r="1076" ht="15.75" spans="1:9">
      <c r="A1076" s="57" t="s">
        <v>150</v>
      </c>
      <c r="B1076" s="57"/>
      <c r="C1076" s="57"/>
      <c r="D1076" s="57"/>
      <c r="E1076" s="57"/>
      <c r="F1076" s="57"/>
      <c r="G1076" s="57"/>
      <c r="H1076" s="57"/>
      <c r="I1076" s="57"/>
    </row>
    <row r="1077" ht="15.75" spans="1:9">
      <c r="A1077" s="57"/>
      <c r="B1077" s="57"/>
      <c r="C1077" s="57"/>
      <c r="D1077" s="57"/>
      <c r="E1077" s="57"/>
      <c r="F1077" s="57"/>
      <c r="G1077" s="57"/>
      <c r="H1077" s="57"/>
      <c r="I1077" s="57"/>
    </row>
    <row r="1078" ht="15.75" spans="1:9">
      <c r="A1078" s="57"/>
      <c r="B1078" s="57"/>
      <c r="C1078" s="57"/>
      <c r="D1078" s="57"/>
      <c r="E1078" s="57"/>
      <c r="F1078" s="57"/>
      <c r="G1078" s="57"/>
      <c r="H1078" s="57"/>
      <c r="I1078" s="57"/>
    </row>
    <row r="1079" ht="15.75" spans="1:9">
      <c r="A1079" s="58" t="s">
        <v>151</v>
      </c>
      <c r="B1079" s="58"/>
      <c r="C1079" s="58"/>
      <c r="D1079" s="59" t="s">
        <v>152</v>
      </c>
      <c r="E1079" s="58" t="s">
        <v>153</v>
      </c>
      <c r="F1079" s="58"/>
      <c r="G1079" s="58"/>
      <c r="H1079" s="58"/>
      <c r="I1079" s="58"/>
    </row>
    <row r="1080" ht="15.75" spans="1:9">
      <c r="A1080" s="58"/>
      <c r="B1080" s="58"/>
      <c r="C1080" s="58"/>
      <c r="D1080" s="59"/>
      <c r="E1080" s="58"/>
      <c r="F1080" s="58"/>
      <c r="G1080" s="58"/>
      <c r="H1080" s="58"/>
      <c r="I1080" s="58"/>
    </row>
    <row r="1081" ht="15.75" spans="1:9">
      <c r="A1081" s="58"/>
      <c r="B1081" s="58"/>
      <c r="C1081" s="58"/>
      <c r="D1081" s="59"/>
      <c r="E1081" s="58"/>
      <c r="F1081" s="58"/>
      <c r="G1081" s="58"/>
      <c r="H1081" s="58"/>
      <c r="I1081" s="58"/>
    </row>
    <row r="1082" ht="15.75" spans="1:9">
      <c r="A1082" s="58"/>
      <c r="B1082" s="58"/>
      <c r="C1082" s="58"/>
      <c r="D1082" s="59"/>
      <c r="E1082" s="58"/>
      <c r="F1082" s="58"/>
      <c r="G1082" s="58"/>
      <c r="H1082" s="58"/>
      <c r="I1082" s="58"/>
    </row>
    <row r="1084" ht="15.75"/>
    <row r="1085" ht="21" spans="1:9">
      <c r="A1085" s="29" t="str">
        <f>SCH!$A$1</f>
        <v>UNIT : PARASSALA</v>
      </c>
      <c r="B1085" s="29"/>
      <c r="C1085" s="29"/>
      <c r="D1085" s="29"/>
      <c r="E1085" s="29"/>
      <c r="F1085" s="29"/>
      <c r="G1085" s="29"/>
      <c r="H1085" s="29"/>
      <c r="I1085" s="29"/>
    </row>
    <row r="1086" ht="19.5" customHeight="1" spans="1:9">
      <c r="A1086" s="30" t="s">
        <v>135</v>
      </c>
      <c r="B1086" s="30"/>
      <c r="C1086" s="30"/>
      <c r="D1086" s="31"/>
      <c r="E1086" s="31"/>
      <c r="F1086" s="31"/>
      <c r="G1086" s="32" t="s">
        <v>136</v>
      </c>
      <c r="H1086" s="32"/>
      <c r="I1086" s="32"/>
    </row>
    <row r="1087" ht="16.5" customHeight="1" spans="1:9">
      <c r="A1087" s="33" t="s">
        <v>137</v>
      </c>
      <c r="B1087" s="33"/>
      <c r="C1087" s="34" t="s">
        <v>138</v>
      </c>
      <c r="D1087" s="33" t="s">
        <v>139</v>
      </c>
      <c r="E1087" s="35">
        <v>62</v>
      </c>
      <c r="F1087" s="35"/>
      <c r="G1087" s="36" t="s">
        <v>140</v>
      </c>
      <c r="H1087" s="37"/>
      <c r="I1087" s="37"/>
    </row>
    <row r="1088" ht="29.25" spans="1:9">
      <c r="A1088" s="38" t="s">
        <v>6</v>
      </c>
      <c r="B1088" s="39" t="s">
        <v>20</v>
      </c>
      <c r="C1088" s="39" t="s">
        <v>21</v>
      </c>
      <c r="D1088" s="39" t="s">
        <v>141</v>
      </c>
      <c r="E1088" s="39" t="s">
        <v>22</v>
      </c>
      <c r="F1088" s="40" t="s">
        <v>142</v>
      </c>
      <c r="G1088" s="41" t="s">
        <v>143</v>
      </c>
      <c r="H1088" s="40" t="s">
        <v>19</v>
      </c>
      <c r="I1088" s="60" t="s">
        <v>25</v>
      </c>
    </row>
    <row r="1089" ht="15.75" spans="1:9">
      <c r="A1089" s="42">
        <v>1</v>
      </c>
      <c r="B1089" s="43">
        <f>IFERROR(VLOOKUP(E1087&amp;-$A1089,SCH!$E$5:$P$9552,2,0),"")</f>
        <v>0.604166666666667</v>
      </c>
      <c r="C1089" s="43" t="str">
        <f>IFERROR(VLOOKUP(E1087&amp;-$A1089,SCH!$E$5:$P$9552,3,0),"")</f>
        <v>PSL</v>
      </c>
      <c r="D1089" s="43" t="str">
        <f>IFERROR(VLOOKUP(E1087&amp;-$A1089,SCH!$E$5:$P$9552,4,0),"")</f>
        <v>KRKM</v>
      </c>
      <c r="E1089" s="43" t="str">
        <f>IFERROR(VLOOKUP(E1087&amp;-$A1089,SCH!$E$5:$P$9552,5,0),"")</f>
        <v>VLRD</v>
      </c>
      <c r="F1089" s="43">
        <f>IFERROR(VLOOKUP(E1087&amp;-$A1089,SCH!$E$5:$P$9552,6,0),"")</f>
        <v>0.631944444444445</v>
      </c>
      <c r="G1089" s="44">
        <f>IFERROR(VLOOKUP(E1087&amp;-$A1089,SCH!$E$5:$P$9552,7,0),"")</f>
        <v>17</v>
      </c>
      <c r="H1089" s="45">
        <f t="shared" ref="H1089:H1094" si="51">IFERROR((B1090-F1089),"")</f>
        <v>0.00694444444444398</v>
      </c>
      <c r="I1089" s="61"/>
    </row>
    <row r="1090" ht="15.75" spans="1:9">
      <c r="A1090" s="46">
        <v>2</v>
      </c>
      <c r="B1090" s="15">
        <f>IFERROR(VLOOKUP(E1087&amp;-$A1090,SCH!$E$5:$P$9552,2,0),"")</f>
        <v>0.638888888888889</v>
      </c>
      <c r="C1090" s="15" t="str">
        <f>IFERROR(VLOOKUP(E1087&amp;-$A1090,SCH!$E$5:$P$9552,3,0),"")</f>
        <v>VLRD</v>
      </c>
      <c r="D1090" s="15" t="str">
        <f>IFERROR(VLOOKUP(E1087&amp;-$A1090,SCH!$E$5:$P$9552,4,0),"")</f>
        <v>KRKM</v>
      </c>
      <c r="E1090" s="15" t="str">
        <f>IFERROR(VLOOKUP(E1087&amp;-$A1090,SCH!$E$5:$P$9552,5,0),"")</f>
        <v>KLKV</v>
      </c>
      <c r="F1090" s="15">
        <f>IFERROR(VLOOKUP(E1087&amp;-$A1090,SCH!$E$5:$P$9552,6,0),"")</f>
        <v>0.666666666666667</v>
      </c>
      <c r="G1090" s="47">
        <f>IFERROR(VLOOKUP(E1087&amp;-$A1090,SCH!$E$5:$P$9552,7,0),"")</f>
        <v>17</v>
      </c>
      <c r="H1090" s="48">
        <f t="shared" si="51"/>
        <v>0.020833333333333</v>
      </c>
      <c r="I1090" s="62"/>
    </row>
    <row r="1091" ht="15.75" spans="1:9">
      <c r="A1091" s="46">
        <v>3</v>
      </c>
      <c r="B1091" s="15">
        <f>IFERROR(VLOOKUP(E1087&amp;-$A1091,SCH!$E$5:$P$9552,2,0),"")</f>
        <v>0.6875</v>
      </c>
      <c r="C1091" s="15" t="str">
        <f>IFERROR(VLOOKUP(E1087&amp;-$A1091,SCH!$E$5:$P$9552,3,0),"")</f>
        <v>KLKV</v>
      </c>
      <c r="D1091" s="15" t="str">
        <f>IFERROR(VLOOKUP(E1087&amp;-$A1091,SCH!$E$5:$P$9552,4,0),"")</f>
        <v>PDTM</v>
      </c>
      <c r="E1091" s="15" t="str">
        <f>IFERROR(VLOOKUP(E1087&amp;-$A1091,SCH!$E$5:$P$9552,5,0),"")</f>
        <v>KTDA</v>
      </c>
      <c r="F1091" s="15">
        <f>IFERROR(VLOOKUP(E1087&amp;-$A1091,SCH!$E$5:$P$9552,6,0),"")</f>
        <v>0.743055555555556</v>
      </c>
      <c r="G1091" s="47">
        <f>IFERROR(VLOOKUP(E1087&amp;-$A1091,SCH!$E$5:$P$9552,7,0),"")</f>
        <v>32</v>
      </c>
      <c r="H1091" s="48">
        <f t="shared" si="51"/>
        <v>0.00694444444444398</v>
      </c>
      <c r="I1091" s="62"/>
    </row>
    <row r="1092" ht="15.75" spans="1:9">
      <c r="A1092" s="46">
        <v>4</v>
      </c>
      <c r="B1092" s="15">
        <f>IFERROR(VLOOKUP(E1087&amp;-$A1092,SCH!$E$5:$P$9552,2,0),"")</f>
        <v>0.75</v>
      </c>
      <c r="C1092" s="15" t="str">
        <f>IFERROR(VLOOKUP(E1087&amp;-$A1092,SCH!$E$5:$P$9552,3,0),"")</f>
        <v>KTDA</v>
      </c>
      <c r="D1092" s="15" t="str">
        <f>IFERROR(VLOOKUP(E1087&amp;-$A1092,SCH!$E$5:$P$9552,4,0),"")</f>
        <v>PDTM-KRKM</v>
      </c>
      <c r="E1092" s="15" t="str">
        <f>IFERROR(VLOOKUP(E1087&amp;-$A1092,SCH!$E$5:$P$9552,5,0),"")</f>
        <v>KLKV</v>
      </c>
      <c r="F1092" s="15">
        <f>IFERROR(VLOOKUP(E1087&amp;-$A1092,SCH!$E$5:$P$9552,6,0),"")</f>
        <v>0.805555555555556</v>
      </c>
      <c r="G1092" s="47">
        <f>IFERROR(VLOOKUP(E1087&amp;-$A1092,SCH!$E$5:$P$9552,7,0),"")</f>
        <v>32</v>
      </c>
      <c r="H1092" s="48">
        <f t="shared" si="51"/>
        <v>0.00694444444444398</v>
      </c>
      <c r="I1092" s="62"/>
    </row>
    <row r="1093" ht="15.75" spans="1:9">
      <c r="A1093" s="46">
        <v>5</v>
      </c>
      <c r="B1093" s="15">
        <f>IFERROR(VLOOKUP(E1087&amp;-$A1093,SCH!$E$5:$P$9552,2,0),"")</f>
        <v>0.8125</v>
      </c>
      <c r="C1093" s="15" t="str">
        <f>IFERROR(VLOOKUP(E1087&amp;-$A1093,SCH!$E$5:$P$9552,3,0),"")</f>
        <v>KLKV</v>
      </c>
      <c r="D1093" s="15" t="str">
        <f>IFERROR(VLOOKUP(E1087&amp;-$A1093,SCH!$E$5:$P$9552,4,0),"")</f>
        <v>NH</v>
      </c>
      <c r="E1093" s="15" t="str">
        <f>IFERROR(VLOOKUP(E1087&amp;-$A1093,SCH!$E$5:$P$9552,5,0),"")</f>
        <v>TVM</v>
      </c>
      <c r="F1093" s="15">
        <f>IFERROR(VLOOKUP(E1087&amp;-$A1093,SCH!$E$5:$P$9552,6,0),"")</f>
        <v>0.868055555555556</v>
      </c>
      <c r="G1093" s="47">
        <f>IFERROR(VLOOKUP(E1087&amp;-$A1093,SCH!$E$5:$P$9552,7,0),"")</f>
        <v>33.7</v>
      </c>
      <c r="H1093" s="48">
        <f t="shared" si="51"/>
        <v>0.00694444444444398</v>
      </c>
      <c r="I1093" s="62"/>
    </row>
    <row r="1094" ht="15.75" spans="1:9">
      <c r="A1094" s="46">
        <v>6</v>
      </c>
      <c r="B1094" s="15">
        <f>IFERROR(VLOOKUP(E1087&amp;-$A1094,SCH!$E$5:$P$9552,2,0),"")</f>
        <v>0.875</v>
      </c>
      <c r="C1094" s="15" t="str">
        <f>IFERROR(VLOOKUP(E1087&amp;-$A1094,SCH!$E$5:$P$9552,3,0),"")</f>
        <v>TVM</v>
      </c>
      <c r="D1094" s="15" t="str">
        <f>IFERROR(VLOOKUP(E1087&amp;-$A1094,SCH!$E$5:$P$9552,4,0),"")</f>
        <v>NH</v>
      </c>
      <c r="E1094" s="15" t="str">
        <f>IFERROR(VLOOKUP(E1087&amp;-$A1094,SCH!$E$5:$P$9552,5,0),"")</f>
        <v>KLKV</v>
      </c>
      <c r="F1094" s="15">
        <f>IFERROR(VLOOKUP(E1087&amp;-$A1094,SCH!$E$5:$P$9552,6,0),"")</f>
        <v>0.927083333333333</v>
      </c>
      <c r="G1094" s="47">
        <f>IFERROR(VLOOKUP(E1087&amp;-$A1094,SCH!$E$5:$P$9552,7,0),"")</f>
        <v>33.7</v>
      </c>
      <c r="H1094" s="48">
        <f t="shared" si="51"/>
        <v>0.00347222222222299</v>
      </c>
      <c r="I1094" s="62"/>
    </row>
    <row r="1095" ht="16.5" spans="1:9">
      <c r="A1095" s="46">
        <v>7</v>
      </c>
      <c r="B1095" s="15">
        <f>IFERROR(VLOOKUP(E1087&amp;-$A1095,SCH!$E$5:$P$9552,2,0),"")</f>
        <v>0.930555555555556</v>
      </c>
      <c r="C1095" s="15" t="str">
        <f>IFERROR(VLOOKUP(E1087&amp;-$A1095,SCH!$E$5:$P$9552,3,0),"")</f>
        <v>KLKV</v>
      </c>
      <c r="D1095" s="15" t="str">
        <f>IFERROR(VLOOKUP(E1087&amp;-$A1095,SCH!$E$5:$P$9552,4,0),"")</f>
        <v>NH</v>
      </c>
      <c r="E1095" s="15" t="str">
        <f>IFERROR(VLOOKUP(E1087&amp;-$A1095,SCH!$E$5:$P$9552,5,0),"")</f>
        <v>PSL</v>
      </c>
      <c r="F1095" s="15">
        <f>IFERROR(VLOOKUP(E1087&amp;-$A1095,SCH!$E$5:$P$9552,6,0),"")</f>
        <v>0.9375</v>
      </c>
      <c r="G1095" s="47">
        <f>IFERROR(VLOOKUP(E1087&amp;-$A1095,SCH!$E$5:$P$9552,7,0),"")</f>
        <v>3.5</v>
      </c>
      <c r="H1095" s="48" t="str">
        <f>IFERROR((#REF!-F1095),"")</f>
        <v/>
      </c>
      <c r="I1095" s="62"/>
    </row>
    <row r="1096" ht="16.5" customHeight="1" spans="1:9">
      <c r="A1096" s="53" t="s">
        <v>144</v>
      </c>
      <c r="B1096" s="53"/>
      <c r="C1096" s="54">
        <f>B1089-TIME(0,15,0)</f>
        <v>0.59375</v>
      </c>
      <c r="D1096" s="53" t="s">
        <v>145</v>
      </c>
      <c r="E1096" s="55">
        <f>VLOOKUP(E1087&amp;-$A1089,SCH!$E$5:$P$9552,8,0)</f>
        <v>0.354166666666667</v>
      </c>
      <c r="F1096" s="56" t="s">
        <v>146</v>
      </c>
      <c r="G1096" s="56"/>
      <c r="H1096" s="56"/>
      <c r="I1096" s="64">
        <f>SUM(G1089:G1095)</f>
        <v>168.9</v>
      </c>
    </row>
    <row r="1097" ht="16.5" customHeight="1" spans="1:9">
      <c r="A1097" s="53" t="s">
        <v>147</v>
      </c>
      <c r="B1097" s="53"/>
      <c r="C1097" s="54">
        <f>C1096+E1097</f>
        <v>0.947916666666666</v>
      </c>
      <c r="D1097" s="53" t="s">
        <v>148</v>
      </c>
      <c r="E1097" s="55">
        <f>VLOOKUP(E1087&amp;-$A1089,SCH!$E$5:$P$9552,9,0)</f>
        <v>0.354166666666666</v>
      </c>
      <c r="F1097" s="56" t="s">
        <v>149</v>
      </c>
      <c r="G1097" s="56"/>
      <c r="H1097" s="56"/>
      <c r="I1097" s="65">
        <f>VLOOKUP(E1087&amp;-$A1089,SCH!$E$5:$P$9552,10,0)</f>
        <v>0.0208333333333334</v>
      </c>
    </row>
    <row r="1098" ht="15.75" customHeight="1" spans="1:9">
      <c r="A1098" s="57" t="s">
        <v>150</v>
      </c>
      <c r="B1098" s="57"/>
      <c r="C1098" s="57"/>
      <c r="D1098" s="57"/>
      <c r="E1098" s="57"/>
      <c r="F1098" s="57"/>
      <c r="G1098" s="57"/>
      <c r="H1098" s="57"/>
      <c r="I1098" s="57"/>
    </row>
    <row r="1099" ht="15.75" spans="1:9">
      <c r="A1099" s="57"/>
      <c r="B1099" s="57"/>
      <c r="C1099" s="57"/>
      <c r="D1099" s="57"/>
      <c r="E1099" s="57"/>
      <c r="F1099" s="57"/>
      <c r="G1099" s="57"/>
      <c r="H1099" s="57"/>
      <c r="I1099" s="57"/>
    </row>
    <row r="1100" ht="15.75" spans="1:9">
      <c r="A1100" s="57"/>
      <c r="B1100" s="57"/>
      <c r="C1100" s="57"/>
      <c r="D1100" s="57"/>
      <c r="E1100" s="57"/>
      <c r="F1100" s="57"/>
      <c r="G1100" s="57"/>
      <c r="H1100" s="57"/>
      <c r="I1100" s="57"/>
    </row>
    <row r="1101" ht="15.75" customHeight="1" spans="1:9">
      <c r="A1101" s="58" t="s">
        <v>151</v>
      </c>
      <c r="B1101" s="58"/>
      <c r="C1101" s="58"/>
      <c r="D1101" s="59" t="s">
        <v>152</v>
      </c>
      <c r="E1101" s="58" t="s">
        <v>153</v>
      </c>
      <c r="F1101" s="58"/>
      <c r="G1101" s="58"/>
      <c r="H1101" s="58"/>
      <c r="I1101" s="58"/>
    </row>
    <row r="1102" ht="15.75" spans="1:9">
      <c r="A1102" s="58"/>
      <c r="B1102" s="58"/>
      <c r="C1102" s="58"/>
      <c r="D1102" s="59"/>
      <c r="E1102" s="58"/>
      <c r="F1102" s="58"/>
      <c r="G1102" s="58"/>
      <c r="H1102" s="58"/>
      <c r="I1102" s="58"/>
    </row>
    <row r="1103" ht="15.75" spans="1:9">
      <c r="A1103" s="58"/>
      <c r="B1103" s="58"/>
      <c r="C1103" s="58"/>
      <c r="D1103" s="59"/>
      <c r="E1103" s="58"/>
      <c r="F1103" s="58"/>
      <c r="G1103" s="58"/>
      <c r="H1103" s="58"/>
      <c r="I1103" s="58"/>
    </row>
    <row r="1104" ht="15.75" spans="1:9">
      <c r="A1104" s="58"/>
      <c r="B1104" s="58"/>
      <c r="C1104" s="58"/>
      <c r="D1104" s="59"/>
      <c r="E1104" s="58"/>
      <c r="F1104" s="58"/>
      <c r="G1104" s="58"/>
      <c r="H1104" s="58"/>
      <c r="I1104" s="58"/>
    </row>
    <row r="1105" ht="15.75" spans="1:9">
      <c r="A1105" s="69"/>
      <c r="B1105" s="69"/>
      <c r="C1105" s="69"/>
      <c r="D1105" s="70"/>
      <c r="E1105" s="69"/>
      <c r="F1105" s="69"/>
      <c r="G1105" s="69"/>
      <c r="H1105" s="69"/>
      <c r="I1105" s="69"/>
    </row>
    <row r="1106" ht="21" spans="1:9">
      <c r="A1106" s="29" t="str">
        <f>SCH!$A$1</f>
        <v>UNIT : PARASSALA</v>
      </c>
      <c r="B1106" s="29"/>
      <c r="C1106" s="29"/>
      <c r="D1106" s="29"/>
      <c r="E1106" s="29"/>
      <c r="F1106" s="29"/>
      <c r="G1106" s="29"/>
      <c r="H1106" s="29"/>
      <c r="I1106" s="29"/>
    </row>
    <row r="1107" ht="19.5" spans="1:9">
      <c r="A1107" s="30" t="s">
        <v>135</v>
      </c>
      <c r="B1107" s="30"/>
      <c r="C1107" s="30"/>
      <c r="D1107" s="31"/>
      <c r="E1107" s="31"/>
      <c r="F1107" s="31"/>
      <c r="G1107" s="32" t="s">
        <v>136</v>
      </c>
      <c r="H1107" s="32"/>
      <c r="I1107" s="32"/>
    </row>
    <row r="1108" ht="16.5" spans="1:9">
      <c r="A1108" s="33" t="s">
        <v>137</v>
      </c>
      <c r="B1108" s="33"/>
      <c r="C1108" s="34" t="s">
        <v>138</v>
      </c>
      <c r="D1108" s="33" t="s">
        <v>139</v>
      </c>
      <c r="E1108" s="35">
        <v>63</v>
      </c>
      <c r="F1108" s="35"/>
      <c r="G1108" s="36" t="s">
        <v>140</v>
      </c>
      <c r="H1108" s="37"/>
      <c r="I1108" s="37"/>
    </row>
    <row r="1109" ht="29.25" spans="1:9">
      <c r="A1109" s="38" t="s">
        <v>6</v>
      </c>
      <c r="B1109" s="39" t="s">
        <v>20</v>
      </c>
      <c r="C1109" s="39" t="s">
        <v>21</v>
      </c>
      <c r="D1109" s="39" t="s">
        <v>141</v>
      </c>
      <c r="E1109" s="39" t="s">
        <v>22</v>
      </c>
      <c r="F1109" s="40" t="s">
        <v>142</v>
      </c>
      <c r="G1109" s="41" t="s">
        <v>143</v>
      </c>
      <c r="H1109" s="40" t="s">
        <v>19</v>
      </c>
      <c r="I1109" s="60" t="s">
        <v>25</v>
      </c>
    </row>
    <row r="1110" ht="15.75" spans="1:9">
      <c r="A1110" s="42">
        <v>1</v>
      </c>
      <c r="B1110" s="43">
        <f>IFERROR(VLOOKUP(E1108&amp;-$A1110,SCH!$E$5:$P$9552,2,0),"")</f>
        <v>0.270833333333333</v>
      </c>
      <c r="C1110" s="43" t="str">
        <f>IFERROR(VLOOKUP(E1108&amp;-$A1110,SCH!$E$5:$P$9552,3,0),"")</f>
        <v>PSL</v>
      </c>
      <c r="D1110" s="43" t="str">
        <f>IFERROR(VLOOKUP(E1108&amp;-$A1110,SCH!$E$5:$P$9552,4,0),"")</f>
        <v>NH</v>
      </c>
      <c r="E1110" s="43" t="str">
        <f>IFERROR(VLOOKUP(E1108&amp;-$A1110,SCH!$E$5:$P$9552,5,0),"")</f>
        <v>KLKV</v>
      </c>
      <c r="F1110" s="43">
        <f>IFERROR(VLOOKUP(E1108&amp;-$A1110,SCH!$E$5:$P$9552,6,0),"")</f>
        <v>0.277777777777777</v>
      </c>
      <c r="G1110" s="44">
        <f>IFERROR(VLOOKUP(E1108&amp;-$A1110,SCH!$E$5:$P$9552,7,0),"")</f>
        <v>3.5</v>
      </c>
      <c r="H1110" s="45">
        <f t="shared" ref="H1110:H1116" si="52">IFERROR((B1111-F1110),"")</f>
        <v>0.00694444444444497</v>
      </c>
      <c r="I1110" s="61"/>
    </row>
    <row r="1111" ht="15.75" spans="1:9">
      <c r="A1111" s="46">
        <v>2</v>
      </c>
      <c r="B1111" s="15">
        <f>IFERROR(VLOOKUP(E1108&amp;-$A1111,SCH!$E$5:$P$9552,2,0),"")</f>
        <v>0.284722222222222</v>
      </c>
      <c r="C1111" s="15" t="str">
        <f>IFERROR(VLOOKUP(E1108&amp;-$A1111,SCH!$E$5:$P$9552,3,0),"")</f>
        <v>KLKV</v>
      </c>
      <c r="D1111" s="15" t="str">
        <f>IFERROR(VLOOKUP(E1108&amp;-$A1111,SCH!$E$5:$P$9552,4,0),"")</f>
        <v>NH</v>
      </c>
      <c r="E1111" s="15" t="str">
        <f>IFERROR(VLOOKUP(E1108&amp;-$A1111,SCH!$E$5:$P$9552,5,0),"")</f>
        <v>TVM</v>
      </c>
      <c r="F1111" s="15">
        <f>IFERROR(VLOOKUP(E1108&amp;-$A1111,SCH!$E$5:$P$9552,6,0),"")</f>
        <v>0.340277777777778</v>
      </c>
      <c r="G1111" s="47">
        <f>IFERROR(VLOOKUP(E1108&amp;-$A1111,SCH!$E$5:$P$9552,7,0),"")</f>
        <v>33.7</v>
      </c>
      <c r="H1111" s="48">
        <f t="shared" si="52"/>
        <v>0.00694444444444398</v>
      </c>
      <c r="I1111" s="62"/>
    </row>
    <row r="1112" ht="15.75" spans="1:9">
      <c r="A1112" s="46">
        <v>3</v>
      </c>
      <c r="B1112" s="15">
        <f>IFERROR(VLOOKUP(E1108&amp;-$A1112,SCH!$E$5:$P$9552,2,0),"")</f>
        <v>0.347222222222222</v>
      </c>
      <c r="C1112" s="15" t="str">
        <f>IFERROR(VLOOKUP(E1108&amp;-$A1112,SCH!$E$5:$P$9552,3,0),"")</f>
        <v>TVM</v>
      </c>
      <c r="D1112" s="15" t="str">
        <f>IFERROR(VLOOKUP(E1108&amp;-$A1112,SCH!$E$5:$P$9552,4,0),"")</f>
        <v>NH</v>
      </c>
      <c r="E1112" s="15" t="str">
        <f>IFERROR(VLOOKUP(E1108&amp;-$A1112,SCH!$E$5:$P$9552,5,0),"")</f>
        <v>NTA</v>
      </c>
      <c r="F1112" s="15">
        <f>IFERROR(VLOOKUP(E1108&amp;-$A1112,SCH!$E$5:$P$9552,6,0),"")</f>
        <v>0.378472222222222</v>
      </c>
      <c r="G1112" s="47">
        <f>IFERROR(VLOOKUP(E1108&amp;-$A1112,SCH!$E$5:$P$9552,7,0),"")</f>
        <v>20.7</v>
      </c>
      <c r="H1112" s="48">
        <f t="shared" si="52"/>
        <v>0.020833333333334</v>
      </c>
      <c r="I1112" s="62"/>
    </row>
    <row r="1113" ht="15.75" spans="1:9">
      <c r="A1113" s="46">
        <v>4</v>
      </c>
      <c r="B1113" s="15">
        <f>IFERROR(VLOOKUP(E1108&amp;-$A1113,SCH!$E$5:$P$9552,2,0),"")</f>
        <v>0.399305555555556</v>
      </c>
      <c r="C1113" s="15" t="str">
        <f>IFERROR(VLOOKUP(E1108&amp;-$A1113,SCH!$E$5:$P$9552,3,0),"")</f>
        <v>NTA</v>
      </c>
      <c r="D1113" s="15" t="str">
        <f>IFERROR(VLOOKUP(E1108&amp;-$A1113,SCH!$E$5:$P$9552,4,0),"")</f>
        <v>NH</v>
      </c>
      <c r="E1113" s="15" t="str">
        <f>IFERROR(VLOOKUP(E1108&amp;-$A1113,SCH!$E$5:$P$9552,5,0),"")</f>
        <v>TVM</v>
      </c>
      <c r="F1113" s="15">
        <f>IFERROR(VLOOKUP(E1108&amp;-$A1113,SCH!$E$5:$P$9552,6,0),"")</f>
        <v>0.430555555555556</v>
      </c>
      <c r="G1113" s="47">
        <f>IFERROR(VLOOKUP(E1108&amp;-$A1113,SCH!$E$5:$P$9552,7,0),"")</f>
        <v>20.7</v>
      </c>
      <c r="H1113" s="48">
        <f t="shared" si="52"/>
        <v>0.00694444444444398</v>
      </c>
      <c r="I1113" s="62"/>
    </row>
    <row r="1114" ht="15.75" spans="1:9">
      <c r="A1114" s="46">
        <v>5</v>
      </c>
      <c r="B1114" s="15">
        <f>IFERROR(VLOOKUP(E1108&amp;-$A1114,SCH!$E$5:$P$9552,2,0),"")</f>
        <v>0.4375</v>
      </c>
      <c r="C1114" s="15" t="str">
        <f>IFERROR(VLOOKUP(E1108&amp;-$A1114,SCH!$E$5:$P$9552,3,0),"")</f>
        <v>TVM</v>
      </c>
      <c r="D1114" s="15" t="str">
        <f>IFERROR(VLOOKUP(E1108&amp;-$A1114,SCH!$E$5:$P$9552,4,0),"")</f>
        <v>NH</v>
      </c>
      <c r="E1114" s="15" t="str">
        <f>IFERROR(VLOOKUP(E1108&amp;-$A1114,SCH!$E$5:$P$9552,5,0),"")</f>
        <v>KLKV</v>
      </c>
      <c r="F1114" s="15">
        <f>IFERROR(VLOOKUP(E1108&amp;-$A1114,SCH!$E$5:$P$9552,6,0),"")</f>
        <v>0.489583333333333</v>
      </c>
      <c r="G1114" s="47">
        <f>IFERROR(VLOOKUP(E1108&amp;-$A1114,SCH!$E$5:$P$9552,7,0),"")</f>
        <v>33.7</v>
      </c>
      <c r="H1114" s="48">
        <f t="shared" si="52"/>
        <v>0.107638888888889</v>
      </c>
      <c r="I1114" s="62"/>
    </row>
    <row r="1115" ht="15.75" spans="1:9">
      <c r="A1115" s="46">
        <v>6</v>
      </c>
      <c r="B1115" s="15">
        <f>IFERROR(VLOOKUP(E1108&amp;-$A1115,SCH!$E$5:$P$9552,2,0),"")</f>
        <v>0.597222222222222</v>
      </c>
      <c r="C1115" s="15" t="str">
        <f>IFERROR(VLOOKUP(E1108&amp;-$A1115,SCH!$E$5:$P$9552,3,0),"")</f>
        <v>KLKV</v>
      </c>
      <c r="D1115" s="15" t="str">
        <f>IFERROR(VLOOKUP(E1108&amp;-$A1115,SCH!$E$5:$P$9552,4,0),"")</f>
        <v>NH</v>
      </c>
      <c r="E1115" s="15" t="str">
        <f>IFERROR(VLOOKUP(E1108&amp;-$A1115,SCH!$E$5:$P$9552,5,0),"")</f>
        <v>TVM</v>
      </c>
      <c r="F1115" s="15">
        <f>IFERROR(VLOOKUP(E1108&amp;-$A1115,SCH!$E$5:$P$9552,6,0),"")</f>
        <v>0.65625</v>
      </c>
      <c r="G1115" s="47">
        <f>IFERROR(VLOOKUP(E1108&amp;-$A1115,SCH!$E$5:$P$9552,7,0),"")</f>
        <v>33.7</v>
      </c>
      <c r="H1115" s="48">
        <f t="shared" si="52"/>
        <v>0.00694444444444398</v>
      </c>
      <c r="I1115" s="62"/>
    </row>
    <row r="1116" ht="15.75" spans="1:9">
      <c r="A1116" s="46">
        <v>7</v>
      </c>
      <c r="B1116" s="15">
        <f>IFERROR(VLOOKUP(E1108&amp;-$A1116,SCH!$E$5:$P$9552,2,0),"")</f>
        <v>0.663194444444444</v>
      </c>
      <c r="C1116" s="15" t="str">
        <f>IFERROR(VLOOKUP(E1108&amp;-$A1116,SCH!$E$5:$P$9552,3,0),"")</f>
        <v>TVM</v>
      </c>
      <c r="D1116" s="15" t="str">
        <f>IFERROR(VLOOKUP(E1108&amp;-$A1116,SCH!$E$5:$P$9552,4,0),"")</f>
        <v>NH</v>
      </c>
      <c r="E1116" s="15" t="str">
        <f>IFERROR(VLOOKUP(E1108&amp;-$A1116,SCH!$E$5:$P$9552,5,0),"")</f>
        <v>KLKV</v>
      </c>
      <c r="F1116" s="15">
        <f>IFERROR(VLOOKUP(E1108&amp;-$A1116,SCH!$E$5:$P$9552,6,0),"")</f>
        <v>0.722222222222222</v>
      </c>
      <c r="G1116" s="47">
        <f>IFERROR(VLOOKUP(E1108&amp;-$A1116,SCH!$E$5:$P$9552,7,0),"")</f>
        <v>33.7</v>
      </c>
      <c r="H1116" s="48">
        <f t="shared" si="52"/>
        <v>0.00694444444444497</v>
      </c>
      <c r="I1116" s="62"/>
    </row>
    <row r="1117" ht="16.5" spans="1:9">
      <c r="A1117" s="46">
        <v>8</v>
      </c>
      <c r="B1117" s="15">
        <f>IFERROR(VLOOKUP(E1108&amp;-$A1117,SCH!$E$5:$P$9552,2,0),"")</f>
        <v>0.729166666666667</v>
      </c>
      <c r="C1117" s="15" t="str">
        <f>IFERROR(VLOOKUP(E1108&amp;-$A1117,SCH!$E$5:$P$9552,3,0),"")</f>
        <v>KLKV</v>
      </c>
      <c r="D1117" s="15" t="str">
        <f>IFERROR(VLOOKUP(E1108&amp;-$A1117,SCH!$E$5:$P$9552,4,0),"")</f>
        <v>NH</v>
      </c>
      <c r="E1117" s="15" t="str">
        <f>IFERROR(VLOOKUP(E1108&amp;-$A1117,SCH!$E$5:$P$9552,5,0),"")</f>
        <v>PSL</v>
      </c>
      <c r="F1117" s="15">
        <f>IFERROR(VLOOKUP(E1108&amp;-$A1117,SCH!$E$5:$P$9552,6,0),"")</f>
        <v>0.736111111111111</v>
      </c>
      <c r="G1117" s="47">
        <f>IFERROR(VLOOKUP(E1108&amp;-$A1117,SCH!$E$5:$P$9552,7,0),"")</f>
        <v>3.5</v>
      </c>
      <c r="H1117" s="48" t="str">
        <f>IFERROR((#REF!-F1117),"")</f>
        <v/>
      </c>
      <c r="I1117" s="62"/>
    </row>
    <row r="1118" ht="16.5" spans="1:9">
      <c r="A1118" s="53" t="s">
        <v>144</v>
      </c>
      <c r="B1118" s="53"/>
      <c r="C1118" s="54">
        <f>B1110-TIME(0,15,0)</f>
        <v>0.260416666666666</v>
      </c>
      <c r="D1118" s="53" t="s">
        <v>145</v>
      </c>
      <c r="E1118" s="55">
        <f>VLOOKUP(E1108&amp;-$A1110,SCH!$E$5:$P$9552,8,0)</f>
        <v>0.378472222222222</v>
      </c>
      <c r="F1118" s="56" t="s">
        <v>146</v>
      </c>
      <c r="G1118" s="56"/>
      <c r="H1118" s="56"/>
      <c r="I1118" s="64">
        <f>SUM(G1110:G1117)</f>
        <v>183.2</v>
      </c>
    </row>
    <row r="1119" ht="16.5" spans="1:9">
      <c r="A1119" s="53" t="s">
        <v>147</v>
      </c>
      <c r="B1119" s="53"/>
      <c r="C1119" s="54">
        <f>C1118+E1119</f>
        <v>0.746527777777777</v>
      </c>
      <c r="D1119" s="53" t="s">
        <v>148</v>
      </c>
      <c r="E1119" s="55">
        <f>VLOOKUP(E1108&amp;-$A1110,SCH!$E$5:$P$9552,9,0)</f>
        <v>0.486111111111111</v>
      </c>
      <c r="F1119" s="56" t="s">
        <v>149</v>
      </c>
      <c r="G1119" s="56"/>
      <c r="H1119" s="56"/>
      <c r="I1119" s="65">
        <f>VLOOKUP(E1108&amp;-$A1110,SCH!$E$5:$P$9552,10,0)</f>
        <v>0.0451388888888884</v>
      </c>
    </row>
    <row r="1120" ht="15.75" spans="1:9">
      <c r="A1120" s="57" t="s">
        <v>150</v>
      </c>
      <c r="B1120" s="57"/>
      <c r="C1120" s="57"/>
      <c r="D1120" s="57"/>
      <c r="E1120" s="57"/>
      <c r="F1120" s="57"/>
      <c r="G1120" s="57"/>
      <c r="H1120" s="57"/>
      <c r="I1120" s="57"/>
    </row>
    <row r="1121" ht="15.75" spans="1:9">
      <c r="A1121" s="57"/>
      <c r="B1121" s="57"/>
      <c r="C1121" s="57"/>
      <c r="D1121" s="57"/>
      <c r="E1121" s="57"/>
      <c r="F1121" s="57"/>
      <c r="G1121" s="57"/>
      <c r="H1121" s="57"/>
      <c r="I1121" s="57"/>
    </row>
    <row r="1122" ht="15.75" spans="1:9">
      <c r="A1122" s="57"/>
      <c r="B1122" s="57"/>
      <c r="C1122" s="57"/>
      <c r="D1122" s="57"/>
      <c r="E1122" s="57"/>
      <c r="F1122" s="57"/>
      <c r="G1122" s="57"/>
      <c r="H1122" s="57"/>
      <c r="I1122" s="57"/>
    </row>
    <row r="1123" ht="15.75" spans="1:9">
      <c r="A1123" s="58" t="s">
        <v>151</v>
      </c>
      <c r="B1123" s="58"/>
      <c r="C1123" s="58"/>
      <c r="D1123" s="59" t="s">
        <v>152</v>
      </c>
      <c r="E1123" s="58" t="s">
        <v>153</v>
      </c>
      <c r="F1123" s="58"/>
      <c r="G1123" s="58"/>
      <c r="H1123" s="58"/>
      <c r="I1123" s="58"/>
    </row>
    <row r="1124" ht="15.75" spans="1:9">
      <c r="A1124" s="58"/>
      <c r="B1124" s="58"/>
      <c r="C1124" s="58"/>
      <c r="D1124" s="59"/>
      <c r="E1124" s="58"/>
      <c r="F1124" s="58"/>
      <c r="G1124" s="58"/>
      <c r="H1124" s="58"/>
      <c r="I1124" s="58"/>
    </row>
    <row r="1125" ht="15.75" spans="1:9">
      <c r="A1125" s="58"/>
      <c r="B1125" s="58"/>
      <c r="C1125" s="58"/>
      <c r="D1125" s="59"/>
      <c r="E1125" s="58"/>
      <c r="F1125" s="58"/>
      <c r="G1125" s="58"/>
      <c r="H1125" s="58"/>
      <c r="I1125" s="58"/>
    </row>
    <row r="1126" ht="15.75" spans="1:9">
      <c r="A1126" s="58"/>
      <c r="B1126" s="58"/>
      <c r="C1126" s="58"/>
      <c r="D1126" s="59"/>
      <c r="E1126" s="58"/>
      <c r="F1126" s="58"/>
      <c r="G1126" s="58"/>
      <c r="H1126" s="58"/>
      <c r="I1126" s="58"/>
    </row>
    <row r="1127" spans="1:9">
      <c r="A1127" s="69"/>
      <c r="B1127" s="69"/>
      <c r="C1127" s="69"/>
      <c r="D1127" s="70"/>
      <c r="E1127" s="69"/>
      <c r="F1127" s="69"/>
      <c r="G1127" s="69"/>
      <c r="H1127" s="69"/>
      <c r="I1127" s="69"/>
    </row>
    <row r="1128" ht="15.75"/>
    <row r="1129" ht="21" spans="1:9">
      <c r="A1129" s="29" t="str">
        <f>SCH!$A$1</f>
        <v>UNIT : PARASSALA</v>
      </c>
      <c r="B1129" s="29"/>
      <c r="C1129" s="29"/>
      <c r="D1129" s="29"/>
      <c r="E1129" s="29"/>
      <c r="F1129" s="29"/>
      <c r="G1129" s="29"/>
      <c r="H1129" s="29"/>
      <c r="I1129" s="29"/>
    </row>
    <row r="1130" ht="19.5" customHeight="1" spans="1:9">
      <c r="A1130" s="30" t="s">
        <v>135</v>
      </c>
      <c r="B1130" s="30"/>
      <c r="C1130" s="30"/>
      <c r="D1130" s="31"/>
      <c r="E1130" s="31"/>
      <c r="F1130" s="31"/>
      <c r="G1130" s="32" t="s">
        <v>136</v>
      </c>
      <c r="H1130" s="32"/>
      <c r="I1130" s="32"/>
    </row>
    <row r="1131" ht="16.5" customHeight="1" spans="1:9">
      <c r="A1131" s="33" t="s">
        <v>137</v>
      </c>
      <c r="B1131" s="33"/>
      <c r="C1131" s="34" t="s">
        <v>138</v>
      </c>
      <c r="D1131" s="33" t="s">
        <v>139</v>
      </c>
      <c r="E1131" s="35">
        <v>64</v>
      </c>
      <c r="F1131" s="35"/>
      <c r="G1131" s="36" t="s">
        <v>140</v>
      </c>
      <c r="H1131" s="37"/>
      <c r="I1131" s="37"/>
    </row>
    <row r="1132" ht="29.25" spans="1:9">
      <c r="A1132" s="38" t="s">
        <v>6</v>
      </c>
      <c r="B1132" s="39" t="s">
        <v>20</v>
      </c>
      <c r="C1132" s="39" t="s">
        <v>21</v>
      </c>
      <c r="D1132" s="39" t="s">
        <v>141</v>
      </c>
      <c r="E1132" s="39" t="s">
        <v>22</v>
      </c>
      <c r="F1132" s="40" t="s">
        <v>142</v>
      </c>
      <c r="G1132" s="41" t="s">
        <v>143</v>
      </c>
      <c r="H1132" s="40" t="s">
        <v>19</v>
      </c>
      <c r="I1132" s="60" t="s">
        <v>25</v>
      </c>
    </row>
    <row r="1133" ht="15.75" spans="1:9">
      <c r="A1133" s="42">
        <v>1</v>
      </c>
      <c r="B1133" s="43">
        <f>IFERROR(VLOOKUP(E1131&amp;-$A1133,SCH!$E$5:$P$9552,2,0),"")</f>
        <v>0.180555555555556</v>
      </c>
      <c r="C1133" s="43" t="str">
        <f>IFERROR(VLOOKUP(E1131&amp;-$A1133,SCH!$E$5:$P$9552,3,0),"")</f>
        <v>PSL</v>
      </c>
      <c r="D1133" s="43" t="str">
        <f>IFERROR(VLOOKUP(E1131&amp;-$A1133,SCH!$E$5:$P$9552,4,0),"")</f>
        <v>NH</v>
      </c>
      <c r="E1133" s="43" t="str">
        <f>IFERROR(VLOOKUP(E1131&amp;-$A1133,SCH!$E$5:$P$9552,5,0),"")</f>
        <v>KLKV</v>
      </c>
      <c r="F1133" s="43">
        <f>IFERROR(VLOOKUP(E1131&amp;-$A1133,SCH!$E$5:$P$9552,6,0),"")</f>
        <v>0.184027777777778</v>
      </c>
      <c r="G1133" s="44">
        <f>IFERROR(VLOOKUP(E1131&amp;-$A1133,SCH!$E$5:$P$9552,7,0),"")</f>
        <v>3.5</v>
      </c>
      <c r="H1133" s="45">
        <f t="shared" ref="H1133:H1137" si="53">IFERROR((B1134-F1133),"")</f>
        <v>0.00347222222222199</v>
      </c>
      <c r="I1133" s="61"/>
    </row>
    <row r="1134" ht="15.75" spans="1:9">
      <c r="A1134" s="46">
        <v>2</v>
      </c>
      <c r="B1134" s="15">
        <f>IFERROR(VLOOKUP(E1131&amp;-$A1134,SCH!$E$5:$P$9552,2,0),"")</f>
        <v>0.1875</v>
      </c>
      <c r="C1134" s="15" t="str">
        <f>IFERROR(VLOOKUP(E1131&amp;-$A1134,SCH!$E$5:$P$9552,3,0),"")</f>
        <v>KLKV</v>
      </c>
      <c r="D1134" s="15" t="str">
        <f>IFERROR(VLOOKUP(E1131&amp;-$A1134,SCH!$E$5:$P$9552,4,0),"")</f>
        <v>PVR-VZM-BYPASS</v>
      </c>
      <c r="E1134" s="15" t="str">
        <f>IFERROR(VLOOKUP(E1131&amp;-$A1134,SCH!$E$5:$P$9552,5,0),"")</f>
        <v>TVM</v>
      </c>
      <c r="F1134" s="15">
        <f>IFERROR(VLOOKUP(E1131&amp;-$A1134,SCH!$E$5:$P$9552,6,0),"")</f>
        <v>0.270833333333333</v>
      </c>
      <c r="G1134" s="47">
        <f>IFERROR(VLOOKUP(E1131&amp;-$A1134,SCH!$E$5:$P$9552,7,0),"")</f>
        <v>45</v>
      </c>
      <c r="H1134" s="48">
        <f t="shared" si="53"/>
        <v>0.020833333333334</v>
      </c>
      <c r="I1134" s="62"/>
    </row>
    <row r="1135" ht="15.75" spans="1:9">
      <c r="A1135" s="46">
        <v>3</v>
      </c>
      <c r="B1135" s="15">
        <f>IFERROR(VLOOKUP(E1131&amp;-$A1135,SCH!$E$5:$P$9552,2,0),"")</f>
        <v>0.291666666666667</v>
      </c>
      <c r="C1135" s="15" t="str">
        <f>IFERROR(VLOOKUP(E1131&amp;-$A1135,SCH!$E$5:$P$9552,3,0),"")</f>
        <v>TVM</v>
      </c>
      <c r="D1135" s="15" t="str">
        <f>IFERROR(VLOOKUP(E1131&amp;-$A1135,SCH!$E$5:$P$9552,4,0),"")</f>
        <v>AVPM-PKDA</v>
      </c>
      <c r="E1135" s="15" t="str">
        <f>IFERROR(VLOOKUP(E1131&amp;-$A1135,SCH!$E$5:$P$9552,5,0),"")</f>
        <v>KLKV</v>
      </c>
      <c r="F1135" s="15">
        <f>IFERROR(VLOOKUP(E1131&amp;-$A1135,SCH!$E$5:$P$9552,6,0),"")</f>
        <v>0.381944444444445</v>
      </c>
      <c r="G1135" s="47">
        <f>IFERROR(VLOOKUP(E1131&amp;-$A1135,SCH!$E$5:$P$9552,7,0),"")</f>
        <v>50</v>
      </c>
      <c r="H1135" s="48">
        <f t="shared" si="53"/>
        <v>0.00694444444444403</v>
      </c>
      <c r="I1135" s="62"/>
    </row>
    <row r="1136" ht="15.75" spans="1:9">
      <c r="A1136" s="46">
        <v>4</v>
      </c>
      <c r="B1136" s="15">
        <f>IFERROR(VLOOKUP(E1131&amp;-$A1136,SCH!$E$5:$P$9552,2,0),"")</f>
        <v>0.388888888888889</v>
      </c>
      <c r="C1136" s="15" t="str">
        <f>IFERROR(VLOOKUP(E1131&amp;-$A1136,SCH!$E$5:$P$9552,3,0),"")</f>
        <v>KLKV</v>
      </c>
      <c r="D1136" s="15" t="str">
        <f>IFERROR(VLOOKUP(E1131&amp;-$A1136,SCH!$E$5:$P$9552,4,0),"")</f>
        <v>PVR-VZM-BYPASS</v>
      </c>
      <c r="E1136" s="15" t="str">
        <f>IFERROR(VLOOKUP(E1131&amp;-$A1136,SCH!$E$5:$P$9552,5,0),"")</f>
        <v>TVM</v>
      </c>
      <c r="F1136" s="15">
        <f>IFERROR(VLOOKUP(E1131&amp;-$A1136,SCH!$E$5:$P$9552,6,0),"")</f>
        <v>0.472222222222222</v>
      </c>
      <c r="G1136" s="47">
        <f>IFERROR(VLOOKUP(E1131&amp;-$A1136,SCH!$E$5:$P$9552,7,0),"")</f>
        <v>45</v>
      </c>
      <c r="H1136" s="48">
        <f t="shared" si="53"/>
        <v>0.034722222222222</v>
      </c>
      <c r="I1136" s="62"/>
    </row>
    <row r="1137" ht="15.75" spans="1:9">
      <c r="A1137" s="46">
        <v>5</v>
      </c>
      <c r="B1137" s="15">
        <f>IFERROR(VLOOKUP(E1131&amp;-$A1137,SCH!$E$5:$P$9552,2,0),"")</f>
        <v>0.506944444444444</v>
      </c>
      <c r="C1137" s="15" t="str">
        <f>IFERROR(VLOOKUP(E1131&amp;-$A1137,SCH!$E$5:$P$9552,3,0),"")</f>
        <v>TVM</v>
      </c>
      <c r="D1137" s="15" t="str">
        <f>IFERROR(VLOOKUP(E1131&amp;-$A1137,SCH!$E$5:$P$9552,4,0),"")</f>
        <v>VZM-PVR</v>
      </c>
      <c r="E1137" s="15" t="str">
        <f>IFERROR(VLOOKUP(E1131&amp;-$A1137,SCH!$E$5:$P$9552,5,0),"")</f>
        <v>KLKV</v>
      </c>
      <c r="F1137" s="15">
        <f>IFERROR(VLOOKUP(E1131&amp;-$A1137,SCH!$E$5:$P$9552,6,0),"")</f>
        <v>0.590277777777777</v>
      </c>
      <c r="G1137" s="47">
        <f>IFERROR(VLOOKUP(E1131&amp;-$A1137,SCH!$E$5:$P$9552,7,0),"")</f>
        <v>45</v>
      </c>
      <c r="H1137" s="48">
        <f t="shared" si="53"/>
        <v>0.00347222222222299</v>
      </c>
      <c r="I1137" s="62"/>
    </row>
    <row r="1138" ht="16.5" spans="1:9">
      <c r="A1138" s="46">
        <v>6</v>
      </c>
      <c r="B1138" s="15">
        <f>IFERROR(VLOOKUP(E1131&amp;-$A1138,SCH!$E$5:$P$9552,2,0),"")</f>
        <v>0.59375</v>
      </c>
      <c r="C1138" s="15" t="str">
        <f>IFERROR(VLOOKUP(E1131&amp;-$A1138,SCH!$E$5:$P$9552,3,0),"")</f>
        <v>KLKV</v>
      </c>
      <c r="D1138" s="15" t="str">
        <f>IFERROR(VLOOKUP(E1131&amp;-$A1138,SCH!$E$5:$P$9552,4,0),"")</f>
        <v>NH</v>
      </c>
      <c r="E1138" s="15" t="str">
        <f>IFERROR(VLOOKUP(E1131&amp;-$A1138,SCH!$E$5:$P$9552,5,0),"")</f>
        <v>PSL</v>
      </c>
      <c r="F1138" s="15">
        <f>IFERROR(VLOOKUP(E1131&amp;-$A1138,SCH!$E$5:$P$9552,6,0),"")</f>
        <v>0.597222222222222</v>
      </c>
      <c r="G1138" s="47">
        <f>IFERROR(VLOOKUP(E1131&amp;-$A1138,SCH!$E$5:$P$9552,7,0),"")</f>
        <v>3.5</v>
      </c>
      <c r="H1138" s="48" t="str">
        <f>IFERROR((#REF!-F1138),"")</f>
        <v/>
      </c>
      <c r="I1138" s="62"/>
    </row>
    <row r="1139" ht="16.5" customHeight="1" spans="1:9">
      <c r="A1139" s="53" t="s">
        <v>144</v>
      </c>
      <c r="B1139" s="53"/>
      <c r="C1139" s="54">
        <f>B1133-TIME(0,15,0)</f>
        <v>0.170138888888889</v>
      </c>
      <c r="D1139" s="53" t="s">
        <v>145</v>
      </c>
      <c r="E1139" s="55">
        <f>VLOOKUP(E1131&amp;-$A1133,SCH!$E$5:$P$9552,8,0)</f>
        <v>0.402777777777777</v>
      </c>
      <c r="F1139" s="56" t="s">
        <v>146</v>
      </c>
      <c r="G1139" s="56"/>
      <c r="H1139" s="56"/>
      <c r="I1139" s="64">
        <f>SUM(G1133:G1138)</f>
        <v>192</v>
      </c>
    </row>
    <row r="1140" ht="16.5" customHeight="1" spans="1:9">
      <c r="A1140" s="53" t="s">
        <v>147</v>
      </c>
      <c r="B1140" s="53"/>
      <c r="C1140" s="54">
        <f>C1139+E1140</f>
        <v>0.607638888888888</v>
      </c>
      <c r="D1140" s="53" t="s">
        <v>148</v>
      </c>
      <c r="E1140" s="55">
        <f>VLOOKUP(E1131&amp;-$A1133,SCH!$E$5:$P$9552,9,0)</f>
        <v>0.437499999999999</v>
      </c>
      <c r="F1140" s="56" t="s">
        <v>149</v>
      </c>
      <c r="G1140" s="56"/>
      <c r="H1140" s="56"/>
      <c r="I1140" s="65">
        <f>VLOOKUP(E1131&amp;-$A1133,SCH!$E$5:$P$9552,10,0)</f>
        <v>0.069444444444444</v>
      </c>
    </row>
    <row r="1141" ht="15.75" customHeight="1" spans="1:9">
      <c r="A1141" s="57" t="s">
        <v>150</v>
      </c>
      <c r="B1141" s="57"/>
      <c r="C1141" s="57"/>
      <c r="D1141" s="57"/>
      <c r="E1141" s="57"/>
      <c r="F1141" s="57"/>
      <c r="G1141" s="57"/>
      <c r="H1141" s="57"/>
      <c r="I1141" s="57"/>
    </row>
    <row r="1142" ht="15.75" spans="1:9">
      <c r="A1142" s="57"/>
      <c r="B1142" s="57"/>
      <c r="C1142" s="57"/>
      <c r="D1142" s="57"/>
      <c r="E1142" s="57"/>
      <c r="F1142" s="57"/>
      <c r="G1142" s="57"/>
      <c r="H1142" s="57"/>
      <c r="I1142" s="57"/>
    </row>
    <row r="1143" ht="15.75" spans="1:9">
      <c r="A1143" s="57"/>
      <c r="B1143" s="57"/>
      <c r="C1143" s="57"/>
      <c r="D1143" s="57"/>
      <c r="E1143" s="57"/>
      <c r="F1143" s="57"/>
      <c r="G1143" s="57"/>
      <c r="H1143" s="57"/>
      <c r="I1143" s="57"/>
    </row>
    <row r="1144" ht="15.75" customHeight="1" spans="1:9">
      <c r="A1144" s="58" t="s">
        <v>151</v>
      </c>
      <c r="B1144" s="58"/>
      <c r="C1144" s="58"/>
      <c r="D1144" s="59" t="s">
        <v>152</v>
      </c>
      <c r="E1144" s="58" t="s">
        <v>153</v>
      </c>
      <c r="F1144" s="58"/>
      <c r="G1144" s="58"/>
      <c r="H1144" s="58"/>
      <c r="I1144" s="58"/>
    </row>
    <row r="1145" ht="15.75" spans="1:9">
      <c r="A1145" s="58"/>
      <c r="B1145" s="58"/>
      <c r="C1145" s="58"/>
      <c r="D1145" s="59"/>
      <c r="E1145" s="58"/>
      <c r="F1145" s="58"/>
      <c r="G1145" s="58"/>
      <c r="H1145" s="58"/>
      <c r="I1145" s="58"/>
    </row>
    <row r="1146" ht="15.75" spans="1:9">
      <c r="A1146" s="58"/>
      <c r="B1146" s="58"/>
      <c r="C1146" s="58"/>
      <c r="D1146" s="59"/>
      <c r="E1146" s="58"/>
      <c r="F1146" s="58"/>
      <c r="G1146" s="58"/>
      <c r="H1146" s="58"/>
      <c r="I1146" s="58"/>
    </row>
    <row r="1147" ht="15.75" spans="1:9">
      <c r="A1147" s="58"/>
      <c r="B1147" s="58"/>
      <c r="C1147" s="58"/>
      <c r="D1147" s="59"/>
      <c r="E1147" s="58"/>
      <c r="F1147" s="58"/>
      <c r="G1147" s="58"/>
      <c r="H1147" s="58"/>
      <c r="I1147" s="58"/>
    </row>
    <row r="1148" ht="15.75"/>
    <row r="1149" ht="21" spans="1:9">
      <c r="A1149" s="29" t="str">
        <f>SCH!$A$1</f>
        <v>UNIT : PARASSALA</v>
      </c>
      <c r="B1149" s="29"/>
      <c r="C1149" s="29"/>
      <c r="D1149" s="29"/>
      <c r="E1149" s="29"/>
      <c r="F1149" s="29"/>
      <c r="G1149" s="29"/>
      <c r="H1149" s="29"/>
      <c r="I1149" s="29"/>
    </row>
    <row r="1150" ht="19.5" customHeight="1" spans="1:9">
      <c r="A1150" s="30" t="s">
        <v>135</v>
      </c>
      <c r="B1150" s="30"/>
      <c r="C1150" s="30"/>
      <c r="D1150" s="31"/>
      <c r="E1150" s="31"/>
      <c r="F1150" s="31"/>
      <c r="G1150" s="32" t="s">
        <v>136</v>
      </c>
      <c r="H1150" s="32"/>
      <c r="I1150" s="32"/>
    </row>
    <row r="1151" ht="16.5" customHeight="1" spans="1:9">
      <c r="A1151" s="33" t="s">
        <v>137</v>
      </c>
      <c r="B1151" s="33"/>
      <c r="C1151" s="34" t="s">
        <v>138</v>
      </c>
      <c r="D1151" s="33" t="s">
        <v>139</v>
      </c>
      <c r="E1151" s="35">
        <v>65</v>
      </c>
      <c r="F1151" s="35"/>
      <c r="G1151" s="36" t="s">
        <v>140</v>
      </c>
      <c r="H1151" s="37"/>
      <c r="I1151" s="37"/>
    </row>
    <row r="1152" ht="29.25" spans="1:9">
      <c r="A1152" s="38" t="s">
        <v>6</v>
      </c>
      <c r="B1152" s="39" t="s">
        <v>20</v>
      </c>
      <c r="C1152" s="39" t="s">
        <v>21</v>
      </c>
      <c r="D1152" s="39" t="s">
        <v>141</v>
      </c>
      <c r="E1152" s="39" t="s">
        <v>22</v>
      </c>
      <c r="F1152" s="40" t="s">
        <v>142</v>
      </c>
      <c r="G1152" s="41" t="s">
        <v>143</v>
      </c>
      <c r="H1152" s="40" t="s">
        <v>19</v>
      </c>
      <c r="I1152" s="60" t="s">
        <v>25</v>
      </c>
    </row>
    <row r="1153" ht="15.75" spans="1:9">
      <c r="A1153" s="42">
        <v>1</v>
      </c>
      <c r="B1153" s="43">
        <f>IFERROR(VLOOKUP(E1151&amp;-$A1153,SCH!$E$5:$P$9552,2,0),"")</f>
        <v>0.215277777777778</v>
      </c>
      <c r="C1153" s="43" t="str">
        <f>IFERROR(VLOOKUP(E1151&amp;-$A1153,SCH!$E$5:$P$9552,3,0),"")</f>
        <v>PSL</v>
      </c>
      <c r="D1153" s="43" t="str">
        <f>IFERROR(VLOOKUP(E1151&amp;-$A1153,SCH!$E$5:$P$9552,4,0),"")</f>
        <v>NH</v>
      </c>
      <c r="E1153" s="43" t="str">
        <f>IFERROR(VLOOKUP(E1151&amp;-$A1153,SCH!$E$5:$P$9552,5,0),"")</f>
        <v>KLKV</v>
      </c>
      <c r="F1153" s="43">
        <f>IFERROR(VLOOKUP(E1151&amp;-$A1153,SCH!$E$5:$P$9552,6,0),"")</f>
        <v>0.21875</v>
      </c>
      <c r="G1153" s="44">
        <f>IFERROR(VLOOKUP(E1151&amp;-$A1153,SCH!$E$5:$P$9552,7,0),"")</f>
        <v>3.5</v>
      </c>
      <c r="H1153" s="45">
        <f t="shared" ref="H1153:H1157" si="54">IFERROR((B1154-F1153),"")</f>
        <v>0.00347222222222199</v>
      </c>
      <c r="I1153" s="61"/>
    </row>
    <row r="1154" ht="15.75" spans="1:9">
      <c r="A1154" s="46">
        <v>2</v>
      </c>
      <c r="B1154" s="15">
        <f>IFERROR(VLOOKUP(E1151&amp;-$A1154,SCH!$E$5:$P$9552,2,0),"")</f>
        <v>0.222222222222222</v>
      </c>
      <c r="C1154" s="15" t="str">
        <f>IFERROR(VLOOKUP(E1151&amp;-$A1154,SCH!$E$5:$P$9552,3,0),"")</f>
        <v>KLKV</v>
      </c>
      <c r="D1154" s="15" t="str">
        <f>IFERROR(VLOOKUP(E1151&amp;-$A1154,SCH!$E$5:$P$9552,4,0),"")</f>
        <v>PVR-VZM-BYPASS-TVM-KANMLA</v>
      </c>
      <c r="E1154" s="15" t="str">
        <f>IFERROR(VLOOKUP(E1151&amp;-$A1154,SCH!$E$5:$P$9552,5,0),"")</f>
        <v>MC</v>
      </c>
      <c r="F1154" s="15">
        <f>IFERROR(VLOOKUP(E1151&amp;-$A1154,SCH!$E$5:$P$9552,6,0),"")</f>
        <v>0.319444444444444</v>
      </c>
      <c r="G1154" s="47">
        <f>IFERROR(VLOOKUP(E1151&amp;-$A1154,SCH!$E$5:$P$9552,7,0),"")</f>
        <v>55</v>
      </c>
      <c r="H1154" s="48">
        <f t="shared" si="54"/>
        <v>0.00694444444444503</v>
      </c>
      <c r="I1154" s="62"/>
    </row>
    <row r="1155" ht="15.75" spans="1:9">
      <c r="A1155" s="46">
        <v>3</v>
      </c>
      <c r="B1155" s="15">
        <f>IFERROR(VLOOKUP(E1151&amp;-$A1155,SCH!$E$5:$P$9552,2,0),"")</f>
        <v>0.326388888888889</v>
      </c>
      <c r="C1155" s="15" t="str">
        <f>IFERROR(VLOOKUP(E1151&amp;-$A1155,SCH!$E$5:$P$9552,3,0),"")</f>
        <v>MC</v>
      </c>
      <c r="D1155" s="15" t="str">
        <f>IFERROR(VLOOKUP(E1151&amp;-$A1155,SCH!$E$5:$P$9552,4,0),"")</f>
        <v>KNMLA-VZM-PVR</v>
      </c>
      <c r="E1155" s="15" t="str">
        <f>IFERROR(VLOOKUP(E1151&amp;-$A1155,SCH!$E$5:$P$9552,5,0),"")</f>
        <v>KLKV</v>
      </c>
      <c r="F1155" s="15">
        <f>IFERROR(VLOOKUP(E1151&amp;-$A1155,SCH!$E$5:$P$9552,6,0),"")</f>
        <v>0.423611111111111</v>
      </c>
      <c r="G1155" s="47">
        <f>IFERROR(VLOOKUP(E1151&amp;-$A1155,SCH!$E$5:$P$9552,7,0),"")</f>
        <v>55</v>
      </c>
      <c r="H1155" s="48">
        <f t="shared" si="54"/>
        <v>0.020833333333333</v>
      </c>
      <c r="I1155" s="62"/>
    </row>
    <row r="1156" ht="15.75" spans="1:9">
      <c r="A1156" s="46">
        <v>4</v>
      </c>
      <c r="B1156" s="15">
        <f>IFERROR(VLOOKUP(E1151&amp;-$A1156,SCH!$E$5:$P$9552,2,0),"")</f>
        <v>0.444444444444444</v>
      </c>
      <c r="C1156" s="15" t="str">
        <f>IFERROR(VLOOKUP(E1151&amp;-$A1156,SCH!$E$5:$P$9552,3,0),"")</f>
        <v>KLKV</v>
      </c>
      <c r="D1156" s="15" t="str">
        <f>IFERROR(VLOOKUP(E1151&amp;-$A1156,SCH!$E$5:$P$9552,4,0),"")</f>
        <v>PVR-VZM-BYPASS</v>
      </c>
      <c r="E1156" s="15" t="str">
        <f>IFERROR(VLOOKUP(E1151&amp;-$A1156,SCH!$E$5:$P$9552,5,0),"")</f>
        <v>TVM</v>
      </c>
      <c r="F1156" s="15">
        <f>IFERROR(VLOOKUP(E1151&amp;-$A1156,SCH!$E$5:$P$9552,6,0),"")</f>
        <v>0.520833333333333</v>
      </c>
      <c r="G1156" s="47">
        <f>IFERROR(VLOOKUP(E1151&amp;-$A1156,SCH!$E$5:$P$9552,7,0),"")</f>
        <v>45</v>
      </c>
      <c r="H1156" s="48">
        <f t="shared" si="54"/>
        <v>0.00694444444444497</v>
      </c>
      <c r="I1156" s="62"/>
    </row>
    <row r="1157" ht="15.75" spans="1:9">
      <c r="A1157" s="46">
        <v>5</v>
      </c>
      <c r="B1157" s="15">
        <f>IFERROR(VLOOKUP(E1151&amp;-$A1157,SCH!$E$5:$P$9552,2,0),"")</f>
        <v>0.527777777777778</v>
      </c>
      <c r="C1157" s="15" t="str">
        <f>IFERROR(VLOOKUP(E1151&amp;-$A1157,SCH!$E$5:$P$9552,3,0),"")</f>
        <v>TVM</v>
      </c>
      <c r="D1157" s="15" t="str">
        <f>IFERROR(VLOOKUP(E1151&amp;-$A1157,SCH!$E$5:$P$9552,4,0),"")</f>
        <v>VZM-PVR</v>
      </c>
      <c r="E1157" s="15" t="str">
        <f>IFERROR(VLOOKUP(E1151&amp;-$A1157,SCH!$E$5:$P$9552,5,0),"")</f>
        <v>KLKV</v>
      </c>
      <c r="F1157" s="15">
        <f>IFERROR(VLOOKUP(E1151&amp;-$A1157,SCH!$E$5:$P$9552,6,0),"")</f>
        <v>0.604166666666667</v>
      </c>
      <c r="G1157" s="47">
        <f>IFERROR(VLOOKUP(E1151&amp;-$A1157,SCH!$E$5:$P$9552,7,0),"")</f>
        <v>45</v>
      </c>
      <c r="H1157" s="48">
        <f t="shared" si="54"/>
        <v>0.00347222222222199</v>
      </c>
      <c r="I1157" s="62"/>
    </row>
    <row r="1158" ht="16.5" spans="1:9">
      <c r="A1158" s="46">
        <v>6</v>
      </c>
      <c r="B1158" s="15">
        <f>IFERROR(VLOOKUP(E1151&amp;-$A1158,SCH!$E$5:$P$9552,2,0),"")</f>
        <v>0.607638888888889</v>
      </c>
      <c r="C1158" s="15" t="str">
        <f>IFERROR(VLOOKUP(E1151&amp;-$A1158,SCH!$E$5:$P$9552,3,0),"")</f>
        <v>KLKV</v>
      </c>
      <c r="D1158" s="15" t="str">
        <f>IFERROR(VLOOKUP(E1151&amp;-$A1158,SCH!$E$5:$P$9552,4,0),"")</f>
        <v>NH</v>
      </c>
      <c r="E1158" s="15" t="str">
        <f>IFERROR(VLOOKUP(E1151&amp;-$A1158,SCH!$E$5:$P$9552,5,0),"")</f>
        <v>PSL</v>
      </c>
      <c r="F1158" s="15">
        <f>IFERROR(VLOOKUP(E1151&amp;-$A1158,SCH!$E$5:$P$9552,6,0),"")</f>
        <v>0.611111111111111</v>
      </c>
      <c r="G1158" s="47">
        <f>IFERROR(VLOOKUP(E1151&amp;-$A1158,SCH!$E$5:$P$9552,7,0),"")</f>
        <v>3.5</v>
      </c>
      <c r="H1158" s="48" t="str">
        <f>IFERROR((#REF!-F1158),"")</f>
        <v/>
      </c>
      <c r="I1158" s="62"/>
    </row>
    <row r="1159" ht="16.5" customHeight="1" spans="1:9">
      <c r="A1159" s="53" t="s">
        <v>144</v>
      </c>
      <c r="B1159" s="53"/>
      <c r="C1159" s="54">
        <f>B1153-TIME(0,15,0)</f>
        <v>0.204861111111111</v>
      </c>
      <c r="D1159" s="53" t="s">
        <v>145</v>
      </c>
      <c r="E1159" s="55">
        <f>VLOOKUP(E1151&amp;-$A1153,SCH!$E$5:$P$9552,8,0)</f>
        <v>0.416666666666667</v>
      </c>
      <c r="F1159" s="56" t="s">
        <v>146</v>
      </c>
      <c r="G1159" s="56"/>
      <c r="H1159" s="56"/>
      <c r="I1159" s="64">
        <f>SUM(G1153:G1158)</f>
        <v>207</v>
      </c>
    </row>
    <row r="1160" ht="16.5" customHeight="1" spans="1:9">
      <c r="A1160" s="53" t="s">
        <v>147</v>
      </c>
      <c r="B1160" s="53"/>
      <c r="C1160" s="54">
        <f>C1159+E1160</f>
        <v>0.621527777777777</v>
      </c>
      <c r="D1160" s="53" t="s">
        <v>148</v>
      </c>
      <c r="E1160" s="55">
        <f>VLOOKUP(E1151&amp;-$A1153,SCH!$E$5:$P$9552,9,0)</f>
        <v>0.416666666666666</v>
      </c>
      <c r="F1160" s="56" t="s">
        <v>149</v>
      </c>
      <c r="G1160" s="56"/>
      <c r="H1160" s="56"/>
      <c r="I1160" s="65">
        <f>VLOOKUP(E1151&amp;-$A1153,SCH!$E$5:$P$9552,10,0)</f>
        <v>0.0833333333333336</v>
      </c>
    </row>
    <row r="1161" ht="15.75" customHeight="1" spans="1:9">
      <c r="A1161" s="57" t="s">
        <v>150</v>
      </c>
      <c r="B1161" s="57"/>
      <c r="C1161" s="57"/>
      <c r="D1161" s="57"/>
      <c r="E1161" s="57"/>
      <c r="F1161" s="57"/>
      <c r="G1161" s="57"/>
      <c r="H1161" s="57"/>
      <c r="I1161" s="57"/>
    </row>
    <row r="1162" ht="15.75" spans="1:9">
      <c r="A1162" s="57"/>
      <c r="B1162" s="57"/>
      <c r="C1162" s="57"/>
      <c r="D1162" s="57"/>
      <c r="E1162" s="57"/>
      <c r="F1162" s="57"/>
      <c r="G1162" s="57"/>
      <c r="H1162" s="57"/>
      <c r="I1162" s="57"/>
    </row>
    <row r="1163" ht="15.75" spans="1:9">
      <c r="A1163" s="57"/>
      <c r="B1163" s="57"/>
      <c r="C1163" s="57"/>
      <c r="D1163" s="57"/>
      <c r="E1163" s="57"/>
      <c r="F1163" s="57"/>
      <c r="G1163" s="57"/>
      <c r="H1163" s="57"/>
      <c r="I1163" s="57"/>
    </row>
    <row r="1164" ht="15.75" customHeight="1" spans="1:9">
      <c r="A1164" s="58" t="s">
        <v>151</v>
      </c>
      <c r="B1164" s="58"/>
      <c r="C1164" s="58"/>
      <c r="D1164" s="59" t="s">
        <v>152</v>
      </c>
      <c r="E1164" s="58" t="s">
        <v>153</v>
      </c>
      <c r="F1164" s="58"/>
      <c r="G1164" s="58"/>
      <c r="H1164" s="58"/>
      <c r="I1164" s="58"/>
    </row>
    <row r="1165" ht="15.75" spans="1:9">
      <c r="A1165" s="58"/>
      <c r="B1165" s="58"/>
      <c r="C1165" s="58"/>
      <c r="D1165" s="59"/>
      <c r="E1165" s="58"/>
      <c r="F1165" s="58"/>
      <c r="G1165" s="58"/>
      <c r="H1165" s="58"/>
      <c r="I1165" s="58"/>
    </row>
    <row r="1166" ht="15.75" spans="1:9">
      <c r="A1166" s="58"/>
      <c r="B1166" s="58"/>
      <c r="C1166" s="58"/>
      <c r="D1166" s="59"/>
      <c r="E1166" s="58"/>
      <c r="F1166" s="58"/>
      <c r="G1166" s="58"/>
      <c r="H1166" s="58"/>
      <c r="I1166" s="58"/>
    </row>
    <row r="1167" ht="15.75" spans="1:9">
      <c r="A1167" s="58"/>
      <c r="B1167" s="58"/>
      <c r="C1167" s="58"/>
      <c r="D1167" s="59"/>
      <c r="E1167" s="58"/>
      <c r="F1167" s="58"/>
      <c r="G1167" s="58"/>
      <c r="H1167" s="58"/>
      <c r="I1167" s="58"/>
    </row>
    <row r="1168" ht="15.75"/>
    <row r="1169" ht="21" spans="1:9">
      <c r="A1169" s="29" t="str">
        <f>SCH!$A$1</f>
        <v>UNIT : PARASSALA</v>
      </c>
      <c r="B1169" s="29"/>
      <c r="C1169" s="29"/>
      <c r="D1169" s="29"/>
      <c r="E1169" s="29"/>
      <c r="F1169" s="29"/>
      <c r="G1169" s="29"/>
      <c r="H1169" s="29"/>
      <c r="I1169" s="29"/>
    </row>
    <row r="1170" ht="19.5" customHeight="1" spans="1:9">
      <c r="A1170" s="30" t="s">
        <v>135</v>
      </c>
      <c r="B1170" s="30"/>
      <c r="C1170" s="30"/>
      <c r="D1170" s="31"/>
      <c r="E1170" s="31"/>
      <c r="F1170" s="31"/>
      <c r="G1170" s="32" t="s">
        <v>136</v>
      </c>
      <c r="H1170" s="32"/>
      <c r="I1170" s="32"/>
    </row>
    <row r="1171" ht="16.5" customHeight="1" spans="1:9">
      <c r="A1171" s="33" t="s">
        <v>137</v>
      </c>
      <c r="B1171" s="33"/>
      <c r="C1171" s="34" t="s">
        <v>138</v>
      </c>
      <c r="D1171" s="33" t="s">
        <v>139</v>
      </c>
      <c r="E1171" s="35">
        <v>66</v>
      </c>
      <c r="F1171" s="35"/>
      <c r="G1171" s="36" t="s">
        <v>140</v>
      </c>
      <c r="H1171" s="37"/>
      <c r="I1171" s="37"/>
    </row>
    <row r="1172" ht="29.25" spans="1:9">
      <c r="A1172" s="38" t="s">
        <v>6</v>
      </c>
      <c r="B1172" s="39" t="s">
        <v>20</v>
      </c>
      <c r="C1172" s="39" t="s">
        <v>21</v>
      </c>
      <c r="D1172" s="39" t="s">
        <v>141</v>
      </c>
      <c r="E1172" s="39" t="s">
        <v>22</v>
      </c>
      <c r="F1172" s="40" t="s">
        <v>142</v>
      </c>
      <c r="G1172" s="41" t="s">
        <v>143</v>
      </c>
      <c r="H1172" s="40" t="s">
        <v>19</v>
      </c>
      <c r="I1172" s="60" t="s">
        <v>25</v>
      </c>
    </row>
    <row r="1173" ht="15.75" spans="1:9">
      <c r="A1173" s="42">
        <v>1</v>
      </c>
      <c r="B1173" s="43">
        <f>IFERROR(VLOOKUP(E1171&amp;-$A1173,SCH!$E$5:$P$9552,2,0),"")</f>
        <v>0.628472222222222</v>
      </c>
      <c r="C1173" s="43" t="str">
        <f>IFERROR(VLOOKUP(E1171&amp;-$A1173,SCH!$E$5:$P$9552,3,0),"")</f>
        <v>PSL</v>
      </c>
      <c r="D1173" s="43" t="str">
        <f>IFERROR(VLOOKUP(E1171&amp;-$A1173,SCH!$E$5:$P$9552,4,0),"")</f>
        <v>NH</v>
      </c>
      <c r="E1173" s="43" t="str">
        <f>IFERROR(VLOOKUP(E1171&amp;-$A1173,SCH!$E$5:$P$9552,5,0),"")</f>
        <v>KLKV</v>
      </c>
      <c r="F1173" s="43">
        <f>IFERROR(VLOOKUP(E1171&amp;-$A1173,SCH!$E$5:$P$9552,6,0),"")</f>
        <v>0.635416666666666</v>
      </c>
      <c r="G1173" s="44">
        <f>IFERROR(VLOOKUP(E1171&amp;-$A1173,SCH!$E$5:$P$9552,7,0),"")</f>
        <v>3.5</v>
      </c>
      <c r="H1173" s="45">
        <f t="shared" ref="H1173:H1177" si="55">IFERROR((B1174-F1173),"")</f>
        <v>0.00694444444444509</v>
      </c>
      <c r="I1173" s="61"/>
    </row>
    <row r="1174" ht="15.75" spans="1:9">
      <c r="A1174" s="46">
        <v>2</v>
      </c>
      <c r="B1174" s="15">
        <f>IFERROR(VLOOKUP(E1171&amp;-$A1174,SCH!$E$5:$P$9552,2,0),"")</f>
        <v>0.642361111111111</v>
      </c>
      <c r="C1174" s="15" t="str">
        <f>IFERROR(VLOOKUP(E1171&amp;-$A1174,SCH!$E$5:$P$9552,3,0),"")</f>
        <v>KLKV</v>
      </c>
      <c r="D1174" s="15" t="str">
        <f>IFERROR(VLOOKUP(E1171&amp;-$A1174,SCH!$E$5:$P$9552,4,0),"")</f>
        <v>NH</v>
      </c>
      <c r="E1174" s="15" t="str">
        <f>IFERROR(VLOOKUP(E1171&amp;-$A1174,SCH!$E$5:$P$9552,5,0),"")</f>
        <v>TVM</v>
      </c>
      <c r="F1174" s="15">
        <f>IFERROR(VLOOKUP(E1171&amp;-$A1174,SCH!$E$5:$P$9552,6,0),"")</f>
        <v>0.701388888888889</v>
      </c>
      <c r="G1174" s="47">
        <f>IFERROR(VLOOKUP(E1171&amp;-$A1174,SCH!$E$5:$P$9552,7,0),"")</f>
        <v>33.7</v>
      </c>
      <c r="H1174" s="48">
        <f t="shared" si="55"/>
        <v>0.00694444444444409</v>
      </c>
      <c r="I1174" s="62"/>
    </row>
    <row r="1175" ht="15.75" spans="1:9">
      <c r="A1175" s="46">
        <v>3</v>
      </c>
      <c r="B1175" s="15">
        <f>IFERROR(VLOOKUP(E1171&amp;-$A1175,SCH!$E$5:$P$9552,2,0),"")</f>
        <v>0.708333333333333</v>
      </c>
      <c r="C1175" s="15" t="str">
        <f>IFERROR(VLOOKUP(E1171&amp;-$A1175,SCH!$E$5:$P$9552,3,0),"")</f>
        <v>TVM</v>
      </c>
      <c r="D1175" s="15" t="str">
        <f>IFERROR(VLOOKUP(E1171&amp;-$A1175,SCH!$E$5:$P$9552,4,0),"")</f>
        <v>NH</v>
      </c>
      <c r="E1175" s="15" t="str">
        <f>IFERROR(VLOOKUP(E1171&amp;-$A1175,SCH!$E$5:$P$9552,5,0),"")</f>
        <v>KLKV</v>
      </c>
      <c r="F1175" s="15">
        <f>IFERROR(VLOOKUP(E1171&amp;-$A1175,SCH!$E$5:$P$9552,6,0),"")</f>
        <v>0.763888888888889</v>
      </c>
      <c r="G1175" s="47">
        <f>IFERROR(VLOOKUP(E1171&amp;-$A1175,SCH!$E$5:$P$9552,7,0),"")</f>
        <v>33.7</v>
      </c>
      <c r="H1175" s="48">
        <f t="shared" si="55"/>
        <v>0.020833333333333</v>
      </c>
      <c r="I1175" s="62"/>
    </row>
    <row r="1176" ht="15.75" spans="1:9">
      <c r="A1176" s="46">
        <v>4</v>
      </c>
      <c r="B1176" s="15">
        <f>IFERROR(VLOOKUP(E1171&amp;-$A1176,SCH!$E$5:$P$9552,2,0),"")</f>
        <v>0.784722222222222</v>
      </c>
      <c r="C1176" s="15" t="str">
        <f>IFERROR(VLOOKUP(E1171&amp;-$A1176,SCH!$E$5:$P$9552,3,0),"")</f>
        <v>KLKV</v>
      </c>
      <c r="D1176" s="15" t="str">
        <f>IFERROR(VLOOKUP(E1171&amp;-$A1176,SCH!$E$5:$P$9552,4,0),"")</f>
        <v>NH</v>
      </c>
      <c r="E1176" s="15" t="str">
        <f>IFERROR(VLOOKUP(E1171&amp;-$A1176,SCH!$E$5:$P$9552,5,0),"")</f>
        <v>MC</v>
      </c>
      <c r="F1176" s="15">
        <f>IFERROR(VLOOKUP(E1171&amp;-$A1176,SCH!$E$5:$P$9552,6,0),"")</f>
        <v>0.854166666666667</v>
      </c>
      <c r="G1176" s="47">
        <f>IFERROR(VLOOKUP(E1171&amp;-$A1176,SCH!$E$5:$P$9552,7,0),"")</f>
        <v>40</v>
      </c>
      <c r="H1176" s="48">
        <f t="shared" si="55"/>
        <v>0.00694444444444409</v>
      </c>
      <c r="I1176" s="62"/>
    </row>
    <row r="1177" ht="15.75" spans="1:9">
      <c r="A1177" s="46">
        <v>5</v>
      </c>
      <c r="B1177" s="15">
        <f>IFERROR(VLOOKUP(E1171&amp;-$A1177,SCH!$E$5:$P$9552,2,0),"")</f>
        <v>0.861111111111111</v>
      </c>
      <c r="C1177" s="15" t="str">
        <f>IFERROR(VLOOKUP(E1171&amp;-$A1177,SCH!$E$5:$P$9552,3,0),"")</f>
        <v>MC</v>
      </c>
      <c r="D1177" s="15" t="str">
        <f>IFERROR(VLOOKUP(E1171&amp;-$A1177,SCH!$E$5:$P$9552,4,0),"")</f>
        <v>NH</v>
      </c>
      <c r="E1177" s="15" t="str">
        <f>IFERROR(VLOOKUP(E1171&amp;-$A1177,SCH!$E$5:$P$9552,5,0),"")</f>
        <v>KLKV</v>
      </c>
      <c r="F1177" s="15">
        <f>IFERROR(VLOOKUP(E1171&amp;-$A1177,SCH!$E$5:$P$9552,6,0),"")</f>
        <v>0.930555555555556</v>
      </c>
      <c r="G1177" s="47">
        <f>IFERROR(VLOOKUP(E1171&amp;-$A1177,SCH!$E$5:$P$9552,7,0),"")</f>
        <v>40</v>
      </c>
      <c r="H1177" s="48">
        <f t="shared" si="55"/>
        <v>0.00694444444444398</v>
      </c>
      <c r="I1177" s="62"/>
    </row>
    <row r="1178" ht="16.5" spans="1:9">
      <c r="A1178" s="46">
        <v>6</v>
      </c>
      <c r="B1178" s="15">
        <f>IFERROR(VLOOKUP(E1171&amp;-$A1178,SCH!$E$5:$P$9552,2,0),"")</f>
        <v>0.9375</v>
      </c>
      <c r="C1178" s="15" t="str">
        <f>IFERROR(VLOOKUP(E1171&amp;-$A1178,SCH!$E$5:$P$9552,3,0),"")</f>
        <v>KLKV</v>
      </c>
      <c r="D1178" s="15" t="str">
        <f>IFERROR(VLOOKUP(E1171&amp;-$A1178,SCH!$E$5:$P$9552,4,0),"")</f>
        <v>NH</v>
      </c>
      <c r="E1178" s="15" t="str">
        <f>IFERROR(VLOOKUP(E1171&amp;-$A1178,SCH!$E$5:$P$9552,5,0),"")</f>
        <v>PSL</v>
      </c>
      <c r="F1178" s="15">
        <f>IFERROR(VLOOKUP(E1171&amp;-$A1178,SCH!$E$5:$P$9552,6,0),"")</f>
        <v>0.940972222222222</v>
      </c>
      <c r="G1178" s="47">
        <f>IFERROR(VLOOKUP(E1171&amp;-$A1178,SCH!$E$5:$P$9552,7,0),"")</f>
        <v>3.5</v>
      </c>
      <c r="H1178" s="48" t="str">
        <f>IFERROR((#REF!-F1178),"")</f>
        <v/>
      </c>
      <c r="I1178" s="62"/>
    </row>
    <row r="1179" ht="16.5" customHeight="1" spans="1:9">
      <c r="A1179" s="53" t="s">
        <v>144</v>
      </c>
      <c r="B1179" s="53"/>
      <c r="C1179" s="54">
        <f>B1173-TIME(0,15,0)</f>
        <v>0.618055555555555</v>
      </c>
      <c r="D1179" s="53" t="s">
        <v>145</v>
      </c>
      <c r="E1179" s="55">
        <f>VLOOKUP(E1171&amp;-$A1173,SCH!$E$5:$P$9552,8,0)</f>
        <v>0.333333333333334</v>
      </c>
      <c r="F1179" s="56" t="s">
        <v>146</v>
      </c>
      <c r="G1179" s="56"/>
      <c r="H1179" s="56"/>
      <c r="I1179" s="64">
        <f>SUM(G1173:G1178)</f>
        <v>154.4</v>
      </c>
    </row>
    <row r="1180" ht="16.5" customHeight="1" spans="1:9">
      <c r="A1180" s="53" t="s">
        <v>147</v>
      </c>
      <c r="B1180" s="53"/>
      <c r="C1180" s="54">
        <f>C1179+E1180</f>
        <v>0.951388888888888</v>
      </c>
      <c r="D1180" s="53" t="s">
        <v>148</v>
      </c>
      <c r="E1180" s="55">
        <f>VLOOKUP(E1171&amp;-$A1173,SCH!$E$5:$P$9552,9,0)</f>
        <v>0.333333333333333</v>
      </c>
      <c r="F1180" s="56" t="s">
        <v>149</v>
      </c>
      <c r="G1180" s="56"/>
      <c r="H1180" s="56"/>
      <c r="I1180" s="65">
        <f>VLOOKUP(E1171&amp;-$A1173,SCH!$E$5:$P$9552,10,0)</f>
        <v>3.33066907387547e-16</v>
      </c>
    </row>
    <row r="1181" ht="15.75" customHeight="1" spans="1:9">
      <c r="A1181" s="57" t="s">
        <v>150</v>
      </c>
      <c r="B1181" s="57"/>
      <c r="C1181" s="57"/>
      <c r="D1181" s="57"/>
      <c r="E1181" s="57"/>
      <c r="F1181" s="57"/>
      <c r="G1181" s="57"/>
      <c r="H1181" s="57"/>
      <c r="I1181" s="57"/>
    </row>
    <row r="1182" ht="15.75" spans="1:9">
      <c r="A1182" s="57"/>
      <c r="B1182" s="57"/>
      <c r="C1182" s="57"/>
      <c r="D1182" s="57"/>
      <c r="E1182" s="57"/>
      <c r="F1182" s="57"/>
      <c r="G1182" s="57"/>
      <c r="H1182" s="57"/>
      <c r="I1182" s="57"/>
    </row>
    <row r="1183" ht="15.75" spans="1:9">
      <c r="A1183" s="57"/>
      <c r="B1183" s="57"/>
      <c r="C1183" s="57"/>
      <c r="D1183" s="57"/>
      <c r="E1183" s="57"/>
      <c r="F1183" s="57"/>
      <c r="G1183" s="57"/>
      <c r="H1183" s="57"/>
      <c r="I1183" s="57"/>
    </row>
    <row r="1184" ht="15.75" customHeight="1" spans="1:9">
      <c r="A1184" s="58" t="s">
        <v>151</v>
      </c>
      <c r="B1184" s="58"/>
      <c r="C1184" s="58"/>
      <c r="D1184" s="59" t="s">
        <v>152</v>
      </c>
      <c r="E1184" s="58" t="s">
        <v>153</v>
      </c>
      <c r="F1184" s="58"/>
      <c r="G1184" s="58"/>
      <c r="H1184" s="58"/>
      <c r="I1184" s="58"/>
    </row>
    <row r="1185" ht="15.75" spans="1:9">
      <c r="A1185" s="58"/>
      <c r="B1185" s="58"/>
      <c r="C1185" s="58"/>
      <c r="D1185" s="59"/>
      <c r="E1185" s="58"/>
      <c r="F1185" s="58"/>
      <c r="G1185" s="58"/>
      <c r="H1185" s="58"/>
      <c r="I1185" s="58"/>
    </row>
    <row r="1186" ht="15.75" spans="1:9">
      <c r="A1186" s="58"/>
      <c r="B1186" s="58"/>
      <c r="C1186" s="58"/>
      <c r="D1186" s="59"/>
      <c r="E1186" s="58"/>
      <c r="F1186" s="58"/>
      <c r="G1186" s="58"/>
      <c r="H1186" s="58"/>
      <c r="I1186" s="58"/>
    </row>
    <row r="1187" ht="15.75" spans="1:9">
      <c r="A1187" s="58"/>
      <c r="B1187" s="58"/>
      <c r="C1187" s="58"/>
      <c r="D1187" s="59"/>
      <c r="E1187" s="58"/>
      <c r="F1187" s="58"/>
      <c r="G1187" s="58"/>
      <c r="H1187" s="58"/>
      <c r="I1187" s="58"/>
    </row>
    <row r="1188" ht="15.75"/>
    <row r="1189" ht="21" spans="1:9">
      <c r="A1189" s="29" t="str">
        <f>SCH!$A$1</f>
        <v>UNIT : PARASSALA</v>
      </c>
      <c r="B1189" s="29"/>
      <c r="C1189" s="29"/>
      <c r="D1189" s="29"/>
      <c r="E1189" s="29"/>
      <c r="F1189" s="29"/>
      <c r="G1189" s="29"/>
      <c r="H1189" s="29"/>
      <c r="I1189" s="29"/>
    </row>
    <row r="1190" ht="19.5" spans="1:9">
      <c r="A1190" s="30" t="s">
        <v>135</v>
      </c>
      <c r="B1190" s="30"/>
      <c r="C1190" s="30"/>
      <c r="D1190" s="31"/>
      <c r="E1190" s="31"/>
      <c r="F1190" s="31"/>
      <c r="G1190" s="32" t="s">
        <v>136</v>
      </c>
      <c r="H1190" s="32"/>
      <c r="I1190" s="32"/>
    </row>
    <row r="1191" ht="16.5" spans="1:9">
      <c r="A1191" s="33" t="s">
        <v>137</v>
      </c>
      <c r="B1191" s="33"/>
      <c r="C1191" s="34" t="s">
        <v>138</v>
      </c>
      <c r="D1191" s="33" t="s">
        <v>139</v>
      </c>
      <c r="E1191" s="35">
        <v>67</v>
      </c>
      <c r="F1191" s="35"/>
      <c r="G1191" s="36" t="s">
        <v>140</v>
      </c>
      <c r="H1191" s="37"/>
      <c r="I1191" s="37"/>
    </row>
    <row r="1192" ht="29.25" spans="1:9">
      <c r="A1192" s="38" t="s">
        <v>6</v>
      </c>
      <c r="B1192" s="39" t="s">
        <v>20</v>
      </c>
      <c r="C1192" s="39" t="s">
        <v>21</v>
      </c>
      <c r="D1192" s="39" t="s">
        <v>141</v>
      </c>
      <c r="E1192" s="39" t="s">
        <v>22</v>
      </c>
      <c r="F1192" s="40" t="s">
        <v>142</v>
      </c>
      <c r="G1192" s="41" t="s">
        <v>143</v>
      </c>
      <c r="H1192" s="40" t="s">
        <v>19</v>
      </c>
      <c r="I1192" s="60" t="s">
        <v>25</v>
      </c>
    </row>
    <row r="1193" ht="15.75" spans="1:9">
      <c r="A1193" s="42">
        <v>1</v>
      </c>
      <c r="B1193" s="43">
        <f>IFERROR(VLOOKUP(E1191&amp;-$A1193,SCH!$E$5:$P$9552,2,0),"")</f>
        <v>0.444444444444444</v>
      </c>
      <c r="C1193" s="43" t="str">
        <f>IFERROR(VLOOKUP(E1191&amp;-$A1193,SCH!$E$5:$P$9552,3,0),"")</f>
        <v>PSL</v>
      </c>
      <c r="D1193" s="43" t="str">
        <f>IFERROR(VLOOKUP(E1191&amp;-$A1193,SCH!$E$5:$P$9552,4,0),"")</f>
        <v>NH</v>
      </c>
      <c r="E1193" s="43" t="str">
        <f>IFERROR(VLOOKUP(E1191&amp;-$A1193,SCH!$E$5:$P$9552,5,0),"")</f>
        <v>KLKV</v>
      </c>
      <c r="F1193" s="43">
        <f>IFERROR(VLOOKUP(E1191&amp;-$A1193,SCH!$E$5:$P$9552,6,0),"")</f>
        <v>0.451388888888888</v>
      </c>
      <c r="G1193" s="44">
        <f>IFERROR(VLOOKUP(E1191&amp;-$A1193,SCH!$E$5:$P$9552,7,0),"")</f>
        <v>3.5</v>
      </c>
      <c r="H1193" s="45">
        <f t="shared" ref="H1193:H1199" si="56">IFERROR((B1194-F1193),"")</f>
        <v>0.00694444444444497</v>
      </c>
      <c r="I1193" s="61"/>
    </row>
    <row r="1194" ht="15.75" spans="1:9">
      <c r="A1194" s="46">
        <v>2</v>
      </c>
      <c r="B1194" s="15">
        <f>IFERROR(VLOOKUP(E1191&amp;-$A1194,SCH!$E$5:$P$9552,2,0),"")</f>
        <v>0.458333333333333</v>
      </c>
      <c r="C1194" s="15" t="str">
        <f>IFERROR(VLOOKUP(E1191&amp;-$A1194,SCH!$E$5:$P$9552,3,0),"")</f>
        <v>KLKV</v>
      </c>
      <c r="D1194" s="15" t="str">
        <f>IFERROR(VLOOKUP(E1191&amp;-$A1194,SCH!$E$5:$P$9552,4,0),"")</f>
        <v>PVR-VZM-BYPASS</v>
      </c>
      <c r="E1194" s="15" t="str">
        <f>IFERROR(VLOOKUP(E1191&amp;-$A1194,SCH!$E$5:$P$9552,5,0),"")</f>
        <v>TVM</v>
      </c>
      <c r="F1194" s="15">
        <f>IFERROR(VLOOKUP(E1191&amp;-$A1194,SCH!$E$5:$P$9552,6,0),"")</f>
        <v>0.541666666666666</v>
      </c>
      <c r="G1194" s="47">
        <f>IFERROR(VLOOKUP(E1191&amp;-$A1194,SCH!$E$5:$P$9552,7,0),"")</f>
        <v>45</v>
      </c>
      <c r="H1194" s="48">
        <f t="shared" si="56"/>
        <v>0.00694444444444509</v>
      </c>
      <c r="I1194" s="62"/>
    </row>
    <row r="1195" ht="15.75" spans="1:11">
      <c r="A1195" s="46">
        <v>3</v>
      </c>
      <c r="B1195" s="15">
        <f>IFERROR(VLOOKUP(E1191&amp;-$A1195,SCH!$E$5:$P$9552,2,0),"")</f>
        <v>0.548611111111111</v>
      </c>
      <c r="C1195" s="15" t="str">
        <f>IFERROR(VLOOKUP(E1191&amp;-$A1195,SCH!$E$5:$P$9552,3,0),"")</f>
        <v>TVM</v>
      </c>
      <c r="D1195" s="15" t="str">
        <f>IFERROR(VLOOKUP(E1191&amp;-$A1195,SCH!$E$5:$P$9552,4,0),"")</f>
        <v>VZM-PVR</v>
      </c>
      <c r="E1195" s="15" t="str">
        <f>IFERROR(VLOOKUP(E1191&amp;-$A1195,SCH!$E$5:$P$9552,5,0),"")</f>
        <v>KLKV</v>
      </c>
      <c r="F1195" s="15">
        <f>IFERROR(VLOOKUP(E1191&amp;-$A1195,SCH!$E$5:$P$9552,6,0),"")</f>
        <v>0.631944444444444</v>
      </c>
      <c r="G1195" s="47">
        <f>IFERROR(VLOOKUP(E1191&amp;-$A1195,SCH!$E$5:$P$9552,7,0),"")</f>
        <v>45</v>
      </c>
      <c r="H1195" s="48">
        <f t="shared" si="56"/>
        <v>0.0451388888888891</v>
      </c>
      <c r="I1195" s="62"/>
      <c r="K1195" t="s">
        <v>154</v>
      </c>
    </row>
    <row r="1196" ht="15.75" spans="1:9">
      <c r="A1196" s="46">
        <v>4</v>
      </c>
      <c r="B1196" s="15">
        <f>IFERROR(VLOOKUP(E1191&amp;-$A1196,SCH!$E$5:$P$9552,2,0),"")</f>
        <v>0.677083333333333</v>
      </c>
      <c r="C1196" s="15" t="str">
        <f>IFERROR(VLOOKUP(E1191&amp;-$A1196,SCH!$E$5:$P$9552,3,0),"")</f>
        <v>KLKV</v>
      </c>
      <c r="D1196" s="15" t="str">
        <f>IFERROR(VLOOKUP(E1191&amp;-$A1196,SCH!$E$5:$P$9552,4,0),"")</f>
        <v>NH</v>
      </c>
      <c r="E1196" s="15" t="str">
        <f>IFERROR(VLOOKUP(E1191&amp;-$A1196,SCH!$E$5:$P$9552,5,0),"")</f>
        <v>TVM</v>
      </c>
      <c r="F1196" s="15">
        <f>IFERROR(VLOOKUP(E1191&amp;-$A1196,SCH!$E$5:$P$9552,6,0),"")</f>
        <v>0.732638888888889</v>
      </c>
      <c r="G1196" s="47">
        <f>IFERROR(VLOOKUP(E1191&amp;-$A1196,SCH!$E$5:$P$9552,7,0),"")</f>
        <v>33.7</v>
      </c>
      <c r="H1196" s="48">
        <f t="shared" si="56"/>
        <v>0.00694444444444409</v>
      </c>
      <c r="I1196" s="62"/>
    </row>
    <row r="1197" ht="15.75" spans="1:9">
      <c r="A1197" s="46">
        <v>5</v>
      </c>
      <c r="B1197" s="15">
        <f>IFERROR(VLOOKUP(E1191&amp;-$A1197,SCH!$E$5:$P$9552,2,0),"")</f>
        <v>0.739583333333333</v>
      </c>
      <c r="C1197" s="15" t="str">
        <f>IFERROR(VLOOKUP(E1191&amp;-$A1197,SCH!$E$5:$P$9552,3,0),"")</f>
        <v>TVM</v>
      </c>
      <c r="D1197" s="15" t="str">
        <f>IFERROR(VLOOKUP(E1191&amp;-$A1197,SCH!$E$5:$P$9552,4,0),"")</f>
        <v>NH</v>
      </c>
      <c r="E1197" s="15" t="str">
        <f>IFERROR(VLOOKUP(E1191&amp;-$A1197,SCH!$E$5:$P$9552,5,0),"")</f>
        <v>KLKV</v>
      </c>
      <c r="F1197" s="15">
        <f>IFERROR(VLOOKUP(E1191&amp;-$A1197,SCH!$E$5:$P$9552,6,0),"")</f>
        <v>0.795138888888889</v>
      </c>
      <c r="G1197" s="47">
        <f>IFERROR(VLOOKUP(E1191&amp;-$A1197,SCH!$E$5:$P$9552,7,0),"")</f>
        <v>33.7</v>
      </c>
      <c r="H1197" s="48">
        <f t="shared" si="56"/>
        <v>0.00694444444444409</v>
      </c>
      <c r="I1197" s="62"/>
    </row>
    <row r="1198" ht="15.75" spans="1:9">
      <c r="A1198" s="46">
        <v>6</v>
      </c>
      <c r="B1198" s="15">
        <f>IFERROR(VLOOKUP(E1191&amp;-$A1198,SCH!$E$5:$P$9552,2,0),"")</f>
        <v>0.802083333333333</v>
      </c>
      <c r="C1198" s="15" t="str">
        <f>IFERROR(VLOOKUP(E1191&amp;-$A1198,SCH!$E$5:$P$9552,3,0),"")</f>
        <v>KLKV</v>
      </c>
      <c r="D1198" s="15" t="str">
        <f>IFERROR(VLOOKUP(E1191&amp;-$A1198,SCH!$E$5:$P$9552,4,0),"")</f>
        <v>NH</v>
      </c>
      <c r="E1198" s="15" t="str">
        <f>IFERROR(VLOOKUP(E1191&amp;-$A1198,SCH!$E$5:$P$9552,5,0),"")</f>
        <v>PSL</v>
      </c>
      <c r="F1198" s="15">
        <f>IFERROR(VLOOKUP(E1191&amp;-$A1198,SCH!$E$5:$P$9552,6,0),"")</f>
        <v>0.809027777777778</v>
      </c>
      <c r="G1198" s="47">
        <f>IFERROR(VLOOKUP(E1191&amp;-$A1198,SCH!$E$5:$P$9552,7,0),"")</f>
        <v>3.5</v>
      </c>
      <c r="H1198" s="48" t="str">
        <f t="shared" si="56"/>
        <v/>
      </c>
      <c r="I1198" s="62"/>
    </row>
    <row r="1199" ht="15.75" spans="1:9">
      <c r="A1199" s="46">
        <v>7</v>
      </c>
      <c r="B1199" s="15" t="str">
        <f>IFERROR(VLOOKUP(E1191&amp;-$A1199,SCH!$E$5:$P$9552,2,0),"")</f>
        <v/>
      </c>
      <c r="C1199" s="15" t="str">
        <f>IFERROR(VLOOKUP(E1191&amp;-$A1199,SCH!$E$5:$P$9552,3,0),"")</f>
        <v/>
      </c>
      <c r="D1199" s="15" t="str">
        <f>IFERROR(VLOOKUP(E1191&amp;-$A1199,SCH!$E$5:$P$9552,4,0),"")</f>
        <v/>
      </c>
      <c r="E1199" s="15" t="str">
        <f>IFERROR(VLOOKUP(E1191&amp;-$A1199,SCH!$E$5:$P$9552,5,0),"")</f>
        <v/>
      </c>
      <c r="F1199" s="15" t="str">
        <f>IFERROR(VLOOKUP(E1191&amp;-$A1199,SCH!$E$5:$P$9552,6,0),"")</f>
        <v/>
      </c>
      <c r="G1199" s="47" t="str">
        <f>IFERROR(VLOOKUP(E1191&amp;-$A1199,SCH!$E$5:$P$9552,7,0),"")</f>
        <v/>
      </c>
      <c r="H1199" s="48" t="str">
        <f t="shared" si="56"/>
        <v/>
      </c>
      <c r="I1199" s="62"/>
    </row>
    <row r="1200" ht="16.5" spans="1:9">
      <c r="A1200" s="46">
        <v>8</v>
      </c>
      <c r="B1200" s="15" t="str">
        <f>IFERROR(VLOOKUP(E1191&amp;-$A1200,SCH!$E$5:$P$9552,2,0),"")</f>
        <v/>
      </c>
      <c r="C1200" s="15" t="str">
        <f>IFERROR(VLOOKUP(E1191&amp;-$A1200,SCH!$E$5:$P$9552,3,0),"")</f>
        <v/>
      </c>
      <c r="D1200" s="15" t="str">
        <f>IFERROR(VLOOKUP(E1191&amp;-$A1200,SCH!$E$5:$P$9552,4,0),"")</f>
        <v/>
      </c>
      <c r="E1200" s="15" t="str">
        <f>IFERROR(VLOOKUP(E1191&amp;-$A1200,SCH!$E$5:$P$9552,5,0),"")</f>
        <v/>
      </c>
      <c r="F1200" s="15" t="str">
        <f>IFERROR(VLOOKUP(E1191&amp;-$A1200,SCH!$E$5:$P$9552,6,0),"")</f>
        <v/>
      </c>
      <c r="G1200" s="47" t="str">
        <f>IFERROR(VLOOKUP(E1191&amp;-$A1200,SCH!$E$5:$P$9552,7,0),"")</f>
        <v/>
      </c>
      <c r="H1200" s="48" t="str">
        <f>IFERROR((#REF!-F1200),"")</f>
        <v/>
      </c>
      <c r="I1200" s="62"/>
    </row>
    <row r="1201" ht="16.5" spans="1:9">
      <c r="A1201" s="53" t="s">
        <v>144</v>
      </c>
      <c r="B1201" s="53"/>
      <c r="C1201" s="54">
        <f>B1193-TIME(0,15,0)</f>
        <v>0.434027777777777</v>
      </c>
      <c r="D1201" s="53" t="s">
        <v>145</v>
      </c>
      <c r="E1201" s="55">
        <v>0.340277777777778</v>
      </c>
      <c r="F1201" s="56" t="s">
        <v>146</v>
      </c>
      <c r="G1201" s="56"/>
      <c r="H1201" s="56"/>
      <c r="I1201" s="64">
        <f>SUM(G1193:G1200)</f>
        <v>164.4</v>
      </c>
    </row>
    <row r="1202" ht="16.5" spans="1:9">
      <c r="A1202" s="53" t="s">
        <v>147</v>
      </c>
      <c r="B1202" s="53"/>
      <c r="C1202" s="54">
        <f>C1201+E1202</f>
        <v>0.819444444444444</v>
      </c>
      <c r="D1202" s="53" t="s">
        <v>148</v>
      </c>
      <c r="E1202" s="55">
        <f>VLOOKUP(E1191&amp;-$A1193,SCH!$E$5:$P$9552,9,0)</f>
        <v>0.385416666666667</v>
      </c>
      <c r="F1202" s="56" t="s">
        <v>149</v>
      </c>
      <c r="G1202" s="56"/>
      <c r="H1202" s="56"/>
      <c r="I1202" s="65">
        <v>0.00694444444444444</v>
      </c>
    </row>
    <row r="1203" ht="15.75" spans="1:9">
      <c r="A1203" s="57" t="s">
        <v>150</v>
      </c>
      <c r="B1203" s="57"/>
      <c r="C1203" s="57"/>
      <c r="D1203" s="57"/>
      <c r="E1203" s="57"/>
      <c r="F1203" s="57"/>
      <c r="G1203" s="57"/>
      <c r="H1203" s="57"/>
      <c r="I1203" s="57"/>
    </row>
    <row r="1204" ht="15.75" spans="1:9">
      <c r="A1204" s="57"/>
      <c r="B1204" s="57"/>
      <c r="C1204" s="57"/>
      <c r="D1204" s="57"/>
      <c r="E1204" s="57"/>
      <c r="F1204" s="57"/>
      <c r="G1204" s="57"/>
      <c r="H1204" s="57"/>
      <c r="I1204" s="57"/>
    </row>
    <row r="1205" ht="15.75" spans="1:9">
      <c r="A1205" s="57"/>
      <c r="B1205" s="57"/>
      <c r="C1205" s="57"/>
      <c r="D1205" s="57"/>
      <c r="E1205" s="57"/>
      <c r="F1205" s="57"/>
      <c r="G1205" s="57"/>
      <c r="H1205" s="57"/>
      <c r="I1205" s="57"/>
    </row>
    <row r="1206" ht="15.75" spans="1:9">
      <c r="A1206" s="58" t="s">
        <v>151</v>
      </c>
      <c r="B1206" s="58"/>
      <c r="C1206" s="58"/>
      <c r="D1206" s="59" t="s">
        <v>152</v>
      </c>
      <c r="E1206" s="58" t="s">
        <v>153</v>
      </c>
      <c r="F1206" s="58"/>
      <c r="G1206" s="58"/>
      <c r="H1206" s="58"/>
      <c r="I1206" s="58"/>
    </row>
    <row r="1207" ht="15.75" spans="1:9">
      <c r="A1207" s="58"/>
      <c r="B1207" s="58"/>
      <c r="C1207" s="58"/>
      <c r="D1207" s="59"/>
      <c r="E1207" s="58"/>
      <c r="F1207" s="58"/>
      <c r="G1207" s="58"/>
      <c r="H1207" s="58"/>
      <c r="I1207" s="58"/>
    </row>
    <row r="1208" ht="15.75" spans="1:9">
      <c r="A1208" s="58"/>
      <c r="B1208" s="58"/>
      <c r="C1208" s="58"/>
      <c r="D1208" s="59"/>
      <c r="E1208" s="58"/>
      <c r="F1208" s="58"/>
      <c r="G1208" s="58"/>
      <c r="H1208" s="58"/>
      <c r="I1208" s="58"/>
    </row>
    <row r="1209" ht="15.75" spans="1:9">
      <c r="A1209" s="58"/>
      <c r="B1209" s="58"/>
      <c r="C1209" s="58"/>
      <c r="D1209" s="59"/>
      <c r="E1209" s="58"/>
      <c r="F1209" s="58"/>
      <c r="G1209" s="58"/>
      <c r="H1209" s="58"/>
      <c r="I1209" s="58"/>
    </row>
    <row r="1211" ht="15.75"/>
    <row r="1212" ht="21" spans="1:9">
      <c r="A1212" s="29" t="str">
        <f>SCH!$A$1</f>
        <v>UNIT : PARASSALA</v>
      </c>
      <c r="B1212" s="29"/>
      <c r="C1212" s="29"/>
      <c r="D1212" s="29"/>
      <c r="E1212" s="29"/>
      <c r="F1212" s="29"/>
      <c r="G1212" s="29"/>
      <c r="H1212" s="29"/>
      <c r="I1212" s="29"/>
    </row>
    <row r="1213" ht="19.5" customHeight="1" spans="1:9">
      <c r="A1213" s="30" t="s">
        <v>135</v>
      </c>
      <c r="B1213" s="30"/>
      <c r="C1213" s="30"/>
      <c r="D1213" s="31"/>
      <c r="E1213" s="31"/>
      <c r="F1213" s="31"/>
      <c r="G1213" s="32" t="s">
        <v>136</v>
      </c>
      <c r="H1213" s="32"/>
      <c r="I1213" s="32"/>
    </row>
    <row r="1214" ht="16.5" customHeight="1" spans="1:9">
      <c r="A1214" s="33" t="s">
        <v>137</v>
      </c>
      <c r="B1214" s="33"/>
      <c r="C1214" s="34" t="s">
        <v>138</v>
      </c>
      <c r="D1214" s="33" t="s">
        <v>139</v>
      </c>
      <c r="E1214" s="35">
        <v>68</v>
      </c>
      <c r="F1214" s="35"/>
      <c r="G1214" s="36" t="s">
        <v>140</v>
      </c>
      <c r="H1214" s="37"/>
      <c r="I1214" s="37"/>
    </row>
    <row r="1215" ht="29.25" spans="1:9">
      <c r="A1215" s="38" t="s">
        <v>6</v>
      </c>
      <c r="B1215" s="39" t="s">
        <v>20</v>
      </c>
      <c r="C1215" s="39" t="s">
        <v>21</v>
      </c>
      <c r="D1215" s="39" t="s">
        <v>141</v>
      </c>
      <c r="E1215" s="39" t="s">
        <v>22</v>
      </c>
      <c r="F1215" s="40" t="s">
        <v>142</v>
      </c>
      <c r="G1215" s="41" t="s">
        <v>143</v>
      </c>
      <c r="H1215" s="40" t="s">
        <v>19</v>
      </c>
      <c r="I1215" s="60" t="s">
        <v>25</v>
      </c>
    </row>
    <row r="1216" ht="15.75" spans="1:9">
      <c r="A1216" s="42">
        <v>1</v>
      </c>
      <c r="B1216" s="43">
        <f>IFERROR(VLOOKUP(E1214&amp;-$A1216,SCH!$E$5:$P$9552,2,0),"")</f>
        <v>0.256944444444444</v>
      </c>
      <c r="C1216" s="43" t="str">
        <f>IFERROR(VLOOKUP(E1214&amp;-$A1216,SCH!$E$5:$P$9552,3,0),"")</f>
        <v>PSL</v>
      </c>
      <c r="D1216" s="43" t="str">
        <f>IFERROR(VLOOKUP(E1214&amp;-$A1216,SCH!$E$5:$P$9552,4,0),"")</f>
        <v>NH</v>
      </c>
      <c r="E1216" s="43" t="str">
        <f>IFERROR(VLOOKUP(E1214&amp;-$A1216,SCH!$E$5:$P$9552,5,0),"")</f>
        <v>KLKV</v>
      </c>
      <c r="F1216" s="43">
        <f>IFERROR(VLOOKUP(E1214&amp;-$A1216,SCH!$E$5:$P$9552,6,0),"")</f>
        <v>0.263888888888888</v>
      </c>
      <c r="G1216" s="44">
        <f>IFERROR(VLOOKUP(E1214&amp;-$A1216,SCH!$E$5:$P$9552,7,0),"")</f>
        <v>3.5</v>
      </c>
      <c r="H1216" s="45">
        <f t="shared" ref="H1216:H1221" si="57">IFERROR((B1217-F1216),"")</f>
        <v>0.00347222222222299</v>
      </c>
      <c r="I1216" s="61"/>
    </row>
    <row r="1217" ht="15.75" spans="1:9">
      <c r="A1217" s="46">
        <v>2</v>
      </c>
      <c r="B1217" s="15">
        <f>IFERROR(VLOOKUP(E1214&amp;-$A1217,SCH!$E$5:$P$9552,2,0),"")</f>
        <v>0.267361111111111</v>
      </c>
      <c r="C1217" s="15" t="str">
        <f>IFERROR(VLOOKUP(E1214&amp;-$A1217,SCH!$E$5:$P$9552,3,0),"")</f>
        <v>KLKV</v>
      </c>
      <c r="D1217" s="15" t="str">
        <f>IFERROR(VLOOKUP(E1214&amp;-$A1217,SCH!$E$5:$P$9552,4,0),"")</f>
        <v>NH</v>
      </c>
      <c r="E1217" s="15" t="str">
        <f>IFERROR(VLOOKUP(E1214&amp;-$A1217,SCH!$E$5:$P$9552,5,0),"")</f>
        <v>MC</v>
      </c>
      <c r="F1217" s="15">
        <f>IFERROR(VLOOKUP(E1214&amp;-$A1217,SCH!$E$5:$P$9552,6,0),"")</f>
        <v>0.333333333333333</v>
      </c>
      <c r="G1217" s="47">
        <f>IFERROR(VLOOKUP(E1214&amp;-$A1217,SCH!$E$5:$P$9552,7,0),"")</f>
        <v>40</v>
      </c>
      <c r="H1217" s="48">
        <f t="shared" si="57"/>
        <v>0.020833333333334</v>
      </c>
      <c r="I1217" s="62"/>
    </row>
    <row r="1218" ht="15.75" spans="1:9">
      <c r="A1218" s="46">
        <v>3</v>
      </c>
      <c r="B1218" s="15">
        <f>IFERROR(VLOOKUP(E1214&amp;-$A1218,SCH!$E$5:$P$9552,2,0),"")</f>
        <v>0.354166666666667</v>
      </c>
      <c r="C1218" s="15" t="str">
        <f>IFERROR(VLOOKUP(E1214&amp;-$A1218,SCH!$E$5:$P$9552,3,0),"")</f>
        <v>MC</v>
      </c>
      <c r="D1218" s="15" t="str">
        <f>IFERROR(VLOOKUP(E1214&amp;-$A1218,SCH!$E$5:$P$9552,4,0),"")</f>
        <v>NH</v>
      </c>
      <c r="E1218" s="15" t="str">
        <f>IFERROR(VLOOKUP(E1214&amp;-$A1218,SCH!$E$5:$P$9552,5,0),"")</f>
        <v>KLKV</v>
      </c>
      <c r="F1218" s="15">
        <f>IFERROR(VLOOKUP(E1214&amp;-$A1218,SCH!$E$5:$P$9552,6,0),"")</f>
        <v>0.430555555555556</v>
      </c>
      <c r="G1218" s="47">
        <f>IFERROR(VLOOKUP(E1214&amp;-$A1218,SCH!$E$5:$P$9552,7,0),"")</f>
        <v>40</v>
      </c>
      <c r="H1218" s="48">
        <f t="shared" si="57"/>
        <v>0.00694444444444398</v>
      </c>
      <c r="I1218" s="62"/>
    </row>
    <row r="1219" ht="15.75" spans="1:9">
      <c r="A1219" s="46">
        <v>4</v>
      </c>
      <c r="B1219" s="15">
        <f>IFERROR(VLOOKUP(E1214&amp;-$A1219,SCH!$E$5:$P$9552,2,0),"")</f>
        <v>0.4375</v>
      </c>
      <c r="C1219" s="15" t="str">
        <f>IFERROR(VLOOKUP(E1214&amp;-$A1219,SCH!$E$5:$P$9552,3,0),"")</f>
        <v>KLKV</v>
      </c>
      <c r="D1219" s="15" t="str">
        <f>IFERROR(VLOOKUP(E1214&amp;-$A1219,SCH!$E$5:$P$9552,4,0),"")</f>
        <v>PVR-VZM-BYPASS</v>
      </c>
      <c r="E1219" s="15" t="str">
        <f>IFERROR(VLOOKUP(E1214&amp;-$A1219,SCH!$E$5:$P$9552,5,0),"")</f>
        <v>TVM</v>
      </c>
      <c r="F1219" s="15">
        <f>IFERROR(VLOOKUP(E1214&amp;-$A1219,SCH!$E$5:$P$9552,6,0),"")</f>
        <v>0.520833333333333</v>
      </c>
      <c r="G1219" s="47">
        <f>IFERROR(VLOOKUP(E1214&amp;-$A1219,SCH!$E$5:$P$9552,7,0),"")</f>
        <v>45</v>
      </c>
      <c r="H1219" s="48">
        <f t="shared" si="57"/>
        <v>0.00694444444444497</v>
      </c>
      <c r="I1219" s="62"/>
    </row>
    <row r="1220" ht="15.75" spans="1:9">
      <c r="A1220" s="46">
        <v>5</v>
      </c>
      <c r="B1220" s="15">
        <f>IFERROR(VLOOKUP(E1214&amp;-$A1220,SCH!$E$5:$P$9552,2,0),"")</f>
        <v>0.527777777777778</v>
      </c>
      <c r="C1220" s="15" t="str">
        <f>IFERROR(VLOOKUP(E1214&amp;-$A1220,SCH!$E$5:$P$9552,3,0),"")</f>
        <v>TVM</v>
      </c>
      <c r="D1220" s="15" t="str">
        <f>IFERROR(VLOOKUP(E1214&amp;-$A1220,SCH!$E$5:$P$9552,4,0),"")</f>
        <v>NH</v>
      </c>
      <c r="E1220" s="15" t="str">
        <f>IFERROR(VLOOKUP(E1214&amp;-$A1220,SCH!$E$5:$P$9552,5,0),"")</f>
        <v>KLKV</v>
      </c>
      <c r="F1220" s="15">
        <f>IFERROR(VLOOKUP(E1214&amp;-$A1220,SCH!$E$5:$P$9552,6,0),"")</f>
        <v>0.583333333333333</v>
      </c>
      <c r="G1220" s="47">
        <f>IFERROR(VLOOKUP(E1214&amp;-$A1220,SCH!$E$5:$P$9552,7,0),"")</f>
        <v>33.7</v>
      </c>
      <c r="H1220" s="48">
        <f t="shared" si="57"/>
        <v>0.00694444444444497</v>
      </c>
      <c r="I1220" s="62"/>
    </row>
    <row r="1221" ht="15.75" spans="1:9">
      <c r="A1221" s="46">
        <v>6</v>
      </c>
      <c r="B1221" s="15">
        <f>IFERROR(VLOOKUP(E1214&amp;-$A1221,SCH!$E$5:$P$9552,2,0),"")</f>
        <v>0.590277777777778</v>
      </c>
      <c r="C1221" s="15" t="str">
        <f>IFERROR(VLOOKUP(E1214&amp;-$A1221,SCH!$E$5:$P$9552,3,0),"")</f>
        <v>KLKV</v>
      </c>
      <c r="D1221" s="15" t="str">
        <f>IFERROR(VLOOKUP(E1214&amp;-$A1221,SCH!$E$5:$P$9552,4,0),"")</f>
        <v>NH</v>
      </c>
      <c r="E1221" s="15" t="str">
        <f>IFERROR(VLOOKUP(E1214&amp;-$A1221,SCH!$E$5:$P$9552,5,0),"")</f>
        <v>PSL</v>
      </c>
      <c r="F1221" s="15">
        <f>IFERROR(VLOOKUP(E1214&amp;-$A1221,SCH!$E$5:$P$9552,6,0),"")</f>
        <v>0.597222222222222</v>
      </c>
      <c r="G1221" s="47">
        <f>IFERROR(VLOOKUP(E1214&amp;-$A1221,SCH!$E$5:$P$9552,7,0),"")</f>
        <v>3.5</v>
      </c>
      <c r="H1221" s="48" t="str">
        <f t="shared" si="57"/>
        <v/>
      </c>
      <c r="I1221" s="62"/>
    </row>
    <row r="1222" ht="16.5" spans="1:9">
      <c r="A1222" s="46">
        <v>7</v>
      </c>
      <c r="B1222" s="15" t="str">
        <f>IFERROR(VLOOKUP(E1214&amp;-$A1222,SCH!$E$5:$P$9552,2,0),"")</f>
        <v/>
      </c>
      <c r="C1222" s="15" t="str">
        <f>IFERROR(VLOOKUP(E1214&amp;-$A1222,SCH!$E$5:$P$9552,3,0),"")</f>
        <v/>
      </c>
      <c r="D1222" s="15" t="str">
        <f>IFERROR(VLOOKUP(E1214&amp;-$A1222,SCH!$E$5:$P$9552,4,0),"")</f>
        <v/>
      </c>
      <c r="E1222" s="15" t="str">
        <f>IFERROR(VLOOKUP(E1214&amp;-$A1222,SCH!$E$5:$P$9552,5,0),"")</f>
        <v/>
      </c>
      <c r="F1222" s="15" t="str">
        <f>IFERROR(VLOOKUP(E1214&amp;-$A1222,SCH!$E$5:$P$9552,6,0),"")</f>
        <v/>
      </c>
      <c r="G1222" s="47" t="str">
        <f>IFERROR(VLOOKUP(E1214&amp;-$A1222,SCH!$E$5:$P$9552,7,0),"")</f>
        <v/>
      </c>
      <c r="H1222" s="48" t="str">
        <f>IFERROR((#REF!-F1222),"")</f>
        <v/>
      </c>
      <c r="I1222" s="62"/>
    </row>
    <row r="1223" ht="16.5" customHeight="1" spans="1:9">
      <c r="A1223" s="53" t="s">
        <v>144</v>
      </c>
      <c r="B1223" s="53"/>
      <c r="C1223" s="54">
        <f>B1216-TIME(0,15,0)</f>
        <v>0.246527777777777</v>
      </c>
      <c r="D1223" s="53" t="s">
        <v>145</v>
      </c>
      <c r="E1223" s="55">
        <f>VLOOKUP(E1214&amp;-$A1216,SCH!$E$5:$P$9552,8,0)</f>
        <v>0.361111111111111</v>
      </c>
      <c r="F1223" s="56" t="s">
        <v>146</v>
      </c>
      <c r="G1223" s="56"/>
      <c r="H1223" s="56"/>
      <c r="I1223" s="64">
        <f>SUM(G1216:G1222)</f>
        <v>165.7</v>
      </c>
    </row>
    <row r="1224" ht="16.5" customHeight="1" spans="1:9">
      <c r="A1224" s="53" t="s">
        <v>147</v>
      </c>
      <c r="B1224" s="53"/>
      <c r="C1224" s="54">
        <f>C1223+E1224</f>
        <v>0.607638888888888</v>
      </c>
      <c r="D1224" s="53" t="s">
        <v>148</v>
      </c>
      <c r="E1224" s="55">
        <f>VLOOKUP(E1214&amp;-$A1216,SCH!$E$5:$P$9552,9,0)</f>
        <v>0.361111111111111</v>
      </c>
      <c r="F1224" s="56" t="s">
        <v>149</v>
      </c>
      <c r="G1224" s="56"/>
      <c r="H1224" s="56"/>
      <c r="I1224" s="65">
        <f>VLOOKUP(E1214&amp;-$A1216,SCH!$E$5:$P$9552,10,0)</f>
        <v>0.0277777777777773</v>
      </c>
    </row>
    <row r="1225" ht="15.75" customHeight="1" spans="1:9">
      <c r="A1225" s="57" t="s">
        <v>150</v>
      </c>
      <c r="B1225" s="57"/>
      <c r="C1225" s="57"/>
      <c r="D1225" s="57"/>
      <c r="E1225" s="57"/>
      <c r="F1225" s="57"/>
      <c r="G1225" s="57"/>
      <c r="H1225" s="57"/>
      <c r="I1225" s="57"/>
    </row>
    <row r="1226" ht="15.75" spans="1:9">
      <c r="A1226" s="57"/>
      <c r="B1226" s="57"/>
      <c r="C1226" s="57"/>
      <c r="D1226" s="57"/>
      <c r="E1226" s="57"/>
      <c r="F1226" s="57"/>
      <c r="G1226" s="57"/>
      <c r="H1226" s="57"/>
      <c r="I1226" s="57"/>
    </row>
    <row r="1227" ht="15.75" spans="1:9">
      <c r="A1227" s="57"/>
      <c r="B1227" s="57"/>
      <c r="C1227" s="57"/>
      <c r="D1227" s="57"/>
      <c r="E1227" s="57"/>
      <c r="F1227" s="57"/>
      <c r="G1227" s="57"/>
      <c r="H1227" s="57"/>
      <c r="I1227" s="57"/>
    </row>
    <row r="1228" ht="15.75" customHeight="1" spans="1:9">
      <c r="A1228" s="58" t="s">
        <v>151</v>
      </c>
      <c r="B1228" s="58"/>
      <c r="C1228" s="58"/>
      <c r="D1228" s="59" t="s">
        <v>152</v>
      </c>
      <c r="E1228" s="58" t="s">
        <v>153</v>
      </c>
      <c r="F1228" s="58"/>
      <c r="G1228" s="58"/>
      <c r="H1228" s="58"/>
      <c r="I1228" s="58"/>
    </row>
    <row r="1229" ht="15.75" spans="1:9">
      <c r="A1229" s="58"/>
      <c r="B1229" s="58"/>
      <c r="C1229" s="58"/>
      <c r="D1229" s="59"/>
      <c r="E1229" s="58"/>
      <c r="F1229" s="58"/>
      <c r="G1229" s="58"/>
      <c r="H1229" s="58"/>
      <c r="I1229" s="58"/>
    </row>
    <row r="1230" ht="15.75" spans="1:9">
      <c r="A1230" s="58"/>
      <c r="B1230" s="58"/>
      <c r="C1230" s="58"/>
      <c r="D1230" s="59"/>
      <c r="E1230" s="58"/>
      <c r="F1230" s="58"/>
      <c r="G1230" s="58"/>
      <c r="H1230" s="58"/>
      <c r="I1230" s="58"/>
    </row>
    <row r="1231" ht="15.75" spans="1:9">
      <c r="A1231" s="58"/>
      <c r="B1231" s="58"/>
      <c r="C1231" s="58"/>
      <c r="D1231" s="59"/>
      <c r="E1231" s="58"/>
      <c r="F1231" s="58"/>
      <c r="G1231" s="58"/>
      <c r="H1231" s="58"/>
      <c r="I1231" s="58"/>
    </row>
    <row r="1232" ht="15.75"/>
    <row r="1233" ht="21" spans="1:9">
      <c r="A1233" s="29" t="str">
        <f>SCH!$A$1</f>
        <v>UNIT : PARASSALA</v>
      </c>
      <c r="B1233" s="29"/>
      <c r="C1233" s="29"/>
      <c r="D1233" s="29"/>
      <c r="E1233" s="29"/>
      <c r="F1233" s="29"/>
      <c r="G1233" s="29"/>
      <c r="H1233" s="29"/>
      <c r="I1233" s="29"/>
    </row>
    <row r="1234" ht="19.5" customHeight="1" spans="1:9">
      <c r="A1234" s="30" t="s">
        <v>135</v>
      </c>
      <c r="B1234" s="30"/>
      <c r="C1234" s="30"/>
      <c r="D1234" s="31"/>
      <c r="E1234" s="31"/>
      <c r="F1234" s="31"/>
      <c r="G1234" s="32" t="s">
        <v>136</v>
      </c>
      <c r="H1234" s="32"/>
      <c r="I1234" s="32"/>
    </row>
    <row r="1235" ht="16.5" customHeight="1" spans="1:9">
      <c r="A1235" s="33" t="s">
        <v>137</v>
      </c>
      <c r="B1235" s="33"/>
      <c r="C1235" s="34" t="s">
        <v>138</v>
      </c>
      <c r="D1235" s="33" t="s">
        <v>139</v>
      </c>
      <c r="E1235" s="35">
        <v>69</v>
      </c>
      <c r="F1235" s="35"/>
      <c r="G1235" s="36" t="s">
        <v>140</v>
      </c>
      <c r="H1235" s="37"/>
      <c r="I1235" s="37"/>
    </row>
    <row r="1236" ht="29.25" spans="1:9">
      <c r="A1236" s="38" t="s">
        <v>6</v>
      </c>
      <c r="B1236" s="39" t="s">
        <v>20</v>
      </c>
      <c r="C1236" s="39" t="s">
        <v>21</v>
      </c>
      <c r="D1236" s="39" t="s">
        <v>141</v>
      </c>
      <c r="E1236" s="39" t="s">
        <v>22</v>
      </c>
      <c r="F1236" s="40" t="s">
        <v>142</v>
      </c>
      <c r="G1236" s="41" t="s">
        <v>143</v>
      </c>
      <c r="H1236" s="40" t="s">
        <v>19</v>
      </c>
      <c r="I1236" s="60" t="s">
        <v>25</v>
      </c>
    </row>
    <row r="1237" ht="15.75" spans="1:9">
      <c r="A1237" s="42">
        <v>1</v>
      </c>
      <c r="B1237" s="43">
        <f>IFERROR(VLOOKUP(E1235&amp;-$A1237,SCH!$E$5:$P$9552,2,0),"")</f>
        <v>0.333333333333333</v>
      </c>
      <c r="C1237" s="43" t="str">
        <f>IFERROR(VLOOKUP(E1235&amp;-$A1237,SCH!$E$5:$P$9552,3,0),"")</f>
        <v>PSL</v>
      </c>
      <c r="D1237" s="43" t="str">
        <f>IFERROR(VLOOKUP(E1235&amp;-$A1237,SCH!$E$5:$P$9552,4,0),"")</f>
        <v>NH</v>
      </c>
      <c r="E1237" s="43" t="str">
        <f>IFERROR(VLOOKUP(E1235&amp;-$A1237,SCH!$E$5:$P$9552,5,0),"")</f>
        <v>KLKV</v>
      </c>
      <c r="F1237" s="43">
        <f>IFERROR(VLOOKUP(E1235&amp;-$A1237,SCH!$E$5:$P$9552,6,0),"")</f>
        <v>0.336805555555555</v>
      </c>
      <c r="G1237" s="44">
        <f>IFERROR(VLOOKUP(E1235&amp;-$A1237,SCH!$E$5:$P$9552,7,0),"")</f>
        <v>3.5</v>
      </c>
      <c r="H1237" s="45">
        <f t="shared" ref="H1237:H1241" si="58">IFERROR((B1238-F1237),"")</f>
        <v>0.00347222222222299</v>
      </c>
      <c r="I1237" s="61"/>
    </row>
    <row r="1238" ht="15.75" spans="1:9">
      <c r="A1238" s="46">
        <v>2</v>
      </c>
      <c r="B1238" s="15">
        <f>IFERROR(VLOOKUP(E1235&amp;-$A1238,SCH!$E$5:$P$9552,2,0),"")</f>
        <v>0.340277777777778</v>
      </c>
      <c r="C1238" s="15" t="str">
        <f>IFERROR(VLOOKUP(E1235&amp;-$A1238,SCH!$E$5:$P$9552,3,0),"")</f>
        <v>KLKV</v>
      </c>
      <c r="D1238" s="15" t="str">
        <f>IFERROR(VLOOKUP(E1235&amp;-$A1238,SCH!$E$5:$P$9552,4,0),"")</f>
        <v>NH</v>
      </c>
      <c r="E1238" s="15" t="str">
        <f>IFERROR(VLOOKUP(E1235&amp;-$A1238,SCH!$E$5:$P$9552,5,0),"")</f>
        <v>PCD</v>
      </c>
      <c r="F1238" s="15">
        <f>IFERROR(VLOOKUP(E1235&amp;-$A1238,SCH!$E$5:$P$9552,6,0),"")</f>
        <v>0.4375</v>
      </c>
      <c r="G1238" s="47">
        <f>IFERROR(VLOOKUP(E1235&amp;-$A1238,SCH!$E$5:$P$9552,7,0),"")</f>
        <v>56</v>
      </c>
      <c r="H1238" s="71">
        <f t="shared" si="58"/>
        <v>0.020833333333333</v>
      </c>
      <c r="I1238" s="62"/>
    </row>
    <row r="1239" ht="15.75" spans="1:9">
      <c r="A1239" s="46">
        <v>3</v>
      </c>
      <c r="B1239" s="15">
        <f>IFERROR(VLOOKUP(E1235&amp;-$A1239,SCH!$E$5:$P$9552,2,0),"")</f>
        <v>0.458333333333333</v>
      </c>
      <c r="C1239" s="15" t="str">
        <f>IFERROR(VLOOKUP(E1235&amp;-$A1239,SCH!$E$5:$P$9552,3,0),"")</f>
        <v>PCD</v>
      </c>
      <c r="D1239" s="15" t="str">
        <f>IFERROR(VLOOKUP(E1235&amp;-$A1239,SCH!$E$5:$P$9552,4,0),"")</f>
        <v>NH</v>
      </c>
      <c r="E1239" s="15" t="str">
        <f>IFERROR(VLOOKUP(E1235&amp;-$A1239,SCH!$E$5:$P$9552,5,0),"")</f>
        <v>NTA</v>
      </c>
      <c r="F1239" s="15">
        <f>IFERROR(VLOOKUP(E1235&amp;-$A1239,SCH!$E$5:$P$9552,6,0),"")</f>
        <v>0.534722222222222</v>
      </c>
      <c r="G1239" s="47">
        <f>IFERROR(VLOOKUP(E1235&amp;-$A1239,SCH!$E$5:$P$9552,7,0),"")</f>
        <v>43</v>
      </c>
      <c r="H1239" s="71">
        <f t="shared" si="58"/>
        <v>0.069444444444445</v>
      </c>
      <c r="I1239" s="62"/>
    </row>
    <row r="1240" ht="15.75" spans="1:9">
      <c r="A1240" s="46">
        <v>4</v>
      </c>
      <c r="B1240" s="15">
        <f>IFERROR(VLOOKUP(E1235&amp;-$A1240,SCH!$E$5:$P$9552,2,0),"")</f>
        <v>0.604166666666667</v>
      </c>
      <c r="C1240" s="15" t="str">
        <f>IFERROR(VLOOKUP(E1235&amp;-$A1240,SCH!$E$5:$P$9552,3,0),"")</f>
        <v>NTA</v>
      </c>
      <c r="D1240" s="15" t="str">
        <f>IFERROR(VLOOKUP(E1235&amp;-$A1240,SCH!$E$5:$P$9552,4,0),"")</f>
        <v>TVM-MC-CHPY</v>
      </c>
      <c r="E1240" s="15" t="str">
        <f>IFERROR(VLOOKUP(E1235&amp;-$A1240,SCH!$E$5:$P$9552,5,0),"")</f>
        <v>PCD</v>
      </c>
      <c r="F1240" s="15">
        <f>IFERROR(VLOOKUP(E1235&amp;-$A1240,SCH!$E$5:$P$9552,6,0),"")</f>
        <v>0.680555555555556</v>
      </c>
      <c r="G1240" s="47">
        <f>IFERROR(VLOOKUP(E1235&amp;-$A1240,SCH!$E$5:$P$9552,7,0),"")</f>
        <v>43</v>
      </c>
      <c r="H1240" s="48">
        <f t="shared" si="58"/>
        <v>0.00694444444444398</v>
      </c>
      <c r="I1240" s="62"/>
    </row>
    <row r="1241" ht="15.75" spans="1:9">
      <c r="A1241" s="46">
        <v>5</v>
      </c>
      <c r="B1241" s="15">
        <f>IFERROR(VLOOKUP(E1235&amp;-$A1241,SCH!$E$5:$P$9552,2,0),"")</f>
        <v>0.6875</v>
      </c>
      <c r="C1241" s="15" t="str">
        <f>IFERROR(VLOOKUP(E1235&amp;-$A1241,SCH!$E$5:$P$9552,3,0),"")</f>
        <v>PCD</v>
      </c>
      <c r="D1241" s="15" t="str">
        <f>IFERROR(VLOOKUP(E1235&amp;-$A1241,SCH!$E$5:$P$9552,4,0),"")</f>
        <v>MC-PTM-NH</v>
      </c>
      <c r="E1241" s="15" t="str">
        <f>IFERROR(VLOOKUP(E1235&amp;-$A1241,SCH!$E$5:$P$9552,5,0),"")</f>
        <v>KLKV</v>
      </c>
      <c r="F1241" s="15">
        <f>IFERROR(VLOOKUP(E1235&amp;-$A1241,SCH!$E$5:$P$9552,6,0),"")</f>
        <v>0.784722222222222</v>
      </c>
      <c r="G1241" s="47">
        <f>IFERROR(VLOOKUP(E1235&amp;-$A1241,SCH!$E$5:$P$9552,7,0),"")</f>
        <v>56</v>
      </c>
      <c r="H1241" s="48">
        <f t="shared" si="58"/>
        <v>0.00347222222222199</v>
      </c>
      <c r="I1241" s="62"/>
    </row>
    <row r="1242" ht="16.5" spans="1:9">
      <c r="A1242" s="46">
        <v>6</v>
      </c>
      <c r="B1242" s="15">
        <f>IFERROR(VLOOKUP(E1235&amp;-$A1242,SCH!$E$5:$P$9552,2,0),"")</f>
        <v>0.788194444444444</v>
      </c>
      <c r="C1242" s="15" t="str">
        <f>IFERROR(VLOOKUP(E1235&amp;-$A1242,SCH!$E$5:$P$9552,3,0),"")</f>
        <v>KLKV</v>
      </c>
      <c r="D1242" s="15" t="str">
        <f>IFERROR(VLOOKUP(E1235&amp;-$A1242,SCH!$E$5:$P$9552,4,0),"")</f>
        <v>NH</v>
      </c>
      <c r="E1242" s="15" t="str">
        <f>IFERROR(VLOOKUP(E1235&amp;-$A1242,SCH!$E$5:$P$9552,5,0),"")</f>
        <v>PSL</v>
      </c>
      <c r="F1242" s="15">
        <f>IFERROR(VLOOKUP(E1235&amp;-$A1242,SCH!$E$5:$P$9552,6,0),"")</f>
        <v>0.791666666666666</v>
      </c>
      <c r="G1242" s="47">
        <f>IFERROR(VLOOKUP(E1235&amp;-$A1242,SCH!$E$5:$P$9552,7,0),"")</f>
        <v>3.5</v>
      </c>
      <c r="H1242" s="48" t="str">
        <f>IFERROR((#REF!-F1242),"")</f>
        <v/>
      </c>
      <c r="I1242" s="62"/>
    </row>
    <row r="1243" ht="16.5" customHeight="1" spans="1:9">
      <c r="A1243" s="53" t="s">
        <v>144</v>
      </c>
      <c r="B1243" s="53"/>
      <c r="C1243" s="54">
        <f>B1237-TIME(0,15,0)</f>
        <v>0.322916666666666</v>
      </c>
      <c r="D1243" s="53" t="s">
        <v>145</v>
      </c>
      <c r="E1243" s="55">
        <f>VLOOKUP(E1235&amp;-$A1237,SCH!$E$5:$P$9552,8,0)</f>
        <v>0.409722222222222</v>
      </c>
      <c r="F1243" s="56" t="s">
        <v>146</v>
      </c>
      <c r="G1243" s="56"/>
      <c r="H1243" s="56"/>
      <c r="I1243" s="64">
        <f>SUM(G1237:G1242)</f>
        <v>205</v>
      </c>
    </row>
    <row r="1244" ht="16.5" customHeight="1" spans="1:9">
      <c r="A1244" s="53" t="s">
        <v>147</v>
      </c>
      <c r="B1244" s="53"/>
      <c r="C1244" s="54">
        <f>C1243+E1244</f>
        <v>0.802083333333332</v>
      </c>
      <c r="D1244" s="53" t="s">
        <v>148</v>
      </c>
      <c r="E1244" s="55">
        <f>VLOOKUP(E1235&amp;-$A1237,SCH!$E$5:$P$9552,9,0)</f>
        <v>0.479166666666666</v>
      </c>
      <c r="F1244" s="56" t="s">
        <v>149</v>
      </c>
      <c r="G1244" s="56"/>
      <c r="H1244" s="56"/>
      <c r="I1244" s="65">
        <f>VLOOKUP(E1235&amp;-$A1237,SCH!$E$5:$P$9552,10,0)</f>
        <v>0.0763888888888884</v>
      </c>
    </row>
    <row r="1245" ht="15.75" customHeight="1" spans="1:9">
      <c r="A1245" s="57" t="s">
        <v>150</v>
      </c>
      <c r="B1245" s="57"/>
      <c r="C1245" s="57"/>
      <c r="D1245" s="57"/>
      <c r="E1245" s="57"/>
      <c r="F1245" s="57"/>
      <c r="G1245" s="57"/>
      <c r="H1245" s="57"/>
      <c r="I1245" s="57"/>
    </row>
    <row r="1246" ht="15.75" spans="1:9">
      <c r="A1246" s="57"/>
      <c r="B1246" s="57"/>
      <c r="C1246" s="57"/>
      <c r="D1246" s="57"/>
      <c r="E1246" s="57"/>
      <c r="F1246" s="57"/>
      <c r="G1246" s="57"/>
      <c r="H1246" s="57"/>
      <c r="I1246" s="57"/>
    </row>
    <row r="1247" ht="15.75" spans="1:9">
      <c r="A1247" s="57"/>
      <c r="B1247" s="57"/>
      <c r="C1247" s="57"/>
      <c r="D1247" s="57"/>
      <c r="E1247" s="57"/>
      <c r="F1247" s="57"/>
      <c r="G1247" s="57"/>
      <c r="H1247" s="57"/>
      <c r="I1247" s="57"/>
    </row>
    <row r="1248" ht="15.75" customHeight="1" spans="1:9">
      <c r="A1248" s="58" t="s">
        <v>151</v>
      </c>
      <c r="B1248" s="58"/>
      <c r="C1248" s="58"/>
      <c r="D1248" s="59" t="s">
        <v>152</v>
      </c>
      <c r="E1248" s="58" t="s">
        <v>153</v>
      </c>
      <c r="F1248" s="58"/>
      <c r="G1248" s="58"/>
      <c r="H1248" s="58"/>
      <c r="I1248" s="58"/>
    </row>
    <row r="1249" ht="15.75" spans="1:9">
      <c r="A1249" s="58"/>
      <c r="B1249" s="58"/>
      <c r="C1249" s="58"/>
      <c r="D1249" s="59"/>
      <c r="E1249" s="58"/>
      <c r="F1249" s="58"/>
      <c r="G1249" s="58"/>
      <c r="H1249" s="58"/>
      <c r="I1249" s="58"/>
    </row>
    <row r="1250" ht="15.75" spans="1:9">
      <c r="A1250" s="58"/>
      <c r="B1250" s="58"/>
      <c r="C1250" s="58"/>
      <c r="D1250" s="59"/>
      <c r="E1250" s="58"/>
      <c r="F1250" s="58"/>
      <c r="G1250" s="58"/>
      <c r="H1250" s="58"/>
      <c r="I1250" s="58"/>
    </row>
    <row r="1251" ht="15.75" spans="1:9">
      <c r="A1251" s="58"/>
      <c r="B1251" s="58"/>
      <c r="C1251" s="58"/>
      <c r="D1251" s="59"/>
      <c r="E1251" s="58"/>
      <c r="F1251" s="58"/>
      <c r="G1251" s="58"/>
      <c r="H1251" s="58"/>
      <c r="I1251" s="58"/>
    </row>
    <row r="1252" ht="15.75"/>
    <row r="1253" ht="21" spans="1:9">
      <c r="A1253" s="29" t="str">
        <f>SCH!$A$1</f>
        <v>UNIT : PARASSALA</v>
      </c>
      <c r="B1253" s="29"/>
      <c r="C1253" s="29"/>
      <c r="D1253" s="29"/>
      <c r="E1253" s="29"/>
      <c r="F1253" s="29"/>
      <c r="G1253" s="29"/>
      <c r="H1253" s="29"/>
      <c r="I1253" s="29"/>
    </row>
    <row r="1254" ht="19.5" customHeight="1" spans="1:9">
      <c r="A1254" s="30" t="s">
        <v>135</v>
      </c>
      <c r="B1254" s="30"/>
      <c r="C1254" s="30"/>
      <c r="D1254" s="31"/>
      <c r="E1254" s="31"/>
      <c r="F1254" s="31"/>
      <c r="G1254" s="32" t="s">
        <v>136</v>
      </c>
      <c r="H1254" s="32"/>
      <c r="I1254" s="32"/>
    </row>
    <row r="1255" ht="16.5" customHeight="1" spans="1:9">
      <c r="A1255" s="33" t="s">
        <v>137</v>
      </c>
      <c r="B1255" s="33"/>
      <c r="C1255" s="34" t="s">
        <v>138</v>
      </c>
      <c r="D1255" s="33" t="s">
        <v>139</v>
      </c>
      <c r="E1255" s="35">
        <v>70</v>
      </c>
      <c r="F1255" s="35"/>
      <c r="G1255" s="36" t="s">
        <v>140</v>
      </c>
      <c r="H1255" s="37"/>
      <c r="I1255" s="37"/>
    </row>
    <row r="1256" ht="29.25" spans="1:9">
      <c r="A1256" s="38" t="s">
        <v>6</v>
      </c>
      <c r="B1256" s="39" t="s">
        <v>20</v>
      </c>
      <c r="C1256" s="39" t="s">
        <v>21</v>
      </c>
      <c r="D1256" s="39" t="s">
        <v>141</v>
      </c>
      <c r="E1256" s="39" t="s">
        <v>22</v>
      </c>
      <c r="F1256" s="40" t="s">
        <v>142</v>
      </c>
      <c r="G1256" s="41" t="s">
        <v>143</v>
      </c>
      <c r="H1256" s="40" t="s">
        <v>19</v>
      </c>
      <c r="I1256" s="60" t="s">
        <v>25</v>
      </c>
    </row>
    <row r="1257" ht="15.75" spans="1:9">
      <c r="A1257" s="42">
        <v>1</v>
      </c>
      <c r="B1257" s="43">
        <f>IFERROR(VLOOKUP(E1255&amp;-$A1257,SCH!$E$5:$P$9552,2,0),"")</f>
        <v>0.423611111111111</v>
      </c>
      <c r="C1257" s="43" t="str">
        <f>IFERROR(VLOOKUP(E1255&amp;-$A1257,SCH!$E$5:$P$9552,3,0),"")</f>
        <v>PSL</v>
      </c>
      <c r="D1257" s="43" t="str">
        <f>IFERROR(VLOOKUP(E1255&amp;-$A1257,SCH!$E$5:$P$9552,4,0),"")</f>
        <v>NH</v>
      </c>
      <c r="E1257" s="43" t="str">
        <f>IFERROR(VLOOKUP(E1255&amp;-$A1257,SCH!$E$5:$P$9552,5,0),"")</f>
        <v>KLKV</v>
      </c>
      <c r="F1257" s="43">
        <f>IFERROR(VLOOKUP(E1255&amp;-$A1257,SCH!$E$5:$P$9552,6,0),"")</f>
        <v>0.427083333333333</v>
      </c>
      <c r="G1257" s="44">
        <f>IFERROR(VLOOKUP(E1255&amp;-$A1257,SCH!$E$5:$P$9552,7,0),"")</f>
        <v>3.5</v>
      </c>
      <c r="H1257" s="45">
        <f t="shared" ref="H1257:H1262" si="59">IFERROR((B1258-F1257),"")</f>
        <v>0</v>
      </c>
      <c r="I1257" s="61"/>
    </row>
    <row r="1258" ht="15.75" spans="1:9">
      <c r="A1258" s="46">
        <v>2</v>
      </c>
      <c r="B1258" s="15">
        <f>IFERROR(VLOOKUP(E1255&amp;-$A1258,SCH!$E$5:$P$9552,2,0),"")</f>
        <v>0.427083333333333</v>
      </c>
      <c r="C1258" s="15" t="str">
        <f>IFERROR(VLOOKUP(E1255&amp;-$A1258,SCH!$E$5:$P$9552,3,0),"")</f>
        <v>KLKV</v>
      </c>
      <c r="D1258" s="15" t="str">
        <f>IFERROR(VLOOKUP(E1255&amp;-$A1258,SCH!$E$5:$P$9552,4,0),"")</f>
        <v>NH</v>
      </c>
      <c r="E1258" s="15" t="str">
        <f>IFERROR(VLOOKUP(E1255&amp;-$A1258,SCH!$E$5:$P$9552,5,0),"")</f>
        <v>TVM</v>
      </c>
      <c r="F1258" s="15">
        <f>IFERROR(VLOOKUP(E1255&amp;-$A1258,SCH!$E$5:$P$9552,6,0),"")</f>
        <v>0.482638888888889</v>
      </c>
      <c r="G1258" s="47">
        <f>IFERROR(VLOOKUP(E1255&amp;-$A1258,SCH!$E$5:$P$9552,7,0),"")</f>
        <v>33.7</v>
      </c>
      <c r="H1258" s="48">
        <f t="shared" si="59"/>
        <v>0.00694444444444398</v>
      </c>
      <c r="I1258" s="62"/>
    </row>
    <row r="1259" ht="15.75" spans="1:9">
      <c r="A1259" s="46">
        <v>3</v>
      </c>
      <c r="B1259" s="15">
        <f>IFERROR(VLOOKUP(E1255&amp;-$A1259,SCH!$E$5:$P$9552,2,0),"")</f>
        <v>0.489583333333333</v>
      </c>
      <c r="C1259" s="15" t="str">
        <f>IFERROR(VLOOKUP(E1255&amp;-$A1259,SCH!$E$5:$P$9552,3,0),"")</f>
        <v>TVM</v>
      </c>
      <c r="D1259" s="15" t="str">
        <f>IFERROR(VLOOKUP(E1255&amp;-$A1259,SCH!$E$5:$P$9552,4,0),"")</f>
        <v>NH</v>
      </c>
      <c r="E1259" s="15" t="str">
        <f>IFERROR(VLOOKUP(E1255&amp;-$A1259,SCH!$E$5:$P$9552,5,0),"")</f>
        <v>KLKV</v>
      </c>
      <c r="F1259" s="15">
        <f>IFERROR(VLOOKUP(E1255&amp;-$A1259,SCH!$E$5:$P$9552,6,0),"")</f>
        <v>0.538194444444444</v>
      </c>
      <c r="G1259" s="47">
        <f>IFERROR(VLOOKUP(E1255&amp;-$A1259,SCH!$E$5:$P$9552,7,0),"")</f>
        <v>33.7</v>
      </c>
      <c r="H1259" s="48">
        <f t="shared" si="59"/>
        <v>0.00694444444444497</v>
      </c>
      <c r="I1259" s="62"/>
    </row>
    <row r="1260" ht="15.75" spans="1:9">
      <c r="A1260" s="46">
        <v>4</v>
      </c>
      <c r="B1260" s="15">
        <f>IFERROR(VLOOKUP(E1255&amp;-$A1260,SCH!$E$5:$P$9552,2,0),"")</f>
        <v>0.545138888888889</v>
      </c>
      <c r="C1260" s="15" t="str">
        <f>IFERROR(VLOOKUP(E1255&amp;-$A1260,SCH!$E$5:$P$9552,3,0),"")</f>
        <v>KLKV</v>
      </c>
      <c r="D1260" s="15" t="str">
        <f>IFERROR(VLOOKUP(E1255&amp;-$A1260,SCH!$E$5:$P$9552,4,0),"")</f>
        <v>PLKDA-PZKNU</v>
      </c>
      <c r="E1260" s="15" t="str">
        <f>IFERROR(VLOOKUP(E1255&amp;-$A1260,SCH!$E$5:$P$9552,5,0),"")</f>
        <v>VLKA</v>
      </c>
      <c r="F1260" s="15">
        <f>IFERROR(VLOOKUP(E1255&amp;-$A1260,SCH!$E$5:$P$9552,6,0),"")</f>
        <v>0.565972222222222</v>
      </c>
      <c r="G1260" s="47">
        <f>IFERROR(VLOOKUP(E1255&amp;-$A1260,SCH!$E$5:$P$9552,7,0),"")</f>
        <v>13</v>
      </c>
      <c r="H1260" s="48">
        <f t="shared" si="59"/>
        <v>0.00694444444444497</v>
      </c>
      <c r="I1260" s="62"/>
    </row>
    <row r="1261" ht="15.75" spans="1:9">
      <c r="A1261" s="46">
        <v>5</v>
      </c>
      <c r="B1261" s="15">
        <f>IFERROR(VLOOKUP(E1255&amp;-$A1261,SCH!$E$5:$P$9552,2,0),"")</f>
        <v>0.572916666666667</v>
      </c>
      <c r="C1261" s="15" t="str">
        <f>IFERROR(VLOOKUP(E1255&amp;-$A1261,SCH!$E$5:$P$9552,3,0),"")</f>
        <v>VLKA</v>
      </c>
      <c r="D1261" s="15" t="str">
        <f>IFERROR(VLOOKUP(E1255&amp;-$A1261,SCH!$E$5:$P$9552,4,0),"")</f>
        <v>PLKDA</v>
      </c>
      <c r="E1261" s="15" t="str">
        <f>IFERROR(VLOOKUP(E1255&amp;-$A1261,SCH!$E$5:$P$9552,5,0),"")</f>
        <v>KLKV</v>
      </c>
      <c r="F1261" s="15">
        <f>IFERROR(VLOOKUP(E1255&amp;-$A1261,SCH!$E$5:$P$9552,6,0),"")</f>
        <v>0.59375</v>
      </c>
      <c r="G1261" s="47">
        <f>IFERROR(VLOOKUP(E1255&amp;-$A1261,SCH!$E$5:$P$9552,7,0),"")</f>
        <v>13</v>
      </c>
      <c r="H1261" s="48">
        <f t="shared" si="59"/>
        <v>0.020833333333333</v>
      </c>
      <c r="I1261" s="62"/>
    </row>
    <row r="1262" ht="15.75" spans="1:9">
      <c r="A1262" s="46">
        <v>6</v>
      </c>
      <c r="B1262" s="15">
        <f>IFERROR(VLOOKUP(E1255&amp;-$A1262,SCH!$E$5:$P$9552,2,0),"")</f>
        <v>0.614583333333333</v>
      </c>
      <c r="C1262" s="15" t="str">
        <f>IFERROR(VLOOKUP(E1255&amp;-$A1262,SCH!$E$5:$P$9552,3,0),"")</f>
        <v>KLKV</v>
      </c>
      <c r="D1262" s="15" t="str">
        <f>IFERROR(VLOOKUP(E1255&amp;-$A1262,SCH!$E$5:$P$9552,4,0),"")</f>
        <v>NH</v>
      </c>
      <c r="E1262" s="15" t="str">
        <f>IFERROR(VLOOKUP(E1255&amp;-$A1262,SCH!$E$5:$P$9552,5,0),"")</f>
        <v>TVM</v>
      </c>
      <c r="F1262" s="15">
        <f>IFERROR(VLOOKUP(E1255&amp;-$A1262,SCH!$E$5:$P$9552,6,0),"")</f>
        <v>0.670138888888889</v>
      </c>
      <c r="G1262" s="47">
        <f>IFERROR(VLOOKUP(E1255&amp;-$A1262,SCH!$E$5:$P$9552,7,0),"")</f>
        <v>33.7</v>
      </c>
      <c r="H1262" s="48">
        <f t="shared" si="59"/>
        <v>0.0451388888888891</v>
      </c>
      <c r="I1262" s="62"/>
    </row>
    <row r="1263" ht="16.5" spans="1:9">
      <c r="A1263" s="46">
        <v>7</v>
      </c>
      <c r="B1263" s="15">
        <f>IFERROR(VLOOKUP(E1255&amp;-$A1263,SCH!$E$5:$P$9552,2,0),"")</f>
        <v>0.715277777777778</v>
      </c>
      <c r="C1263" s="15" t="str">
        <f>IFERROR(VLOOKUP(E1255&amp;-$A1263,SCH!$E$5:$P$9552,3,0),"")</f>
        <v>TVM</v>
      </c>
      <c r="D1263" s="15" t="str">
        <f>IFERROR(VLOOKUP(E1255&amp;-$A1263,SCH!$E$5:$P$9552,4,0),"")</f>
        <v>KTDA-MYL-KRKM</v>
      </c>
      <c r="E1263" s="15" t="str">
        <f>IFERROR(VLOOKUP(E1255&amp;-$A1263,SCH!$E$5:$P$9552,5,0),"")</f>
        <v>PSL</v>
      </c>
      <c r="F1263" s="15">
        <f>IFERROR(VLOOKUP(E1255&amp;-$A1263,SCH!$E$5:$P$9552,6,0),"")</f>
        <v>0.8125</v>
      </c>
      <c r="G1263" s="47">
        <f>IFERROR(VLOOKUP(E1255&amp;-$A1263,SCH!$E$5:$P$9552,7,0),"")</f>
        <v>57</v>
      </c>
      <c r="H1263" s="48" t="str">
        <f>IFERROR((#REF!-F1263),"")</f>
        <v/>
      </c>
      <c r="I1263" s="62"/>
    </row>
    <row r="1264" ht="16.5" customHeight="1" spans="1:9">
      <c r="A1264" s="53" t="s">
        <v>144</v>
      </c>
      <c r="B1264" s="53"/>
      <c r="C1264" s="54">
        <f>B1257-TIME(0,15,0)</f>
        <v>0.413194444444444</v>
      </c>
      <c r="D1264" s="53" t="s">
        <v>145</v>
      </c>
      <c r="E1264" s="55">
        <f>VLOOKUP(E1255&amp;-$A1257,SCH!$E$5:$P$9552,8,0)</f>
        <v>0.364583333333334</v>
      </c>
      <c r="F1264" s="56" t="s">
        <v>146</v>
      </c>
      <c r="G1264" s="56"/>
      <c r="H1264" s="56"/>
      <c r="I1264" s="64">
        <f>SUM(G1257:G1263)</f>
        <v>187.6</v>
      </c>
    </row>
    <row r="1265" ht="16.5" customHeight="1" spans="1:9">
      <c r="A1265" s="53" t="s">
        <v>147</v>
      </c>
      <c r="B1265" s="53"/>
      <c r="C1265" s="54">
        <f>C1264+E1265</f>
        <v>0.822916666666667</v>
      </c>
      <c r="D1265" s="53" t="s">
        <v>148</v>
      </c>
      <c r="E1265" s="55">
        <f>VLOOKUP(E1255&amp;-$A1257,SCH!$E$5:$P$9552,9,0)</f>
        <v>0.409722222222223</v>
      </c>
      <c r="F1265" s="56" t="s">
        <v>149</v>
      </c>
      <c r="G1265" s="56"/>
      <c r="H1265" s="56"/>
      <c r="I1265" s="65">
        <f>VLOOKUP(E1255&amp;-$A1257,SCH!$E$5:$P$9552,10,0)</f>
        <v>0.0312500000000005</v>
      </c>
    </row>
    <row r="1266" ht="15.75" customHeight="1" spans="1:9">
      <c r="A1266" s="57" t="s">
        <v>150</v>
      </c>
      <c r="B1266" s="57"/>
      <c r="C1266" s="57"/>
      <c r="D1266" s="57"/>
      <c r="E1266" s="57"/>
      <c r="F1266" s="57"/>
      <c r="G1266" s="57"/>
      <c r="H1266" s="57"/>
      <c r="I1266" s="57"/>
    </row>
    <row r="1267" ht="15.75" spans="1:9">
      <c r="A1267" s="57"/>
      <c r="B1267" s="57"/>
      <c r="C1267" s="57"/>
      <c r="D1267" s="57"/>
      <c r="E1267" s="57"/>
      <c r="F1267" s="57"/>
      <c r="G1267" s="57"/>
      <c r="H1267" s="57"/>
      <c r="I1267" s="57"/>
    </row>
    <row r="1268" ht="15.75" spans="1:9">
      <c r="A1268" s="57"/>
      <c r="B1268" s="57"/>
      <c r="C1268" s="57"/>
      <c r="D1268" s="57"/>
      <c r="E1268" s="57"/>
      <c r="F1268" s="57"/>
      <c r="G1268" s="57"/>
      <c r="H1268" s="57"/>
      <c r="I1268" s="57"/>
    </row>
    <row r="1269" ht="15.75" customHeight="1" spans="1:9">
      <c r="A1269" s="58" t="s">
        <v>151</v>
      </c>
      <c r="B1269" s="58"/>
      <c r="C1269" s="58"/>
      <c r="D1269" s="59" t="s">
        <v>152</v>
      </c>
      <c r="E1269" s="58" t="s">
        <v>153</v>
      </c>
      <c r="F1269" s="58"/>
      <c r="G1269" s="58"/>
      <c r="H1269" s="58"/>
      <c r="I1269" s="58"/>
    </row>
    <row r="1270" ht="15.75" spans="1:9">
      <c r="A1270" s="58"/>
      <c r="B1270" s="58"/>
      <c r="C1270" s="58"/>
      <c r="D1270" s="59"/>
      <c r="E1270" s="58"/>
      <c r="F1270" s="58"/>
      <c r="G1270" s="58"/>
      <c r="H1270" s="58"/>
      <c r="I1270" s="58"/>
    </row>
    <row r="1271" ht="15.75" spans="1:9">
      <c r="A1271" s="58"/>
      <c r="B1271" s="58"/>
      <c r="C1271" s="58"/>
      <c r="D1271" s="59"/>
      <c r="E1271" s="58"/>
      <c r="F1271" s="58"/>
      <c r="G1271" s="58"/>
      <c r="H1271" s="58"/>
      <c r="I1271" s="58"/>
    </row>
    <row r="1272" ht="15.75" spans="1:9">
      <c r="A1272" s="58"/>
      <c r="B1272" s="58"/>
      <c r="C1272" s="58"/>
      <c r="D1272" s="59"/>
      <c r="E1272" s="58"/>
      <c r="F1272" s="58"/>
      <c r="G1272" s="58"/>
      <c r="H1272" s="58"/>
      <c r="I1272" s="58"/>
    </row>
    <row r="1273" ht="15.75"/>
    <row r="1274" ht="21" spans="1:9">
      <c r="A1274" s="29" t="str">
        <f>SCH!$A$1</f>
        <v>UNIT : PARASSALA</v>
      </c>
      <c r="B1274" s="29"/>
      <c r="C1274" s="29"/>
      <c r="D1274" s="29"/>
      <c r="E1274" s="29"/>
      <c r="F1274" s="29"/>
      <c r="G1274" s="29"/>
      <c r="H1274" s="29"/>
      <c r="I1274" s="29"/>
    </row>
    <row r="1275" ht="19.5" customHeight="1" spans="1:9">
      <c r="A1275" s="30" t="s">
        <v>135</v>
      </c>
      <c r="B1275" s="30"/>
      <c r="C1275" s="30"/>
      <c r="D1275" s="31"/>
      <c r="E1275" s="31"/>
      <c r="F1275" s="31"/>
      <c r="G1275" s="32" t="s">
        <v>136</v>
      </c>
      <c r="H1275" s="32"/>
      <c r="I1275" s="32"/>
    </row>
    <row r="1276" ht="16.5" customHeight="1" spans="1:9">
      <c r="A1276" s="33" t="s">
        <v>137</v>
      </c>
      <c r="B1276" s="33"/>
      <c r="C1276" s="34" t="s">
        <v>138</v>
      </c>
      <c r="D1276" s="33" t="s">
        <v>139</v>
      </c>
      <c r="E1276" s="35">
        <v>71</v>
      </c>
      <c r="F1276" s="35"/>
      <c r="G1276" s="36" t="s">
        <v>140</v>
      </c>
      <c r="H1276" s="37"/>
      <c r="I1276" s="37"/>
    </row>
    <row r="1277" ht="29.25" spans="1:9">
      <c r="A1277" s="38" t="s">
        <v>6</v>
      </c>
      <c r="B1277" s="39" t="s">
        <v>20</v>
      </c>
      <c r="C1277" s="39" t="s">
        <v>21</v>
      </c>
      <c r="D1277" s="39" t="s">
        <v>141</v>
      </c>
      <c r="E1277" s="39" t="s">
        <v>22</v>
      </c>
      <c r="F1277" s="40" t="s">
        <v>142</v>
      </c>
      <c r="G1277" s="41" t="s">
        <v>143</v>
      </c>
      <c r="H1277" s="40" t="s">
        <v>19</v>
      </c>
      <c r="I1277" s="60" t="s">
        <v>25</v>
      </c>
    </row>
    <row r="1278" ht="15.75" spans="1:9">
      <c r="A1278" s="42">
        <v>1</v>
      </c>
      <c r="B1278" s="43">
        <f>IFERROR(VLOOKUP(E1276&amp;-$A1278,SCH!$E$5:$P$9552,2,0),"")</f>
        <v>0.263888888888889</v>
      </c>
      <c r="C1278" s="43" t="str">
        <f>IFERROR(VLOOKUP(E1276&amp;-$A1278,SCH!$E$5:$P$9552,3,0),"")</f>
        <v>PSL</v>
      </c>
      <c r="D1278" s="43" t="str">
        <f>IFERROR(VLOOKUP(E1276&amp;-$A1278,SCH!$E$5:$P$9552,4,0),"")</f>
        <v>NH</v>
      </c>
      <c r="E1278" s="43" t="str">
        <f>IFERROR(VLOOKUP(E1276&amp;-$A1278,SCH!$E$5:$P$9552,5,0),"")</f>
        <v>KLKV</v>
      </c>
      <c r="F1278" s="43">
        <f>IFERROR(VLOOKUP(E1276&amp;-$A1278,SCH!$E$5:$P$9552,6,0),"")</f>
        <v>0.267361111111111</v>
      </c>
      <c r="G1278" s="44">
        <f>IFERROR(VLOOKUP(E1276&amp;-$A1278,SCH!$E$5:$P$9552,7,0),"")</f>
        <v>3.5</v>
      </c>
      <c r="H1278" s="45">
        <f t="shared" ref="H1278:H1284" si="60">IFERROR((B1279-F1278),"")</f>
        <v>0.00347222222222199</v>
      </c>
      <c r="I1278" s="61"/>
    </row>
    <row r="1279" ht="15.75" spans="1:9">
      <c r="A1279" s="46">
        <v>2</v>
      </c>
      <c r="B1279" s="15">
        <f>IFERROR(VLOOKUP(E1276&amp;-$A1279,SCH!$E$5:$P$9552,2,0),"")</f>
        <v>0.270833333333333</v>
      </c>
      <c r="C1279" s="15" t="str">
        <f>IFERROR(VLOOKUP(E1276&amp;-$A1279,SCH!$E$5:$P$9552,3,0),"")</f>
        <v>KLKV</v>
      </c>
      <c r="D1279" s="15" t="str">
        <f>IFERROR(VLOOKUP(E1276&amp;-$A1279,SCH!$E$5:$P$9552,4,0),"")</f>
        <v>PLKDA-PZKNU</v>
      </c>
      <c r="E1279" s="15" t="str">
        <f>IFERROR(VLOOKUP(E1276&amp;-$A1279,SCH!$E$5:$P$9552,5,0),"")</f>
        <v>VLKA</v>
      </c>
      <c r="F1279" s="15">
        <f>IFERROR(VLOOKUP(E1276&amp;-$A1279,SCH!$E$5:$P$9552,6,0),"")</f>
        <v>0.291666666666667</v>
      </c>
      <c r="G1279" s="47">
        <f>IFERROR(VLOOKUP(E1276&amp;-$A1279,SCH!$E$5:$P$9552,7,0),"")</f>
        <v>13</v>
      </c>
      <c r="H1279" s="48">
        <f t="shared" si="60"/>
        <v>0.00694444444444398</v>
      </c>
      <c r="I1279" s="62"/>
    </row>
    <row r="1280" ht="15.75" spans="1:9">
      <c r="A1280" s="46">
        <v>3</v>
      </c>
      <c r="B1280" s="15">
        <f>IFERROR(VLOOKUP(E1276&amp;-$A1280,SCH!$E$5:$P$9552,2,0),"")</f>
        <v>0.298611111111111</v>
      </c>
      <c r="C1280" s="15" t="str">
        <f>IFERROR(VLOOKUP(E1276&amp;-$A1280,SCH!$E$5:$P$9552,3,0),"")</f>
        <v>VLKA</v>
      </c>
      <c r="D1280" s="15" t="str">
        <f>IFERROR(VLOOKUP(E1276&amp;-$A1280,SCH!$E$5:$P$9552,4,0),"")</f>
        <v>PLKDA</v>
      </c>
      <c r="E1280" s="15" t="str">
        <f>IFERROR(VLOOKUP(E1276&amp;-$A1280,SCH!$E$5:$P$9552,5,0),"")</f>
        <v>KLKV</v>
      </c>
      <c r="F1280" s="15">
        <f>IFERROR(VLOOKUP(E1276&amp;-$A1280,SCH!$E$5:$P$9552,6,0),"")</f>
        <v>0.319444444444444</v>
      </c>
      <c r="G1280" s="47">
        <f>IFERROR(VLOOKUP(E1276&amp;-$A1280,SCH!$E$5:$P$9552,7,0),"")</f>
        <v>13</v>
      </c>
      <c r="H1280" s="48">
        <f t="shared" si="60"/>
        <v>0.00694444444444503</v>
      </c>
      <c r="I1280" s="62"/>
    </row>
    <row r="1281" ht="15.75" spans="1:9">
      <c r="A1281" s="46">
        <v>4</v>
      </c>
      <c r="B1281" s="15">
        <f>IFERROR(VLOOKUP(E1276&amp;-$A1281,SCH!$E$5:$P$9552,2,0),"")</f>
        <v>0.326388888888889</v>
      </c>
      <c r="C1281" s="15" t="str">
        <f>IFERROR(VLOOKUP(E1276&amp;-$A1281,SCH!$E$5:$P$9552,3,0),"")</f>
        <v>KLKV</v>
      </c>
      <c r="D1281" s="15" t="str">
        <f>IFERROR(VLOOKUP(E1276&amp;-$A1281,SCH!$E$5:$P$9552,4,0),"")</f>
        <v>PKM-NTA-TVM-PTM</v>
      </c>
      <c r="E1281" s="15" t="str">
        <f>IFERROR(VLOOKUP(E1276&amp;-$A1281,SCH!$E$5:$P$9552,5,0),"")</f>
        <v>MC</v>
      </c>
      <c r="F1281" s="15">
        <f>IFERROR(VLOOKUP(E1276&amp;-$A1281,SCH!$E$5:$P$9552,6,0),"")</f>
        <v>0.402777777777778</v>
      </c>
      <c r="G1281" s="47">
        <f>IFERROR(VLOOKUP(E1276&amp;-$A1281,SCH!$E$5:$P$9552,7,0),"")</f>
        <v>42</v>
      </c>
      <c r="H1281" s="48">
        <f t="shared" si="60"/>
        <v>0.020833333333333</v>
      </c>
      <c r="I1281" s="62"/>
    </row>
    <row r="1282" ht="15.75" spans="1:9">
      <c r="A1282" s="46">
        <v>5</v>
      </c>
      <c r="B1282" s="15">
        <f>IFERROR(VLOOKUP(E1276&amp;-$A1282,SCH!$E$5:$P$9552,2,0),"")</f>
        <v>0.423611111111111</v>
      </c>
      <c r="C1282" s="15" t="str">
        <f>IFERROR(VLOOKUP(E1276&amp;-$A1282,SCH!$E$5:$P$9552,3,0),"")</f>
        <v>MC</v>
      </c>
      <c r="D1282" s="15" t="str">
        <f>IFERROR(VLOOKUP(E1276&amp;-$A1282,SCH!$E$5:$P$9552,4,0),"")</f>
        <v>NH</v>
      </c>
      <c r="E1282" s="15" t="str">
        <f>IFERROR(VLOOKUP(E1276&amp;-$A1282,SCH!$E$5:$P$9552,5,0),"")</f>
        <v>KLKV</v>
      </c>
      <c r="F1282" s="15">
        <f>IFERROR(VLOOKUP(E1276&amp;-$A1282,SCH!$E$5:$P$9552,6,0),"")</f>
        <v>0.486111111111111</v>
      </c>
      <c r="G1282" s="47">
        <f>IFERROR(VLOOKUP(E1276&amp;-$A1282,SCH!$E$5:$P$9552,7,0),"")</f>
        <v>40</v>
      </c>
      <c r="H1282" s="48">
        <f t="shared" si="60"/>
        <v>0.00694444444444503</v>
      </c>
      <c r="I1282" s="62"/>
    </row>
    <row r="1283" ht="15.75" spans="1:9">
      <c r="A1283" s="46">
        <v>6</v>
      </c>
      <c r="B1283" s="15">
        <f>IFERROR(VLOOKUP(E1276&amp;-$A1283,SCH!$E$5:$P$9552,2,0),"")</f>
        <v>0.493055555555556</v>
      </c>
      <c r="C1283" s="15" t="str">
        <f>IFERROR(VLOOKUP(E1276&amp;-$A1283,SCH!$E$5:$P$9552,3,0),"")</f>
        <v>KLKV</v>
      </c>
      <c r="D1283" s="15" t="str">
        <f>IFERROR(VLOOKUP(E1276&amp;-$A1283,SCH!$E$5:$P$9552,4,0),"")</f>
        <v>NH</v>
      </c>
      <c r="E1283" s="15" t="str">
        <f>IFERROR(VLOOKUP(E1276&amp;-$A1283,SCH!$E$5:$P$9552,5,0),"")</f>
        <v>TVM</v>
      </c>
      <c r="F1283" s="15">
        <f>IFERROR(VLOOKUP(E1276&amp;-$A1283,SCH!$E$5:$P$9552,6,0),"")</f>
        <v>0.548611111111111</v>
      </c>
      <c r="G1283" s="47">
        <f>IFERROR(VLOOKUP(E1276&amp;-$A1283,SCH!$E$5:$P$9552,7,0),"")</f>
        <v>33.7</v>
      </c>
      <c r="H1283" s="48">
        <f t="shared" si="60"/>
        <v>0.00694444444444497</v>
      </c>
      <c r="I1283" s="62"/>
    </row>
    <row r="1284" ht="15.75" spans="1:9">
      <c r="A1284" s="46">
        <v>7</v>
      </c>
      <c r="B1284" s="15">
        <f>IFERROR(VLOOKUP(E1276&amp;-$A1284,SCH!$E$5:$P$9552,2,0),"")</f>
        <v>0.555555555555556</v>
      </c>
      <c r="C1284" s="15" t="str">
        <f>IFERROR(VLOOKUP(E1276&amp;-$A1284,SCH!$E$5:$P$9552,3,0),"")</f>
        <v>TVM</v>
      </c>
      <c r="D1284" s="15" t="str">
        <f>IFERROR(VLOOKUP(E1276&amp;-$A1284,SCH!$E$5:$P$9552,4,0),"")</f>
        <v>NH</v>
      </c>
      <c r="E1284" s="15" t="str">
        <f>IFERROR(VLOOKUP(E1276&amp;-$A1284,SCH!$E$5:$P$9552,5,0),"")</f>
        <v>KLKV</v>
      </c>
      <c r="F1284" s="15">
        <f>IFERROR(VLOOKUP(E1276&amp;-$A1284,SCH!$E$5:$P$9552,6,0),"")</f>
        <v>0.611111111111111</v>
      </c>
      <c r="G1284" s="47">
        <f>IFERROR(VLOOKUP(E1276&amp;-$A1284,SCH!$E$5:$P$9552,7,0),"")</f>
        <v>33.7</v>
      </c>
      <c r="H1284" s="48">
        <f t="shared" si="60"/>
        <v>0.00347222222222199</v>
      </c>
      <c r="I1284" s="62"/>
    </row>
    <row r="1285" ht="16.5" spans="1:9">
      <c r="A1285" s="46">
        <v>8</v>
      </c>
      <c r="B1285" s="15">
        <f>IFERROR(VLOOKUP(E1276&amp;-$A1285,SCH!$E$5:$P$9552,2,0),"")</f>
        <v>0.614583333333333</v>
      </c>
      <c r="C1285" s="15" t="str">
        <f>IFERROR(VLOOKUP(E1276&amp;-$A1285,SCH!$E$5:$P$9552,3,0),"")</f>
        <v>KLKV</v>
      </c>
      <c r="D1285" s="15" t="str">
        <f>IFERROR(VLOOKUP(E1276&amp;-$A1285,SCH!$E$5:$P$9552,4,0),"")</f>
        <v>NH</v>
      </c>
      <c r="E1285" s="15" t="str">
        <f>IFERROR(VLOOKUP(E1276&amp;-$A1285,SCH!$E$5:$P$9552,5,0),"")</f>
        <v>PSL</v>
      </c>
      <c r="F1285" s="15">
        <f>IFERROR(VLOOKUP(E1276&amp;-$A1285,SCH!$E$5:$P$9552,6,0),"")</f>
        <v>0.621527777777778</v>
      </c>
      <c r="G1285" s="47">
        <f>IFERROR(VLOOKUP(E1276&amp;-$A1285,SCH!$E$5:$P$9552,7,0),"")</f>
        <v>3.5</v>
      </c>
      <c r="H1285" s="48" t="str">
        <f>IFERROR((#REF!-F1285),"")</f>
        <v/>
      </c>
      <c r="I1285" s="62"/>
    </row>
    <row r="1286" ht="16.5" customHeight="1" spans="1:9">
      <c r="A1286" s="53" t="s">
        <v>144</v>
      </c>
      <c r="B1286" s="53"/>
      <c r="C1286" s="54">
        <f>B1278-TIME(0,15,0)</f>
        <v>0.253472222222222</v>
      </c>
      <c r="D1286" s="53" t="s">
        <v>145</v>
      </c>
      <c r="E1286" s="55">
        <f>VLOOKUP(E1276&amp;-$A1278,SCH!$E$5:$P$9552,8,0)</f>
        <v>0.378472222222223</v>
      </c>
      <c r="F1286" s="56" t="s">
        <v>146</v>
      </c>
      <c r="G1286" s="56"/>
      <c r="H1286" s="56"/>
      <c r="I1286" s="64">
        <f>SUM(G1278:G1285)</f>
        <v>182.4</v>
      </c>
    </row>
    <row r="1287" ht="16.5" customHeight="1" spans="1:9">
      <c r="A1287" s="53" t="s">
        <v>147</v>
      </c>
      <c r="B1287" s="53"/>
      <c r="C1287" s="54">
        <f>C1286+E1287</f>
        <v>0.631944444444444</v>
      </c>
      <c r="D1287" s="53" t="s">
        <v>148</v>
      </c>
      <c r="E1287" s="55">
        <f>VLOOKUP(E1276&amp;-$A1278,SCH!$E$5:$P$9552,9,0)</f>
        <v>0.378472222222222</v>
      </c>
      <c r="F1287" s="56" t="s">
        <v>149</v>
      </c>
      <c r="G1287" s="56"/>
      <c r="H1287" s="56"/>
      <c r="I1287" s="65">
        <f>VLOOKUP(E1276&amp;-$A1278,SCH!$E$5:$P$9552,10,0)</f>
        <v>0.0451388888888893</v>
      </c>
    </row>
    <row r="1288" ht="15.75" customHeight="1" spans="1:9">
      <c r="A1288" s="57" t="s">
        <v>150</v>
      </c>
      <c r="B1288" s="57"/>
      <c r="C1288" s="57"/>
      <c r="D1288" s="57"/>
      <c r="E1288" s="57"/>
      <c r="F1288" s="57"/>
      <c r="G1288" s="57"/>
      <c r="H1288" s="57"/>
      <c r="I1288" s="57"/>
    </row>
    <row r="1289" ht="15.75" spans="1:9">
      <c r="A1289" s="57"/>
      <c r="B1289" s="57"/>
      <c r="C1289" s="57"/>
      <c r="D1289" s="57"/>
      <c r="E1289" s="57"/>
      <c r="F1289" s="57"/>
      <c r="G1289" s="57"/>
      <c r="H1289" s="57"/>
      <c r="I1289" s="57"/>
    </row>
    <row r="1290" ht="15.75" spans="1:9">
      <c r="A1290" s="57"/>
      <c r="B1290" s="57"/>
      <c r="C1290" s="57"/>
      <c r="D1290" s="57"/>
      <c r="E1290" s="57"/>
      <c r="F1290" s="57"/>
      <c r="G1290" s="57"/>
      <c r="H1290" s="57"/>
      <c r="I1290" s="57"/>
    </row>
    <row r="1291" ht="15.75" customHeight="1" spans="1:9">
      <c r="A1291" s="58" t="s">
        <v>151</v>
      </c>
      <c r="B1291" s="58"/>
      <c r="C1291" s="58"/>
      <c r="D1291" s="59" t="s">
        <v>152</v>
      </c>
      <c r="E1291" s="58" t="s">
        <v>153</v>
      </c>
      <c r="F1291" s="58"/>
      <c r="G1291" s="58"/>
      <c r="H1291" s="58"/>
      <c r="I1291" s="58"/>
    </row>
    <row r="1292" ht="15.75" spans="1:9">
      <c r="A1292" s="58"/>
      <c r="B1292" s="58"/>
      <c r="C1292" s="58"/>
      <c r="D1292" s="59"/>
      <c r="E1292" s="58"/>
      <c r="F1292" s="58"/>
      <c r="G1292" s="58"/>
      <c r="H1292" s="58"/>
      <c r="I1292" s="58"/>
    </row>
    <row r="1293" ht="15.75" spans="1:9">
      <c r="A1293" s="58"/>
      <c r="B1293" s="58"/>
      <c r="C1293" s="58"/>
      <c r="D1293" s="59"/>
      <c r="E1293" s="58"/>
      <c r="F1293" s="58"/>
      <c r="G1293" s="58"/>
      <c r="H1293" s="58"/>
      <c r="I1293" s="58"/>
    </row>
    <row r="1294" ht="15.75" spans="1:9">
      <c r="A1294" s="58"/>
      <c r="B1294" s="58"/>
      <c r="C1294" s="58"/>
      <c r="D1294" s="59"/>
      <c r="E1294" s="58"/>
      <c r="F1294" s="58"/>
      <c r="G1294" s="58"/>
      <c r="H1294" s="58"/>
      <c r="I1294" s="58"/>
    </row>
    <row r="1295" ht="15.75" customHeight="1"/>
    <row r="1296" ht="15.75"/>
    <row r="1297" ht="21" spans="1:9">
      <c r="A1297" s="29" t="str">
        <f>SCH!$A$1</f>
        <v>UNIT : PARASSALA</v>
      </c>
      <c r="B1297" s="29"/>
      <c r="C1297" s="29"/>
      <c r="D1297" s="29"/>
      <c r="E1297" s="29"/>
      <c r="F1297" s="29"/>
      <c r="G1297" s="29"/>
      <c r="H1297" s="29"/>
      <c r="I1297" s="29"/>
    </row>
    <row r="1298" ht="19.5" spans="1:9">
      <c r="A1298" s="30" t="s">
        <v>135</v>
      </c>
      <c r="B1298" s="30"/>
      <c r="C1298" s="30"/>
      <c r="D1298" s="31"/>
      <c r="E1298" s="31"/>
      <c r="F1298" s="31"/>
      <c r="G1298" s="32" t="s">
        <v>136</v>
      </c>
      <c r="H1298" s="32"/>
      <c r="I1298" s="32"/>
    </row>
    <row r="1299" ht="16.5" spans="1:9">
      <c r="A1299" s="33" t="s">
        <v>137</v>
      </c>
      <c r="B1299" s="33"/>
      <c r="C1299" s="34" t="s">
        <v>138</v>
      </c>
      <c r="D1299" s="33" t="s">
        <v>139</v>
      </c>
      <c r="E1299" s="35">
        <v>72</v>
      </c>
      <c r="F1299" s="35"/>
      <c r="G1299" s="36" t="s">
        <v>140</v>
      </c>
      <c r="H1299" s="37"/>
      <c r="I1299" s="37"/>
    </row>
    <row r="1300" ht="29.25" spans="1:9">
      <c r="A1300" s="38" t="s">
        <v>6</v>
      </c>
      <c r="B1300" s="39" t="s">
        <v>20</v>
      </c>
      <c r="C1300" s="39" t="s">
        <v>21</v>
      </c>
      <c r="D1300" s="39" t="s">
        <v>141</v>
      </c>
      <c r="E1300" s="39" t="s">
        <v>22</v>
      </c>
      <c r="F1300" s="40" t="s">
        <v>142</v>
      </c>
      <c r="G1300" s="41" t="s">
        <v>143</v>
      </c>
      <c r="H1300" s="40" t="s">
        <v>19</v>
      </c>
      <c r="I1300" s="60" t="s">
        <v>25</v>
      </c>
    </row>
    <row r="1301" ht="15.75" spans="1:9">
      <c r="A1301" s="42">
        <v>1</v>
      </c>
      <c r="B1301" s="43">
        <f>IFERROR(VLOOKUP(E1299&amp;-$A1301,SCH!$E$5:$P$9552,2,0),"")</f>
        <v>0.451388888888889</v>
      </c>
      <c r="C1301" s="43" t="str">
        <f>IFERROR(VLOOKUP(E1299&amp;-$A1301,SCH!$E$5:$P$9552,3,0),"")</f>
        <v>PSL</v>
      </c>
      <c r="D1301" s="43" t="str">
        <f>IFERROR(VLOOKUP(E1299&amp;-$A1301,SCH!$E$5:$P$9552,4,0),"")</f>
        <v>KLKV-NTA</v>
      </c>
      <c r="E1301" s="43" t="str">
        <f>IFERROR(VLOOKUP(E1299&amp;-$A1301,SCH!$E$5:$P$9552,5,0),"")</f>
        <v>MC</v>
      </c>
      <c r="F1301" s="43">
        <f>IFERROR(VLOOKUP(E1299&amp;-$A1301,SCH!$E$5:$P$9552,6,0),"")</f>
        <v>0.534722222222222</v>
      </c>
      <c r="G1301" s="44">
        <f>IFERROR(VLOOKUP(E1299&amp;-$A1301,SCH!$E$5:$P$9552,7,0),"")</f>
        <v>43.5</v>
      </c>
      <c r="H1301" s="45">
        <f t="shared" ref="H1301:H1307" si="61">IFERROR((B1302-F1301),"")</f>
        <v>0.00694444444444497</v>
      </c>
      <c r="I1301" s="61"/>
    </row>
    <row r="1302" ht="15.75" spans="1:9">
      <c r="A1302" s="46">
        <v>2</v>
      </c>
      <c r="B1302" s="15">
        <f>IFERROR(VLOOKUP(E1299&amp;-$A1302,SCH!$E$5:$P$9552,2,0),"")</f>
        <v>0.541666666666667</v>
      </c>
      <c r="C1302" s="15" t="str">
        <f>IFERROR(VLOOKUP(E1299&amp;-$A1302,SCH!$E$5:$P$9552,3,0),"")</f>
        <v>MC</v>
      </c>
      <c r="D1302" s="15" t="str">
        <f>IFERROR(VLOOKUP(E1299&amp;-$A1302,SCH!$E$5:$P$9552,4,0),"")</f>
        <v>VZM-PVR</v>
      </c>
      <c r="E1302" s="15" t="str">
        <f>IFERROR(VLOOKUP(E1299&amp;-$A1302,SCH!$E$5:$P$9552,5,0),"")</f>
        <v>KLKV</v>
      </c>
      <c r="F1302" s="15">
        <f>IFERROR(VLOOKUP(E1299&amp;-$A1302,SCH!$E$5:$P$9552,6,0),"")</f>
        <v>0.631944444444445</v>
      </c>
      <c r="G1302" s="47">
        <f>IFERROR(VLOOKUP(E1299&amp;-$A1302,SCH!$E$5:$P$9552,7,0),"")</f>
        <v>52</v>
      </c>
      <c r="H1302" s="48">
        <f t="shared" si="61"/>
        <v>0.052083333333333</v>
      </c>
      <c r="I1302" s="62"/>
    </row>
    <row r="1303" ht="15.75" spans="1:9">
      <c r="A1303" s="46">
        <v>3</v>
      </c>
      <c r="B1303" s="15">
        <f>IFERROR(VLOOKUP(E1299&amp;-$A1303,SCH!$E$5:$P$9552,2,0),"")</f>
        <v>0.684027777777778</v>
      </c>
      <c r="C1303" s="15" t="str">
        <f>IFERROR(VLOOKUP(E1299&amp;-$A1303,SCH!$E$5:$P$9552,3,0),"")</f>
        <v>KLKV</v>
      </c>
      <c r="D1303" s="15" t="str">
        <f>IFERROR(VLOOKUP(E1299&amp;-$A1303,SCH!$E$5:$P$9552,4,0),"")</f>
        <v>NH</v>
      </c>
      <c r="E1303" s="15" t="str">
        <f>IFERROR(VLOOKUP(E1299&amp;-$A1303,SCH!$E$5:$P$9552,5,0),"")</f>
        <v>TVM</v>
      </c>
      <c r="F1303" s="15">
        <f>IFERROR(VLOOKUP(E1299&amp;-$A1303,SCH!$E$5:$P$9552,6,0),"")</f>
        <v>0.746527777777778</v>
      </c>
      <c r="G1303" s="47">
        <f>IFERROR(VLOOKUP(E1299&amp;-$A1303,SCH!$E$5:$P$9552,7,0),"")</f>
        <v>33.7</v>
      </c>
      <c r="H1303" s="48">
        <f t="shared" si="61"/>
        <v>0.00694444444444398</v>
      </c>
      <c r="I1303" s="62"/>
    </row>
    <row r="1304" ht="15.75" spans="1:11">
      <c r="A1304" s="46">
        <v>4</v>
      </c>
      <c r="B1304" s="15">
        <f>IFERROR(VLOOKUP(E1299&amp;-$A1304,SCH!$E$5:$P$9552,2,0),"")</f>
        <v>0.753472222222222</v>
      </c>
      <c r="C1304" s="15" t="str">
        <f>IFERROR(VLOOKUP(E1299&amp;-$A1304,SCH!$E$5:$P$9552,3,0),"")</f>
        <v>TVM</v>
      </c>
      <c r="D1304" s="15" t="str">
        <f>IFERROR(VLOOKUP(E1299&amp;-$A1304,SCH!$E$5:$P$9552,4,0),"")</f>
        <v>NH-KLKV</v>
      </c>
      <c r="E1304" s="15" t="str">
        <f>IFERROR(VLOOKUP(E1299&amp;-$A1304,SCH!$E$5:$P$9552,5,0),"")</f>
        <v>PSL</v>
      </c>
      <c r="F1304" s="15">
        <f>IFERROR(VLOOKUP(E1299&amp;-$A1304,SCH!$E$5:$P$9552,6,0),"")</f>
        <v>0.815972222222222</v>
      </c>
      <c r="G1304" s="47">
        <f>IFERROR(VLOOKUP(E1299&amp;-$A1304,SCH!$E$5:$P$9552,7,0),"")</f>
        <v>37.2</v>
      </c>
      <c r="H1304" s="48" t="str">
        <f t="shared" si="61"/>
        <v/>
      </c>
      <c r="I1304" s="62"/>
      <c r="K1304" t="s">
        <v>154</v>
      </c>
    </row>
    <row r="1305" ht="15.75" spans="1:9">
      <c r="A1305" s="46">
        <v>5</v>
      </c>
      <c r="B1305" s="15" t="str">
        <f>IFERROR(VLOOKUP(E1299&amp;-$A1305,SCH!$E$5:$P$9552,2,0),"")</f>
        <v/>
      </c>
      <c r="C1305" s="15" t="str">
        <f>IFERROR(VLOOKUP(E1299&amp;-$A1305,SCH!$E$5:$P$9552,3,0),"")</f>
        <v/>
      </c>
      <c r="D1305" s="15" t="str">
        <f>IFERROR(VLOOKUP(E1299&amp;-$A1305,SCH!$E$5:$P$9552,4,0),"")</f>
        <v/>
      </c>
      <c r="E1305" s="15" t="str">
        <f>IFERROR(VLOOKUP(E1299&amp;-$A1305,SCH!$E$5:$P$9552,5,0),"")</f>
        <v/>
      </c>
      <c r="F1305" s="15" t="str">
        <f>IFERROR(VLOOKUP(E1299&amp;-$A1305,SCH!$E$5:$P$9552,6,0),"")</f>
        <v/>
      </c>
      <c r="G1305" s="47" t="str">
        <f>IFERROR(VLOOKUP(E1299&amp;-$A1305,SCH!$E$5:$P$9552,7,0),"")</f>
        <v/>
      </c>
      <c r="H1305" s="48" t="str">
        <f t="shared" si="61"/>
        <v/>
      </c>
      <c r="I1305" s="62"/>
    </row>
    <row r="1306" ht="15.75" spans="1:9">
      <c r="A1306" s="46">
        <v>6</v>
      </c>
      <c r="B1306" s="15" t="str">
        <f>IFERROR(VLOOKUP(E1299&amp;-$A1306,SCH!$E$5:$P$9552,2,0),"")</f>
        <v/>
      </c>
      <c r="C1306" s="15" t="str">
        <f>IFERROR(VLOOKUP(E1299&amp;-$A1306,SCH!$E$5:$P$9552,3,0),"")</f>
        <v/>
      </c>
      <c r="D1306" s="15" t="str">
        <f>IFERROR(VLOOKUP(E1299&amp;-$A1306,SCH!$E$5:$P$9552,4,0),"")</f>
        <v/>
      </c>
      <c r="E1306" s="15" t="str">
        <f>IFERROR(VLOOKUP(E1299&amp;-$A1306,SCH!$E$5:$P$9552,5,0),"")</f>
        <v/>
      </c>
      <c r="F1306" s="15" t="str">
        <f>IFERROR(VLOOKUP(E1299&amp;-$A1306,SCH!$E$5:$P$9552,6,0),"")</f>
        <v/>
      </c>
      <c r="G1306" s="47" t="str">
        <f>IFERROR(VLOOKUP(E1299&amp;-$A1306,SCH!$E$5:$P$9552,7,0),"")</f>
        <v/>
      </c>
      <c r="H1306" s="48" t="str">
        <f t="shared" si="61"/>
        <v/>
      </c>
      <c r="I1306" s="62"/>
    </row>
    <row r="1307" ht="15.75" spans="1:9">
      <c r="A1307" s="46">
        <v>7</v>
      </c>
      <c r="B1307" s="15" t="str">
        <f>IFERROR(VLOOKUP(E1299&amp;-$A1307,SCH!$E$5:$P$9552,2,0),"")</f>
        <v/>
      </c>
      <c r="C1307" s="15" t="str">
        <f>IFERROR(VLOOKUP(E1299&amp;-$A1307,SCH!$E$5:$P$9552,3,0),"")</f>
        <v/>
      </c>
      <c r="D1307" s="15" t="str">
        <f>IFERROR(VLOOKUP(E1299&amp;-$A1307,SCH!$E$5:$P$9552,4,0),"")</f>
        <v/>
      </c>
      <c r="E1307" s="15" t="str">
        <f>IFERROR(VLOOKUP(E1299&amp;-$A1307,SCH!$E$5:$P$9552,5,0),"")</f>
        <v/>
      </c>
      <c r="F1307" s="15" t="str">
        <f>IFERROR(VLOOKUP(E1299&amp;-$A1307,SCH!$E$5:$P$9552,6,0),"")</f>
        <v/>
      </c>
      <c r="G1307" s="47" t="str">
        <f>IFERROR(VLOOKUP(E1299&amp;-$A1307,SCH!$E$5:$P$9552,7,0),"")</f>
        <v/>
      </c>
      <c r="H1307" s="48" t="str">
        <f t="shared" si="61"/>
        <v/>
      </c>
      <c r="I1307" s="62"/>
    </row>
    <row r="1308" ht="16.5" spans="1:9">
      <c r="A1308" s="46">
        <v>8</v>
      </c>
      <c r="B1308" s="15" t="str">
        <f>IFERROR(VLOOKUP(E1299&amp;-$A1308,SCH!$E$5:$P$9552,2,0),"")</f>
        <v/>
      </c>
      <c r="C1308" s="15" t="str">
        <f>IFERROR(VLOOKUP(E1299&amp;-$A1308,SCH!$E$5:$P$9552,3,0),"")</f>
        <v/>
      </c>
      <c r="D1308" s="15" t="str">
        <f>IFERROR(VLOOKUP(E1299&amp;-$A1308,SCH!$E$5:$P$9552,4,0),"")</f>
        <v/>
      </c>
      <c r="E1308" s="15" t="str">
        <f>IFERROR(VLOOKUP(E1299&amp;-$A1308,SCH!$E$5:$P$9552,5,0),"")</f>
        <v/>
      </c>
      <c r="F1308" s="15" t="str">
        <f>IFERROR(VLOOKUP(E1299&amp;-$A1308,SCH!$E$5:$P$9552,6,0),"")</f>
        <v/>
      </c>
      <c r="G1308" s="47" t="str">
        <f>IFERROR(VLOOKUP(E1299&amp;-$A1308,SCH!$E$5:$P$9552,7,0),"")</f>
        <v/>
      </c>
      <c r="H1308" s="48" t="str">
        <f>IFERROR((#REF!-F1308),"")</f>
        <v/>
      </c>
      <c r="I1308" s="62"/>
    </row>
    <row r="1309" ht="16.5" spans="1:9">
      <c r="A1309" s="53" t="s">
        <v>144</v>
      </c>
      <c r="B1309" s="53"/>
      <c r="C1309" s="54">
        <f>B1301-TIME(0,15,0)</f>
        <v>0.440972222222222</v>
      </c>
      <c r="D1309" s="53" t="s">
        <v>145</v>
      </c>
      <c r="E1309" s="55">
        <v>0.333333333333333</v>
      </c>
      <c r="F1309" s="56" t="s">
        <v>146</v>
      </c>
      <c r="G1309" s="56"/>
      <c r="H1309" s="56"/>
      <c r="I1309" s="64">
        <f>SUM(G1301:G1308)</f>
        <v>166.4</v>
      </c>
    </row>
    <row r="1310" ht="16.5" spans="1:9">
      <c r="A1310" s="53" t="s">
        <v>147</v>
      </c>
      <c r="B1310" s="53"/>
      <c r="C1310" s="54">
        <f>C1309+E1310</f>
        <v>0.826388888888888</v>
      </c>
      <c r="D1310" s="53" t="s">
        <v>148</v>
      </c>
      <c r="E1310" s="55">
        <f>VLOOKUP(E1299&amp;-$A1301,SCH!$E$5:$P$9552,9,0)</f>
        <v>0.385416666666666</v>
      </c>
      <c r="F1310" s="56" t="s">
        <v>149</v>
      </c>
      <c r="G1310" s="56"/>
      <c r="H1310" s="56"/>
      <c r="I1310" s="65">
        <v>0</v>
      </c>
    </row>
    <row r="1311" ht="15.75" spans="1:9">
      <c r="A1311" s="57" t="s">
        <v>150</v>
      </c>
      <c r="B1311" s="57"/>
      <c r="C1311" s="57"/>
      <c r="D1311" s="57"/>
      <c r="E1311" s="57"/>
      <c r="F1311" s="57"/>
      <c r="G1311" s="57"/>
      <c r="H1311" s="57"/>
      <c r="I1311" s="57"/>
    </row>
    <row r="1312" ht="15.75" spans="1:9">
      <c r="A1312" s="57"/>
      <c r="B1312" s="57"/>
      <c r="C1312" s="57"/>
      <c r="D1312" s="57"/>
      <c r="E1312" s="57"/>
      <c r="F1312" s="57"/>
      <c r="G1312" s="57"/>
      <c r="H1312" s="57"/>
      <c r="I1312" s="57"/>
    </row>
    <row r="1313" ht="15.75" spans="1:9">
      <c r="A1313" s="57"/>
      <c r="B1313" s="57"/>
      <c r="C1313" s="57"/>
      <c r="D1313" s="57"/>
      <c r="E1313" s="57"/>
      <c r="F1313" s="57"/>
      <c r="G1313" s="57"/>
      <c r="H1313" s="57"/>
      <c r="I1313" s="57"/>
    </row>
    <row r="1314" ht="15.75" spans="1:9">
      <c r="A1314" s="58" t="s">
        <v>151</v>
      </c>
      <c r="B1314" s="58"/>
      <c r="C1314" s="58"/>
      <c r="D1314" s="59" t="s">
        <v>152</v>
      </c>
      <c r="E1314" s="58" t="s">
        <v>153</v>
      </c>
      <c r="F1314" s="58"/>
      <c r="G1314" s="58"/>
      <c r="H1314" s="58"/>
      <c r="I1314" s="58"/>
    </row>
    <row r="1315" ht="15.75" spans="1:9">
      <c r="A1315" s="58"/>
      <c r="B1315" s="58"/>
      <c r="C1315" s="58"/>
      <c r="D1315" s="59"/>
      <c r="E1315" s="58"/>
      <c r="F1315" s="58"/>
      <c r="G1315" s="58"/>
      <c r="H1315" s="58"/>
      <c r="I1315" s="58"/>
    </row>
    <row r="1316" ht="15.75" spans="1:9">
      <c r="A1316" s="58"/>
      <c r="B1316" s="58"/>
      <c r="C1316" s="58"/>
      <c r="D1316" s="59"/>
      <c r="E1316" s="58"/>
      <c r="F1316" s="58"/>
      <c r="G1316" s="58"/>
      <c r="H1316" s="58"/>
      <c r="I1316" s="58"/>
    </row>
    <row r="1317" ht="15.75" spans="1:9">
      <c r="A1317" s="58"/>
      <c r="B1317" s="58"/>
      <c r="C1317" s="58"/>
      <c r="D1317" s="59"/>
      <c r="E1317" s="58"/>
      <c r="F1317" s="58"/>
      <c r="G1317" s="58"/>
      <c r="H1317" s="58"/>
      <c r="I1317" s="58"/>
    </row>
    <row r="1318" ht="15.75"/>
    <row r="1319" ht="21" spans="1:9">
      <c r="A1319" s="29" t="str">
        <f>SCH!$A$1</f>
        <v>UNIT : PARASSALA</v>
      </c>
      <c r="B1319" s="29"/>
      <c r="C1319" s="29"/>
      <c r="D1319" s="29"/>
      <c r="E1319" s="29"/>
      <c r="F1319" s="29"/>
      <c r="G1319" s="29"/>
      <c r="H1319" s="29"/>
      <c r="I1319" s="29"/>
    </row>
    <row r="1320" ht="19.5" spans="1:9">
      <c r="A1320" s="30" t="s">
        <v>135</v>
      </c>
      <c r="B1320" s="30"/>
      <c r="C1320" s="30"/>
      <c r="D1320" s="72" t="s">
        <v>155</v>
      </c>
      <c r="E1320" s="72"/>
      <c r="F1320" s="72"/>
      <c r="G1320" s="32" t="s">
        <v>136</v>
      </c>
      <c r="H1320" s="32"/>
      <c r="I1320" s="32"/>
    </row>
    <row r="1321" ht="16.5" spans="1:9">
      <c r="A1321" s="33" t="s">
        <v>137</v>
      </c>
      <c r="B1321" s="33"/>
      <c r="C1321" s="34" t="s">
        <v>138</v>
      </c>
      <c r="D1321" s="33" t="s">
        <v>139</v>
      </c>
      <c r="E1321" s="35">
        <v>73</v>
      </c>
      <c r="F1321" s="35"/>
      <c r="G1321" s="36" t="s">
        <v>140</v>
      </c>
      <c r="H1321" s="37"/>
      <c r="I1321" s="37"/>
    </row>
    <row r="1322" ht="29.25" spans="1:9">
      <c r="A1322" s="38" t="s">
        <v>6</v>
      </c>
      <c r="B1322" s="39" t="s">
        <v>20</v>
      </c>
      <c r="C1322" s="39" t="s">
        <v>21</v>
      </c>
      <c r="D1322" s="39" t="s">
        <v>141</v>
      </c>
      <c r="E1322" s="39" t="s">
        <v>22</v>
      </c>
      <c r="F1322" s="40" t="s">
        <v>142</v>
      </c>
      <c r="G1322" s="41" t="s">
        <v>143</v>
      </c>
      <c r="H1322" s="40" t="s">
        <v>19</v>
      </c>
      <c r="I1322" s="60" t="s">
        <v>25</v>
      </c>
    </row>
    <row r="1323" ht="31.5" spans="1:9">
      <c r="A1323" s="42">
        <v>1</v>
      </c>
      <c r="B1323" s="43">
        <f>IFERROR(VLOOKUP(E1321&amp;-$A1323,SCH!$E$5:$P$9552,2,0),"")</f>
        <v>0.208333333333333</v>
      </c>
      <c r="C1323" s="43" t="str">
        <f>IFERROR(VLOOKUP(E1321&amp;-$A1323,SCH!$E$5:$P$9552,3,0),"")</f>
        <v>PSL</v>
      </c>
      <c r="D1323" s="43" t="str">
        <f>IFERROR(VLOOKUP(E1321&amp;-$A1323,SCH!$E$5:$P$9552,4,0),"")</f>
        <v>MKD-KLD-PLKDA-NTA-TVM-MC-SKRM-CHPY</v>
      </c>
      <c r="E1323" s="43" t="str">
        <f>IFERROR(VLOOKUP(E1321&amp;-$A1323,SCH!$E$5:$P$9552,5,0),"")</f>
        <v>PCD</v>
      </c>
      <c r="F1323" s="43">
        <f>IFERROR(VLOOKUP(E1321&amp;-$A1323,SCH!$E$5:$P$9552,6,0),"")</f>
        <v>0.322916666666666</v>
      </c>
      <c r="G1323" s="44">
        <f>IFERROR(VLOOKUP(E1321&amp;-$A1323,SCH!$E$5:$P$9552,7,0),"")</f>
        <v>66.5</v>
      </c>
      <c r="H1323" s="45">
        <f t="shared" ref="H1323:H1329" si="62">IFERROR((B1324-F1323),"")</f>
        <v>0.020833333333334</v>
      </c>
      <c r="I1323" s="61"/>
    </row>
    <row r="1324" ht="15.75" spans="1:9">
      <c r="A1324" s="46">
        <v>2</v>
      </c>
      <c r="B1324" s="15">
        <f>IFERROR(VLOOKUP(E1321&amp;-$A1324,SCH!$E$5:$P$9552,2,0),"")</f>
        <v>0.34375</v>
      </c>
      <c r="C1324" s="15" t="str">
        <f>IFERROR(VLOOKUP(E1321&amp;-$A1324,SCH!$E$5:$P$9552,3,0),"")</f>
        <v>PCD</v>
      </c>
      <c r="D1324" s="15" t="str">
        <f>IFERROR(VLOOKUP(E1321&amp;-$A1324,SCH!$E$5:$P$9552,4,0),"")</f>
        <v>KTNI-KDPM-TVM-NTA</v>
      </c>
      <c r="E1324" s="15" t="str">
        <f>IFERROR(VLOOKUP(E1321&amp;-$A1324,SCH!$E$5:$P$9552,5,0),"")</f>
        <v>KLKV</v>
      </c>
      <c r="F1324" s="15">
        <f>IFERROR(VLOOKUP(E1321&amp;-$A1324,SCH!$E$5:$P$9552,6,0),"")</f>
        <v>0.440972222222222</v>
      </c>
      <c r="G1324" s="47">
        <f>IFERROR(VLOOKUP(E1321&amp;-$A1324,SCH!$E$5:$P$9552,7,0),"")</f>
        <v>53</v>
      </c>
      <c r="H1324" s="48">
        <f t="shared" si="62"/>
        <v>0.00694444444444503</v>
      </c>
      <c r="I1324" s="62"/>
    </row>
    <row r="1325" ht="15.75" spans="1:9">
      <c r="A1325" s="46">
        <v>3</v>
      </c>
      <c r="B1325" s="15">
        <f>IFERROR(VLOOKUP(E1321&amp;-$A1325,SCH!$E$5:$P$9552,2,0),"")</f>
        <v>0.447916666666667</v>
      </c>
      <c r="C1325" s="15" t="str">
        <f>IFERROR(VLOOKUP(E1321&amp;-$A1325,SCH!$E$5:$P$9552,3,0),"")</f>
        <v>KLKV</v>
      </c>
      <c r="D1325" s="15" t="str">
        <f>IFERROR(VLOOKUP(E1321&amp;-$A1325,SCH!$E$5:$P$9552,4,0),"")</f>
        <v>KRKM</v>
      </c>
      <c r="E1325" s="15" t="str">
        <f>IFERROR(VLOOKUP(E1321&amp;-$A1325,SCH!$E$5:$P$9552,5,0),"")</f>
        <v>VLRD</v>
      </c>
      <c r="F1325" s="15">
        <f>IFERROR(VLOOKUP(E1321&amp;-$A1325,SCH!$E$5:$P$9552,6,0),"")</f>
        <v>0.479166666666667</v>
      </c>
      <c r="G1325" s="47">
        <f>IFERROR(VLOOKUP(E1321&amp;-$A1325,SCH!$E$5:$P$9552,7,0),"")</f>
        <v>17</v>
      </c>
      <c r="H1325" s="48">
        <f t="shared" si="62"/>
        <v>0.00694444444444398</v>
      </c>
      <c r="I1325" s="62"/>
    </row>
    <row r="1326" ht="15.75" spans="1:9">
      <c r="A1326" s="46">
        <v>4</v>
      </c>
      <c r="B1326" s="15">
        <f>IFERROR(VLOOKUP(E1321&amp;-$A1326,SCH!$E$5:$P$9552,2,0),"")</f>
        <v>0.486111111111111</v>
      </c>
      <c r="C1326" s="15" t="str">
        <f>IFERROR(VLOOKUP(E1321&amp;-$A1326,SCH!$E$5:$P$9552,3,0),"")</f>
        <v>VLRD</v>
      </c>
      <c r="D1326" s="15" t="str">
        <f>IFERROR(VLOOKUP(E1321&amp;-$A1326,SCH!$E$5:$P$9552,4,0),"")</f>
        <v>KRKM-KLKV</v>
      </c>
      <c r="E1326" s="15" t="str">
        <f>IFERROR(VLOOKUP(E1321&amp;-$A1326,SCH!$E$5:$P$9552,5,0),"")</f>
        <v>PSL</v>
      </c>
      <c r="F1326" s="15">
        <f>IFERROR(VLOOKUP(E1321&amp;-$A1326,SCH!$E$5:$P$9552,6,0),"")</f>
        <v>0.520833333333333</v>
      </c>
      <c r="G1326" s="47">
        <f>IFERROR(VLOOKUP(E1321&amp;-$A1326,SCH!$E$5:$P$9552,7,0),"")</f>
        <v>20.5</v>
      </c>
      <c r="H1326" s="48" t="str">
        <f t="shared" si="62"/>
        <v/>
      </c>
      <c r="I1326" s="62"/>
    </row>
    <row r="1327" ht="15.75" spans="1:9">
      <c r="A1327" s="46">
        <v>5</v>
      </c>
      <c r="B1327" s="15" t="str">
        <f>IFERROR(VLOOKUP(E1321&amp;-$A1327,SCH!$E$5:$P$9552,2,0),"")</f>
        <v/>
      </c>
      <c r="C1327" s="15" t="str">
        <f>IFERROR(VLOOKUP(E1321&amp;-$A1327,SCH!$E$5:$P$9552,3,0),"")</f>
        <v/>
      </c>
      <c r="D1327" s="15" t="str">
        <f>IFERROR(VLOOKUP(E1321&amp;-$A1327,SCH!$E$5:$P$9552,4,0),"")</f>
        <v/>
      </c>
      <c r="E1327" s="15" t="str">
        <f>IFERROR(VLOOKUP(E1321&amp;-$A1327,SCH!$E$5:$P$9552,5,0),"")</f>
        <v/>
      </c>
      <c r="F1327" s="15" t="str">
        <f>IFERROR(VLOOKUP(E1321&amp;-$A1327,SCH!$E$5:$P$9552,6,0),"")</f>
        <v/>
      </c>
      <c r="G1327" s="47" t="str">
        <f>IFERROR(VLOOKUP(E1321&amp;-$A1327,SCH!$E$5:$P$9552,7,0),"")</f>
        <v/>
      </c>
      <c r="H1327" s="48" t="str">
        <f t="shared" si="62"/>
        <v/>
      </c>
      <c r="I1327" s="62"/>
    </row>
    <row r="1328" ht="15.75" spans="1:9">
      <c r="A1328" s="46">
        <v>6</v>
      </c>
      <c r="B1328" s="15" t="str">
        <f>IFERROR(VLOOKUP(E1321&amp;-$A1328,SCH!$E$5:$P$9552,2,0),"")</f>
        <v/>
      </c>
      <c r="C1328" s="15" t="str">
        <f>IFERROR(VLOOKUP(E1321&amp;-$A1328,SCH!$E$5:$P$9552,3,0),"")</f>
        <v/>
      </c>
      <c r="D1328" s="15" t="str">
        <f>IFERROR(VLOOKUP(E1321&amp;-$A1328,SCH!$E$5:$P$9552,4,0),"")</f>
        <v/>
      </c>
      <c r="E1328" s="15" t="str">
        <f>IFERROR(VLOOKUP(E1321&amp;-$A1328,SCH!$E$5:$P$9552,5,0),"")</f>
        <v/>
      </c>
      <c r="F1328" s="15" t="str">
        <f>IFERROR(VLOOKUP(E1321&amp;-$A1328,SCH!$E$5:$P$9552,6,0),"")</f>
        <v/>
      </c>
      <c r="G1328" s="47" t="str">
        <f>IFERROR(VLOOKUP(E1321&amp;-$A1328,SCH!$E$5:$P$9552,7,0),"")</f>
        <v/>
      </c>
      <c r="H1328" s="48" t="str">
        <f t="shared" si="62"/>
        <v/>
      </c>
      <c r="I1328" s="62"/>
    </row>
    <row r="1329" ht="15.75" spans="1:9">
      <c r="A1329" s="46">
        <v>7</v>
      </c>
      <c r="B1329" s="15" t="str">
        <f>IFERROR(VLOOKUP(E1321&amp;-$A1329,SCH!$E$5:$P$9552,2,0),"")</f>
        <v/>
      </c>
      <c r="C1329" s="15" t="str">
        <f>IFERROR(VLOOKUP(E1321&amp;-$A1329,SCH!$E$5:$P$9552,3,0),"")</f>
        <v/>
      </c>
      <c r="D1329" s="15" t="str">
        <f>IFERROR(VLOOKUP(E1321&amp;-$A1329,SCH!$E$5:$P$9552,4,0),"")</f>
        <v/>
      </c>
      <c r="E1329" s="15" t="str">
        <f>IFERROR(VLOOKUP(E1321&amp;-$A1329,SCH!$E$5:$P$9552,5,0),"")</f>
        <v/>
      </c>
      <c r="F1329" s="15" t="str">
        <f>IFERROR(VLOOKUP(E1321&amp;-$A1329,SCH!$E$5:$P$9552,6,0),"")</f>
        <v/>
      </c>
      <c r="G1329" s="47" t="str">
        <f>IFERROR(VLOOKUP(E1321&amp;-$A1329,SCH!$E$5:$P$9552,7,0),"")</f>
        <v/>
      </c>
      <c r="H1329" s="48" t="str">
        <f t="shared" si="62"/>
        <v/>
      </c>
      <c r="I1329" s="62"/>
    </row>
    <row r="1330" ht="16.5" spans="1:9">
      <c r="A1330" s="49">
        <v>8</v>
      </c>
      <c r="B1330" s="17" t="str">
        <f>IFERROR(VLOOKUP(E1321&amp;-$A1330,SCH!$E$5:$P$9552,2,0),"")</f>
        <v/>
      </c>
      <c r="C1330" s="17" t="str">
        <f>IFERROR(VLOOKUP(E1321&amp;-$A1330,SCH!$E$5:$P$9552,3,0),"")</f>
        <v/>
      </c>
      <c r="D1330" s="17" t="str">
        <f>IFERROR(VLOOKUP(E1321&amp;-$A1330,SCH!$E$5:$P$9552,4,0),"")</f>
        <v/>
      </c>
      <c r="E1330" s="17" t="str">
        <f>IFERROR(VLOOKUP(E1321&amp;-$A1330,SCH!$E$5:$P$9552,5,0),"")</f>
        <v/>
      </c>
      <c r="F1330" s="50" t="str">
        <f>IFERROR(VLOOKUP(E1321&amp;-$A1330,SCH!$E$5:$P$9552,6,0),"")</f>
        <v/>
      </c>
      <c r="G1330" s="51" t="str">
        <f>IFERROR(VLOOKUP(E1321&amp;-$A1330,SCH!$E$5:$P$9552,7,0),"")</f>
        <v/>
      </c>
      <c r="H1330" s="52"/>
      <c r="I1330" s="63"/>
    </row>
    <row r="1331" ht="16.5" spans="1:9">
      <c r="A1331" s="53" t="s">
        <v>144</v>
      </c>
      <c r="B1331" s="53"/>
      <c r="C1331" s="54">
        <f>B1323-TIME(0,15,0)</f>
        <v>0.197916666666666</v>
      </c>
      <c r="D1331" s="53" t="s">
        <v>145</v>
      </c>
      <c r="E1331" s="55">
        <f>VLOOKUP(E1321&amp;-$A1323,SCH!$E$5:$P$9552,8,0)</f>
        <v>0.333333333333333</v>
      </c>
      <c r="F1331" s="56" t="s">
        <v>146</v>
      </c>
      <c r="G1331" s="56"/>
      <c r="H1331" s="56"/>
      <c r="I1331" s="64">
        <f>SUM(G1323:G1330)</f>
        <v>157</v>
      </c>
    </row>
    <row r="1332" ht="16.5" spans="1:9">
      <c r="A1332" s="53" t="s">
        <v>147</v>
      </c>
      <c r="B1332" s="53"/>
      <c r="C1332" s="54">
        <f>C1331+E1332</f>
        <v>0.531249999999999</v>
      </c>
      <c r="D1332" s="53" t="s">
        <v>148</v>
      </c>
      <c r="E1332" s="55">
        <f>VLOOKUP(E1321&amp;-$A1323,SCH!$E$5:$P$9552,9,0)</f>
        <v>0.333333333333333</v>
      </c>
      <c r="F1332" s="56" t="s">
        <v>149</v>
      </c>
      <c r="G1332" s="56"/>
      <c r="H1332" s="56"/>
      <c r="I1332" s="65">
        <f>VLOOKUP(E1321&amp;-$A1323,SCH!$E$5:$P$9552,10,0)</f>
        <v>0</v>
      </c>
    </row>
    <row r="1333" ht="15.75" customHeight="1" spans="1:9">
      <c r="A1333" s="57" t="s">
        <v>156</v>
      </c>
      <c r="B1333" s="57"/>
      <c r="C1333" s="57"/>
      <c r="D1333" s="57"/>
      <c r="E1333" s="57"/>
      <c r="F1333" s="57"/>
      <c r="G1333" s="57"/>
      <c r="H1333" s="57"/>
      <c r="I1333" s="57"/>
    </row>
    <row r="1334" ht="15.75" spans="1:9">
      <c r="A1334" s="57"/>
      <c r="B1334" s="57"/>
      <c r="C1334" s="57"/>
      <c r="D1334" s="57"/>
      <c r="E1334" s="57"/>
      <c r="F1334" s="57"/>
      <c r="G1334" s="57"/>
      <c r="H1334" s="57"/>
      <c r="I1334" s="57"/>
    </row>
    <row r="1335" ht="15.75" spans="1:9">
      <c r="A1335" s="57"/>
      <c r="B1335" s="57"/>
      <c r="C1335" s="57"/>
      <c r="D1335" s="57"/>
      <c r="E1335" s="57"/>
      <c r="F1335" s="57"/>
      <c r="G1335" s="57"/>
      <c r="H1335" s="57"/>
      <c r="I1335" s="57"/>
    </row>
    <row r="1336" ht="15.75" spans="1:9">
      <c r="A1336" s="58" t="s">
        <v>151</v>
      </c>
      <c r="B1336" s="58"/>
      <c r="C1336" s="58"/>
      <c r="D1336" s="59" t="s">
        <v>152</v>
      </c>
      <c r="E1336" s="58" t="s">
        <v>153</v>
      </c>
      <c r="F1336" s="58"/>
      <c r="G1336" s="58"/>
      <c r="H1336" s="58"/>
      <c r="I1336" s="58"/>
    </row>
    <row r="1337" ht="15.75" spans="1:9">
      <c r="A1337" s="58"/>
      <c r="B1337" s="58"/>
      <c r="C1337" s="58"/>
      <c r="D1337" s="59"/>
      <c r="E1337" s="58"/>
      <c r="F1337" s="58"/>
      <c r="G1337" s="58"/>
      <c r="H1337" s="58"/>
      <c r="I1337" s="58"/>
    </row>
    <row r="1338" ht="15.75" spans="1:9">
      <c r="A1338" s="58"/>
      <c r="B1338" s="58"/>
      <c r="C1338" s="58"/>
      <c r="D1338" s="59"/>
      <c r="E1338" s="58"/>
      <c r="F1338" s="58"/>
      <c r="G1338" s="58"/>
      <c r="H1338" s="58"/>
      <c r="I1338" s="58"/>
    </row>
    <row r="1339" ht="15.75" spans="1:9">
      <c r="A1339" s="58"/>
      <c r="B1339" s="58"/>
      <c r="C1339" s="58"/>
      <c r="D1339" s="59"/>
      <c r="E1339" s="58"/>
      <c r="F1339" s="58"/>
      <c r="G1339" s="58"/>
      <c r="H1339" s="58"/>
      <c r="I1339" s="58"/>
    </row>
    <row r="1340" ht="15.75"/>
    <row r="1341" ht="21" customHeight="1" spans="1:9">
      <c r="A1341" s="29" t="str">
        <f>SCH!$A$1</f>
        <v>UNIT : PARASSALA</v>
      </c>
      <c r="B1341" s="29"/>
      <c r="C1341" s="29"/>
      <c r="D1341" s="29"/>
      <c r="E1341" s="29"/>
      <c r="F1341" s="29"/>
      <c r="G1341" s="29"/>
      <c r="H1341" s="29"/>
      <c r="I1341" s="29"/>
    </row>
    <row r="1342" ht="19.5" customHeight="1" spans="1:9">
      <c r="A1342" s="30" t="s">
        <v>135</v>
      </c>
      <c r="B1342" s="30"/>
      <c r="C1342" s="30"/>
      <c r="D1342" s="72" t="s">
        <v>155</v>
      </c>
      <c r="E1342" s="72"/>
      <c r="F1342" s="72"/>
      <c r="G1342" s="32" t="s">
        <v>136</v>
      </c>
      <c r="H1342" s="32"/>
      <c r="I1342" s="32"/>
    </row>
    <row r="1343" ht="16.5" spans="1:9">
      <c r="A1343" s="33" t="s">
        <v>137</v>
      </c>
      <c r="B1343" s="33"/>
      <c r="C1343" s="34" t="s">
        <v>138</v>
      </c>
      <c r="D1343" s="33" t="s">
        <v>139</v>
      </c>
      <c r="E1343" s="35">
        <v>74</v>
      </c>
      <c r="F1343" s="35"/>
      <c r="G1343" s="36" t="s">
        <v>140</v>
      </c>
      <c r="H1343" s="37"/>
      <c r="I1343" s="37"/>
    </row>
    <row r="1344" ht="29.25" spans="1:9">
      <c r="A1344" s="38" t="s">
        <v>6</v>
      </c>
      <c r="B1344" s="39" t="s">
        <v>20</v>
      </c>
      <c r="C1344" s="39" t="s">
        <v>21</v>
      </c>
      <c r="D1344" s="39" t="s">
        <v>141</v>
      </c>
      <c r="E1344" s="39" t="s">
        <v>22</v>
      </c>
      <c r="F1344" s="40" t="s">
        <v>142</v>
      </c>
      <c r="G1344" s="41" t="s">
        <v>143</v>
      </c>
      <c r="H1344" s="40" t="s">
        <v>19</v>
      </c>
      <c r="I1344" s="60" t="s">
        <v>25</v>
      </c>
    </row>
    <row r="1345" ht="31.5" spans="1:9">
      <c r="A1345" s="42">
        <v>1</v>
      </c>
      <c r="B1345" s="43">
        <f>IFERROR(VLOOKUP(E1343&amp;-$A1345,SCH!$E$5:$P$9552,2,0),"")</f>
        <v>0.513888888888889</v>
      </c>
      <c r="C1345" s="43" t="str">
        <f>IFERROR(VLOOKUP(E1343&amp;-$A1345,SCH!$E$5:$P$9552,3,0),"")</f>
        <v>PSL</v>
      </c>
      <c r="D1345" s="43" t="str">
        <f>IFERROR(VLOOKUP(E1343&amp;-$A1345,SCH!$E$5:$P$9552,4,0),"")</f>
        <v>KLKV-NTA-TVM-KDPM-MNTL-KTNI</v>
      </c>
      <c r="E1345" s="43" t="str">
        <f>IFERROR(VLOOKUP(E1343&amp;-$A1345,SCH!$E$5:$P$9552,5,0),"")</f>
        <v>PCD</v>
      </c>
      <c r="F1345" s="43">
        <f>IFERROR(VLOOKUP(E1343&amp;-$A1345,SCH!$E$5:$P$9552,6,0),"")</f>
        <v>0.604166666666667</v>
      </c>
      <c r="G1345" s="44">
        <f>IFERROR(VLOOKUP(E1343&amp;-$A1345,SCH!$E$5:$P$9552,7,0),"")</f>
        <v>53</v>
      </c>
      <c r="H1345" s="45">
        <f t="shared" ref="H1345:H1351" si="63">IFERROR((B1346-F1345),"")</f>
        <v>0.020833333333333</v>
      </c>
      <c r="I1345" s="61"/>
    </row>
    <row r="1346" ht="31.5" spans="1:9">
      <c r="A1346" s="46">
        <v>2</v>
      </c>
      <c r="B1346" s="15">
        <f>IFERROR(VLOOKUP(E1343&amp;-$A1346,SCH!$E$5:$P$9552,2,0),"")</f>
        <v>0.625</v>
      </c>
      <c r="C1346" s="15" t="str">
        <f>IFERROR(VLOOKUP(E1343&amp;-$A1346,SCH!$E$5:$P$9552,3,0),"")</f>
        <v>PCD</v>
      </c>
      <c r="D1346" s="15" t="str">
        <f>IFERROR(VLOOKUP(E1343&amp;-$A1346,SCH!$E$5:$P$9552,4,0),"")</f>
        <v>KTNI-KDPM-MC-TVM-NTA-UDA-PLKDA-URB</v>
      </c>
      <c r="E1346" s="15" t="str">
        <f>IFERROR(VLOOKUP(E1343&amp;-$A1346,SCH!$E$5:$P$9552,5,0),"")</f>
        <v>KLKV</v>
      </c>
      <c r="F1346" s="15">
        <f>IFERROR(VLOOKUP(E1343&amp;-$A1346,SCH!$E$5:$P$9552,6,0),"")</f>
        <v>0.736111111111111</v>
      </c>
      <c r="G1346" s="47">
        <f>IFERROR(VLOOKUP(E1343&amp;-$A1346,SCH!$E$5:$P$9552,7,0),"")</f>
        <v>59.8</v>
      </c>
      <c r="H1346" s="48">
        <f t="shared" si="63"/>
        <v>0.00694444444444398</v>
      </c>
      <c r="I1346" s="62"/>
    </row>
    <row r="1347" ht="15.75" spans="1:9">
      <c r="A1347" s="46">
        <v>3</v>
      </c>
      <c r="B1347" s="15">
        <f>IFERROR(VLOOKUP(E1343&amp;-$A1347,SCH!$E$5:$P$9552,2,0),"")</f>
        <v>0.743055555555555</v>
      </c>
      <c r="C1347" s="15" t="str">
        <f>IFERROR(VLOOKUP(E1343&amp;-$A1347,SCH!$E$5:$P$9552,3,0),"")</f>
        <v>KLKV</v>
      </c>
      <c r="D1347" s="15" t="str">
        <f>IFERROR(VLOOKUP(E1343&amp;-$A1347,SCH!$E$5:$P$9552,4,0),"")</f>
        <v>KRKM</v>
      </c>
      <c r="E1347" s="15" t="str">
        <f>IFERROR(VLOOKUP(E1343&amp;-$A1347,SCH!$E$5:$P$9552,5,0),"")</f>
        <v>VLRD</v>
      </c>
      <c r="F1347" s="15">
        <f>IFERROR(VLOOKUP(E1343&amp;-$A1347,SCH!$E$5:$P$9552,6,0),"")</f>
        <v>0.770833333333333</v>
      </c>
      <c r="G1347" s="47">
        <f>IFERROR(VLOOKUP(E1343&amp;-$A1347,SCH!$E$5:$P$9552,7,0),"")</f>
        <v>17</v>
      </c>
      <c r="H1347" s="48">
        <f t="shared" si="63"/>
        <v>0.00694444444444497</v>
      </c>
      <c r="I1347" s="62"/>
    </row>
    <row r="1348" ht="15.75" spans="1:9">
      <c r="A1348" s="46">
        <v>4</v>
      </c>
      <c r="B1348" s="15">
        <f>IFERROR(VLOOKUP(E1343&amp;-$A1348,SCH!$E$5:$P$9552,2,0),"")</f>
        <v>0.777777777777778</v>
      </c>
      <c r="C1348" s="15" t="str">
        <f>IFERROR(VLOOKUP(E1343&amp;-$A1348,SCH!$E$5:$P$9552,3,0),"")</f>
        <v>VLRD</v>
      </c>
      <c r="D1348" s="15" t="str">
        <f>IFERROR(VLOOKUP(E1343&amp;-$A1348,SCH!$E$5:$P$9552,4,0),"")</f>
        <v>KRKM-KLKV</v>
      </c>
      <c r="E1348" s="15" t="str">
        <f>IFERROR(VLOOKUP(E1343&amp;-$A1348,SCH!$E$5:$P$9552,5,0),"")</f>
        <v>PSL</v>
      </c>
      <c r="F1348" s="15">
        <f>IFERROR(VLOOKUP(E1343&amp;-$A1348,SCH!$E$5:$P$9552,6,0),"")</f>
        <v>0.8125</v>
      </c>
      <c r="G1348" s="47">
        <f>IFERROR(VLOOKUP(E1343&amp;-$A1348,SCH!$E$5:$P$9552,7,0),"")</f>
        <v>20.5</v>
      </c>
      <c r="H1348" s="48" t="str">
        <f t="shared" si="63"/>
        <v/>
      </c>
      <c r="I1348" s="62"/>
    </row>
    <row r="1349" ht="15.75" spans="1:9">
      <c r="A1349" s="46">
        <v>5</v>
      </c>
      <c r="B1349" s="15" t="str">
        <f>IFERROR(VLOOKUP(E1343&amp;-$A1349,SCH!$E$5:$P$9552,2,0),"")</f>
        <v/>
      </c>
      <c r="C1349" s="15" t="str">
        <f>IFERROR(VLOOKUP(E1343&amp;-$A1349,SCH!$E$5:$P$9552,3,0),"")</f>
        <v/>
      </c>
      <c r="D1349" s="15" t="str">
        <f>IFERROR(VLOOKUP(E1343&amp;-$A1349,SCH!$E$5:$P$9552,4,0),"")</f>
        <v/>
      </c>
      <c r="E1349" s="15" t="str">
        <f>IFERROR(VLOOKUP(E1343&amp;-$A1349,SCH!$E$5:$P$9552,5,0),"")</f>
        <v/>
      </c>
      <c r="F1349" s="15" t="str">
        <f>IFERROR(VLOOKUP(E1343&amp;-$A1349,SCH!$E$5:$P$9552,6,0),"")</f>
        <v/>
      </c>
      <c r="G1349" s="47" t="str">
        <f>IFERROR(VLOOKUP(E1343&amp;-$A1349,SCH!$E$5:$P$9552,7,0),"")</f>
        <v/>
      </c>
      <c r="H1349" s="48" t="str">
        <f t="shared" si="63"/>
        <v/>
      </c>
      <c r="I1349" s="62"/>
    </row>
    <row r="1350" ht="15.75" spans="1:9">
      <c r="A1350" s="46">
        <v>6</v>
      </c>
      <c r="B1350" s="15" t="str">
        <f>IFERROR(VLOOKUP(E1343&amp;-$A1350,SCH!$E$5:$P$9552,2,0),"")</f>
        <v/>
      </c>
      <c r="C1350" s="15" t="str">
        <f>IFERROR(VLOOKUP(E1343&amp;-$A1350,SCH!$E$5:$P$9552,3,0),"")</f>
        <v/>
      </c>
      <c r="D1350" s="15" t="str">
        <f>IFERROR(VLOOKUP(E1343&amp;-$A1350,SCH!$E$5:$P$9552,4,0),"")</f>
        <v/>
      </c>
      <c r="E1350" s="15" t="str">
        <f>IFERROR(VLOOKUP(E1343&amp;-$A1350,SCH!$E$5:$P$9552,5,0),"")</f>
        <v/>
      </c>
      <c r="F1350" s="15" t="str">
        <f>IFERROR(VLOOKUP(E1343&amp;-$A1350,SCH!$E$5:$P$9552,6,0),"")</f>
        <v/>
      </c>
      <c r="G1350" s="47" t="str">
        <f>IFERROR(VLOOKUP(E1343&amp;-$A1350,SCH!$E$5:$P$9552,7,0),"")</f>
        <v/>
      </c>
      <c r="H1350" s="48" t="str">
        <f t="shared" si="63"/>
        <v/>
      </c>
      <c r="I1350" s="62"/>
    </row>
    <row r="1351" ht="15.75" spans="1:9">
      <c r="A1351" s="46">
        <v>7</v>
      </c>
      <c r="B1351" s="15" t="str">
        <f>IFERROR(VLOOKUP(E1343&amp;-$A1351,SCH!$E$5:$P$9552,2,0),"")</f>
        <v/>
      </c>
      <c r="C1351" s="15" t="str">
        <f>IFERROR(VLOOKUP(E1343&amp;-$A1351,SCH!$E$5:$P$9552,3,0),"")</f>
        <v/>
      </c>
      <c r="D1351" s="15" t="str">
        <f>IFERROR(VLOOKUP(E1343&amp;-$A1351,SCH!$E$5:$P$9552,4,0),"")</f>
        <v/>
      </c>
      <c r="E1351" s="15" t="str">
        <f>IFERROR(VLOOKUP(E1343&amp;-$A1351,SCH!$E$5:$P$9552,5,0),"")</f>
        <v/>
      </c>
      <c r="F1351" s="15" t="str">
        <f>IFERROR(VLOOKUP(E1343&amp;-$A1351,SCH!$E$5:$P$9552,6,0),"")</f>
        <v/>
      </c>
      <c r="G1351" s="47" t="str">
        <f>IFERROR(VLOOKUP(E1343&amp;-$A1351,SCH!$E$5:$P$9552,7,0),"")</f>
        <v/>
      </c>
      <c r="H1351" s="48" t="str">
        <f t="shared" si="63"/>
        <v/>
      </c>
      <c r="I1351" s="62"/>
    </row>
    <row r="1352" ht="16.5" spans="1:9">
      <c r="A1352" s="49">
        <v>8</v>
      </c>
      <c r="B1352" s="17" t="str">
        <f>IFERROR(VLOOKUP(E1343&amp;-$A1352,SCH!$E$5:$P$9552,2,0),"")</f>
        <v/>
      </c>
      <c r="C1352" s="17" t="str">
        <f>IFERROR(VLOOKUP(E1343&amp;-$A1352,SCH!$E$5:$P$9552,3,0),"")</f>
        <v/>
      </c>
      <c r="D1352" s="17" t="str">
        <f>IFERROR(VLOOKUP(E1343&amp;-$A1352,SCH!$E$5:$P$9552,4,0),"")</f>
        <v/>
      </c>
      <c r="E1352" s="17" t="str">
        <f>IFERROR(VLOOKUP(E1343&amp;-$A1352,SCH!$E$5:$P$9552,5,0),"")</f>
        <v/>
      </c>
      <c r="F1352" s="50" t="str">
        <f>IFERROR(VLOOKUP(E1343&amp;-$A1352,SCH!$E$5:$P$9552,6,0),"")</f>
        <v/>
      </c>
      <c r="G1352" s="51" t="str">
        <f>IFERROR(VLOOKUP(E1343&amp;-$A1352,SCH!$E$5:$P$9552,7,0),"")</f>
        <v/>
      </c>
      <c r="H1352" s="52"/>
      <c r="I1352" s="63"/>
    </row>
    <row r="1353" ht="16.5" customHeight="1" spans="1:9">
      <c r="A1353" s="53" t="s">
        <v>144</v>
      </c>
      <c r="B1353" s="53"/>
      <c r="C1353" s="54">
        <f>B1345-TIME(0,15,0)</f>
        <v>0.503472222222222</v>
      </c>
      <c r="D1353" s="53" t="s">
        <v>145</v>
      </c>
      <c r="E1353" s="55">
        <f>VLOOKUP(E1343&amp;-$A1345,SCH!$E$5:$P$9552,8,0)</f>
        <v>0.319444444444445</v>
      </c>
      <c r="F1353" s="56" t="s">
        <v>146</v>
      </c>
      <c r="G1353" s="56"/>
      <c r="H1353" s="56"/>
      <c r="I1353" s="64">
        <f>SUM(G1345:G1352)</f>
        <v>150.3</v>
      </c>
    </row>
    <row r="1354" ht="16.5" customHeight="1" spans="1:9">
      <c r="A1354" s="53" t="s">
        <v>147</v>
      </c>
      <c r="B1354" s="53"/>
      <c r="C1354" s="54">
        <f>C1353+E1354</f>
        <v>0.822916666666667</v>
      </c>
      <c r="D1354" s="53" t="s">
        <v>148</v>
      </c>
      <c r="E1354" s="55">
        <f>VLOOKUP(E1343&amp;-$A1345,SCH!$E$5:$P$9552,9,0)</f>
        <v>0.319444444444445</v>
      </c>
      <c r="F1354" s="56" t="s">
        <v>149</v>
      </c>
      <c r="G1354" s="56"/>
      <c r="H1354" s="56"/>
      <c r="I1354" s="65">
        <f>VLOOKUP(E1343&amp;-$A1345,SCH!$E$5:$P$9552,10,0)</f>
        <v>0</v>
      </c>
    </row>
    <row r="1355" ht="15.75" customHeight="1" spans="1:9">
      <c r="A1355" s="57" t="s">
        <v>157</v>
      </c>
      <c r="B1355" s="57"/>
      <c r="C1355" s="57"/>
      <c r="D1355" s="57"/>
      <c r="E1355" s="57"/>
      <c r="F1355" s="57"/>
      <c r="G1355" s="57"/>
      <c r="H1355" s="57"/>
      <c r="I1355" s="57"/>
    </row>
    <row r="1356" ht="15.75" spans="1:9">
      <c r="A1356" s="57"/>
      <c r="B1356" s="57"/>
      <c r="C1356" s="57"/>
      <c r="D1356" s="57"/>
      <c r="E1356" s="57"/>
      <c r="F1356" s="57"/>
      <c r="G1356" s="57"/>
      <c r="H1356" s="57"/>
      <c r="I1356" s="57"/>
    </row>
    <row r="1357" ht="15.75" spans="1:9">
      <c r="A1357" s="57"/>
      <c r="B1357" s="57"/>
      <c r="C1357" s="57"/>
      <c r="D1357" s="57"/>
      <c r="E1357" s="57"/>
      <c r="F1357" s="57"/>
      <c r="G1357" s="57"/>
      <c r="H1357" s="57"/>
      <c r="I1357" s="57"/>
    </row>
    <row r="1358" ht="15.75" customHeight="1" spans="1:9">
      <c r="A1358" s="58" t="s">
        <v>151</v>
      </c>
      <c r="B1358" s="58"/>
      <c r="C1358" s="58"/>
      <c r="D1358" s="59" t="s">
        <v>152</v>
      </c>
      <c r="E1358" s="58" t="s">
        <v>153</v>
      </c>
      <c r="F1358" s="58"/>
      <c r="G1358" s="58"/>
      <c r="H1358" s="58"/>
      <c r="I1358" s="58"/>
    </row>
    <row r="1359" ht="15.75" spans="1:9">
      <c r="A1359" s="58"/>
      <c r="B1359" s="58"/>
      <c r="C1359" s="58"/>
      <c r="D1359" s="59"/>
      <c r="E1359" s="58"/>
      <c r="F1359" s="58"/>
      <c r="G1359" s="58"/>
      <c r="H1359" s="58"/>
      <c r="I1359" s="58"/>
    </row>
    <row r="1360" ht="15.75" spans="1:9">
      <c r="A1360" s="58"/>
      <c r="B1360" s="58"/>
      <c r="C1360" s="58"/>
      <c r="D1360" s="59"/>
      <c r="E1360" s="58"/>
      <c r="F1360" s="58"/>
      <c r="G1360" s="58"/>
      <c r="H1360" s="58"/>
      <c r="I1360" s="58"/>
    </row>
    <row r="1361" ht="15.75" spans="1:9">
      <c r="A1361" s="58"/>
      <c r="B1361" s="58"/>
      <c r="C1361" s="58"/>
      <c r="D1361" s="59"/>
      <c r="E1361" s="58"/>
      <c r="F1361" s="58"/>
      <c r="G1361" s="58"/>
      <c r="H1361" s="58"/>
      <c r="I1361" s="58"/>
    </row>
  </sheetData>
  <mergeCells count="960">
    <mergeCell ref="A1:I1"/>
    <mergeCell ref="A2:C2"/>
    <mergeCell ref="D2:F2"/>
    <mergeCell ref="G2:I2"/>
    <mergeCell ref="A3:B3"/>
    <mergeCell ref="E3:F3"/>
    <mergeCell ref="H3:I3"/>
    <mergeCell ref="A13:B13"/>
    <mergeCell ref="F13:H13"/>
    <mergeCell ref="A14:B14"/>
    <mergeCell ref="F14:H14"/>
    <mergeCell ref="A23:I23"/>
    <mergeCell ref="A24:C24"/>
    <mergeCell ref="D24:F24"/>
    <mergeCell ref="G24:I24"/>
    <mergeCell ref="A25:B25"/>
    <mergeCell ref="E25:F25"/>
    <mergeCell ref="H25:I25"/>
    <mergeCell ref="A33:B33"/>
    <mergeCell ref="F33:H33"/>
    <mergeCell ref="A34:B34"/>
    <mergeCell ref="F34:H34"/>
    <mergeCell ref="A43:I43"/>
    <mergeCell ref="A44:C44"/>
    <mergeCell ref="D44:F44"/>
    <mergeCell ref="G44:I44"/>
    <mergeCell ref="A45:B45"/>
    <mergeCell ref="E45:F45"/>
    <mergeCell ref="H45:I45"/>
    <mergeCell ref="A53:B53"/>
    <mergeCell ref="F53:H53"/>
    <mergeCell ref="A54:B54"/>
    <mergeCell ref="F54:H54"/>
    <mergeCell ref="A64:I64"/>
    <mergeCell ref="A65:C65"/>
    <mergeCell ref="D65:F65"/>
    <mergeCell ref="G65:I65"/>
    <mergeCell ref="A66:B66"/>
    <mergeCell ref="E66:F66"/>
    <mergeCell ref="H66:I66"/>
    <mergeCell ref="A74:B74"/>
    <mergeCell ref="F74:H74"/>
    <mergeCell ref="A75:B75"/>
    <mergeCell ref="F75:H75"/>
    <mergeCell ref="A84:I84"/>
    <mergeCell ref="A85:C85"/>
    <mergeCell ref="D85:F85"/>
    <mergeCell ref="G85:I85"/>
    <mergeCell ref="A86:B86"/>
    <mergeCell ref="E86:F86"/>
    <mergeCell ref="H86:I86"/>
    <mergeCell ref="A94:B94"/>
    <mergeCell ref="F94:H94"/>
    <mergeCell ref="A95:B95"/>
    <mergeCell ref="F95:H95"/>
    <mergeCell ref="A105:I105"/>
    <mergeCell ref="A106:C106"/>
    <mergeCell ref="D106:F106"/>
    <mergeCell ref="G106:I106"/>
    <mergeCell ref="A107:B107"/>
    <mergeCell ref="E107:F107"/>
    <mergeCell ref="H107:I107"/>
    <mergeCell ref="A115:B115"/>
    <mergeCell ref="F115:H115"/>
    <mergeCell ref="A116:B116"/>
    <mergeCell ref="F116:H116"/>
    <mergeCell ref="A125:I125"/>
    <mergeCell ref="A126:C126"/>
    <mergeCell ref="D126:F126"/>
    <mergeCell ref="G126:I126"/>
    <mergeCell ref="A127:B127"/>
    <mergeCell ref="E127:F127"/>
    <mergeCell ref="H127:I127"/>
    <mergeCell ref="A135:B135"/>
    <mergeCell ref="F135:H135"/>
    <mergeCell ref="A136:B136"/>
    <mergeCell ref="F136:H136"/>
    <mergeCell ref="A146:I146"/>
    <mergeCell ref="A147:C147"/>
    <mergeCell ref="D147:F147"/>
    <mergeCell ref="G147:I147"/>
    <mergeCell ref="A148:B148"/>
    <mergeCell ref="E148:F148"/>
    <mergeCell ref="H148:I148"/>
    <mergeCell ref="A156:B156"/>
    <mergeCell ref="F156:H156"/>
    <mergeCell ref="A157:B157"/>
    <mergeCell ref="F157:H157"/>
    <mergeCell ref="A166:I166"/>
    <mergeCell ref="A167:C167"/>
    <mergeCell ref="D167:F167"/>
    <mergeCell ref="G167:I167"/>
    <mergeCell ref="A168:B168"/>
    <mergeCell ref="E168:F168"/>
    <mergeCell ref="H168:I168"/>
    <mergeCell ref="A176:B176"/>
    <mergeCell ref="F176:H176"/>
    <mergeCell ref="A177:B177"/>
    <mergeCell ref="F177:H177"/>
    <mergeCell ref="A186:I186"/>
    <mergeCell ref="A187:C187"/>
    <mergeCell ref="D187:F187"/>
    <mergeCell ref="G187:I187"/>
    <mergeCell ref="A188:B188"/>
    <mergeCell ref="E188:F188"/>
    <mergeCell ref="H188:I188"/>
    <mergeCell ref="A196:B196"/>
    <mergeCell ref="F196:H196"/>
    <mergeCell ref="A197:B197"/>
    <mergeCell ref="F197:H197"/>
    <mergeCell ref="A206:I206"/>
    <mergeCell ref="A207:C207"/>
    <mergeCell ref="D207:F207"/>
    <mergeCell ref="G207:I207"/>
    <mergeCell ref="A208:B208"/>
    <mergeCell ref="E208:F208"/>
    <mergeCell ref="H208:I208"/>
    <mergeCell ref="A216:B216"/>
    <mergeCell ref="F216:H216"/>
    <mergeCell ref="A217:B217"/>
    <mergeCell ref="F217:H217"/>
    <mergeCell ref="A227:I227"/>
    <mergeCell ref="A228:C228"/>
    <mergeCell ref="D228:F228"/>
    <mergeCell ref="G228:I228"/>
    <mergeCell ref="A229:B229"/>
    <mergeCell ref="E229:F229"/>
    <mergeCell ref="H229:I229"/>
    <mergeCell ref="A237:B237"/>
    <mergeCell ref="F237:H237"/>
    <mergeCell ref="A238:B238"/>
    <mergeCell ref="F238:H238"/>
    <mergeCell ref="A247:I247"/>
    <mergeCell ref="A248:C248"/>
    <mergeCell ref="D248:F248"/>
    <mergeCell ref="G248:I248"/>
    <mergeCell ref="A249:B249"/>
    <mergeCell ref="E249:F249"/>
    <mergeCell ref="H249:I249"/>
    <mergeCell ref="A257:B257"/>
    <mergeCell ref="F257:H257"/>
    <mergeCell ref="A258:B258"/>
    <mergeCell ref="F258:H258"/>
    <mergeCell ref="A267:I267"/>
    <mergeCell ref="A268:C268"/>
    <mergeCell ref="D268:F268"/>
    <mergeCell ref="G268:I268"/>
    <mergeCell ref="A269:B269"/>
    <mergeCell ref="E269:F269"/>
    <mergeCell ref="H269:I269"/>
    <mergeCell ref="A279:B279"/>
    <mergeCell ref="F279:H279"/>
    <mergeCell ref="A280:B280"/>
    <mergeCell ref="F280:H280"/>
    <mergeCell ref="A290:I290"/>
    <mergeCell ref="A291:C291"/>
    <mergeCell ref="D291:F291"/>
    <mergeCell ref="G291:I291"/>
    <mergeCell ref="A292:B292"/>
    <mergeCell ref="E292:F292"/>
    <mergeCell ref="H292:I292"/>
    <mergeCell ref="A300:B300"/>
    <mergeCell ref="F300:H300"/>
    <mergeCell ref="A301:B301"/>
    <mergeCell ref="F301:H301"/>
    <mergeCell ref="A311:I311"/>
    <mergeCell ref="A312:C312"/>
    <mergeCell ref="D312:F312"/>
    <mergeCell ref="G312:I312"/>
    <mergeCell ref="A313:B313"/>
    <mergeCell ref="E313:F313"/>
    <mergeCell ref="H313:I313"/>
    <mergeCell ref="A321:B321"/>
    <mergeCell ref="F321:H321"/>
    <mergeCell ref="A322:B322"/>
    <mergeCell ref="F322:H322"/>
    <mergeCell ref="A331:I331"/>
    <mergeCell ref="A332:C332"/>
    <mergeCell ref="D332:F332"/>
    <mergeCell ref="G332:I332"/>
    <mergeCell ref="A333:B333"/>
    <mergeCell ref="E333:F333"/>
    <mergeCell ref="H333:I333"/>
    <mergeCell ref="A341:B341"/>
    <mergeCell ref="F341:H341"/>
    <mergeCell ref="A342:B342"/>
    <mergeCell ref="F342:H342"/>
    <mergeCell ref="A351:I351"/>
    <mergeCell ref="A352:C352"/>
    <mergeCell ref="D352:F352"/>
    <mergeCell ref="G352:I352"/>
    <mergeCell ref="A353:B353"/>
    <mergeCell ref="E353:F353"/>
    <mergeCell ref="H353:I353"/>
    <mergeCell ref="A362:B362"/>
    <mergeCell ref="F362:H362"/>
    <mergeCell ref="A363:B363"/>
    <mergeCell ref="F363:H363"/>
    <mergeCell ref="A372:I372"/>
    <mergeCell ref="A373:C373"/>
    <mergeCell ref="D373:F373"/>
    <mergeCell ref="G373:I373"/>
    <mergeCell ref="A374:B374"/>
    <mergeCell ref="E374:F374"/>
    <mergeCell ref="H374:I374"/>
    <mergeCell ref="A383:B383"/>
    <mergeCell ref="F383:H383"/>
    <mergeCell ref="A384:B384"/>
    <mergeCell ref="F384:H384"/>
    <mergeCell ref="A394:I394"/>
    <mergeCell ref="A395:C395"/>
    <mergeCell ref="D395:F395"/>
    <mergeCell ref="G395:I395"/>
    <mergeCell ref="A396:B396"/>
    <mergeCell ref="E396:F396"/>
    <mergeCell ref="H396:I396"/>
    <mergeCell ref="A406:B406"/>
    <mergeCell ref="F406:H406"/>
    <mergeCell ref="A407:B407"/>
    <mergeCell ref="F407:H407"/>
    <mergeCell ref="A416:I416"/>
    <mergeCell ref="A417:C417"/>
    <mergeCell ref="D417:F417"/>
    <mergeCell ref="G417:I417"/>
    <mergeCell ref="A418:B418"/>
    <mergeCell ref="E418:F418"/>
    <mergeCell ref="H418:I418"/>
    <mergeCell ref="A427:B427"/>
    <mergeCell ref="F427:H427"/>
    <mergeCell ref="A428:B428"/>
    <mergeCell ref="F428:H428"/>
    <mergeCell ref="A437:I437"/>
    <mergeCell ref="A438:C438"/>
    <mergeCell ref="D438:F438"/>
    <mergeCell ref="G438:I438"/>
    <mergeCell ref="A439:B439"/>
    <mergeCell ref="E439:F439"/>
    <mergeCell ref="H439:I439"/>
    <mergeCell ref="A447:B447"/>
    <mergeCell ref="F447:H447"/>
    <mergeCell ref="A448:B448"/>
    <mergeCell ref="F448:H448"/>
    <mergeCell ref="A457:I457"/>
    <mergeCell ref="A458:C458"/>
    <mergeCell ref="D458:F458"/>
    <mergeCell ref="G458:I458"/>
    <mergeCell ref="A459:B459"/>
    <mergeCell ref="E459:F459"/>
    <mergeCell ref="H459:I459"/>
    <mergeCell ref="A468:B468"/>
    <mergeCell ref="F468:H468"/>
    <mergeCell ref="A469:B469"/>
    <mergeCell ref="F469:H469"/>
    <mergeCell ref="A478:I478"/>
    <mergeCell ref="A479:C479"/>
    <mergeCell ref="D479:F479"/>
    <mergeCell ref="G479:I479"/>
    <mergeCell ref="A480:B480"/>
    <mergeCell ref="E480:F480"/>
    <mergeCell ref="H480:I480"/>
    <mergeCell ref="A489:B489"/>
    <mergeCell ref="F489:H489"/>
    <mergeCell ref="A490:B490"/>
    <mergeCell ref="F490:H490"/>
    <mergeCell ref="A500:I500"/>
    <mergeCell ref="A501:C501"/>
    <mergeCell ref="D501:F501"/>
    <mergeCell ref="G501:I501"/>
    <mergeCell ref="A502:B502"/>
    <mergeCell ref="E502:F502"/>
    <mergeCell ref="H502:I502"/>
    <mergeCell ref="A511:B511"/>
    <mergeCell ref="F511:H511"/>
    <mergeCell ref="A512:B512"/>
    <mergeCell ref="F512:H512"/>
    <mergeCell ref="A522:I522"/>
    <mergeCell ref="A523:C523"/>
    <mergeCell ref="D523:F523"/>
    <mergeCell ref="G523:I523"/>
    <mergeCell ref="A524:B524"/>
    <mergeCell ref="E524:F524"/>
    <mergeCell ref="H524:I524"/>
    <mergeCell ref="A532:B532"/>
    <mergeCell ref="F532:H532"/>
    <mergeCell ref="A533:B533"/>
    <mergeCell ref="F533:H533"/>
    <mergeCell ref="A542:I542"/>
    <mergeCell ref="A543:C543"/>
    <mergeCell ref="D543:F543"/>
    <mergeCell ref="G543:I543"/>
    <mergeCell ref="A544:B544"/>
    <mergeCell ref="E544:F544"/>
    <mergeCell ref="H544:I544"/>
    <mergeCell ref="A552:B552"/>
    <mergeCell ref="F552:H552"/>
    <mergeCell ref="A553:B553"/>
    <mergeCell ref="F553:H553"/>
    <mergeCell ref="A563:I563"/>
    <mergeCell ref="A564:C564"/>
    <mergeCell ref="D564:F564"/>
    <mergeCell ref="G564:I564"/>
    <mergeCell ref="A565:B565"/>
    <mergeCell ref="E565:F565"/>
    <mergeCell ref="H565:I565"/>
    <mergeCell ref="A572:B572"/>
    <mergeCell ref="F572:H572"/>
    <mergeCell ref="A573:B573"/>
    <mergeCell ref="F573:H573"/>
    <mergeCell ref="A582:I582"/>
    <mergeCell ref="A583:C583"/>
    <mergeCell ref="D583:F583"/>
    <mergeCell ref="G583:I583"/>
    <mergeCell ref="A584:B584"/>
    <mergeCell ref="E584:F584"/>
    <mergeCell ref="H584:I584"/>
    <mergeCell ref="A594:B594"/>
    <mergeCell ref="F594:H594"/>
    <mergeCell ref="A595:B595"/>
    <mergeCell ref="F595:H595"/>
    <mergeCell ref="A605:I605"/>
    <mergeCell ref="A606:C606"/>
    <mergeCell ref="D606:F606"/>
    <mergeCell ref="G606:I606"/>
    <mergeCell ref="A607:B607"/>
    <mergeCell ref="E607:F607"/>
    <mergeCell ref="H607:I607"/>
    <mergeCell ref="A615:B615"/>
    <mergeCell ref="F615:H615"/>
    <mergeCell ref="A616:B616"/>
    <mergeCell ref="F616:H616"/>
    <mergeCell ref="A625:I625"/>
    <mergeCell ref="A626:C626"/>
    <mergeCell ref="D626:F626"/>
    <mergeCell ref="G626:I626"/>
    <mergeCell ref="A627:B627"/>
    <mergeCell ref="E627:F627"/>
    <mergeCell ref="H627:I627"/>
    <mergeCell ref="A637:B637"/>
    <mergeCell ref="F637:H637"/>
    <mergeCell ref="A638:B638"/>
    <mergeCell ref="F638:H638"/>
    <mergeCell ref="A647:I647"/>
    <mergeCell ref="A648:C648"/>
    <mergeCell ref="D648:F648"/>
    <mergeCell ref="G648:I648"/>
    <mergeCell ref="A649:B649"/>
    <mergeCell ref="E649:F649"/>
    <mergeCell ref="H649:I649"/>
    <mergeCell ref="A660:B660"/>
    <mergeCell ref="F660:H660"/>
    <mergeCell ref="A661:B661"/>
    <mergeCell ref="F661:H661"/>
    <mergeCell ref="A670:I670"/>
    <mergeCell ref="A671:C671"/>
    <mergeCell ref="D671:F671"/>
    <mergeCell ref="G671:I671"/>
    <mergeCell ref="A672:B672"/>
    <mergeCell ref="E672:F672"/>
    <mergeCell ref="H672:I672"/>
    <mergeCell ref="A680:B680"/>
    <mergeCell ref="F680:H680"/>
    <mergeCell ref="A681:B681"/>
    <mergeCell ref="F681:H681"/>
    <mergeCell ref="A691:I691"/>
    <mergeCell ref="A692:C692"/>
    <mergeCell ref="D692:F692"/>
    <mergeCell ref="G692:I692"/>
    <mergeCell ref="A693:B693"/>
    <mergeCell ref="E693:F693"/>
    <mergeCell ref="H693:I693"/>
    <mergeCell ref="A701:B701"/>
    <mergeCell ref="F701:H701"/>
    <mergeCell ref="A702:B702"/>
    <mergeCell ref="F702:H702"/>
    <mergeCell ref="A711:I711"/>
    <mergeCell ref="A712:C712"/>
    <mergeCell ref="D712:F712"/>
    <mergeCell ref="G712:I712"/>
    <mergeCell ref="A713:B713"/>
    <mergeCell ref="E713:F713"/>
    <mergeCell ref="H713:I713"/>
    <mergeCell ref="A722:B722"/>
    <mergeCell ref="F722:H722"/>
    <mergeCell ref="A723:B723"/>
    <mergeCell ref="F723:H723"/>
    <mergeCell ref="A733:I733"/>
    <mergeCell ref="A734:C734"/>
    <mergeCell ref="D734:F734"/>
    <mergeCell ref="G734:I734"/>
    <mergeCell ref="A735:B735"/>
    <mergeCell ref="E735:F735"/>
    <mergeCell ref="H735:I735"/>
    <mergeCell ref="A744:B744"/>
    <mergeCell ref="F744:H744"/>
    <mergeCell ref="A745:B745"/>
    <mergeCell ref="F745:H745"/>
    <mergeCell ref="A754:I754"/>
    <mergeCell ref="A755:C755"/>
    <mergeCell ref="D755:F755"/>
    <mergeCell ref="G755:I755"/>
    <mergeCell ref="A756:B756"/>
    <mergeCell ref="E756:F756"/>
    <mergeCell ref="H756:I756"/>
    <mergeCell ref="A764:B764"/>
    <mergeCell ref="F764:H764"/>
    <mergeCell ref="A765:B765"/>
    <mergeCell ref="F765:H765"/>
    <mergeCell ref="A775:I775"/>
    <mergeCell ref="A776:C776"/>
    <mergeCell ref="D776:F776"/>
    <mergeCell ref="G776:I776"/>
    <mergeCell ref="A777:B777"/>
    <mergeCell ref="E777:F777"/>
    <mergeCell ref="H777:I777"/>
    <mergeCell ref="A785:B785"/>
    <mergeCell ref="F785:H785"/>
    <mergeCell ref="A786:B786"/>
    <mergeCell ref="F786:H786"/>
    <mergeCell ref="A795:I795"/>
    <mergeCell ref="A796:C796"/>
    <mergeCell ref="D796:F796"/>
    <mergeCell ref="G796:I796"/>
    <mergeCell ref="A797:B797"/>
    <mergeCell ref="E797:F797"/>
    <mergeCell ref="H797:I797"/>
    <mergeCell ref="A805:B805"/>
    <mergeCell ref="F805:H805"/>
    <mergeCell ref="A806:B806"/>
    <mergeCell ref="F806:H806"/>
    <mergeCell ref="A816:I816"/>
    <mergeCell ref="A817:C817"/>
    <mergeCell ref="D817:F817"/>
    <mergeCell ref="G817:I817"/>
    <mergeCell ref="A818:B818"/>
    <mergeCell ref="E818:F818"/>
    <mergeCell ref="H818:I818"/>
    <mergeCell ref="A827:B827"/>
    <mergeCell ref="F827:H827"/>
    <mergeCell ref="A828:B828"/>
    <mergeCell ref="F828:H828"/>
    <mergeCell ref="A837:I837"/>
    <mergeCell ref="A838:C838"/>
    <mergeCell ref="D838:F838"/>
    <mergeCell ref="G838:I838"/>
    <mergeCell ref="A839:B839"/>
    <mergeCell ref="E839:F839"/>
    <mergeCell ref="H839:I839"/>
    <mergeCell ref="A848:B848"/>
    <mergeCell ref="F848:H848"/>
    <mergeCell ref="A849:B849"/>
    <mergeCell ref="F849:H849"/>
    <mergeCell ref="A859:I859"/>
    <mergeCell ref="A860:C860"/>
    <mergeCell ref="D860:F860"/>
    <mergeCell ref="G860:I860"/>
    <mergeCell ref="A861:B861"/>
    <mergeCell ref="E861:F861"/>
    <mergeCell ref="H861:I861"/>
    <mergeCell ref="A871:B871"/>
    <mergeCell ref="F871:H871"/>
    <mergeCell ref="A872:B872"/>
    <mergeCell ref="F872:H872"/>
    <mergeCell ref="A881:I881"/>
    <mergeCell ref="A882:C882"/>
    <mergeCell ref="D882:F882"/>
    <mergeCell ref="G882:I882"/>
    <mergeCell ref="A883:B883"/>
    <mergeCell ref="E883:F883"/>
    <mergeCell ref="H883:I883"/>
    <mergeCell ref="A892:B892"/>
    <mergeCell ref="F892:H892"/>
    <mergeCell ref="A893:B893"/>
    <mergeCell ref="F893:H893"/>
    <mergeCell ref="A903:I903"/>
    <mergeCell ref="A904:C904"/>
    <mergeCell ref="D904:F904"/>
    <mergeCell ref="G904:I904"/>
    <mergeCell ref="A905:B905"/>
    <mergeCell ref="E905:F905"/>
    <mergeCell ref="H905:I905"/>
    <mergeCell ref="A913:B913"/>
    <mergeCell ref="F913:H913"/>
    <mergeCell ref="A914:B914"/>
    <mergeCell ref="F914:H914"/>
    <mergeCell ref="A923:I923"/>
    <mergeCell ref="A924:C924"/>
    <mergeCell ref="D924:F924"/>
    <mergeCell ref="G924:I924"/>
    <mergeCell ref="A925:B925"/>
    <mergeCell ref="E925:F925"/>
    <mergeCell ref="H925:I925"/>
    <mergeCell ref="A936:B936"/>
    <mergeCell ref="F936:H936"/>
    <mergeCell ref="A937:B937"/>
    <mergeCell ref="F937:H937"/>
    <mergeCell ref="A947:I947"/>
    <mergeCell ref="A948:C948"/>
    <mergeCell ref="D948:F948"/>
    <mergeCell ref="G948:I948"/>
    <mergeCell ref="A949:B949"/>
    <mergeCell ref="E949:F949"/>
    <mergeCell ref="H949:I949"/>
    <mergeCell ref="A955:B955"/>
    <mergeCell ref="F955:H955"/>
    <mergeCell ref="A956:B956"/>
    <mergeCell ref="F956:H956"/>
    <mergeCell ref="A965:I965"/>
    <mergeCell ref="A966:C966"/>
    <mergeCell ref="D966:F966"/>
    <mergeCell ref="G966:I966"/>
    <mergeCell ref="A967:B967"/>
    <mergeCell ref="E967:F967"/>
    <mergeCell ref="H967:I967"/>
    <mergeCell ref="A979:B979"/>
    <mergeCell ref="F979:H979"/>
    <mergeCell ref="A980:B980"/>
    <mergeCell ref="F980:H980"/>
    <mergeCell ref="A990:I990"/>
    <mergeCell ref="A991:C991"/>
    <mergeCell ref="D991:F991"/>
    <mergeCell ref="G991:I991"/>
    <mergeCell ref="A992:B992"/>
    <mergeCell ref="E992:F992"/>
    <mergeCell ref="H992:I992"/>
    <mergeCell ref="A1004:B1004"/>
    <mergeCell ref="F1004:H1004"/>
    <mergeCell ref="A1005:B1005"/>
    <mergeCell ref="F1005:H1005"/>
    <mergeCell ref="A1014:I1014"/>
    <mergeCell ref="A1015:C1015"/>
    <mergeCell ref="D1015:F1015"/>
    <mergeCell ref="G1015:I1015"/>
    <mergeCell ref="A1016:B1016"/>
    <mergeCell ref="E1016:F1016"/>
    <mergeCell ref="H1016:I1016"/>
    <mergeCell ref="A1028:B1028"/>
    <mergeCell ref="F1028:H1028"/>
    <mergeCell ref="A1029:B1029"/>
    <mergeCell ref="F1029:H1029"/>
    <mergeCell ref="A1038:I1038"/>
    <mergeCell ref="A1039:C1039"/>
    <mergeCell ref="D1039:F1039"/>
    <mergeCell ref="G1039:I1039"/>
    <mergeCell ref="A1040:B1040"/>
    <mergeCell ref="E1040:F1040"/>
    <mergeCell ref="H1040:I1040"/>
    <mergeCell ref="A1052:B1052"/>
    <mergeCell ref="F1052:H1052"/>
    <mergeCell ref="A1053:B1053"/>
    <mergeCell ref="F1053:H1053"/>
    <mergeCell ref="A1062:I1062"/>
    <mergeCell ref="A1063:C1063"/>
    <mergeCell ref="D1063:F1063"/>
    <mergeCell ref="G1063:I1063"/>
    <mergeCell ref="A1064:B1064"/>
    <mergeCell ref="E1064:F1064"/>
    <mergeCell ref="H1064:I1064"/>
    <mergeCell ref="A1074:B1074"/>
    <mergeCell ref="F1074:H1074"/>
    <mergeCell ref="A1075:B1075"/>
    <mergeCell ref="F1075:H1075"/>
    <mergeCell ref="A1085:I1085"/>
    <mergeCell ref="A1086:C1086"/>
    <mergeCell ref="D1086:F1086"/>
    <mergeCell ref="G1086:I1086"/>
    <mergeCell ref="A1087:B1087"/>
    <mergeCell ref="E1087:F1087"/>
    <mergeCell ref="H1087:I1087"/>
    <mergeCell ref="A1096:B1096"/>
    <mergeCell ref="F1096:H1096"/>
    <mergeCell ref="A1097:B1097"/>
    <mergeCell ref="F1097:H1097"/>
    <mergeCell ref="A1106:I1106"/>
    <mergeCell ref="A1107:C1107"/>
    <mergeCell ref="D1107:F1107"/>
    <mergeCell ref="G1107:I1107"/>
    <mergeCell ref="A1108:B1108"/>
    <mergeCell ref="E1108:F1108"/>
    <mergeCell ref="H1108:I1108"/>
    <mergeCell ref="A1118:B1118"/>
    <mergeCell ref="F1118:H1118"/>
    <mergeCell ref="A1119:B1119"/>
    <mergeCell ref="F1119:H1119"/>
    <mergeCell ref="A1129:I1129"/>
    <mergeCell ref="A1130:C1130"/>
    <mergeCell ref="D1130:F1130"/>
    <mergeCell ref="G1130:I1130"/>
    <mergeCell ref="A1131:B1131"/>
    <mergeCell ref="E1131:F1131"/>
    <mergeCell ref="H1131:I1131"/>
    <mergeCell ref="A1139:B1139"/>
    <mergeCell ref="F1139:H1139"/>
    <mergeCell ref="A1140:B1140"/>
    <mergeCell ref="F1140:H1140"/>
    <mergeCell ref="A1149:I1149"/>
    <mergeCell ref="A1150:C1150"/>
    <mergeCell ref="D1150:F1150"/>
    <mergeCell ref="G1150:I1150"/>
    <mergeCell ref="A1151:B1151"/>
    <mergeCell ref="E1151:F1151"/>
    <mergeCell ref="H1151:I1151"/>
    <mergeCell ref="A1159:B1159"/>
    <mergeCell ref="F1159:H1159"/>
    <mergeCell ref="A1160:B1160"/>
    <mergeCell ref="F1160:H1160"/>
    <mergeCell ref="A1169:I1169"/>
    <mergeCell ref="A1170:C1170"/>
    <mergeCell ref="D1170:F1170"/>
    <mergeCell ref="G1170:I1170"/>
    <mergeCell ref="A1171:B1171"/>
    <mergeCell ref="E1171:F1171"/>
    <mergeCell ref="H1171:I1171"/>
    <mergeCell ref="A1179:B1179"/>
    <mergeCell ref="F1179:H1179"/>
    <mergeCell ref="A1180:B1180"/>
    <mergeCell ref="F1180:H1180"/>
    <mergeCell ref="A1189:I1189"/>
    <mergeCell ref="A1190:C1190"/>
    <mergeCell ref="D1190:F1190"/>
    <mergeCell ref="G1190:I1190"/>
    <mergeCell ref="A1191:B1191"/>
    <mergeCell ref="E1191:F1191"/>
    <mergeCell ref="H1191:I1191"/>
    <mergeCell ref="A1201:B1201"/>
    <mergeCell ref="F1201:H1201"/>
    <mergeCell ref="A1202:B1202"/>
    <mergeCell ref="F1202:H1202"/>
    <mergeCell ref="A1212:I1212"/>
    <mergeCell ref="A1213:C1213"/>
    <mergeCell ref="D1213:F1213"/>
    <mergeCell ref="G1213:I1213"/>
    <mergeCell ref="A1214:B1214"/>
    <mergeCell ref="E1214:F1214"/>
    <mergeCell ref="H1214:I1214"/>
    <mergeCell ref="A1223:B1223"/>
    <mergeCell ref="F1223:H1223"/>
    <mergeCell ref="A1224:B1224"/>
    <mergeCell ref="F1224:H1224"/>
    <mergeCell ref="A1233:I1233"/>
    <mergeCell ref="A1234:C1234"/>
    <mergeCell ref="D1234:F1234"/>
    <mergeCell ref="G1234:I1234"/>
    <mergeCell ref="A1235:B1235"/>
    <mergeCell ref="E1235:F1235"/>
    <mergeCell ref="H1235:I1235"/>
    <mergeCell ref="A1243:B1243"/>
    <mergeCell ref="F1243:H1243"/>
    <mergeCell ref="A1244:B1244"/>
    <mergeCell ref="F1244:H1244"/>
    <mergeCell ref="A1253:I1253"/>
    <mergeCell ref="A1254:C1254"/>
    <mergeCell ref="D1254:F1254"/>
    <mergeCell ref="G1254:I1254"/>
    <mergeCell ref="A1255:B1255"/>
    <mergeCell ref="E1255:F1255"/>
    <mergeCell ref="H1255:I1255"/>
    <mergeCell ref="A1264:B1264"/>
    <mergeCell ref="F1264:H1264"/>
    <mergeCell ref="A1265:B1265"/>
    <mergeCell ref="F1265:H1265"/>
    <mergeCell ref="A1274:I1274"/>
    <mergeCell ref="A1275:C1275"/>
    <mergeCell ref="D1275:F1275"/>
    <mergeCell ref="G1275:I1275"/>
    <mergeCell ref="A1276:B1276"/>
    <mergeCell ref="E1276:F1276"/>
    <mergeCell ref="H1276:I1276"/>
    <mergeCell ref="A1286:B1286"/>
    <mergeCell ref="F1286:H1286"/>
    <mergeCell ref="A1287:B1287"/>
    <mergeCell ref="F1287:H1287"/>
    <mergeCell ref="A1297:I1297"/>
    <mergeCell ref="A1298:C1298"/>
    <mergeCell ref="D1298:F1298"/>
    <mergeCell ref="G1298:I1298"/>
    <mergeCell ref="A1299:B1299"/>
    <mergeCell ref="E1299:F1299"/>
    <mergeCell ref="H1299:I1299"/>
    <mergeCell ref="A1309:B1309"/>
    <mergeCell ref="F1309:H1309"/>
    <mergeCell ref="A1310:B1310"/>
    <mergeCell ref="F1310:H1310"/>
    <mergeCell ref="A1319:I1319"/>
    <mergeCell ref="A1320:C1320"/>
    <mergeCell ref="D1320:F1320"/>
    <mergeCell ref="G1320:I1320"/>
    <mergeCell ref="A1321:B1321"/>
    <mergeCell ref="E1321:F1321"/>
    <mergeCell ref="H1321:I1321"/>
    <mergeCell ref="A1331:B1331"/>
    <mergeCell ref="F1331:H1331"/>
    <mergeCell ref="A1332:B1332"/>
    <mergeCell ref="F1332:H1332"/>
    <mergeCell ref="A1341:I1341"/>
    <mergeCell ref="A1342:C1342"/>
    <mergeCell ref="D1342:F1342"/>
    <mergeCell ref="G1342:I1342"/>
    <mergeCell ref="A1343:B1343"/>
    <mergeCell ref="E1343:F1343"/>
    <mergeCell ref="H1343:I1343"/>
    <mergeCell ref="A1353:B1353"/>
    <mergeCell ref="F1353:H1353"/>
    <mergeCell ref="A1354:B1354"/>
    <mergeCell ref="F1354:H1354"/>
    <mergeCell ref="D18:D21"/>
    <mergeCell ref="D38:D41"/>
    <mergeCell ref="D58:D61"/>
    <mergeCell ref="D79:D82"/>
    <mergeCell ref="D99:D102"/>
    <mergeCell ref="D120:D123"/>
    <mergeCell ref="D140:D143"/>
    <mergeCell ref="D161:D164"/>
    <mergeCell ref="D181:D184"/>
    <mergeCell ref="D201:D204"/>
    <mergeCell ref="D221:D224"/>
    <mergeCell ref="D242:D245"/>
    <mergeCell ref="D262:D265"/>
    <mergeCell ref="D284:D287"/>
    <mergeCell ref="D305:D308"/>
    <mergeCell ref="D326:D329"/>
    <mergeCell ref="D346:D349"/>
    <mergeCell ref="D367:D370"/>
    <mergeCell ref="D388:D391"/>
    <mergeCell ref="D411:D414"/>
    <mergeCell ref="D432:D435"/>
    <mergeCell ref="D452:D455"/>
    <mergeCell ref="D473:D476"/>
    <mergeCell ref="D494:D497"/>
    <mergeCell ref="D516:D519"/>
    <mergeCell ref="D537:D540"/>
    <mergeCell ref="D557:D560"/>
    <mergeCell ref="D577:D580"/>
    <mergeCell ref="D599:D602"/>
    <mergeCell ref="D620:D623"/>
    <mergeCell ref="D642:D645"/>
    <mergeCell ref="D665:D668"/>
    <mergeCell ref="D685:D688"/>
    <mergeCell ref="D706:D709"/>
    <mergeCell ref="D727:D730"/>
    <mergeCell ref="D749:D752"/>
    <mergeCell ref="D769:D772"/>
    <mergeCell ref="D790:D793"/>
    <mergeCell ref="D810:D813"/>
    <mergeCell ref="D832:D835"/>
    <mergeCell ref="D853:D856"/>
    <mergeCell ref="D876:D879"/>
    <mergeCell ref="D897:D900"/>
    <mergeCell ref="D918:D921"/>
    <mergeCell ref="D941:D944"/>
    <mergeCell ref="D960:D963"/>
    <mergeCell ref="D984:D987"/>
    <mergeCell ref="D1009:D1012"/>
    <mergeCell ref="D1033:D1036"/>
    <mergeCell ref="D1057:D1060"/>
    <mergeCell ref="D1079:D1082"/>
    <mergeCell ref="D1101:D1104"/>
    <mergeCell ref="D1123:D1126"/>
    <mergeCell ref="D1144:D1147"/>
    <mergeCell ref="D1164:D1167"/>
    <mergeCell ref="D1184:D1187"/>
    <mergeCell ref="D1206:D1209"/>
    <mergeCell ref="D1228:D1231"/>
    <mergeCell ref="D1248:D1251"/>
    <mergeCell ref="D1269:D1272"/>
    <mergeCell ref="D1291:D1294"/>
    <mergeCell ref="D1314:D1317"/>
    <mergeCell ref="D1336:D1339"/>
    <mergeCell ref="D1358:D1361"/>
    <mergeCell ref="A1355:I1357"/>
    <mergeCell ref="A1358:C1361"/>
    <mergeCell ref="E1358:I1361"/>
    <mergeCell ref="A1333:I1335"/>
    <mergeCell ref="A1336:C1339"/>
    <mergeCell ref="E1336:I1339"/>
    <mergeCell ref="A1120:I1122"/>
    <mergeCell ref="A1123:C1126"/>
    <mergeCell ref="E1123:I1126"/>
    <mergeCell ref="A1141:I1143"/>
    <mergeCell ref="A1144:C1147"/>
    <mergeCell ref="A302:I304"/>
    <mergeCell ref="A305:C308"/>
    <mergeCell ref="A1076:I1078"/>
    <mergeCell ref="A1079:C1082"/>
    <mergeCell ref="E1079:I1082"/>
    <mergeCell ref="A596:I598"/>
    <mergeCell ref="A599:C602"/>
    <mergeCell ref="E599:I602"/>
    <mergeCell ref="A281:I283"/>
    <mergeCell ref="A284:C287"/>
    <mergeCell ref="E284:I287"/>
    <mergeCell ref="A1311:I1313"/>
    <mergeCell ref="A1314:C1317"/>
    <mergeCell ref="E1314:I1317"/>
    <mergeCell ref="A15:I17"/>
    <mergeCell ref="A18:C21"/>
    <mergeCell ref="E18:I21"/>
    <mergeCell ref="A35:I37"/>
    <mergeCell ref="A38:C41"/>
    <mergeCell ref="E38:I41"/>
    <mergeCell ref="A55:I57"/>
    <mergeCell ref="A58:C61"/>
    <mergeCell ref="E58:I61"/>
    <mergeCell ref="A76:I78"/>
    <mergeCell ref="A79:C82"/>
    <mergeCell ref="E79:I82"/>
    <mergeCell ref="A96:I98"/>
    <mergeCell ref="A99:C102"/>
    <mergeCell ref="E99:I102"/>
    <mergeCell ref="A117:I119"/>
    <mergeCell ref="A120:C123"/>
    <mergeCell ref="E120:I123"/>
    <mergeCell ref="A137:I139"/>
    <mergeCell ref="A140:C143"/>
    <mergeCell ref="E140:I143"/>
    <mergeCell ref="A158:I160"/>
    <mergeCell ref="A161:C164"/>
    <mergeCell ref="E161:I164"/>
    <mergeCell ref="A178:I180"/>
    <mergeCell ref="A181:C184"/>
    <mergeCell ref="E181:I184"/>
    <mergeCell ref="A198:I200"/>
    <mergeCell ref="A201:C204"/>
    <mergeCell ref="E201:I204"/>
    <mergeCell ref="A218:I220"/>
    <mergeCell ref="A221:C224"/>
    <mergeCell ref="E221:I224"/>
    <mergeCell ref="A239:I241"/>
    <mergeCell ref="A242:C245"/>
    <mergeCell ref="E242:I245"/>
    <mergeCell ref="A259:I261"/>
    <mergeCell ref="A262:C265"/>
    <mergeCell ref="E262:I265"/>
    <mergeCell ref="E305:I308"/>
    <mergeCell ref="A323:I325"/>
    <mergeCell ref="A326:C329"/>
    <mergeCell ref="E326:I329"/>
    <mergeCell ref="A364:I366"/>
    <mergeCell ref="A367:C370"/>
    <mergeCell ref="E367:I370"/>
    <mergeCell ref="A343:I345"/>
    <mergeCell ref="A346:C349"/>
    <mergeCell ref="E346:I349"/>
    <mergeCell ref="A385:I387"/>
    <mergeCell ref="A388:C391"/>
    <mergeCell ref="E388:I391"/>
    <mergeCell ref="A408:I410"/>
    <mergeCell ref="A411:C414"/>
    <mergeCell ref="E411:I414"/>
    <mergeCell ref="A429:I431"/>
    <mergeCell ref="A432:C435"/>
    <mergeCell ref="E432:I435"/>
    <mergeCell ref="A449:I451"/>
    <mergeCell ref="A452:C455"/>
    <mergeCell ref="E452:I455"/>
    <mergeCell ref="A470:I472"/>
    <mergeCell ref="A473:C476"/>
    <mergeCell ref="E473:I476"/>
    <mergeCell ref="A491:I493"/>
    <mergeCell ref="A494:C497"/>
    <mergeCell ref="E494:I497"/>
    <mergeCell ref="A513:I515"/>
    <mergeCell ref="A516:C519"/>
    <mergeCell ref="E516:I519"/>
    <mergeCell ref="A534:I536"/>
    <mergeCell ref="A537:C540"/>
    <mergeCell ref="E537:I540"/>
    <mergeCell ref="A554:I556"/>
    <mergeCell ref="A557:C560"/>
    <mergeCell ref="E557:I560"/>
    <mergeCell ref="A574:I576"/>
    <mergeCell ref="A577:C580"/>
    <mergeCell ref="E577:I580"/>
    <mergeCell ref="E620:I623"/>
    <mergeCell ref="A639:I641"/>
    <mergeCell ref="A642:C645"/>
    <mergeCell ref="E642:I645"/>
    <mergeCell ref="A617:I619"/>
    <mergeCell ref="A620:C623"/>
    <mergeCell ref="A662:I664"/>
    <mergeCell ref="A665:C668"/>
    <mergeCell ref="E665:I668"/>
    <mergeCell ref="A682:I684"/>
    <mergeCell ref="A685:C688"/>
    <mergeCell ref="E685:I688"/>
    <mergeCell ref="A703:I705"/>
    <mergeCell ref="A706:C709"/>
    <mergeCell ref="E706:I709"/>
    <mergeCell ref="A724:I726"/>
    <mergeCell ref="A727:C730"/>
    <mergeCell ref="E727:I730"/>
    <mergeCell ref="A746:I748"/>
    <mergeCell ref="A749:C752"/>
    <mergeCell ref="E749:I752"/>
    <mergeCell ref="A766:I768"/>
    <mergeCell ref="A769:C772"/>
    <mergeCell ref="E769:I772"/>
    <mergeCell ref="A787:I789"/>
    <mergeCell ref="A790:C793"/>
    <mergeCell ref="E790:I793"/>
    <mergeCell ref="A807:I809"/>
    <mergeCell ref="A810:C813"/>
    <mergeCell ref="E810:I813"/>
    <mergeCell ref="A829:I831"/>
    <mergeCell ref="A832:C835"/>
    <mergeCell ref="E832:I835"/>
    <mergeCell ref="A850:I852"/>
    <mergeCell ref="A853:C856"/>
    <mergeCell ref="E853:I856"/>
    <mergeCell ref="A873:I875"/>
    <mergeCell ref="A876:C879"/>
    <mergeCell ref="E876:I879"/>
    <mergeCell ref="A894:I896"/>
    <mergeCell ref="A897:C900"/>
    <mergeCell ref="E897:I900"/>
    <mergeCell ref="A915:I917"/>
    <mergeCell ref="A918:C921"/>
    <mergeCell ref="E918:I921"/>
    <mergeCell ref="A938:I940"/>
    <mergeCell ref="A941:C944"/>
    <mergeCell ref="E941:I944"/>
    <mergeCell ref="A957:I959"/>
    <mergeCell ref="A960:C963"/>
    <mergeCell ref="E960:I963"/>
    <mergeCell ref="A981:I983"/>
    <mergeCell ref="A984:C987"/>
    <mergeCell ref="E984:I987"/>
    <mergeCell ref="A1006:I1008"/>
    <mergeCell ref="A1009:C1012"/>
    <mergeCell ref="E1009:I1012"/>
    <mergeCell ref="A1030:I1032"/>
    <mergeCell ref="A1033:C1036"/>
    <mergeCell ref="E1033:I1036"/>
    <mergeCell ref="A1054:I1056"/>
    <mergeCell ref="A1057:C1060"/>
    <mergeCell ref="E1057:I1060"/>
    <mergeCell ref="A1098:I1100"/>
    <mergeCell ref="A1101:C1104"/>
    <mergeCell ref="E1101:I1104"/>
    <mergeCell ref="E1144:I1147"/>
    <mergeCell ref="A1161:I1163"/>
    <mergeCell ref="A1164:C1167"/>
    <mergeCell ref="E1164:I1167"/>
    <mergeCell ref="A1203:I1205"/>
    <mergeCell ref="A1206:C1209"/>
    <mergeCell ref="A1181:I1183"/>
    <mergeCell ref="A1184:C1187"/>
    <mergeCell ref="E1184:I1187"/>
    <mergeCell ref="E1206:I1209"/>
    <mergeCell ref="A1248:C1251"/>
    <mergeCell ref="E1248:I1251"/>
    <mergeCell ref="A1225:I1227"/>
    <mergeCell ref="A1228:C1231"/>
    <mergeCell ref="E1228:I1231"/>
    <mergeCell ref="A1245:I1247"/>
    <mergeCell ref="A1288:I1290"/>
    <mergeCell ref="A1291:C1294"/>
    <mergeCell ref="E1291:I1294"/>
    <mergeCell ref="A1266:I1268"/>
    <mergeCell ref="A1269:C1272"/>
    <mergeCell ref="E1269:I1272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scale="79" firstPageNumber="0" orientation="portrait" useFirstPageNumber="1" horizontalDpi="300" verticalDpi="300"/>
  <headerFooter>
    <oddFooter>&amp;CPage &amp;P of &amp;N</oddFooter>
  </headerFooter>
  <rowBreaks count="32" manualBreakCount="32">
    <brk id="42" max="16383" man="1"/>
    <brk id="83" max="16383" man="1"/>
    <brk id="123" max="16383" man="1"/>
    <brk id="165" max="16383" man="1"/>
    <brk id="205" max="16383" man="1"/>
    <brk id="246" max="16383" man="1"/>
    <brk id="287" max="16383" man="1"/>
    <brk id="329" max="16383" man="1"/>
    <brk id="370" max="16383" man="1"/>
    <brk id="414" max="16383" man="1"/>
    <brk id="455" max="16383" man="1"/>
    <brk id="497" max="16383" man="1"/>
    <brk id="540" max="16383" man="1"/>
    <brk id="580" max="16383" man="1"/>
    <brk id="624" max="16383" man="1"/>
    <brk id="669" max="16383" man="1"/>
    <brk id="710" max="16383" man="1"/>
    <brk id="753" max="16383" man="1"/>
    <brk id="794" max="16383" man="1"/>
    <brk id="836" max="16383" man="1"/>
    <brk id="880" max="16383" man="1"/>
    <brk id="922" max="16383" man="1"/>
    <brk id="964" max="16383" man="1"/>
    <brk id="1013" max="16383" man="1"/>
    <brk id="1060" max="16383" man="1"/>
    <brk id="1104" max="16383" man="1"/>
    <brk id="1148" max="16383" man="1"/>
    <brk id="1187" max="16383" man="1"/>
    <brk id="1231" max="16383" man="1"/>
    <brk id="1272" max="16383" man="1"/>
    <brk id="1317" max="16383" man="1"/>
    <brk id="13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567"/>
  <sheetViews>
    <sheetView workbookViewId="0">
      <selection activeCell="L569" sqref="L569"/>
    </sheetView>
  </sheetViews>
  <sheetFormatPr defaultColWidth="9.28571428571429" defaultRowHeight="15"/>
  <cols>
    <col min="2" max="2" width="9.28571428571429" style="1"/>
    <col min="4" max="4" width="8.28571428571429" hidden="1" customWidth="1"/>
    <col min="7" max="7" width="22.8571428571429" customWidth="1"/>
    <col min="10" max="10" width="7.57142857142857" style="2" customWidth="1"/>
  </cols>
  <sheetData>
    <row r="1" ht="19.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9.5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ht="43.5" spans="1:10">
      <c r="A4" s="5" t="s">
        <v>3</v>
      </c>
      <c r="B4" s="6" t="s">
        <v>5</v>
      </c>
      <c r="C4" s="7" t="s">
        <v>6</v>
      </c>
      <c r="D4" s="7" t="s">
        <v>7</v>
      </c>
      <c r="E4" s="8" t="s">
        <v>8</v>
      </c>
      <c r="F4" s="8" t="s">
        <v>9</v>
      </c>
      <c r="G4" s="7" t="s">
        <v>10</v>
      </c>
      <c r="H4" s="8" t="s">
        <v>11</v>
      </c>
      <c r="I4" s="8" t="s">
        <v>12</v>
      </c>
      <c r="J4" s="19" t="s">
        <v>13</v>
      </c>
    </row>
    <row r="5" ht="15.75" hidden="1" spans="1:10">
      <c r="A5" s="9">
        <v>1</v>
      </c>
      <c r="B5" s="10">
        <v>11</v>
      </c>
      <c r="C5" s="11">
        <v>1</v>
      </c>
      <c r="D5" s="11" t="str">
        <f t="shared" ref="D5:D6" si="0">B5&amp;-C5</f>
        <v>11-1</v>
      </c>
      <c r="E5" s="12">
        <f>IFERROR(VLOOKUP($A5,'CR ACT'!$A$3:$G$9999,2,0),"")</f>
        <v>0.152777777777778</v>
      </c>
      <c r="F5" s="12" t="str">
        <f>IFERROR(VLOOKUP($A5,'CR ACT'!$A$3:$G$9999,3,0),"")</f>
        <v>PSL</v>
      </c>
      <c r="G5" s="11" t="str">
        <f>IFERROR(VLOOKUP($A5,'CR ACT'!$A$3:$G$9999,4,0),"")</f>
        <v>NH</v>
      </c>
      <c r="H5" s="12" t="str">
        <f>IFERROR(VLOOKUP($A5,'CR ACT'!$A$3:$G$9999,5,0),"")</f>
        <v>KLKV</v>
      </c>
      <c r="I5" s="12">
        <f>IFERROR(VLOOKUP($A5,'CR ACT'!$A$3:$G$9999,6,0),"")</f>
        <v>0.15625</v>
      </c>
      <c r="J5" s="20">
        <f>IFERROR(VLOOKUP($A5,'CR ACT'!$A$3:$G$9999,7,0),"")</f>
        <v>3.5</v>
      </c>
    </row>
    <row r="6" ht="15.75" hidden="1" spans="1:10">
      <c r="A6" s="13">
        <v>124</v>
      </c>
      <c r="B6" s="14">
        <v>11</v>
      </c>
      <c r="C6" s="13">
        <v>2</v>
      </c>
      <c r="D6" s="11" t="str">
        <f t="shared" si="0"/>
        <v>11-2</v>
      </c>
      <c r="E6" s="15">
        <f>IFERROR(VLOOKUP($A6,'CR ACT'!$A$3:$G$9999,2,0),"")</f>
        <v>0.159722222222222</v>
      </c>
      <c r="F6" s="15" t="str">
        <f>IFERROR(VLOOKUP($A6,'CR ACT'!$A$3:$G$9999,3,0),"")</f>
        <v>KLKV</v>
      </c>
      <c r="G6" s="13" t="str">
        <f>IFERROR(VLOOKUP($A6,'CR ACT'!$A$3:$G$9999,4,0),"")</f>
        <v>NH</v>
      </c>
      <c r="H6" s="15" t="str">
        <f>IFERROR(VLOOKUP($A6,'CR ACT'!$A$3:$G$9999,5,0),"")</f>
        <v>TVM</v>
      </c>
      <c r="I6" s="15">
        <f>IFERROR(VLOOKUP($A6,'CR ACT'!$A$3:$G$9999,6,0),"")</f>
        <v>0.204861111111111</v>
      </c>
      <c r="J6" s="21">
        <f>IFERROR(VLOOKUP($A6,'CR ACT'!$A$3:$G$9999,7,0),"")</f>
        <v>33.7</v>
      </c>
    </row>
    <row r="7" ht="15.75" hidden="1" spans="1:10">
      <c r="A7" s="13">
        <v>313</v>
      </c>
      <c r="B7" s="10">
        <v>11</v>
      </c>
      <c r="C7" s="13">
        <v>3</v>
      </c>
      <c r="D7" s="11" t="str">
        <f t="shared" ref="D7:D70" si="1">B7&amp;-C7</f>
        <v>11-3</v>
      </c>
      <c r="E7" s="15">
        <f>IFERROR(VLOOKUP($A7,'CR ACT'!$A$3:$G$9999,2,0),"")</f>
        <v>0.211805555555556</v>
      </c>
      <c r="F7" s="15" t="str">
        <f>IFERROR(VLOOKUP($A7,'CR ACT'!$A$3:$G$9999,3,0),"")</f>
        <v>TVM</v>
      </c>
      <c r="G7" s="13" t="str">
        <f>IFERROR(VLOOKUP($A7,'CR ACT'!$A$3:$G$9999,4,0),"")</f>
        <v>NH-UDA</v>
      </c>
      <c r="H7" s="15" t="str">
        <f>IFERROR(VLOOKUP($A7,'CR ACT'!$A$3:$G$9999,5,0),"")</f>
        <v>KNVLA</v>
      </c>
      <c r="I7" s="15">
        <f>IFERROR(VLOOKUP($A7,'CR ACT'!$A$3:$G$9999,6,0),"")</f>
        <v>0.253472222222223</v>
      </c>
      <c r="J7" s="21">
        <f>IFERROR(VLOOKUP($A7,'CR ACT'!$A$3:$G$9999,7,0),"")</f>
        <v>32</v>
      </c>
    </row>
    <row r="8" ht="15.75" hidden="1" spans="1:10">
      <c r="A8" s="13">
        <v>148</v>
      </c>
      <c r="B8" s="14">
        <v>11</v>
      </c>
      <c r="C8" s="13">
        <v>4</v>
      </c>
      <c r="D8" s="11" t="str">
        <f t="shared" si="1"/>
        <v>11-4</v>
      </c>
      <c r="E8" s="15">
        <f>IFERROR(VLOOKUP($A8,'CR ACT'!$A$3:$G$9999,2,0),"")</f>
        <v>0.274305555555556</v>
      </c>
      <c r="F8" s="15" t="str">
        <f>IFERROR(VLOOKUP($A8,'CR ACT'!$A$3:$G$9999,3,0),"")</f>
        <v>KNVLA</v>
      </c>
      <c r="G8" s="13" t="str">
        <f>IFERROR(VLOOKUP($A8,'CR ACT'!$A$3:$G$9999,4,0),"")</f>
        <v>UDA-NH</v>
      </c>
      <c r="H8" s="15" t="str">
        <f>IFERROR(VLOOKUP($A8,'CR ACT'!$A$3:$G$9999,5,0),"")</f>
        <v>MC</v>
      </c>
      <c r="I8" s="15">
        <f>IFERROR(VLOOKUP($A8,'CR ACT'!$A$3:$G$9999,6,0),"")</f>
        <v>0.336805555555556</v>
      </c>
      <c r="J8" s="21">
        <f>IFERROR(VLOOKUP($A8,'CR ACT'!$A$3:$G$9999,7,0),"")</f>
        <v>38</v>
      </c>
    </row>
    <row r="9" ht="15.75" hidden="1" spans="1:10">
      <c r="A9" s="13">
        <v>317</v>
      </c>
      <c r="B9" s="10">
        <v>12</v>
      </c>
      <c r="C9" s="13">
        <v>3</v>
      </c>
      <c r="D9" s="11" t="str">
        <f t="shared" si="1"/>
        <v>12-3</v>
      </c>
      <c r="E9" s="15">
        <f>IFERROR(VLOOKUP($A9,'CR ACT'!$A$3:$G$9999,2,0),"")</f>
        <v>0.253472222222222</v>
      </c>
      <c r="F9" s="15" t="str">
        <f>IFERROR(VLOOKUP($A9,'CR ACT'!$A$3:$G$9999,3,0),"")</f>
        <v>TVM</v>
      </c>
      <c r="G9" s="13" t="str">
        <f>IFERROR(VLOOKUP($A9,'CR ACT'!$A$3:$G$9999,4,0),"")</f>
        <v>NH</v>
      </c>
      <c r="H9" s="15" t="str">
        <f>IFERROR(VLOOKUP($A9,'CR ACT'!$A$3:$G$9999,5,0),"")</f>
        <v>KLKV</v>
      </c>
      <c r="I9" s="15">
        <f>IFERROR(VLOOKUP($A9,'CR ACT'!$A$3:$G$9999,6,0),"")</f>
        <v>0.305555555555555</v>
      </c>
      <c r="J9" s="21">
        <f>IFERROR(VLOOKUP($A9,'CR ACT'!$A$3:$G$9999,7,0),"")</f>
        <v>33.7</v>
      </c>
    </row>
    <row r="10" ht="15.75" hidden="1" spans="1:10">
      <c r="A10" s="13">
        <v>514</v>
      </c>
      <c r="B10" s="14">
        <v>11</v>
      </c>
      <c r="C10" s="13">
        <v>6</v>
      </c>
      <c r="D10" s="11" t="str">
        <f t="shared" si="1"/>
        <v>11-6</v>
      </c>
      <c r="E10" s="15">
        <f>IFERROR(VLOOKUP($A10,'CR ACT'!$A$3:$G$9999,2,0),"")</f>
        <v>0.416666666666667</v>
      </c>
      <c r="F10" s="15" t="str">
        <f>IFERROR(VLOOKUP($A10,'CR ACT'!$A$3:$G$9999,3,0),"")</f>
        <v>KLKV</v>
      </c>
      <c r="G10" s="13" t="str">
        <f>IFERROR(VLOOKUP($A10,'CR ACT'!$A$3:$G$9999,4,0),"")</f>
        <v>KRKM</v>
      </c>
      <c r="H10" s="15" t="str">
        <f>IFERROR(VLOOKUP($A10,'CR ACT'!$A$3:$G$9999,5,0),"")</f>
        <v>VLRD</v>
      </c>
      <c r="I10" s="15">
        <f>IFERROR(VLOOKUP($A10,'CR ACT'!$A$3:$G$9999,6,0),"")</f>
        <v>0.444444444444445</v>
      </c>
      <c r="J10" s="21">
        <f>IFERROR(VLOOKUP($A10,'CR ACT'!$A$3:$G$9999,7,0),"")</f>
        <v>17</v>
      </c>
    </row>
    <row r="11" ht="15.75" hidden="1" spans="1:10">
      <c r="A11" s="13">
        <v>559</v>
      </c>
      <c r="B11" s="10">
        <v>11</v>
      </c>
      <c r="C11" s="13">
        <v>7</v>
      </c>
      <c r="D11" s="11" t="str">
        <f t="shared" si="1"/>
        <v>11-7</v>
      </c>
      <c r="E11" s="15">
        <f>IFERROR(VLOOKUP($A11,'CR ACT'!$A$3:$G$9999,2,0),"")</f>
        <v>0.451388888888889</v>
      </c>
      <c r="F11" s="15" t="str">
        <f>IFERROR(VLOOKUP($A11,'CR ACT'!$A$3:$G$9999,3,0),"")</f>
        <v>VLRD</v>
      </c>
      <c r="G11" s="13" t="str">
        <f>IFERROR(VLOOKUP($A11,'CR ACT'!$A$3:$G$9999,4,0),"")</f>
        <v>KRKM</v>
      </c>
      <c r="H11" s="15" t="str">
        <f>IFERROR(VLOOKUP($A11,'CR ACT'!$A$3:$G$9999,5,0),"")</f>
        <v>KLKV</v>
      </c>
      <c r="I11" s="15">
        <f>IFERROR(VLOOKUP($A11,'CR ACT'!$A$3:$G$9999,6,0),"")</f>
        <v>0.479166666666667</v>
      </c>
      <c r="J11" s="21">
        <f>IFERROR(VLOOKUP($A11,'CR ACT'!$A$3:$G$9999,7,0),"")</f>
        <v>17</v>
      </c>
    </row>
    <row r="12" ht="16.5" hidden="1" spans="1:10">
      <c r="A12" s="13">
        <v>66</v>
      </c>
      <c r="B12" s="14">
        <v>11</v>
      </c>
      <c r="C12" s="16">
        <v>8</v>
      </c>
      <c r="D12" s="11" t="str">
        <f t="shared" si="1"/>
        <v>11-8</v>
      </c>
      <c r="E12" s="17">
        <f>IFERROR(VLOOKUP($A12,'CR ACT'!$A$3:$G$9999,2,0),"")</f>
        <v>0.482638888888889</v>
      </c>
      <c r="F12" s="17" t="str">
        <f>IFERROR(VLOOKUP($A12,'CR ACT'!$A$3:$G$9999,3,0),"")</f>
        <v>KLKV</v>
      </c>
      <c r="G12" s="16" t="str">
        <f>IFERROR(VLOOKUP($A12,'CR ACT'!$A$3:$G$9999,4,0),"")</f>
        <v>NH</v>
      </c>
      <c r="H12" s="17" t="str">
        <f>IFERROR(VLOOKUP($A12,'CR ACT'!$A$3:$G$9999,5,0),"")</f>
        <v>PSL</v>
      </c>
      <c r="I12" s="17">
        <f>IFERROR(VLOOKUP($A12,'CR ACT'!$A$3:$G$9999,6,0),"")</f>
        <v>0.489583333333333</v>
      </c>
      <c r="J12" s="22">
        <f>IFERROR(VLOOKUP($A12,'CR ACT'!$A$3:$G$9999,7,0),"")</f>
        <v>3.5</v>
      </c>
    </row>
    <row r="13" ht="15.75" hidden="1" spans="1:10">
      <c r="A13" s="9">
        <v>4</v>
      </c>
      <c r="B13" s="10">
        <v>12</v>
      </c>
      <c r="C13" s="11">
        <v>1</v>
      </c>
      <c r="D13" s="11" t="str">
        <f t="shared" si="1"/>
        <v>12-1</v>
      </c>
      <c r="E13" s="12">
        <f>IFERROR(VLOOKUP($A13,'CR ACT'!$A$3:$G$9999,2,0),"")</f>
        <v>0.1875</v>
      </c>
      <c r="F13" s="12" t="str">
        <f>IFERROR(VLOOKUP($A13,'CR ACT'!$A$3:$G$9999,3,0),"")</f>
        <v>PSL</v>
      </c>
      <c r="G13" s="11" t="str">
        <f>IFERROR(VLOOKUP($A13,'CR ACT'!$A$3:$G$9999,4,0),"")</f>
        <v>NH</v>
      </c>
      <c r="H13" s="12" t="str">
        <f>IFERROR(VLOOKUP($A13,'CR ACT'!$A$3:$G$9999,5,0),"")</f>
        <v>KLKV</v>
      </c>
      <c r="I13" s="12">
        <f>IFERROR(VLOOKUP($A13,'CR ACT'!$A$3:$G$9999,6,0),"")</f>
        <v>0.194444444444444</v>
      </c>
      <c r="J13" s="20">
        <f>IFERROR(VLOOKUP($A13,'CR ACT'!$A$3:$G$9999,7,0),"")</f>
        <v>3.5</v>
      </c>
    </row>
    <row r="14" ht="15.75" hidden="1" spans="1:10">
      <c r="A14" s="13">
        <v>129</v>
      </c>
      <c r="B14" s="10">
        <v>12</v>
      </c>
      <c r="C14" s="13">
        <v>2</v>
      </c>
      <c r="D14" s="11" t="str">
        <f t="shared" si="1"/>
        <v>12-2</v>
      </c>
      <c r="E14" s="15">
        <f>IFERROR(VLOOKUP($A14,'CR ACT'!$A$3:$G$9999,2,0),"")</f>
        <v>0.201388888888889</v>
      </c>
      <c r="F14" s="15" t="str">
        <f>IFERROR(VLOOKUP($A14,'CR ACT'!$A$3:$G$9999,3,0),"")</f>
        <v>KLKV</v>
      </c>
      <c r="G14" s="13" t="str">
        <f>IFERROR(VLOOKUP($A14,'CR ACT'!$A$3:$G$9999,4,0),"")</f>
        <v>NH</v>
      </c>
      <c r="H14" s="15" t="str">
        <f>IFERROR(VLOOKUP($A14,'CR ACT'!$A$3:$G$9999,5,0),"")</f>
        <v>TVM</v>
      </c>
      <c r="I14" s="15">
        <f>IFERROR(VLOOKUP($A14,'CR ACT'!$A$3:$G$9999,6,0),"")</f>
        <v>0.246527777777778</v>
      </c>
      <c r="J14" s="21">
        <f>IFERROR(VLOOKUP($A14,'CR ACT'!$A$3:$G$9999,7,0),"")</f>
        <v>33.7</v>
      </c>
    </row>
    <row r="15" ht="15.75" hidden="1" spans="1:10">
      <c r="A15" s="13">
        <v>322</v>
      </c>
      <c r="B15" s="10">
        <v>14</v>
      </c>
      <c r="C15" s="13">
        <v>3</v>
      </c>
      <c r="D15" s="11" t="str">
        <f t="shared" si="1"/>
        <v>14-3</v>
      </c>
      <c r="E15" s="15">
        <f>IFERROR(VLOOKUP($A15,'CR ACT'!$A$3:$G$9999,2,0),"")</f>
        <v>0.284722222222222</v>
      </c>
      <c r="F15" s="15" t="str">
        <f>IFERROR(VLOOKUP($A15,'CR ACT'!$A$3:$G$9999,3,0),"")</f>
        <v>TVM</v>
      </c>
      <c r="G15" s="13" t="str">
        <f>IFERROR(VLOOKUP($A15,'CR ACT'!$A$3:$G$9999,4,0),"")</f>
        <v>NH</v>
      </c>
      <c r="H15" s="15" t="str">
        <f>IFERROR(VLOOKUP($A15,'CR ACT'!$A$3:$G$9999,5,0),"")</f>
        <v>KLKV</v>
      </c>
      <c r="I15" s="15">
        <f>IFERROR(VLOOKUP($A15,'CR ACT'!$A$3:$G$9999,6,0),"")</f>
        <v>0.340277777777778</v>
      </c>
      <c r="J15" s="21">
        <f>IFERROR(VLOOKUP($A15,'CR ACT'!$A$3:$G$9999,7,0),"")</f>
        <v>33.7</v>
      </c>
    </row>
    <row r="16" ht="15.75" hidden="1" spans="1:11">
      <c r="A16" s="13">
        <v>169</v>
      </c>
      <c r="B16" s="10">
        <v>12</v>
      </c>
      <c r="C16" s="13">
        <v>4</v>
      </c>
      <c r="D16" s="11" t="str">
        <f t="shared" si="1"/>
        <v>12-4</v>
      </c>
      <c r="E16" s="15">
        <f>IFERROR(VLOOKUP($A16,'CR ACT'!$A$3:$G$9999,2,0),"")</f>
        <v>0.329861111111111</v>
      </c>
      <c r="F16" s="15" t="str">
        <f>IFERROR(VLOOKUP($A16,'CR ACT'!$A$3:$G$9999,3,0),"")</f>
        <v>KLKV</v>
      </c>
      <c r="G16" s="13" t="str">
        <f>IFERROR(VLOOKUP($A16,'CR ACT'!$A$3:$G$9999,4,0),"")</f>
        <v>NH</v>
      </c>
      <c r="H16" s="15" t="str">
        <f>IFERROR(VLOOKUP($A16,'CR ACT'!$A$3:$G$9999,5,0),"")</f>
        <v>CSTN</v>
      </c>
      <c r="I16" s="15">
        <f>IFERROR(VLOOKUP($A16,'CR ACT'!$A$3:$G$9999,6,0),"")</f>
        <v>0.409722222222222</v>
      </c>
      <c r="J16" s="21">
        <f>IFERROR(VLOOKUP($A16,'CR ACT'!$A$3:$G$9999,7,0),"")</f>
        <v>42</v>
      </c>
      <c r="K16" s="1"/>
    </row>
    <row r="17" ht="15.75" hidden="1" spans="1:10">
      <c r="A17" s="13">
        <v>325</v>
      </c>
      <c r="B17" s="10">
        <v>20</v>
      </c>
      <c r="C17" s="13">
        <v>3</v>
      </c>
      <c r="D17" s="11" t="str">
        <f t="shared" si="1"/>
        <v>20-3</v>
      </c>
      <c r="E17" s="15">
        <f>IFERROR(VLOOKUP($A17,'CR ACT'!$A$3:$G$9999,2,0),"")</f>
        <v>0.298611111111111</v>
      </c>
      <c r="F17" s="15" t="str">
        <f>IFERROR(VLOOKUP($A17,'CR ACT'!$A$3:$G$9999,3,0),"")</f>
        <v>TVM</v>
      </c>
      <c r="G17" s="13" t="str">
        <f>IFERROR(VLOOKUP($A17,'CR ACT'!$A$3:$G$9999,4,0),"")</f>
        <v>NH</v>
      </c>
      <c r="H17" s="15" t="str">
        <f>IFERROR(VLOOKUP($A17,'CR ACT'!$A$3:$G$9999,5,0),"")</f>
        <v>KLKV</v>
      </c>
      <c r="I17" s="15">
        <f>IFERROR(VLOOKUP($A17,'CR ACT'!$A$3:$G$9999,6,0),"")</f>
        <v>0.354166666666667</v>
      </c>
      <c r="J17" s="21">
        <f>IFERROR(VLOOKUP($A17,'CR ACT'!$A$3:$G$9999,7,0),"")</f>
        <v>33.7</v>
      </c>
    </row>
    <row r="18" ht="15.75" hidden="1" spans="1:10">
      <c r="A18" s="13">
        <v>67</v>
      </c>
      <c r="B18" s="10">
        <v>12</v>
      </c>
      <c r="C18" s="13">
        <v>6</v>
      </c>
      <c r="D18" s="11" t="str">
        <f t="shared" si="1"/>
        <v>12-6</v>
      </c>
      <c r="E18" s="15">
        <f>IFERROR(VLOOKUP($A18,'CR ACT'!$A$3:$G$9999,2,0),"")</f>
        <v>0.503472222222222</v>
      </c>
      <c r="F18" s="15" t="str">
        <f>IFERROR(VLOOKUP($A18,'CR ACT'!$A$3:$G$9999,3,0),"")</f>
        <v>KLKV</v>
      </c>
      <c r="G18" s="13" t="str">
        <f>IFERROR(VLOOKUP($A18,'CR ACT'!$A$3:$G$9999,4,0),"")</f>
        <v>NH</v>
      </c>
      <c r="H18" s="15" t="str">
        <f>IFERROR(VLOOKUP($A18,'CR ACT'!$A$3:$G$9999,5,0),"")</f>
        <v>PSL</v>
      </c>
      <c r="I18" s="15">
        <f>IFERROR(VLOOKUP($A18,'CR ACT'!$A$3:$G$9999,6,0),"")</f>
        <v>0.510416666666666</v>
      </c>
      <c r="J18" s="21">
        <f>IFERROR(VLOOKUP($A18,'CR ACT'!$A$3:$G$9999,7,0),"")</f>
        <v>3.5</v>
      </c>
    </row>
    <row r="19" ht="15.75" hidden="1" spans="1:10">
      <c r="A19" s="13"/>
      <c r="B19" s="18"/>
      <c r="C19" s="13"/>
      <c r="D19" s="11" t="str">
        <f t="shared" si="1"/>
        <v>0</v>
      </c>
      <c r="E19" s="15" t="str">
        <f>IFERROR(VLOOKUP($A19,'CR ACT'!$A$3:$G$9999,2,0),"")</f>
        <v/>
      </c>
      <c r="F19" s="15" t="str">
        <f>IFERROR(VLOOKUP($A19,'CR ACT'!$A$3:$G$9999,3,0),"")</f>
        <v/>
      </c>
      <c r="G19" s="13" t="str">
        <f>IFERROR(VLOOKUP($A19,'CR ACT'!$A$3:$G$9999,4,0),"")</f>
        <v/>
      </c>
      <c r="H19" s="15" t="str">
        <f>IFERROR(VLOOKUP($A19,'CR ACT'!$A$3:$G$9999,5,0),"")</f>
        <v/>
      </c>
      <c r="I19" s="15" t="str">
        <f>IFERROR(VLOOKUP($A19,'CR ACT'!$A$3:$G$9999,6,0),"")</f>
        <v/>
      </c>
      <c r="J19" s="21" t="str">
        <f>IFERROR(VLOOKUP($A19,'CR ACT'!$A$3:$G$9999,7,0),"")</f>
        <v/>
      </c>
    </row>
    <row r="20" ht="16.5" hidden="1" spans="1:10">
      <c r="A20" s="13"/>
      <c r="B20" s="18"/>
      <c r="C20" s="16"/>
      <c r="D20" s="11" t="str">
        <f t="shared" si="1"/>
        <v>0</v>
      </c>
      <c r="E20" s="17" t="str">
        <f>IFERROR(VLOOKUP($A20,'CR ACT'!$A$3:$G$9999,2,0),"")</f>
        <v/>
      </c>
      <c r="F20" s="17" t="str">
        <f>IFERROR(VLOOKUP($A20,'CR ACT'!$A$3:$G$9999,3,0),"")</f>
        <v/>
      </c>
      <c r="G20" s="16" t="str">
        <f>IFERROR(VLOOKUP($A20,'CR ACT'!$A$3:$G$9999,4,0),"")</f>
        <v/>
      </c>
      <c r="H20" s="17" t="str">
        <f>IFERROR(VLOOKUP($A20,'CR ACT'!$A$3:$G$9999,5,0),"")</f>
        <v/>
      </c>
      <c r="I20" s="17" t="str">
        <f>IFERROR(VLOOKUP($A20,'CR ACT'!$A$3:$G$9999,6,0),"")</f>
        <v/>
      </c>
      <c r="J20" s="22" t="str">
        <f>IFERROR(VLOOKUP($A20,'CR ACT'!$A$3:$G$9999,7,0),"")</f>
        <v/>
      </c>
    </row>
    <row r="21" ht="15.75" hidden="1" spans="1:10">
      <c r="A21" s="9">
        <v>43</v>
      </c>
      <c r="B21" s="10">
        <v>13</v>
      </c>
      <c r="C21" s="11">
        <v>1</v>
      </c>
      <c r="D21" s="11" t="str">
        <f t="shared" si="1"/>
        <v>13-1</v>
      </c>
      <c r="E21" s="12">
        <f>IFERROR(VLOOKUP($A21,'CR ACT'!$A$3:$G$9999,2,0),"")</f>
        <v>0.517361111111111</v>
      </c>
      <c r="F21" s="12" t="str">
        <f>IFERROR(VLOOKUP($A21,'CR ACT'!$A$3:$G$9999,3,0),"")</f>
        <v>PSL</v>
      </c>
      <c r="G21" s="11" t="str">
        <f>IFERROR(VLOOKUP($A21,'CR ACT'!$A$3:$G$9999,4,0),"")</f>
        <v>NH</v>
      </c>
      <c r="H21" s="12" t="str">
        <f>IFERROR(VLOOKUP($A21,'CR ACT'!$A$3:$G$9999,5,0),"")</f>
        <v>KLKV</v>
      </c>
      <c r="I21" s="12">
        <f>IFERROR(VLOOKUP($A21,'CR ACT'!$A$3:$G$9999,6,0),"")</f>
        <v>0.524305555555555</v>
      </c>
      <c r="J21" s="20">
        <f>IFERROR(VLOOKUP($A21,'CR ACT'!$A$3:$G$9999,7,0),"")</f>
        <v>3.5</v>
      </c>
    </row>
    <row r="22" ht="15.75" hidden="1" spans="1:10">
      <c r="A22" s="13">
        <v>234</v>
      </c>
      <c r="B22" s="14">
        <v>13</v>
      </c>
      <c r="C22" s="13">
        <v>2</v>
      </c>
      <c r="D22" s="11" t="str">
        <f t="shared" si="1"/>
        <v>13-2</v>
      </c>
      <c r="E22" s="15">
        <f>IFERROR(VLOOKUP($A22,'CR ACT'!$A$3:$G$9999,2,0),"")</f>
        <v>0.531250000000003</v>
      </c>
      <c r="F22" s="15" t="str">
        <f>IFERROR(VLOOKUP($A22,'CR ACT'!$A$3:$G$9999,3,0),"")</f>
        <v>KLKV</v>
      </c>
      <c r="G22" s="13" t="str">
        <f>IFERROR(VLOOKUP($A22,'CR ACT'!$A$3:$G$9999,4,0),"")</f>
        <v>NH</v>
      </c>
      <c r="H22" s="15" t="str">
        <f>IFERROR(VLOOKUP($A22,'CR ACT'!$A$3:$G$9999,5,0),"")</f>
        <v>TVM</v>
      </c>
      <c r="I22" s="15">
        <f>IFERROR(VLOOKUP($A22,'CR ACT'!$A$3:$G$9999,6,0),"")</f>
        <v>0.586805555555559</v>
      </c>
      <c r="J22" s="21">
        <f>IFERROR(VLOOKUP($A22,'CR ACT'!$A$3:$G$9999,7,0),"")</f>
        <v>33.7</v>
      </c>
    </row>
    <row r="23" ht="15.75" hidden="1" spans="1:10">
      <c r="A23" s="13">
        <v>327</v>
      </c>
      <c r="B23" s="10">
        <v>16</v>
      </c>
      <c r="C23" s="13">
        <v>3</v>
      </c>
      <c r="D23" s="11" t="str">
        <f t="shared" si="1"/>
        <v>16-3</v>
      </c>
      <c r="E23" s="15">
        <f>IFERROR(VLOOKUP($A23,'CR ACT'!$A$3:$G$9999,2,0),"")</f>
        <v>0.305555555555556</v>
      </c>
      <c r="F23" s="15" t="str">
        <f>IFERROR(VLOOKUP($A23,'CR ACT'!$A$3:$G$9999,3,0),"")</f>
        <v>MC</v>
      </c>
      <c r="G23" s="13" t="str">
        <f>IFERROR(VLOOKUP($A23,'CR ACT'!$A$3:$G$9999,4,0),"")</f>
        <v>NH</v>
      </c>
      <c r="H23" s="15" t="str">
        <f>IFERROR(VLOOKUP($A23,'CR ACT'!$A$3:$G$9999,5,0),"")</f>
        <v>KLKV</v>
      </c>
      <c r="I23" s="15">
        <f>IFERROR(VLOOKUP($A23,'CR ACT'!$A$3:$G$9999,6,0),"")</f>
        <v>0.388888888888889</v>
      </c>
      <c r="J23" s="21">
        <f>IFERROR(VLOOKUP($A23,'CR ACT'!$A$3:$G$9999,7,0),"")</f>
        <v>40</v>
      </c>
    </row>
    <row r="24" ht="15.75" hidden="1" spans="1:10">
      <c r="A24" s="13">
        <v>268</v>
      </c>
      <c r="B24" s="14">
        <v>13</v>
      </c>
      <c r="C24" s="13">
        <v>4</v>
      </c>
      <c r="D24" s="11" t="str">
        <f t="shared" si="1"/>
        <v>13-4</v>
      </c>
      <c r="E24" s="15">
        <f>IFERROR(VLOOKUP($A24,'CR ACT'!$A$3:$G$9999,2,0),"")</f>
        <v>0.670138888888889</v>
      </c>
      <c r="F24" s="15" t="str">
        <f>IFERROR(VLOOKUP($A24,'CR ACT'!$A$3:$G$9999,3,0),"")</f>
        <v>KLKV</v>
      </c>
      <c r="G24" s="13" t="str">
        <f>IFERROR(VLOOKUP($A24,'CR ACT'!$A$3:$G$9999,4,0),"")</f>
        <v>CVR</v>
      </c>
      <c r="H24" s="15" t="str">
        <f>IFERROR(VLOOKUP($A24,'CR ACT'!$A$3:$G$9999,5,0),"")</f>
        <v>MC</v>
      </c>
      <c r="I24" s="15">
        <f>IFERROR(VLOOKUP($A24,'CR ACT'!$A$3:$G$9999,6,0),"")</f>
        <v>0.739583333333333</v>
      </c>
      <c r="J24" s="21">
        <f>IFERROR(VLOOKUP($A24,'CR ACT'!$A$3:$G$9999,7,0),"")</f>
        <v>42.7</v>
      </c>
    </row>
    <row r="25" ht="15.75" hidden="1" spans="1:10">
      <c r="A25" s="13">
        <v>331</v>
      </c>
      <c r="B25" s="10">
        <v>22</v>
      </c>
      <c r="C25" s="13">
        <v>3</v>
      </c>
      <c r="D25" s="11" t="str">
        <f t="shared" si="1"/>
        <v>22-3</v>
      </c>
      <c r="E25" s="15">
        <f>IFERROR(VLOOKUP($A25,'CR ACT'!$A$3:$G$9999,2,0),"")</f>
        <v>0.322916666666667</v>
      </c>
      <c r="F25" s="15" t="str">
        <f>IFERROR(VLOOKUP($A25,'CR ACT'!$A$3:$G$9999,3,0),"")</f>
        <v>TVM</v>
      </c>
      <c r="G25" s="13" t="str">
        <f>IFERROR(VLOOKUP($A25,'CR ACT'!$A$3:$G$9999,4,0),"")</f>
        <v>NH</v>
      </c>
      <c r="H25" s="15" t="str">
        <f>IFERROR(VLOOKUP($A25,'CR ACT'!$A$3:$G$9999,5,0),"")</f>
        <v>KLKV</v>
      </c>
      <c r="I25" s="15">
        <f>IFERROR(VLOOKUP($A25,'CR ACT'!$A$3:$G$9999,6,0),"")</f>
        <v>0.378472222222222</v>
      </c>
      <c r="J25" s="21">
        <f>IFERROR(VLOOKUP($A25,'CR ACT'!$A$3:$G$9999,7,0),"")</f>
        <v>33.7</v>
      </c>
    </row>
    <row r="26" ht="15.75" hidden="1" spans="1:10">
      <c r="A26" s="13">
        <v>110</v>
      </c>
      <c r="B26" s="14">
        <v>13</v>
      </c>
      <c r="C26" s="13">
        <v>6</v>
      </c>
      <c r="D26" s="11" t="str">
        <f t="shared" si="1"/>
        <v>13-6</v>
      </c>
      <c r="E26" s="15">
        <f>IFERROR(VLOOKUP($A26,'CR ACT'!$A$3:$G$9999,2,0),"")</f>
        <v>0.822916666666667</v>
      </c>
      <c r="F26" s="15" t="str">
        <f>IFERROR(VLOOKUP($A26,'CR ACT'!$A$3:$G$9999,3,0),"")</f>
        <v>KLKV</v>
      </c>
      <c r="G26" s="13" t="str">
        <f>IFERROR(VLOOKUP($A26,'CR ACT'!$A$3:$G$9999,4,0),"")</f>
        <v>NH</v>
      </c>
      <c r="H26" s="15" t="str">
        <f>IFERROR(VLOOKUP($A26,'CR ACT'!$A$3:$G$9999,5,0),"")</f>
        <v>PSL</v>
      </c>
      <c r="I26" s="15">
        <f>IFERROR(VLOOKUP($A26,'CR ACT'!$A$3:$G$9999,6,0),"")</f>
        <v>0.829861111111111</v>
      </c>
      <c r="J26" s="21">
        <f>IFERROR(VLOOKUP($A26,'CR ACT'!$A$3:$G$9999,7,0),"")</f>
        <v>3.5</v>
      </c>
    </row>
    <row r="27" ht="15.75" hidden="1" spans="1:10">
      <c r="A27" s="13"/>
      <c r="B27" s="18"/>
      <c r="C27" s="13"/>
      <c r="D27" s="11" t="str">
        <f t="shared" si="1"/>
        <v>0</v>
      </c>
      <c r="E27" s="15" t="str">
        <f>IFERROR(VLOOKUP($A27,'CR ACT'!$A$3:$G$9999,2,0),"")</f>
        <v/>
      </c>
      <c r="F27" s="15" t="str">
        <f>IFERROR(VLOOKUP($A27,'CR ACT'!$A$3:$G$9999,3,0),"")</f>
        <v/>
      </c>
      <c r="G27" s="13" t="str">
        <f>IFERROR(VLOOKUP($A27,'CR ACT'!$A$3:$G$9999,4,0),"")</f>
        <v/>
      </c>
      <c r="H27" s="15" t="str">
        <f>IFERROR(VLOOKUP($A27,'CR ACT'!$A$3:$G$9999,5,0),"")</f>
        <v/>
      </c>
      <c r="I27" s="15" t="str">
        <f>IFERROR(VLOOKUP($A27,'CR ACT'!$A$3:$G$9999,6,0),"")</f>
        <v/>
      </c>
      <c r="J27" s="21" t="str">
        <f>IFERROR(VLOOKUP($A27,'CR ACT'!$A$3:$G$9999,7,0),"")</f>
        <v/>
      </c>
    </row>
    <row r="28" ht="16.5" hidden="1" spans="1:10">
      <c r="A28" s="13"/>
      <c r="B28" s="18"/>
      <c r="C28" s="16"/>
      <c r="D28" s="11" t="str">
        <f t="shared" si="1"/>
        <v>0</v>
      </c>
      <c r="E28" s="17" t="str">
        <f>IFERROR(VLOOKUP($A28,'CR ACT'!$A$3:$G$9999,2,0),"")</f>
        <v/>
      </c>
      <c r="F28" s="17" t="str">
        <f>IFERROR(VLOOKUP($A28,'CR ACT'!$A$3:$G$9999,3,0),"")</f>
        <v/>
      </c>
      <c r="G28" s="16" t="str">
        <f>IFERROR(VLOOKUP($A28,'CR ACT'!$A$3:$G$9999,4,0),"")</f>
        <v/>
      </c>
      <c r="H28" s="17" t="str">
        <f>IFERROR(VLOOKUP($A28,'CR ACT'!$A$3:$G$9999,5,0),"")</f>
        <v/>
      </c>
      <c r="I28" s="17" t="str">
        <f>IFERROR(VLOOKUP($A28,'CR ACT'!$A$3:$G$9999,6,0),"")</f>
        <v/>
      </c>
      <c r="J28" s="22" t="str">
        <f>IFERROR(VLOOKUP($A28,'CR ACT'!$A$3:$G$9999,7,0),"")</f>
        <v/>
      </c>
    </row>
    <row r="29" ht="15.75" hidden="1" spans="1:10">
      <c r="A29" s="9">
        <v>6</v>
      </c>
      <c r="B29" s="10">
        <v>14</v>
      </c>
      <c r="C29" s="11">
        <v>1</v>
      </c>
      <c r="D29" s="11" t="str">
        <f t="shared" si="1"/>
        <v>14-1</v>
      </c>
      <c r="E29" s="12">
        <f>IFERROR(VLOOKUP($A29,'CR ACT'!$A$3:$G$9999,2,0),"")</f>
        <v>0.211805555555556</v>
      </c>
      <c r="F29" s="12" t="str">
        <f>IFERROR(VLOOKUP($A29,'CR ACT'!$A$3:$G$9999,3,0),"")</f>
        <v>PSL</v>
      </c>
      <c r="G29" s="11" t="str">
        <f>IFERROR(VLOOKUP($A29,'CR ACT'!$A$3:$G$9999,4,0),"")</f>
        <v>NH</v>
      </c>
      <c r="H29" s="12" t="str">
        <f>IFERROR(VLOOKUP($A29,'CR ACT'!$A$3:$G$9999,5,0),"")</f>
        <v>KLKV</v>
      </c>
      <c r="I29" s="12">
        <f>IFERROR(VLOOKUP($A29,'CR ACT'!$A$3:$G$9999,6,0),"")</f>
        <v>0.21875</v>
      </c>
      <c r="J29" s="20">
        <f>IFERROR(VLOOKUP($A29,'CR ACT'!$A$3:$G$9999,7,0),"")</f>
        <v>3.5</v>
      </c>
    </row>
    <row r="30" ht="15.75" hidden="1" spans="1:10">
      <c r="A30" s="13">
        <v>132</v>
      </c>
      <c r="B30" s="14">
        <v>14</v>
      </c>
      <c r="C30" s="13">
        <v>2</v>
      </c>
      <c r="D30" s="11" t="str">
        <f t="shared" si="1"/>
        <v>14-2</v>
      </c>
      <c r="E30" s="15">
        <f>IFERROR(VLOOKUP($A30,'CR ACT'!$A$3:$G$9999,2,0),"")</f>
        <v>0.222222222222222</v>
      </c>
      <c r="F30" s="15" t="str">
        <f>IFERROR(VLOOKUP($A30,'CR ACT'!$A$3:$G$9999,3,0),"")</f>
        <v>KLKV</v>
      </c>
      <c r="G30" s="13" t="str">
        <f>IFERROR(VLOOKUP($A30,'CR ACT'!$A$3:$G$9999,4,0),"")</f>
        <v>NH</v>
      </c>
      <c r="H30" s="15" t="str">
        <f>IFERROR(VLOOKUP($A30,'CR ACT'!$A$3:$G$9999,5,0),"")</f>
        <v>TVM</v>
      </c>
      <c r="I30" s="15">
        <f>IFERROR(VLOOKUP($A30,'CR ACT'!$A$3:$G$9999,6,0),"")</f>
        <v>0.277777777777778</v>
      </c>
      <c r="J30" s="21">
        <f>IFERROR(VLOOKUP($A30,'CR ACT'!$A$3:$G$9999,7,0),"")</f>
        <v>33.7</v>
      </c>
    </row>
    <row r="31" ht="15.75" hidden="1" spans="1:10">
      <c r="A31" s="13">
        <v>333</v>
      </c>
      <c r="B31" s="10">
        <v>18</v>
      </c>
      <c r="C31" s="13">
        <v>3</v>
      </c>
      <c r="D31" s="11" t="str">
        <f t="shared" si="1"/>
        <v>18-3</v>
      </c>
      <c r="E31" s="15">
        <f>IFERROR(VLOOKUP($A31,'CR ACT'!$A$3:$G$9999,2,0),"")</f>
        <v>0.326388888888889</v>
      </c>
      <c r="F31" s="15" t="str">
        <f>IFERROR(VLOOKUP($A31,'CR ACT'!$A$3:$G$9999,3,0),"")</f>
        <v>MC</v>
      </c>
      <c r="G31" s="13" t="str">
        <f>IFERROR(VLOOKUP($A31,'CR ACT'!$A$3:$G$9999,4,0),"")</f>
        <v>NH</v>
      </c>
      <c r="H31" s="15" t="str">
        <f>IFERROR(VLOOKUP($A31,'CR ACT'!$A$3:$G$9999,5,0),"")</f>
        <v>KLKV</v>
      </c>
      <c r="I31" s="15">
        <f>IFERROR(VLOOKUP($A31,'CR ACT'!$A$3:$G$9999,6,0),"")</f>
        <v>0.402777777777778</v>
      </c>
      <c r="J31" s="21">
        <f>IFERROR(VLOOKUP($A31,'CR ACT'!$A$3:$G$9999,7,0),"")</f>
        <v>40</v>
      </c>
    </row>
    <row r="32" ht="15.75" hidden="1" spans="1:10">
      <c r="A32" s="13">
        <v>189</v>
      </c>
      <c r="B32" s="14">
        <v>14</v>
      </c>
      <c r="C32" s="13">
        <v>4</v>
      </c>
      <c r="D32" s="11" t="str">
        <f t="shared" si="1"/>
        <v>14-4</v>
      </c>
      <c r="E32" s="15">
        <f>IFERROR(VLOOKUP($A32,'CR ACT'!$A$3:$G$9999,2,0),"")</f>
        <v>0.361111111111111</v>
      </c>
      <c r="F32" s="15" t="str">
        <f>IFERROR(VLOOKUP($A32,'CR ACT'!$A$3:$G$9999,3,0),"")</f>
        <v>KLKV</v>
      </c>
      <c r="G32" s="13" t="str">
        <f>IFERROR(VLOOKUP($A32,'CR ACT'!$A$3:$G$9999,4,0),"")</f>
        <v>NH</v>
      </c>
      <c r="H32" s="15" t="str">
        <f>IFERROR(VLOOKUP($A32,'CR ACT'!$A$3:$G$9999,5,0),"")</f>
        <v>MC</v>
      </c>
      <c r="I32" s="15">
        <f>IFERROR(VLOOKUP($A32,'CR ACT'!$A$3:$G$9999,6,0),"")</f>
        <v>0.444444444444444</v>
      </c>
      <c r="J32" s="21">
        <f>IFERROR(VLOOKUP($A32,'CR ACT'!$A$3:$G$9999,7,0),"")</f>
        <v>40</v>
      </c>
    </row>
    <row r="33" ht="15.75" hidden="1" spans="1:10">
      <c r="A33" s="13">
        <v>612</v>
      </c>
      <c r="B33" s="10">
        <v>40</v>
      </c>
      <c r="C33" s="13">
        <v>3</v>
      </c>
      <c r="D33" s="11" t="str">
        <f t="shared" si="1"/>
        <v>40-3</v>
      </c>
      <c r="E33" s="15">
        <f>IFERROR(VLOOKUP($A33,'CR ACT'!$A$3:$G$9999,2,0),"")</f>
        <v>0.333333333333333</v>
      </c>
      <c r="F33" s="15" t="str">
        <f>IFERROR(VLOOKUP($A33,'CR ACT'!$A$3:$G$9999,3,0),"")</f>
        <v>TVM</v>
      </c>
      <c r="G33" s="13" t="str">
        <f>IFERROR(VLOOKUP($A33,'CR ACT'!$A$3:$G$9999,4,0),"")</f>
        <v>UDA</v>
      </c>
      <c r="H33" s="15" t="str">
        <f>IFERROR(VLOOKUP($A33,'CR ACT'!$A$3:$G$9999,5,0),"")</f>
        <v>KDGRA</v>
      </c>
      <c r="I33" s="15">
        <f>IFERROR(VLOOKUP($A33,'CR ACT'!$A$3:$G$9999,6,0),"")</f>
        <v>0.385416666666666</v>
      </c>
      <c r="J33" s="21">
        <f>IFERROR(VLOOKUP($A33,'CR ACT'!$A$3:$G$9999,7,0),"")</f>
        <v>31</v>
      </c>
    </row>
    <row r="34" ht="15.75" hidden="1" spans="1:10">
      <c r="A34" s="13">
        <v>72</v>
      </c>
      <c r="B34" s="14">
        <v>14</v>
      </c>
      <c r="C34" s="13">
        <v>6</v>
      </c>
      <c r="D34" s="11" t="str">
        <f t="shared" si="1"/>
        <v>14-6</v>
      </c>
      <c r="E34" s="15">
        <f>IFERROR(VLOOKUP($A34,'CR ACT'!$A$3:$G$9999,2,0),"")</f>
        <v>0.524305555555556</v>
      </c>
      <c r="F34" s="15" t="str">
        <f>IFERROR(VLOOKUP($A34,'CR ACT'!$A$3:$G$9999,3,0),"")</f>
        <v>KLKV</v>
      </c>
      <c r="G34" s="13" t="str">
        <f>IFERROR(VLOOKUP($A34,'CR ACT'!$A$3:$G$9999,4,0),"")</f>
        <v>NH</v>
      </c>
      <c r="H34" s="15" t="str">
        <f>IFERROR(VLOOKUP($A34,'CR ACT'!$A$3:$G$9999,5,0),"")</f>
        <v>PSL</v>
      </c>
      <c r="I34" s="15">
        <f>IFERROR(VLOOKUP($A34,'CR ACT'!$A$3:$G$9999,6,0),"")</f>
        <v>0.53125</v>
      </c>
      <c r="J34" s="21">
        <f>IFERROR(VLOOKUP($A34,'CR ACT'!$A$3:$G$9999,7,0),"")</f>
        <v>3.5</v>
      </c>
    </row>
    <row r="35" ht="15.75" hidden="1" spans="1:10">
      <c r="A35" s="13"/>
      <c r="B35" s="18"/>
      <c r="C35" s="13"/>
      <c r="D35" s="11" t="str">
        <f t="shared" si="1"/>
        <v>0</v>
      </c>
      <c r="E35" s="15" t="str">
        <f>IFERROR(VLOOKUP($A35,'CR ACT'!$A$3:$G$9999,2,0),"")</f>
        <v/>
      </c>
      <c r="F35" s="15" t="str">
        <f>IFERROR(VLOOKUP($A35,'CR ACT'!$A$3:$G$9999,3,0),"")</f>
        <v/>
      </c>
      <c r="G35" s="13" t="str">
        <f>IFERROR(VLOOKUP($A35,'CR ACT'!$A$3:$G$9999,4,0),"")</f>
        <v/>
      </c>
      <c r="H35" s="15" t="str">
        <f>IFERROR(VLOOKUP($A35,'CR ACT'!$A$3:$G$9999,5,0),"")</f>
        <v/>
      </c>
      <c r="I35" s="15" t="str">
        <f>IFERROR(VLOOKUP($A35,'CR ACT'!$A$3:$G$9999,6,0),"")</f>
        <v/>
      </c>
      <c r="J35" s="21" t="str">
        <f>IFERROR(VLOOKUP($A35,'CR ACT'!$A$3:$G$9999,7,0),"")</f>
        <v/>
      </c>
    </row>
    <row r="36" ht="16.5" hidden="1" spans="1:10">
      <c r="A36" s="13"/>
      <c r="B36" s="18"/>
      <c r="C36" s="16"/>
      <c r="D36" s="11" t="str">
        <f t="shared" si="1"/>
        <v>0</v>
      </c>
      <c r="E36" s="17" t="str">
        <f>IFERROR(VLOOKUP($A36,'CR ACT'!$A$3:$G$9999,2,0),"")</f>
        <v/>
      </c>
      <c r="F36" s="17" t="str">
        <f>IFERROR(VLOOKUP($A36,'CR ACT'!$A$3:$G$9999,3,0),"")</f>
        <v/>
      </c>
      <c r="G36" s="16" t="str">
        <f>IFERROR(VLOOKUP($A36,'CR ACT'!$A$3:$G$9999,4,0),"")</f>
        <v/>
      </c>
      <c r="H36" s="17" t="str">
        <f>IFERROR(VLOOKUP($A36,'CR ACT'!$A$3:$G$9999,5,0),"")</f>
        <v/>
      </c>
      <c r="I36" s="17" t="str">
        <f>IFERROR(VLOOKUP($A36,'CR ACT'!$A$3:$G$9999,6,0),"")</f>
        <v/>
      </c>
      <c r="J36" s="22" t="str">
        <f>IFERROR(VLOOKUP($A36,'CR ACT'!$A$3:$G$9999,7,0),"")</f>
        <v/>
      </c>
    </row>
    <row r="37" ht="15.75" hidden="1" spans="1:10">
      <c r="A37" s="9">
        <v>53</v>
      </c>
      <c r="B37" s="10">
        <v>15</v>
      </c>
      <c r="C37" s="11">
        <v>1</v>
      </c>
      <c r="D37" s="11" t="str">
        <f t="shared" si="1"/>
        <v>15-1</v>
      </c>
      <c r="E37" s="12">
        <f>IFERROR(VLOOKUP($A37,'CR ACT'!$A$3:$G$9999,2,0),"")</f>
        <v>0.541666666666667</v>
      </c>
      <c r="F37" s="12" t="str">
        <f>IFERROR(VLOOKUP($A37,'CR ACT'!$A$3:$G$9999,3,0),"")</f>
        <v>PSL</v>
      </c>
      <c r="G37" s="11" t="str">
        <f>IFERROR(VLOOKUP($A37,'CR ACT'!$A$3:$G$9999,4,0),"")</f>
        <v>NH</v>
      </c>
      <c r="H37" s="12" t="str">
        <f>IFERROR(VLOOKUP($A37,'CR ACT'!$A$3:$G$9999,5,0),"")</f>
        <v>KLKV</v>
      </c>
      <c r="I37" s="12">
        <f>IFERROR(VLOOKUP($A37,'CR ACT'!$A$3:$G$9999,6,0),"")</f>
        <v>0.548611111111111</v>
      </c>
      <c r="J37" s="20">
        <f>IFERROR(VLOOKUP($A37,'CR ACT'!$A$3:$G$9999,7,0),"")</f>
        <v>3.5</v>
      </c>
    </row>
    <row r="38" ht="15.75" hidden="1" spans="1:10">
      <c r="A38" s="13">
        <v>239</v>
      </c>
      <c r="B38" s="14">
        <v>15</v>
      </c>
      <c r="C38" s="13">
        <v>2</v>
      </c>
      <c r="D38" s="11" t="str">
        <f t="shared" si="1"/>
        <v>15-2</v>
      </c>
      <c r="E38" s="15">
        <f>IFERROR(VLOOKUP($A38,'CR ACT'!$A$3:$G$9999,2,0),"")</f>
        <v>0.552083333333337</v>
      </c>
      <c r="F38" s="15" t="str">
        <f>IFERROR(VLOOKUP($A38,'CR ACT'!$A$3:$G$9999,3,0),"")</f>
        <v>KLKV</v>
      </c>
      <c r="G38" s="13" t="str">
        <f>IFERROR(VLOOKUP($A38,'CR ACT'!$A$3:$G$9999,4,0),"")</f>
        <v>NH</v>
      </c>
      <c r="H38" s="15" t="str">
        <f>IFERROR(VLOOKUP($A38,'CR ACT'!$A$3:$G$9999,5,0),"")</f>
        <v>TVM</v>
      </c>
      <c r="I38" s="15">
        <f>IFERROR(VLOOKUP($A38,'CR ACT'!$A$3:$G$9999,6,0),"")</f>
        <v>0.607638888888893</v>
      </c>
      <c r="J38" s="21">
        <f>IFERROR(VLOOKUP($A38,'CR ACT'!$A$3:$G$9999,7,0),"")</f>
        <v>33.7</v>
      </c>
    </row>
    <row r="39" ht="15.75" hidden="1" spans="1:10">
      <c r="A39" s="13">
        <v>336</v>
      </c>
      <c r="B39" s="10">
        <v>37</v>
      </c>
      <c r="C39" s="13">
        <v>2</v>
      </c>
      <c r="D39" s="11" t="str">
        <f t="shared" si="1"/>
        <v>37-2</v>
      </c>
      <c r="E39" s="15">
        <f>IFERROR(VLOOKUP($A39,'CR ACT'!$A$3:$G$9999,2,0),"")</f>
        <v>0.340277777777778</v>
      </c>
      <c r="F39" s="15" t="str">
        <f>IFERROR(VLOOKUP($A39,'CR ACT'!$A$3:$G$9999,3,0),"")</f>
        <v>MC</v>
      </c>
      <c r="G39" s="13" t="str">
        <f>IFERROR(VLOOKUP($A39,'CR ACT'!$A$3:$G$9999,4,0),"")</f>
        <v>NH</v>
      </c>
      <c r="H39" s="15" t="str">
        <f>IFERROR(VLOOKUP($A39,'CR ACT'!$A$3:$G$9999,5,0),"")</f>
        <v>KLKV</v>
      </c>
      <c r="I39" s="15">
        <f>IFERROR(VLOOKUP($A39,'CR ACT'!$A$3:$G$9999,6,0),"")</f>
        <v>0.416666666666667</v>
      </c>
      <c r="J39" s="21">
        <f>IFERROR(VLOOKUP($A39,'CR ACT'!$A$3:$G$9999,7,0),"")</f>
        <v>40</v>
      </c>
    </row>
    <row r="40" ht="15.75" hidden="1" spans="1:10">
      <c r="A40" s="13">
        <v>274</v>
      </c>
      <c r="B40" s="14">
        <v>15</v>
      </c>
      <c r="C40" s="13">
        <v>4</v>
      </c>
      <c r="D40" s="11" t="str">
        <f t="shared" si="1"/>
        <v>15-4</v>
      </c>
      <c r="E40" s="15">
        <f>IFERROR(VLOOKUP($A40,'CR ACT'!$A$3:$G$9999,2,0),"")</f>
        <v>0.690972222222222</v>
      </c>
      <c r="F40" s="15" t="str">
        <f>IFERROR(VLOOKUP($A40,'CR ACT'!$A$3:$G$9999,3,0),"")</f>
        <v>KLKV</v>
      </c>
      <c r="G40" s="13" t="str">
        <f>IFERROR(VLOOKUP($A40,'CR ACT'!$A$3:$G$9999,4,0),"")</f>
        <v>NH</v>
      </c>
      <c r="H40" s="15" t="str">
        <f>IFERROR(VLOOKUP($A40,'CR ACT'!$A$3:$G$9999,5,0),"")</f>
        <v>MC</v>
      </c>
      <c r="I40" s="15">
        <f>IFERROR(VLOOKUP($A40,'CR ACT'!$A$3:$G$9999,6,0),"")</f>
        <v>0.760416666666666</v>
      </c>
      <c r="J40" s="21">
        <f>IFERROR(VLOOKUP($A40,'CR ACT'!$A$3:$G$9999,7,0),"")</f>
        <v>40</v>
      </c>
    </row>
    <row r="41" ht="15.75" hidden="1" spans="1:10">
      <c r="A41" s="13">
        <v>340</v>
      </c>
      <c r="B41" s="10">
        <v>26</v>
      </c>
      <c r="C41" s="13">
        <v>3</v>
      </c>
      <c r="D41" s="11" t="str">
        <f t="shared" si="1"/>
        <v>26-3</v>
      </c>
      <c r="E41" s="15">
        <f>IFERROR(VLOOKUP($A41,'CR ACT'!$A$3:$G$9999,2,0),"")</f>
        <v>0.340277777777778</v>
      </c>
      <c r="F41" s="15" t="str">
        <f>IFERROR(VLOOKUP($A41,'CR ACT'!$A$3:$G$9999,3,0),"")</f>
        <v>TVM</v>
      </c>
      <c r="G41" s="13" t="str">
        <f>IFERROR(VLOOKUP($A41,'CR ACT'!$A$3:$G$9999,4,0),"")</f>
        <v>NH</v>
      </c>
      <c r="H41" s="15" t="str">
        <f>IFERROR(VLOOKUP($A41,'CR ACT'!$A$3:$G$9999,5,0),"")</f>
        <v>KLKV</v>
      </c>
      <c r="I41" s="15">
        <f>IFERROR(VLOOKUP($A41,'CR ACT'!$A$3:$G$9999,6,0),"")</f>
        <v>0.395833333333334</v>
      </c>
      <c r="J41" s="21">
        <f>IFERROR(VLOOKUP($A41,'CR ACT'!$A$3:$G$9999,7,0),"")</f>
        <v>33.7</v>
      </c>
    </row>
    <row r="42" ht="15.75" hidden="1" spans="1:10">
      <c r="A42" s="13">
        <v>114</v>
      </c>
      <c r="B42" s="14">
        <v>15</v>
      </c>
      <c r="C42" s="13">
        <v>6</v>
      </c>
      <c r="D42" s="11" t="str">
        <f t="shared" si="1"/>
        <v>15-6</v>
      </c>
      <c r="E42" s="15">
        <f>IFERROR(VLOOKUP($A42,'CR ACT'!$A$3:$G$9999,2,0),"")</f>
        <v>0.847222222222222</v>
      </c>
      <c r="F42" s="15" t="str">
        <f>IFERROR(VLOOKUP($A42,'CR ACT'!$A$3:$G$9999,3,0),"")</f>
        <v>KLKV</v>
      </c>
      <c r="G42" s="13" t="str">
        <f>IFERROR(VLOOKUP($A42,'CR ACT'!$A$3:$G$9999,4,0),"")</f>
        <v>NH</v>
      </c>
      <c r="H42" s="15" t="str">
        <f>IFERROR(VLOOKUP($A42,'CR ACT'!$A$3:$G$9999,5,0),"")</f>
        <v>PSL</v>
      </c>
      <c r="I42" s="15">
        <f>IFERROR(VLOOKUP($A42,'CR ACT'!$A$3:$G$9999,6,0),"")</f>
        <v>0.854166666666666</v>
      </c>
      <c r="J42" s="21">
        <f>IFERROR(VLOOKUP($A42,'CR ACT'!$A$3:$G$9999,7,0),"")</f>
        <v>3.5</v>
      </c>
    </row>
    <row r="43" ht="15.75" hidden="1" spans="1:10">
      <c r="A43" s="13"/>
      <c r="B43" s="18"/>
      <c r="C43" s="13"/>
      <c r="D43" s="11" t="str">
        <f t="shared" si="1"/>
        <v>0</v>
      </c>
      <c r="E43" s="15" t="str">
        <f>IFERROR(VLOOKUP($A43,'CR ACT'!$A$3:$G$9999,2,0),"")</f>
        <v/>
      </c>
      <c r="F43" s="15" t="str">
        <f>IFERROR(VLOOKUP($A43,'CR ACT'!$A$3:$G$9999,3,0),"")</f>
        <v/>
      </c>
      <c r="G43" s="13" t="str">
        <f>IFERROR(VLOOKUP($A43,'CR ACT'!$A$3:$G$9999,4,0),"")</f>
        <v/>
      </c>
      <c r="H43" s="15" t="str">
        <f>IFERROR(VLOOKUP($A43,'CR ACT'!$A$3:$G$9999,5,0),"")</f>
        <v/>
      </c>
      <c r="I43" s="15" t="str">
        <f>IFERROR(VLOOKUP($A43,'CR ACT'!$A$3:$G$9999,6,0),"")</f>
        <v/>
      </c>
      <c r="J43" s="21" t="str">
        <f>IFERROR(VLOOKUP($A43,'CR ACT'!$A$3:$G$9999,7,0),"")</f>
        <v/>
      </c>
    </row>
    <row r="44" ht="16.5" hidden="1" spans="1:10">
      <c r="A44" s="13"/>
      <c r="B44" s="18"/>
      <c r="C44" s="16"/>
      <c r="D44" s="11" t="str">
        <f t="shared" si="1"/>
        <v>0</v>
      </c>
      <c r="E44" s="17" t="str">
        <f>IFERROR(VLOOKUP($A44,'CR ACT'!$A$3:$G$9999,2,0),"")</f>
        <v/>
      </c>
      <c r="F44" s="17" t="str">
        <f>IFERROR(VLOOKUP($A44,'CR ACT'!$A$3:$G$9999,3,0),"")</f>
        <v/>
      </c>
      <c r="G44" s="16" t="str">
        <f>IFERROR(VLOOKUP($A44,'CR ACT'!$A$3:$G$9999,4,0),"")</f>
        <v/>
      </c>
      <c r="H44" s="17" t="str">
        <f>IFERROR(VLOOKUP($A44,'CR ACT'!$A$3:$G$9999,5,0),"")</f>
        <v/>
      </c>
      <c r="I44" s="17" t="str">
        <f>IFERROR(VLOOKUP($A44,'CR ACT'!$A$3:$G$9999,6,0),"")</f>
        <v/>
      </c>
      <c r="J44" s="22" t="str">
        <f>IFERROR(VLOOKUP($A44,'CR ACT'!$A$3:$G$9999,7,0),"")</f>
        <v/>
      </c>
    </row>
    <row r="45" ht="15.75" hidden="1" spans="1:10">
      <c r="A45" s="9">
        <v>7</v>
      </c>
      <c r="B45" s="10">
        <v>16</v>
      </c>
      <c r="C45" s="11">
        <v>1</v>
      </c>
      <c r="D45" s="11" t="str">
        <f t="shared" si="1"/>
        <v>16-1</v>
      </c>
      <c r="E45" s="12">
        <f>IFERROR(VLOOKUP($A45,'CR ACT'!$A$3:$G$9999,2,0),"")</f>
        <v>0.21875</v>
      </c>
      <c r="F45" s="12" t="str">
        <f>IFERROR(VLOOKUP($A45,'CR ACT'!$A$3:$G$9999,3,0),"")</f>
        <v>PSL</v>
      </c>
      <c r="G45" s="11" t="str">
        <f>IFERROR(VLOOKUP($A45,'CR ACT'!$A$3:$G$9999,4,0),"")</f>
        <v>NH</v>
      </c>
      <c r="H45" s="12" t="str">
        <f>IFERROR(VLOOKUP($A45,'CR ACT'!$A$3:$G$9999,5,0),"")</f>
        <v>KLKV</v>
      </c>
      <c r="I45" s="12">
        <f>IFERROR(VLOOKUP($A45,'CR ACT'!$A$3:$G$9999,6,0),"")</f>
        <v>0.225694444444444</v>
      </c>
      <c r="J45" s="20">
        <f>IFERROR(VLOOKUP($A45,'CR ACT'!$A$3:$G$9999,7,0),"")</f>
        <v>3.5</v>
      </c>
    </row>
    <row r="46" ht="15.75" hidden="1" spans="1:10">
      <c r="A46" s="13">
        <v>135</v>
      </c>
      <c r="B46" s="14">
        <v>16</v>
      </c>
      <c r="C46" s="13">
        <v>2</v>
      </c>
      <c r="D46" s="11" t="str">
        <f t="shared" si="1"/>
        <v>16-2</v>
      </c>
      <c r="E46" s="15">
        <f>IFERROR(VLOOKUP($A46,'CR ACT'!$A$3:$G$9999,2,0),"")</f>
        <v>0.229166666666667</v>
      </c>
      <c r="F46" s="15" t="str">
        <f>IFERROR(VLOOKUP($A46,'CR ACT'!$A$3:$G$9999,3,0),"")</f>
        <v>KLKV</v>
      </c>
      <c r="G46" s="13" t="str">
        <f>IFERROR(VLOOKUP($A46,'CR ACT'!$A$3:$G$9999,4,0),"")</f>
        <v>NH</v>
      </c>
      <c r="H46" s="15" t="str">
        <f>IFERROR(VLOOKUP($A46,'CR ACT'!$A$3:$G$9999,5,0),"")</f>
        <v>MC</v>
      </c>
      <c r="I46" s="15">
        <f>IFERROR(VLOOKUP($A46,'CR ACT'!$A$3:$G$9999,6,0),"")</f>
        <v>0.298611111111111</v>
      </c>
      <c r="J46" s="21">
        <f>IFERROR(VLOOKUP($A46,'CR ACT'!$A$3:$G$9999,7,0),"")</f>
        <v>40</v>
      </c>
    </row>
    <row r="47" ht="15.75" hidden="1" spans="1:10">
      <c r="A47" s="13">
        <v>343</v>
      </c>
      <c r="B47" s="10">
        <v>11</v>
      </c>
      <c r="C47" s="13">
        <v>5</v>
      </c>
      <c r="D47" s="11" t="str">
        <f t="shared" si="1"/>
        <v>11-5</v>
      </c>
      <c r="E47" s="15">
        <f>IFERROR(VLOOKUP($A47,'CR ACT'!$A$3:$G$9999,2,0),"")</f>
        <v>0.34375</v>
      </c>
      <c r="F47" s="15" t="str">
        <f>IFERROR(VLOOKUP($A47,'CR ACT'!$A$3:$G$9999,3,0),"")</f>
        <v>MC</v>
      </c>
      <c r="G47" s="13" t="str">
        <f>IFERROR(VLOOKUP($A47,'CR ACT'!$A$3:$G$9999,4,0),"")</f>
        <v>NH</v>
      </c>
      <c r="H47" s="15" t="str">
        <f>IFERROR(VLOOKUP($A47,'CR ACT'!$A$3:$G$9999,5,0),"")</f>
        <v>KLKV</v>
      </c>
      <c r="I47" s="15">
        <f>IFERROR(VLOOKUP($A47,'CR ACT'!$A$3:$G$9999,6,0),"")</f>
        <v>0.409722222222222</v>
      </c>
      <c r="J47" s="21">
        <f>IFERROR(VLOOKUP($A47,'CR ACT'!$A$3:$G$9999,7,0),"")</f>
        <v>40</v>
      </c>
    </row>
    <row r="48" ht="15.75" hidden="1" spans="1:10">
      <c r="A48" s="13">
        <v>206</v>
      </c>
      <c r="B48" s="14">
        <v>16</v>
      </c>
      <c r="C48" s="13">
        <v>4</v>
      </c>
      <c r="D48" s="11" t="str">
        <f t="shared" si="1"/>
        <v>16-4</v>
      </c>
      <c r="E48" s="15">
        <f>IFERROR(VLOOKUP($A48,'CR ACT'!$A$3:$G$9999,2,0),"")</f>
        <v>0.409722222222222</v>
      </c>
      <c r="F48" s="15" t="str">
        <f>IFERROR(VLOOKUP($A48,'CR ACT'!$A$3:$G$9999,3,0),"")</f>
        <v>KLKV</v>
      </c>
      <c r="G48" s="13" t="str">
        <f>IFERROR(VLOOKUP($A48,'CR ACT'!$A$3:$G$9999,4,0),"")</f>
        <v>NH</v>
      </c>
      <c r="H48" s="15" t="str">
        <f>IFERROR(VLOOKUP($A48,'CR ACT'!$A$3:$G$9999,5,0),"")</f>
        <v>TVM</v>
      </c>
      <c r="I48" s="15">
        <f>IFERROR(VLOOKUP($A48,'CR ACT'!$A$3:$G$9999,6,0),"")</f>
        <v>0.465277777777778</v>
      </c>
      <c r="J48" s="21">
        <f>IFERROR(VLOOKUP($A48,'CR ACT'!$A$3:$G$9999,7,0),"")</f>
        <v>33.7</v>
      </c>
    </row>
    <row r="49" ht="15.75" hidden="1" spans="1:10">
      <c r="A49" s="13">
        <v>351</v>
      </c>
      <c r="B49" s="10">
        <v>51</v>
      </c>
      <c r="C49" s="13">
        <v>3</v>
      </c>
      <c r="D49" s="11" t="str">
        <f t="shared" si="1"/>
        <v>51-3</v>
      </c>
      <c r="E49" s="15">
        <f>IFERROR(VLOOKUP($A49,'CR ACT'!$A$3:$G$9999,2,0),"")</f>
        <v>0.350694444444444</v>
      </c>
      <c r="F49" s="15" t="str">
        <f>IFERROR(VLOOKUP($A49,'CR ACT'!$A$3:$G$9999,3,0),"")</f>
        <v>MC</v>
      </c>
      <c r="G49" s="13" t="str">
        <f>IFERROR(VLOOKUP($A49,'CR ACT'!$A$3:$G$9999,4,0),"")</f>
        <v>NH</v>
      </c>
      <c r="H49" s="15" t="str">
        <f>IFERROR(VLOOKUP($A49,'CR ACT'!$A$3:$G$9999,5,0),"")</f>
        <v>KLKV</v>
      </c>
      <c r="I49" s="15">
        <f>IFERROR(VLOOKUP($A49,'CR ACT'!$A$3:$G$9999,6,0),"")</f>
        <v>0.420138888888889</v>
      </c>
      <c r="J49" s="21">
        <f>IFERROR(VLOOKUP($A49,'CR ACT'!$A$3:$G$9999,7,0),"")</f>
        <v>40</v>
      </c>
    </row>
    <row r="50" ht="15.75" hidden="1" spans="1:10">
      <c r="A50" s="13">
        <v>68</v>
      </c>
      <c r="B50" s="14">
        <v>16</v>
      </c>
      <c r="C50" s="13">
        <v>6</v>
      </c>
      <c r="D50" s="11" t="str">
        <f t="shared" si="1"/>
        <v>16-6</v>
      </c>
      <c r="E50" s="15">
        <f>IFERROR(VLOOKUP($A50,'CR ACT'!$A$3:$G$9999,2,0),"")</f>
        <v>0.53125</v>
      </c>
      <c r="F50" s="15" t="str">
        <f>IFERROR(VLOOKUP($A50,'CR ACT'!$A$3:$G$9999,3,0),"")</f>
        <v>KLKV</v>
      </c>
      <c r="G50" s="13" t="str">
        <f>IFERROR(VLOOKUP($A50,'CR ACT'!$A$3:$G$9999,4,0),"")</f>
        <v>NH</v>
      </c>
      <c r="H50" s="15" t="str">
        <f>IFERROR(VLOOKUP($A50,'CR ACT'!$A$3:$G$9999,5,0),"")</f>
        <v>PSL</v>
      </c>
      <c r="I50" s="15">
        <f>IFERROR(VLOOKUP($A50,'CR ACT'!$A$3:$G$9999,6,0),"")</f>
        <v>0.538194444444444</v>
      </c>
      <c r="J50" s="21">
        <f>IFERROR(VLOOKUP($A50,'CR ACT'!$A$3:$G$9999,7,0),"")</f>
        <v>3.5</v>
      </c>
    </row>
    <row r="51" ht="15.75" hidden="1" spans="1:10">
      <c r="A51" s="13"/>
      <c r="B51" s="18"/>
      <c r="C51" s="13"/>
      <c r="D51" s="11" t="str">
        <f t="shared" si="1"/>
        <v>0</v>
      </c>
      <c r="E51" s="15" t="str">
        <f>IFERROR(VLOOKUP($A51,'CR ACT'!$A$3:$G$9999,2,0),"")</f>
        <v/>
      </c>
      <c r="F51" s="15" t="str">
        <f>IFERROR(VLOOKUP($A51,'CR ACT'!$A$3:$G$9999,3,0),"")</f>
        <v/>
      </c>
      <c r="G51" s="13" t="str">
        <f>IFERROR(VLOOKUP($A51,'CR ACT'!$A$3:$G$9999,4,0),"")</f>
        <v/>
      </c>
      <c r="H51" s="15" t="str">
        <f>IFERROR(VLOOKUP($A51,'CR ACT'!$A$3:$G$9999,5,0),"")</f>
        <v/>
      </c>
      <c r="I51" s="15" t="str">
        <f>IFERROR(VLOOKUP($A51,'CR ACT'!$A$3:$G$9999,6,0),"")</f>
        <v/>
      </c>
      <c r="J51" s="21" t="str">
        <f>IFERROR(VLOOKUP($A51,'CR ACT'!$A$3:$G$9999,7,0),"")</f>
        <v/>
      </c>
    </row>
    <row r="52" ht="16.5" hidden="1" spans="1:10">
      <c r="A52" s="13"/>
      <c r="B52" s="18"/>
      <c r="C52" s="16"/>
      <c r="D52" s="11" t="str">
        <f t="shared" si="1"/>
        <v>0</v>
      </c>
      <c r="E52" s="17" t="str">
        <f>IFERROR(VLOOKUP($A52,'CR ACT'!$A$3:$G$9999,2,0),"")</f>
        <v/>
      </c>
      <c r="F52" s="17" t="str">
        <f>IFERROR(VLOOKUP($A52,'CR ACT'!$A$3:$G$9999,3,0),"")</f>
        <v/>
      </c>
      <c r="G52" s="16" t="str">
        <f>IFERROR(VLOOKUP($A52,'CR ACT'!$A$3:$G$9999,4,0),"")</f>
        <v/>
      </c>
      <c r="H52" s="17" t="str">
        <f>IFERROR(VLOOKUP($A52,'CR ACT'!$A$3:$G$9999,5,0),"")</f>
        <v/>
      </c>
      <c r="I52" s="17" t="str">
        <f>IFERROR(VLOOKUP($A52,'CR ACT'!$A$3:$G$9999,6,0),"")</f>
        <v/>
      </c>
      <c r="J52" s="22" t="str">
        <f>IFERROR(VLOOKUP($A52,'CR ACT'!$A$3:$G$9999,7,0),"")</f>
        <v/>
      </c>
    </row>
    <row r="53" ht="15.75" hidden="1" spans="1:10">
      <c r="A53" s="9">
        <v>54</v>
      </c>
      <c r="B53" s="10">
        <v>17</v>
      </c>
      <c r="C53" s="11">
        <v>1</v>
      </c>
      <c r="D53" s="11" t="str">
        <f t="shared" si="1"/>
        <v>17-1</v>
      </c>
      <c r="E53" s="12">
        <f>IFERROR(VLOOKUP($A53,'CR ACT'!$A$3:$G$9999,2,0),"")</f>
        <v>0.552083333333333</v>
      </c>
      <c r="F53" s="12" t="str">
        <f>IFERROR(VLOOKUP($A53,'CR ACT'!$A$3:$G$9999,3,0),"")</f>
        <v>PSL</v>
      </c>
      <c r="G53" s="11" t="str">
        <f>IFERROR(VLOOKUP($A53,'CR ACT'!$A$3:$G$9999,4,0),"")</f>
        <v>NH</v>
      </c>
      <c r="H53" s="12" t="str">
        <f>IFERROR(VLOOKUP($A53,'CR ACT'!$A$3:$G$9999,5,0),"")</f>
        <v>KLKV</v>
      </c>
      <c r="I53" s="12">
        <f>IFERROR(VLOOKUP($A53,'CR ACT'!$A$3:$G$9999,6,0),"")</f>
        <v>0.559027777777777</v>
      </c>
      <c r="J53" s="20">
        <f>IFERROR(VLOOKUP($A53,'CR ACT'!$A$3:$G$9999,7,0),"")</f>
        <v>3.5</v>
      </c>
    </row>
    <row r="54" ht="15.75" hidden="1" spans="1:10">
      <c r="A54" s="13">
        <v>241</v>
      </c>
      <c r="B54" s="14">
        <v>17</v>
      </c>
      <c r="C54" s="13">
        <v>2</v>
      </c>
      <c r="D54" s="11" t="str">
        <f t="shared" si="1"/>
        <v>17-2</v>
      </c>
      <c r="E54" s="15">
        <f>IFERROR(VLOOKUP($A54,'CR ACT'!$A$3:$G$9999,2,0),"")</f>
        <v>0.562500000000004</v>
      </c>
      <c r="F54" s="15" t="str">
        <f>IFERROR(VLOOKUP($A54,'CR ACT'!$A$3:$G$9999,3,0),"")</f>
        <v>KLKV</v>
      </c>
      <c r="G54" s="13" t="str">
        <f>IFERROR(VLOOKUP($A54,'CR ACT'!$A$3:$G$9999,4,0),"")</f>
        <v>NH</v>
      </c>
      <c r="H54" s="15" t="str">
        <f>IFERROR(VLOOKUP($A54,'CR ACT'!$A$3:$G$9999,5,0),"")</f>
        <v>MC</v>
      </c>
      <c r="I54" s="15">
        <f>IFERROR(VLOOKUP($A54,'CR ACT'!$A$3:$G$9999,6,0),"")</f>
        <v>0.631944444444448</v>
      </c>
      <c r="J54" s="21">
        <f>IFERROR(VLOOKUP($A54,'CR ACT'!$A$3:$G$9999,7,0),"")</f>
        <v>40</v>
      </c>
    </row>
    <row r="55" ht="15.75" hidden="1" spans="1:10">
      <c r="A55" s="13">
        <v>320</v>
      </c>
      <c r="B55" s="10">
        <v>63</v>
      </c>
      <c r="C55" s="13">
        <v>3</v>
      </c>
      <c r="D55" s="11" t="str">
        <f t="shared" si="1"/>
        <v>63-3</v>
      </c>
      <c r="E55" s="15">
        <f>IFERROR(VLOOKUP($A55,'CR ACT'!$A$3:$G$9999,2,0),"")</f>
        <v>0.347222222222222</v>
      </c>
      <c r="F55" s="15" t="str">
        <f>IFERROR(VLOOKUP($A55,'CR ACT'!$A$3:$G$9999,3,0),"")</f>
        <v>TVM</v>
      </c>
      <c r="G55" s="13" t="str">
        <f>IFERROR(VLOOKUP($A55,'CR ACT'!$A$3:$G$9999,4,0),"")</f>
        <v>NH</v>
      </c>
      <c r="H55" s="15" t="str">
        <f>IFERROR(VLOOKUP($A55,'CR ACT'!$A$3:$G$9999,5,0),"")</f>
        <v>NTA</v>
      </c>
      <c r="I55" s="15">
        <f>IFERROR(VLOOKUP($A55,'CR ACT'!$A$3:$G$9999,6,0),"")</f>
        <v>0.378472222222222</v>
      </c>
      <c r="J55" s="21">
        <f>IFERROR(VLOOKUP($A55,'CR ACT'!$A$3:$G$9999,7,0),"")</f>
        <v>20.7</v>
      </c>
    </row>
    <row r="56" ht="15.75" hidden="1" spans="1:10">
      <c r="A56" s="13">
        <v>288</v>
      </c>
      <c r="B56" s="14">
        <v>17</v>
      </c>
      <c r="C56" s="13">
        <v>4</v>
      </c>
      <c r="D56" s="11" t="str">
        <f t="shared" si="1"/>
        <v>17-4</v>
      </c>
      <c r="E56" s="15">
        <f>IFERROR(VLOOKUP($A56,'CR ACT'!$A$3:$G$9999,2,0),"")</f>
        <v>0.736111111111111</v>
      </c>
      <c r="F56" s="15" t="str">
        <f>IFERROR(VLOOKUP($A56,'CR ACT'!$A$3:$G$9999,3,0),"")</f>
        <v>KLKV</v>
      </c>
      <c r="G56" s="13" t="str">
        <f>IFERROR(VLOOKUP($A56,'CR ACT'!$A$3:$G$9999,4,0),"")</f>
        <v>NH</v>
      </c>
      <c r="H56" s="15" t="str">
        <f>IFERROR(VLOOKUP($A56,'CR ACT'!$A$3:$G$9999,5,0),"")</f>
        <v>TVM</v>
      </c>
      <c r="I56" s="15">
        <f>IFERROR(VLOOKUP($A56,'CR ACT'!$A$3:$G$9999,6,0),"")</f>
        <v>0.798611111111111</v>
      </c>
      <c r="J56" s="21">
        <f>IFERROR(VLOOKUP($A56,'CR ACT'!$A$3:$G$9999,7,0),"")</f>
        <v>33.7</v>
      </c>
    </row>
    <row r="57" ht="15.75" hidden="1" spans="1:10">
      <c r="A57" s="13">
        <v>348</v>
      </c>
      <c r="B57" s="10">
        <v>68</v>
      </c>
      <c r="C57" s="13">
        <v>3</v>
      </c>
      <c r="D57" s="11" t="str">
        <f t="shared" si="1"/>
        <v>68-3</v>
      </c>
      <c r="E57" s="15">
        <f>IFERROR(VLOOKUP($A57,'CR ACT'!$A$3:$G$9999,2,0),"")</f>
        <v>0.354166666666667</v>
      </c>
      <c r="F57" s="15" t="str">
        <f>IFERROR(VLOOKUP($A57,'CR ACT'!$A$3:$G$9999,3,0),"")</f>
        <v>MC</v>
      </c>
      <c r="G57" s="13" t="str">
        <f>IFERROR(VLOOKUP($A57,'CR ACT'!$A$3:$G$9999,4,0),"")</f>
        <v>NH</v>
      </c>
      <c r="H57" s="15" t="str">
        <f>IFERROR(VLOOKUP($A57,'CR ACT'!$A$3:$G$9999,5,0),"")</f>
        <v>KLKV</v>
      </c>
      <c r="I57" s="15">
        <f>IFERROR(VLOOKUP($A57,'CR ACT'!$A$3:$G$9999,6,0),"")</f>
        <v>0.430555555555556</v>
      </c>
      <c r="J57" s="21">
        <f>IFERROR(VLOOKUP($A57,'CR ACT'!$A$3:$G$9999,7,0),"")</f>
        <v>40</v>
      </c>
    </row>
    <row r="58" ht="15.75" hidden="1" spans="1:10">
      <c r="A58" s="13">
        <v>116</v>
      </c>
      <c r="B58" s="14">
        <v>17</v>
      </c>
      <c r="C58" s="13">
        <v>6</v>
      </c>
      <c r="D58" s="11" t="str">
        <f t="shared" si="1"/>
        <v>17-6</v>
      </c>
      <c r="E58" s="15">
        <f>IFERROR(VLOOKUP($A58,'CR ACT'!$A$3:$G$9999,2,0),"")</f>
        <v>0.871527777777778</v>
      </c>
      <c r="F58" s="15" t="str">
        <f>IFERROR(VLOOKUP($A58,'CR ACT'!$A$3:$G$9999,3,0),"")</f>
        <v>KLKV</v>
      </c>
      <c r="G58" s="13" t="str">
        <f>IFERROR(VLOOKUP($A58,'CR ACT'!$A$3:$G$9999,4,0),"")</f>
        <v>NH</v>
      </c>
      <c r="H58" s="15" t="str">
        <f>IFERROR(VLOOKUP($A58,'CR ACT'!$A$3:$G$9999,5,0),"")</f>
        <v>PSL</v>
      </c>
      <c r="I58" s="15">
        <f>IFERROR(VLOOKUP($A58,'CR ACT'!$A$3:$G$9999,6,0),"")</f>
        <v>0.878472222222222</v>
      </c>
      <c r="J58" s="21">
        <f>IFERROR(VLOOKUP($A58,'CR ACT'!$A$3:$G$9999,7,0),"")</f>
        <v>3.5</v>
      </c>
    </row>
    <row r="59" ht="15.75" hidden="1" spans="1:10">
      <c r="A59" s="13"/>
      <c r="B59" s="18"/>
      <c r="C59" s="13"/>
      <c r="D59" s="11" t="str">
        <f t="shared" si="1"/>
        <v>0</v>
      </c>
      <c r="E59" s="15" t="str">
        <f>IFERROR(VLOOKUP($A59,'CR ACT'!$A$3:$G$9999,2,0),"")</f>
        <v/>
      </c>
      <c r="F59" s="15" t="str">
        <f>IFERROR(VLOOKUP($A59,'CR ACT'!$A$3:$G$9999,3,0),"")</f>
        <v/>
      </c>
      <c r="G59" s="13" t="str">
        <f>IFERROR(VLOOKUP($A59,'CR ACT'!$A$3:$G$9999,4,0),"")</f>
        <v/>
      </c>
      <c r="H59" s="15" t="str">
        <f>IFERROR(VLOOKUP($A59,'CR ACT'!$A$3:$G$9999,5,0),"")</f>
        <v/>
      </c>
      <c r="I59" s="15" t="str">
        <f>IFERROR(VLOOKUP($A59,'CR ACT'!$A$3:$G$9999,6,0),"")</f>
        <v/>
      </c>
      <c r="J59" s="21" t="str">
        <f>IFERROR(VLOOKUP($A59,'CR ACT'!$A$3:$G$9999,7,0),"")</f>
        <v/>
      </c>
    </row>
    <row r="60" ht="16.5" hidden="1" spans="1:10">
      <c r="A60" s="13"/>
      <c r="B60" s="18"/>
      <c r="C60" s="16"/>
      <c r="D60" s="11" t="str">
        <f t="shared" si="1"/>
        <v>0</v>
      </c>
      <c r="E60" s="17" t="str">
        <f>IFERROR(VLOOKUP($A60,'CR ACT'!$A$3:$G$9999,2,0),"")</f>
        <v/>
      </c>
      <c r="F60" s="17" t="str">
        <f>IFERROR(VLOOKUP($A60,'CR ACT'!$A$3:$G$9999,3,0),"")</f>
        <v/>
      </c>
      <c r="G60" s="16" t="str">
        <f>IFERROR(VLOOKUP($A60,'CR ACT'!$A$3:$G$9999,4,0),"")</f>
        <v/>
      </c>
      <c r="H60" s="17" t="str">
        <f>IFERROR(VLOOKUP($A60,'CR ACT'!$A$3:$G$9999,5,0),"")</f>
        <v/>
      </c>
      <c r="I60" s="17" t="str">
        <f>IFERROR(VLOOKUP($A60,'CR ACT'!$A$3:$G$9999,6,0),"")</f>
        <v/>
      </c>
      <c r="J60" s="22" t="str">
        <f>IFERROR(VLOOKUP($A60,'CR ACT'!$A$3:$G$9999,7,0),"")</f>
        <v/>
      </c>
    </row>
    <row r="61" ht="15.75" hidden="1" spans="1:10">
      <c r="A61" s="9">
        <v>11</v>
      </c>
      <c r="B61" s="10">
        <v>18</v>
      </c>
      <c r="C61" s="11">
        <v>1</v>
      </c>
      <c r="D61" s="11" t="str">
        <f t="shared" si="1"/>
        <v>18-1</v>
      </c>
      <c r="E61" s="12">
        <f>IFERROR(VLOOKUP($A61,'CR ACT'!$A$3:$G$9999,2,0),"")</f>
        <v>0.239583333333333</v>
      </c>
      <c r="F61" s="12" t="str">
        <f>IFERROR(VLOOKUP($A61,'CR ACT'!$A$3:$G$9999,3,0),"")</f>
        <v>PSL</v>
      </c>
      <c r="G61" s="11" t="str">
        <f>IFERROR(VLOOKUP($A61,'CR ACT'!$A$3:$G$9999,4,0),"")</f>
        <v>NH</v>
      </c>
      <c r="H61" s="12" t="str">
        <f>IFERROR(VLOOKUP($A61,'CR ACT'!$A$3:$G$9999,5,0),"")</f>
        <v>KLKV</v>
      </c>
      <c r="I61" s="12">
        <f>IFERROR(VLOOKUP($A61,'CR ACT'!$A$3:$G$9999,6,0),"")</f>
        <v>0.246527777777777</v>
      </c>
      <c r="J61" s="20">
        <f>IFERROR(VLOOKUP($A61,'CR ACT'!$A$3:$G$9999,7,0),"")</f>
        <v>3.5</v>
      </c>
    </row>
    <row r="62" ht="15.75" hidden="1" spans="1:10">
      <c r="A62" s="13">
        <v>140</v>
      </c>
      <c r="B62" s="14">
        <v>18</v>
      </c>
      <c r="C62" s="13">
        <v>2</v>
      </c>
      <c r="D62" s="11" t="str">
        <f t="shared" si="1"/>
        <v>18-2</v>
      </c>
      <c r="E62" s="15">
        <f>IFERROR(VLOOKUP($A62,'CR ACT'!$A$3:$G$9999,2,0),"")</f>
        <v>0.25</v>
      </c>
      <c r="F62" s="15" t="str">
        <f>IFERROR(VLOOKUP($A62,'CR ACT'!$A$3:$G$9999,3,0),"")</f>
        <v>KLKV</v>
      </c>
      <c r="G62" s="13" t="str">
        <f>IFERROR(VLOOKUP($A62,'CR ACT'!$A$3:$G$9999,4,0),"")</f>
        <v>NH</v>
      </c>
      <c r="H62" s="15" t="str">
        <f>IFERROR(VLOOKUP($A62,'CR ACT'!$A$3:$G$9999,5,0),"")</f>
        <v>MC</v>
      </c>
      <c r="I62" s="15">
        <f>IFERROR(VLOOKUP($A62,'CR ACT'!$A$3:$G$9999,6,0),"")</f>
        <v>0.319444444444444</v>
      </c>
      <c r="J62" s="21">
        <f>IFERROR(VLOOKUP($A62,'CR ACT'!$A$3:$G$9999,7,0),"")</f>
        <v>40</v>
      </c>
    </row>
    <row r="63" ht="15.75" hidden="1" spans="1:10">
      <c r="A63" s="13">
        <v>354</v>
      </c>
      <c r="B63" s="10">
        <v>30</v>
      </c>
      <c r="C63" s="13">
        <v>3</v>
      </c>
      <c r="D63" s="11" t="str">
        <f t="shared" si="1"/>
        <v>30-3</v>
      </c>
      <c r="E63" s="15">
        <f>IFERROR(VLOOKUP($A63,'CR ACT'!$A$3:$G$9999,2,0),"")</f>
        <v>0.375</v>
      </c>
      <c r="F63" s="15" t="str">
        <f>IFERROR(VLOOKUP($A63,'CR ACT'!$A$3:$G$9999,3,0),"")</f>
        <v>TVM</v>
      </c>
      <c r="G63" s="13" t="str">
        <f>IFERROR(VLOOKUP($A63,'CR ACT'!$A$3:$G$9999,4,0),"")</f>
        <v>NH</v>
      </c>
      <c r="H63" s="15" t="str">
        <f>IFERROR(VLOOKUP($A63,'CR ACT'!$A$3:$G$9999,5,0),"")</f>
        <v>KLKV</v>
      </c>
      <c r="I63" s="15">
        <f>IFERROR(VLOOKUP($A63,'CR ACT'!$A$3:$G$9999,6,0),"")</f>
        <v>0.430555555555556</v>
      </c>
      <c r="J63" s="21">
        <f>IFERROR(VLOOKUP($A63,'CR ACT'!$A$3:$G$9999,7,0),"")</f>
        <v>33.7</v>
      </c>
    </row>
    <row r="64" ht="15.75" hidden="1" spans="1:10">
      <c r="A64" s="13">
        <v>211</v>
      </c>
      <c r="B64" s="14">
        <v>18</v>
      </c>
      <c r="C64" s="13">
        <v>4</v>
      </c>
      <c r="D64" s="11" t="str">
        <f t="shared" si="1"/>
        <v>18-4</v>
      </c>
      <c r="E64" s="15">
        <f>IFERROR(VLOOKUP($A64,'CR ACT'!$A$3:$G$9999,2,0),"")</f>
        <v>0.423611111111111</v>
      </c>
      <c r="F64" s="15" t="str">
        <f>IFERROR(VLOOKUP($A64,'CR ACT'!$A$3:$G$9999,3,0),"")</f>
        <v>KLKV</v>
      </c>
      <c r="G64" s="13" t="str">
        <f>IFERROR(VLOOKUP($A64,'CR ACT'!$A$3:$G$9999,4,0),"")</f>
        <v>NH</v>
      </c>
      <c r="H64" s="15" t="str">
        <f>IFERROR(VLOOKUP($A64,'CR ACT'!$A$3:$G$9999,5,0),"")</f>
        <v>TVM</v>
      </c>
      <c r="I64" s="15">
        <f>IFERROR(VLOOKUP($A64,'CR ACT'!$A$3:$G$9999,6,0),"")</f>
        <v>0.479166666666667</v>
      </c>
      <c r="J64" s="21">
        <f>IFERROR(VLOOKUP($A64,'CR ACT'!$A$3:$G$9999,7,0),"")</f>
        <v>33.7</v>
      </c>
    </row>
    <row r="65" ht="15.75" hidden="1" spans="1:10">
      <c r="A65" s="13">
        <v>357</v>
      </c>
      <c r="B65" s="10">
        <v>27</v>
      </c>
      <c r="C65" s="13">
        <v>3</v>
      </c>
      <c r="D65" s="11" t="str">
        <f t="shared" si="1"/>
        <v>27-3</v>
      </c>
      <c r="E65" s="15">
        <f>IFERROR(VLOOKUP($A65,'CR ACT'!$A$3:$G$9999,2,0),"")</f>
        <v>0.381944444444444</v>
      </c>
      <c r="F65" s="15" t="str">
        <f>IFERROR(VLOOKUP($A65,'CR ACT'!$A$3:$G$9999,3,0),"")</f>
        <v>MC</v>
      </c>
      <c r="G65" s="13" t="str">
        <f>IFERROR(VLOOKUP($A65,'CR ACT'!$A$3:$G$9999,4,0),"")</f>
        <v>NH</v>
      </c>
      <c r="H65" s="15" t="str">
        <f>IFERROR(VLOOKUP($A65,'CR ACT'!$A$3:$G$9999,5,0),"")</f>
        <v>KLKV</v>
      </c>
      <c r="I65" s="15">
        <f>IFERROR(VLOOKUP($A65,'CR ACT'!$A$3:$G$9999,6,0),"")</f>
        <v>0.451388888888888</v>
      </c>
      <c r="J65" s="21">
        <f>IFERROR(VLOOKUP($A65,'CR ACT'!$A$3:$G$9999,7,0),"")</f>
        <v>40</v>
      </c>
    </row>
    <row r="66" ht="15.75" hidden="1" spans="1:10">
      <c r="A66" s="13">
        <v>69</v>
      </c>
      <c r="B66" s="14">
        <v>18</v>
      </c>
      <c r="C66" s="13">
        <v>6</v>
      </c>
      <c r="D66" s="11" t="str">
        <f t="shared" si="1"/>
        <v>18-6</v>
      </c>
      <c r="E66" s="15">
        <f>IFERROR(VLOOKUP($A66,'CR ACT'!$A$3:$G$9999,2,0),"")</f>
        <v>0.545138888888889</v>
      </c>
      <c r="F66" s="15" t="str">
        <f>IFERROR(VLOOKUP($A66,'CR ACT'!$A$3:$G$9999,3,0),"")</f>
        <v>KLKV</v>
      </c>
      <c r="G66" s="13" t="str">
        <f>IFERROR(VLOOKUP($A66,'CR ACT'!$A$3:$G$9999,4,0),"")</f>
        <v>NH</v>
      </c>
      <c r="H66" s="15" t="str">
        <f>IFERROR(VLOOKUP($A66,'CR ACT'!$A$3:$G$9999,5,0),"")</f>
        <v>PSL</v>
      </c>
      <c r="I66" s="15">
        <f>IFERROR(VLOOKUP($A66,'CR ACT'!$A$3:$G$9999,6,0),"")</f>
        <v>0.552083333333333</v>
      </c>
      <c r="J66" s="21">
        <f>IFERROR(VLOOKUP($A66,'CR ACT'!$A$3:$G$9999,7,0),"")</f>
        <v>3.5</v>
      </c>
    </row>
    <row r="67" ht="15.75" hidden="1" spans="1:10">
      <c r="A67" s="13"/>
      <c r="B67" s="18"/>
      <c r="C67" s="13"/>
      <c r="D67" s="11" t="str">
        <f t="shared" si="1"/>
        <v>0</v>
      </c>
      <c r="E67" s="15" t="str">
        <f>IFERROR(VLOOKUP($A67,'CR ACT'!$A$3:$G$9999,2,0),"")</f>
        <v/>
      </c>
      <c r="F67" s="15" t="str">
        <f>IFERROR(VLOOKUP($A67,'CR ACT'!$A$3:$G$9999,3,0),"")</f>
        <v/>
      </c>
      <c r="G67" s="13" t="str">
        <f>IFERROR(VLOOKUP($A67,'CR ACT'!$A$3:$G$9999,4,0),"")</f>
        <v/>
      </c>
      <c r="H67" s="15" t="str">
        <f>IFERROR(VLOOKUP($A67,'CR ACT'!$A$3:$G$9999,5,0),"")</f>
        <v/>
      </c>
      <c r="I67" s="15" t="str">
        <f>IFERROR(VLOOKUP($A67,'CR ACT'!$A$3:$G$9999,6,0),"")</f>
        <v/>
      </c>
      <c r="J67" s="21" t="str">
        <f>IFERROR(VLOOKUP($A67,'CR ACT'!$A$3:$G$9999,7,0),"")</f>
        <v/>
      </c>
    </row>
    <row r="68" ht="16.5" hidden="1" spans="1:10">
      <c r="A68" s="13"/>
      <c r="B68" s="18"/>
      <c r="C68" s="16"/>
      <c r="D68" s="11" t="str">
        <f t="shared" si="1"/>
        <v>0</v>
      </c>
      <c r="E68" s="17" t="str">
        <f>IFERROR(VLOOKUP($A68,'CR ACT'!$A$3:$G$9999,2,0),"")</f>
        <v/>
      </c>
      <c r="F68" s="17" t="str">
        <f>IFERROR(VLOOKUP($A68,'CR ACT'!$A$3:$G$9999,3,0),"")</f>
        <v/>
      </c>
      <c r="G68" s="16" t="str">
        <f>IFERROR(VLOOKUP($A68,'CR ACT'!$A$3:$G$9999,4,0),"")</f>
        <v/>
      </c>
      <c r="H68" s="17" t="str">
        <f>IFERROR(VLOOKUP($A68,'CR ACT'!$A$3:$G$9999,5,0),"")</f>
        <v/>
      </c>
      <c r="I68" s="17" t="str">
        <f>IFERROR(VLOOKUP($A68,'CR ACT'!$A$3:$G$9999,6,0),"")</f>
        <v/>
      </c>
      <c r="J68" s="22" t="str">
        <f>IFERROR(VLOOKUP($A68,'CR ACT'!$A$3:$G$9999,7,0),"")</f>
        <v/>
      </c>
    </row>
    <row r="69" ht="15.75" hidden="1" spans="1:10">
      <c r="A69" s="9">
        <v>57</v>
      </c>
      <c r="B69" s="10">
        <v>19</v>
      </c>
      <c r="C69" s="11">
        <v>1</v>
      </c>
      <c r="D69" s="11" t="str">
        <f t="shared" si="1"/>
        <v>19-1</v>
      </c>
      <c r="E69" s="12">
        <f>IFERROR(VLOOKUP($A69,'CR ACT'!$A$3:$G$9999,2,0),"")</f>
        <v>0.569444444444445</v>
      </c>
      <c r="F69" s="12" t="str">
        <f>IFERROR(VLOOKUP($A69,'CR ACT'!$A$3:$G$9999,3,0),"")</f>
        <v>PSL</v>
      </c>
      <c r="G69" s="11" t="str">
        <f>IFERROR(VLOOKUP($A69,'CR ACT'!$A$3:$G$9999,4,0),"")</f>
        <v>NH</v>
      </c>
      <c r="H69" s="12" t="str">
        <f>IFERROR(VLOOKUP($A69,'CR ACT'!$A$3:$G$9999,5,0),"")</f>
        <v>KLKV</v>
      </c>
      <c r="I69" s="12">
        <f>IFERROR(VLOOKUP($A69,'CR ACT'!$A$3:$G$9999,6,0),"")</f>
        <v>0.576388888888889</v>
      </c>
      <c r="J69" s="20">
        <f>IFERROR(VLOOKUP($A69,'CR ACT'!$A$3:$G$9999,7,0),"")</f>
        <v>3.5</v>
      </c>
    </row>
    <row r="70" ht="15.75" hidden="1" spans="1:10">
      <c r="A70" s="13">
        <v>246</v>
      </c>
      <c r="B70" s="14">
        <v>19</v>
      </c>
      <c r="C70" s="13">
        <v>2</v>
      </c>
      <c r="D70" s="11" t="str">
        <f t="shared" si="1"/>
        <v>19-2</v>
      </c>
      <c r="E70" s="15">
        <f>IFERROR(VLOOKUP($A70,'CR ACT'!$A$3:$G$9999,2,0),"")</f>
        <v>0.583333333333338</v>
      </c>
      <c r="F70" s="15" t="str">
        <f>IFERROR(VLOOKUP($A70,'CR ACT'!$A$3:$G$9999,3,0),"")</f>
        <v>KLKV</v>
      </c>
      <c r="G70" s="13" t="str">
        <f>IFERROR(VLOOKUP($A70,'CR ACT'!$A$3:$G$9999,4,0),"")</f>
        <v>NH</v>
      </c>
      <c r="H70" s="15" t="str">
        <f>IFERROR(VLOOKUP($A70,'CR ACT'!$A$3:$G$9999,5,0),"")</f>
        <v>MC</v>
      </c>
      <c r="I70" s="15">
        <f>IFERROR(VLOOKUP($A70,'CR ACT'!$A$3:$G$9999,6,0),"")</f>
        <v>0.652777777777782</v>
      </c>
      <c r="J70" s="21">
        <f>IFERROR(VLOOKUP($A70,'CR ACT'!$A$3:$G$9999,7,0),"")</f>
        <v>40</v>
      </c>
    </row>
    <row r="71" ht="15.75" hidden="1" spans="1:10">
      <c r="A71" s="13">
        <v>362</v>
      </c>
      <c r="B71" s="10">
        <v>29</v>
      </c>
      <c r="C71" s="13">
        <v>3</v>
      </c>
      <c r="D71" s="11" t="str">
        <f t="shared" ref="D71:D134" si="2">B71&amp;-C71</f>
        <v>29-3</v>
      </c>
      <c r="E71" s="15">
        <f>IFERROR(VLOOKUP($A71,'CR ACT'!$A$3:$G$9999,2,0),"")</f>
        <v>0.388888888888889</v>
      </c>
      <c r="F71" s="15" t="str">
        <f>IFERROR(VLOOKUP($A71,'CR ACT'!$A$3:$G$9999,3,0),"")</f>
        <v>MC</v>
      </c>
      <c r="G71" s="13" t="str">
        <f>IFERROR(VLOOKUP($A71,'CR ACT'!$A$3:$G$9999,4,0),"")</f>
        <v>NH</v>
      </c>
      <c r="H71" s="15" t="str">
        <f>IFERROR(VLOOKUP($A71,'CR ACT'!$A$3:$G$9999,5,0),"")</f>
        <v>KLKV</v>
      </c>
      <c r="I71" s="15">
        <f>IFERROR(VLOOKUP($A71,'CR ACT'!$A$3:$G$9999,6,0),"")</f>
        <v>0.458333333333333</v>
      </c>
      <c r="J71" s="21">
        <f>IFERROR(VLOOKUP($A71,'CR ACT'!$A$3:$G$9999,7,0),"")</f>
        <v>40</v>
      </c>
    </row>
    <row r="72" ht="15.75" hidden="1" spans="1:10">
      <c r="A72" s="13">
        <v>294</v>
      </c>
      <c r="B72" s="14">
        <v>19</v>
      </c>
      <c r="C72" s="13">
        <v>4</v>
      </c>
      <c r="D72" s="11" t="str">
        <f t="shared" si="2"/>
        <v>19-4</v>
      </c>
      <c r="E72" s="15">
        <f>IFERROR(VLOOKUP($A72,'CR ACT'!$A$3:$G$9999,2,0),"")</f>
        <v>0.753472222222222</v>
      </c>
      <c r="F72" s="15" t="str">
        <f>IFERROR(VLOOKUP($A72,'CR ACT'!$A$3:$G$9999,3,0),"")</f>
        <v>KLKV</v>
      </c>
      <c r="G72" s="13" t="str">
        <f>IFERROR(VLOOKUP($A72,'CR ACT'!$A$3:$G$9999,4,0),"")</f>
        <v>NH</v>
      </c>
      <c r="H72" s="15" t="str">
        <f>IFERROR(VLOOKUP($A72,'CR ACT'!$A$3:$G$9999,5,0),"")</f>
        <v>TVM</v>
      </c>
      <c r="I72" s="15">
        <f>IFERROR(VLOOKUP($A72,'CR ACT'!$A$3:$G$9999,6,0),"")</f>
        <v>0.809027777777778</v>
      </c>
      <c r="J72" s="21">
        <f>IFERROR(VLOOKUP($A72,'CR ACT'!$A$3:$G$9999,7,0),"")</f>
        <v>33.7</v>
      </c>
    </row>
    <row r="73" ht="15.75" hidden="1" spans="1:10">
      <c r="A73" s="13">
        <v>373</v>
      </c>
      <c r="B73" s="10">
        <v>31</v>
      </c>
      <c r="C73" s="13">
        <v>3</v>
      </c>
      <c r="D73" s="11" t="str">
        <f t="shared" si="2"/>
        <v>31-3</v>
      </c>
      <c r="E73" s="15">
        <f>IFERROR(VLOOKUP($A73,'CR ACT'!$A$3:$G$9999,2,0),"")</f>
        <v>0.409722222222222</v>
      </c>
      <c r="F73" s="15" t="str">
        <f>IFERROR(VLOOKUP($A73,'CR ACT'!$A$3:$G$9999,3,0),"")</f>
        <v>MC</v>
      </c>
      <c r="G73" s="13" t="str">
        <f>IFERROR(VLOOKUP($A73,'CR ACT'!$A$3:$G$9999,4,0),"")</f>
        <v>NH</v>
      </c>
      <c r="H73" s="15" t="str">
        <f>IFERROR(VLOOKUP($A73,'CR ACT'!$A$3:$G$9999,5,0),"")</f>
        <v>KLKV</v>
      </c>
      <c r="I73" s="15">
        <f>IFERROR(VLOOKUP($A73,'CR ACT'!$A$3:$G$9999,6,0),"")</f>
        <v>0.479166666666666</v>
      </c>
      <c r="J73" s="21">
        <f>IFERROR(VLOOKUP($A73,'CR ACT'!$A$3:$G$9999,7,0),"")</f>
        <v>40</v>
      </c>
    </row>
    <row r="74" ht="15.75" hidden="1" spans="1:10">
      <c r="A74" s="13">
        <v>117</v>
      </c>
      <c r="B74" s="14">
        <v>19</v>
      </c>
      <c r="C74" s="13">
        <v>6</v>
      </c>
      <c r="D74" s="11" t="str">
        <f t="shared" si="2"/>
        <v>19-6</v>
      </c>
      <c r="E74" s="15">
        <f>IFERROR(VLOOKUP($A74,'CR ACT'!$A$3:$G$9999,2,0),"")</f>
        <v>0.875</v>
      </c>
      <c r="F74" s="15" t="str">
        <f>IFERROR(VLOOKUP($A74,'CR ACT'!$A$3:$G$9999,3,0),"")</f>
        <v>KLKV</v>
      </c>
      <c r="G74" s="13" t="str">
        <f>IFERROR(VLOOKUP($A74,'CR ACT'!$A$3:$G$9999,4,0),"")</f>
        <v>NH</v>
      </c>
      <c r="H74" s="15" t="str">
        <f>IFERROR(VLOOKUP($A74,'CR ACT'!$A$3:$G$9999,5,0),"")</f>
        <v>PSL</v>
      </c>
      <c r="I74" s="15">
        <f>IFERROR(VLOOKUP($A74,'CR ACT'!$A$3:$G$9999,6,0),"")</f>
        <v>0.881944444444444</v>
      </c>
      <c r="J74" s="21">
        <f>IFERROR(VLOOKUP($A74,'CR ACT'!$A$3:$G$9999,7,0),"")</f>
        <v>3.5</v>
      </c>
    </row>
    <row r="75" ht="15.75" hidden="1" spans="1:10">
      <c r="A75" s="13"/>
      <c r="B75" s="18"/>
      <c r="C75" s="13"/>
      <c r="D75" s="11" t="str">
        <f t="shared" si="2"/>
        <v>0</v>
      </c>
      <c r="E75" s="15" t="str">
        <f>IFERROR(VLOOKUP($A75,'CR ACT'!$A$3:$G$9999,2,0),"")</f>
        <v/>
      </c>
      <c r="F75" s="15" t="str">
        <f>IFERROR(VLOOKUP($A75,'CR ACT'!$A$3:$G$9999,3,0),"")</f>
        <v/>
      </c>
      <c r="G75" s="13" t="str">
        <f>IFERROR(VLOOKUP($A75,'CR ACT'!$A$3:$G$9999,4,0),"")</f>
        <v/>
      </c>
      <c r="H75" s="15" t="str">
        <f>IFERROR(VLOOKUP($A75,'CR ACT'!$A$3:$G$9999,5,0),"")</f>
        <v/>
      </c>
      <c r="I75" s="15" t="str">
        <f>IFERROR(VLOOKUP($A75,'CR ACT'!$A$3:$G$9999,6,0),"")</f>
        <v/>
      </c>
      <c r="J75" s="21" t="str">
        <f>IFERROR(VLOOKUP($A75,'CR ACT'!$A$3:$G$9999,7,0),"")</f>
        <v/>
      </c>
    </row>
    <row r="76" ht="16.5" hidden="1" spans="1:10">
      <c r="A76" s="13"/>
      <c r="B76" s="18"/>
      <c r="C76" s="16"/>
      <c r="D76" s="11" t="str">
        <f t="shared" si="2"/>
        <v>0</v>
      </c>
      <c r="E76" s="17" t="str">
        <f>IFERROR(VLOOKUP($A76,'CR ACT'!$A$3:$G$9999,2,0),"")</f>
        <v/>
      </c>
      <c r="F76" s="17" t="str">
        <f>IFERROR(VLOOKUP($A76,'CR ACT'!$A$3:$G$9999,3,0),"")</f>
        <v/>
      </c>
      <c r="G76" s="16" t="str">
        <f>IFERROR(VLOOKUP($A76,'CR ACT'!$A$3:$G$9999,4,0),"")</f>
        <v/>
      </c>
      <c r="H76" s="17" t="str">
        <f>IFERROR(VLOOKUP($A76,'CR ACT'!$A$3:$G$9999,5,0),"")</f>
        <v/>
      </c>
      <c r="I76" s="17" t="str">
        <f>IFERROR(VLOOKUP($A76,'CR ACT'!$A$3:$G$9999,6,0),"")</f>
        <v/>
      </c>
      <c r="J76" s="22" t="str">
        <f>IFERROR(VLOOKUP($A76,'CR ACT'!$A$3:$G$9999,7,0),"")</f>
        <v/>
      </c>
    </row>
    <row r="77" ht="15.75" hidden="1" spans="1:10">
      <c r="A77" s="9">
        <v>8</v>
      </c>
      <c r="B77" s="10">
        <v>20</v>
      </c>
      <c r="C77" s="11">
        <v>1</v>
      </c>
      <c r="D77" s="11" t="str">
        <f t="shared" si="2"/>
        <v>20-1</v>
      </c>
      <c r="E77" s="12">
        <f>IFERROR(VLOOKUP($A77,'CR ACT'!$A$3:$G$9999,2,0),"")</f>
        <v>0.222222222222222</v>
      </c>
      <c r="F77" s="12" t="str">
        <f>IFERROR(VLOOKUP($A77,'CR ACT'!$A$3:$G$9999,3,0),"")</f>
        <v>PSL</v>
      </c>
      <c r="G77" s="11" t="str">
        <f>IFERROR(VLOOKUP($A77,'CR ACT'!$A$3:$G$9999,4,0),"")</f>
        <v>NH</v>
      </c>
      <c r="H77" s="12" t="str">
        <f>IFERROR(VLOOKUP($A77,'CR ACT'!$A$3:$G$9999,5,0),"")</f>
        <v>KLKV</v>
      </c>
      <c r="I77" s="12">
        <f>IFERROR(VLOOKUP($A77,'CR ACT'!$A$3:$G$9999,6,0),"")</f>
        <v>0.229166666666666</v>
      </c>
      <c r="J77" s="20">
        <f>IFERROR(VLOOKUP($A77,'CR ACT'!$A$3:$G$9999,7,0),"")</f>
        <v>3.5</v>
      </c>
    </row>
    <row r="78" ht="15.75" hidden="1" spans="1:10">
      <c r="A78" s="13">
        <v>137</v>
      </c>
      <c r="B78" s="14">
        <v>20</v>
      </c>
      <c r="C78" s="13">
        <v>2</v>
      </c>
      <c r="D78" s="11" t="str">
        <f t="shared" si="2"/>
        <v>20-2</v>
      </c>
      <c r="E78" s="15">
        <f>IFERROR(VLOOKUP($A78,'CR ACT'!$A$3:$G$9999,2,0),"")</f>
        <v>0.236111111111111</v>
      </c>
      <c r="F78" s="15" t="str">
        <f>IFERROR(VLOOKUP($A78,'CR ACT'!$A$3:$G$9999,3,0),"")</f>
        <v>KLKV</v>
      </c>
      <c r="G78" s="13" t="str">
        <f>IFERROR(VLOOKUP($A78,'CR ACT'!$A$3:$G$9999,4,0),"")</f>
        <v>NH</v>
      </c>
      <c r="H78" s="15" t="str">
        <f>IFERROR(VLOOKUP($A78,'CR ACT'!$A$3:$G$9999,5,0),"")</f>
        <v>TVM</v>
      </c>
      <c r="I78" s="15">
        <f>IFERROR(VLOOKUP($A78,'CR ACT'!$A$3:$G$9999,6,0),"")</f>
        <v>0.291666666666667</v>
      </c>
      <c r="J78" s="21">
        <f>IFERROR(VLOOKUP($A78,'CR ACT'!$A$3:$G$9999,7,0),"")</f>
        <v>33.7</v>
      </c>
    </row>
    <row r="79" ht="15.75" hidden="1" spans="1:10">
      <c r="A79" s="13">
        <v>349</v>
      </c>
      <c r="B79" s="10">
        <v>42</v>
      </c>
      <c r="C79" s="13">
        <v>3</v>
      </c>
      <c r="D79" s="11" t="str">
        <f t="shared" si="2"/>
        <v>42-3</v>
      </c>
      <c r="E79" s="15">
        <f>IFERROR(VLOOKUP($A79,'CR ACT'!$A$3:$G$9999,2,0),"")</f>
        <v>0.409722222222222</v>
      </c>
      <c r="F79" s="15" t="str">
        <f>IFERROR(VLOOKUP($A79,'CR ACT'!$A$3:$G$9999,3,0),"")</f>
        <v>TVM</v>
      </c>
      <c r="G79" s="13" t="str">
        <f>IFERROR(VLOOKUP($A79,'CR ACT'!$A$3:$G$9999,4,0),"")</f>
        <v>NH</v>
      </c>
      <c r="H79" s="15" t="str">
        <f>IFERROR(VLOOKUP($A79,'CR ACT'!$A$3:$G$9999,5,0),"")</f>
        <v>KLKV</v>
      </c>
      <c r="I79" s="15">
        <f>IFERROR(VLOOKUP($A79,'CR ACT'!$A$3:$G$9999,6,0),"")</f>
        <v>0.465277777777778</v>
      </c>
      <c r="J79" s="21">
        <f>IFERROR(VLOOKUP($A79,'CR ACT'!$A$3:$G$9999,7,0),"")</f>
        <v>33.7</v>
      </c>
    </row>
    <row r="80" ht="15.75" hidden="1" spans="1:10">
      <c r="A80" s="13">
        <v>195</v>
      </c>
      <c r="B80" s="14">
        <v>20</v>
      </c>
      <c r="C80" s="13">
        <v>4</v>
      </c>
      <c r="D80" s="11" t="str">
        <f t="shared" si="2"/>
        <v>20-4</v>
      </c>
      <c r="E80" s="15">
        <f>IFERROR(VLOOKUP($A80,'CR ACT'!$A$3:$G$9999,2,0),"")</f>
        <v>0.375</v>
      </c>
      <c r="F80" s="15" t="str">
        <f>IFERROR(VLOOKUP($A80,'CR ACT'!$A$3:$G$9999,3,0),"")</f>
        <v>KLKV</v>
      </c>
      <c r="G80" s="13" t="str">
        <f>IFERROR(VLOOKUP($A80,'CR ACT'!$A$3:$G$9999,4,0),"")</f>
        <v>NH</v>
      </c>
      <c r="H80" s="15" t="str">
        <f>IFERROR(VLOOKUP($A80,'CR ACT'!$A$3:$G$9999,5,0),"")</f>
        <v>MC</v>
      </c>
      <c r="I80" s="15">
        <f>IFERROR(VLOOKUP($A80,'CR ACT'!$A$3:$G$9999,6,0),"")</f>
        <v>0.458333333333333</v>
      </c>
      <c r="J80" s="21">
        <f>IFERROR(VLOOKUP($A80,'CR ACT'!$A$3:$G$9999,7,0),"")</f>
        <v>40</v>
      </c>
    </row>
    <row r="81" ht="15.75" hidden="1" spans="1:10">
      <c r="A81" s="13">
        <v>377</v>
      </c>
      <c r="B81" s="10">
        <v>43</v>
      </c>
      <c r="C81" s="13">
        <v>3</v>
      </c>
      <c r="D81" s="11" t="str">
        <f t="shared" si="2"/>
        <v>43-3</v>
      </c>
      <c r="E81" s="15">
        <f>IFERROR(VLOOKUP($A81,'CR ACT'!$A$3:$G$9999,2,0),"")</f>
        <v>0.409722222222222</v>
      </c>
      <c r="F81" s="15" t="str">
        <f>IFERROR(VLOOKUP($A81,'CR ACT'!$A$3:$G$9999,3,0),"")</f>
        <v>EF</v>
      </c>
      <c r="G81" s="13" t="str">
        <f>IFERROR(VLOOKUP($A81,'CR ACT'!$A$3:$G$9999,4,0),"")</f>
        <v>NH</v>
      </c>
      <c r="H81" s="15" t="str">
        <f>IFERROR(VLOOKUP($A81,'CR ACT'!$A$3:$G$9999,5,0),"")</f>
        <v>KLKV</v>
      </c>
      <c r="I81" s="15">
        <f>IFERROR(VLOOKUP($A81,'CR ACT'!$A$3:$G$9999,6,0),"")</f>
        <v>0.46875</v>
      </c>
      <c r="J81" s="21">
        <f>IFERROR(VLOOKUP($A81,'CR ACT'!$A$3:$G$9999,7,0),"")</f>
        <v>33.7</v>
      </c>
    </row>
    <row r="82" ht="15.75" hidden="1" spans="1:10">
      <c r="A82" s="13">
        <v>70</v>
      </c>
      <c r="B82" s="14">
        <v>20</v>
      </c>
      <c r="C82" s="13">
        <v>6</v>
      </c>
      <c r="D82" s="11" t="str">
        <f t="shared" si="2"/>
        <v>20-6</v>
      </c>
      <c r="E82" s="15">
        <f>IFERROR(VLOOKUP($A82,'CR ACT'!$A$3:$G$9999,2,0),"")</f>
        <v>0.541666666666667</v>
      </c>
      <c r="F82" s="15" t="str">
        <f>IFERROR(VLOOKUP($A82,'CR ACT'!$A$3:$G$9999,3,0),"")</f>
        <v>KLKV</v>
      </c>
      <c r="G82" s="13" t="str">
        <f>IFERROR(VLOOKUP($A82,'CR ACT'!$A$3:$G$9999,4,0),"")</f>
        <v>NH</v>
      </c>
      <c r="H82" s="15" t="str">
        <f>IFERROR(VLOOKUP($A82,'CR ACT'!$A$3:$G$9999,5,0),"")</f>
        <v>PSL</v>
      </c>
      <c r="I82" s="15">
        <f>IFERROR(VLOOKUP($A82,'CR ACT'!$A$3:$G$9999,6,0),"")</f>
        <v>0.548611111111111</v>
      </c>
      <c r="J82" s="21">
        <f>IFERROR(VLOOKUP($A82,'CR ACT'!$A$3:$G$9999,7,0),"")</f>
        <v>3.5</v>
      </c>
    </row>
    <row r="83" ht="15.75" hidden="1" spans="1:10">
      <c r="A83" s="13"/>
      <c r="B83" s="18"/>
      <c r="C83" s="13"/>
      <c r="D83" s="11" t="str">
        <f t="shared" si="2"/>
        <v>0</v>
      </c>
      <c r="E83" s="15" t="str">
        <f>IFERROR(VLOOKUP($A83,'CR ACT'!$A$3:$G$9999,2,0),"")</f>
        <v/>
      </c>
      <c r="F83" s="15" t="str">
        <f>IFERROR(VLOOKUP($A83,'CR ACT'!$A$3:$G$9999,3,0),"")</f>
        <v/>
      </c>
      <c r="G83" s="13" t="str">
        <f>IFERROR(VLOOKUP($A83,'CR ACT'!$A$3:$G$9999,4,0),"")</f>
        <v/>
      </c>
      <c r="H83" s="15" t="str">
        <f>IFERROR(VLOOKUP($A83,'CR ACT'!$A$3:$G$9999,5,0),"")</f>
        <v/>
      </c>
      <c r="I83" s="15" t="str">
        <f>IFERROR(VLOOKUP($A83,'CR ACT'!$A$3:$G$9999,6,0),"")</f>
        <v/>
      </c>
      <c r="J83" s="21" t="str">
        <f>IFERROR(VLOOKUP($A83,'CR ACT'!$A$3:$G$9999,7,0),"")</f>
        <v/>
      </c>
    </row>
    <row r="84" ht="16.5" hidden="1" spans="1:10">
      <c r="A84" s="13"/>
      <c r="B84" s="18"/>
      <c r="C84" s="16"/>
      <c r="D84" s="11" t="str">
        <f t="shared" si="2"/>
        <v>0</v>
      </c>
      <c r="E84" s="17" t="str">
        <f>IFERROR(VLOOKUP($A84,'CR ACT'!$A$3:$G$9999,2,0),"")</f>
        <v/>
      </c>
      <c r="F84" s="17" t="str">
        <f>IFERROR(VLOOKUP($A84,'CR ACT'!$A$3:$G$9999,3,0),"")</f>
        <v/>
      </c>
      <c r="G84" s="16" t="str">
        <f>IFERROR(VLOOKUP($A84,'CR ACT'!$A$3:$G$9999,4,0),"")</f>
        <v/>
      </c>
      <c r="H84" s="17" t="str">
        <f>IFERROR(VLOOKUP($A84,'CR ACT'!$A$3:$G$9999,5,0),"")</f>
        <v/>
      </c>
      <c r="I84" s="17" t="str">
        <f>IFERROR(VLOOKUP($A84,'CR ACT'!$A$3:$G$9999,6,0),"")</f>
        <v/>
      </c>
      <c r="J84" s="22" t="str">
        <f>IFERROR(VLOOKUP($A84,'CR ACT'!$A$3:$G$9999,7,0),"")</f>
        <v/>
      </c>
    </row>
    <row r="85" ht="15.75" hidden="1" spans="1:10">
      <c r="A85" s="9">
        <v>58</v>
      </c>
      <c r="B85" s="10">
        <v>21</v>
      </c>
      <c r="C85" s="11">
        <v>1</v>
      </c>
      <c r="D85" s="11" t="str">
        <f t="shared" si="2"/>
        <v>21-1</v>
      </c>
      <c r="E85" s="12">
        <f>IFERROR(VLOOKUP($A85,'CR ACT'!$A$3:$G$9999,2,0),"")</f>
        <v>0.579861111111111</v>
      </c>
      <c r="F85" s="12" t="str">
        <f>IFERROR(VLOOKUP($A85,'CR ACT'!$A$3:$G$9999,3,0),"")</f>
        <v>PSL</v>
      </c>
      <c r="G85" s="11" t="str">
        <f>IFERROR(VLOOKUP($A85,'CR ACT'!$A$3:$G$9999,4,0),"")</f>
        <v>NH</v>
      </c>
      <c r="H85" s="12" t="str">
        <f>IFERROR(VLOOKUP($A85,'CR ACT'!$A$3:$G$9999,5,0),"")</f>
        <v>KLKV</v>
      </c>
      <c r="I85" s="12">
        <f>IFERROR(VLOOKUP($A85,'CR ACT'!$A$3:$G$9999,6,0),"")</f>
        <v>0.586805555555555</v>
      </c>
      <c r="J85" s="20">
        <f>IFERROR(VLOOKUP($A85,'CR ACT'!$A$3:$G$9999,7,0),"")</f>
        <v>3.5</v>
      </c>
    </row>
    <row r="86" ht="15.75" hidden="1" spans="1:10">
      <c r="A86" s="13">
        <v>248</v>
      </c>
      <c r="B86" s="14">
        <v>21</v>
      </c>
      <c r="C86" s="13">
        <v>2</v>
      </c>
      <c r="D86" s="11" t="str">
        <f t="shared" si="2"/>
        <v>21-2</v>
      </c>
      <c r="E86" s="15">
        <f>IFERROR(VLOOKUP($A86,'CR ACT'!$A$3:$G$9999,2,0),"")</f>
        <v>0.593750000000005</v>
      </c>
      <c r="F86" s="15" t="str">
        <f>IFERROR(VLOOKUP($A86,'CR ACT'!$A$3:$G$9999,3,0),"")</f>
        <v>KLKV</v>
      </c>
      <c r="G86" s="13" t="str">
        <f>IFERROR(VLOOKUP($A86,'CR ACT'!$A$3:$G$9999,4,0),"")</f>
        <v>NH</v>
      </c>
      <c r="H86" s="15" t="str">
        <f>IFERROR(VLOOKUP($A86,'CR ACT'!$A$3:$G$9999,5,0),"")</f>
        <v>TVM</v>
      </c>
      <c r="I86" s="15">
        <f>IFERROR(VLOOKUP($A86,'CR ACT'!$A$3:$G$9999,6,0),"")</f>
        <v>0.649305555555561</v>
      </c>
      <c r="J86" s="21">
        <f>IFERROR(VLOOKUP($A86,'CR ACT'!$A$3:$G$9999,7,0),"")</f>
        <v>33.7</v>
      </c>
    </row>
    <row r="87" ht="15.75" hidden="1" spans="1:10">
      <c r="A87" s="13">
        <v>365</v>
      </c>
      <c r="B87" s="10">
        <v>33</v>
      </c>
      <c r="C87" s="13">
        <v>3</v>
      </c>
      <c r="D87" s="11" t="str">
        <f t="shared" si="2"/>
        <v>33-3</v>
      </c>
      <c r="E87" s="15">
        <f>IFERROR(VLOOKUP($A87,'CR ACT'!$A$3:$G$9999,2,0),"")</f>
        <v>0.413194444444444</v>
      </c>
      <c r="F87" s="15" t="str">
        <f>IFERROR(VLOOKUP($A87,'CR ACT'!$A$3:$G$9999,3,0),"")</f>
        <v>TVM</v>
      </c>
      <c r="G87" s="13" t="str">
        <f>IFERROR(VLOOKUP($A87,'CR ACT'!$A$3:$G$9999,4,0),"")</f>
        <v>NH</v>
      </c>
      <c r="H87" s="15" t="str">
        <f>IFERROR(VLOOKUP($A87,'CR ACT'!$A$3:$G$9999,5,0),"")</f>
        <v>KLKV</v>
      </c>
      <c r="I87" s="15">
        <f>IFERROR(VLOOKUP($A87,'CR ACT'!$A$3:$G$9999,6,0),"")</f>
        <v>0.461805555555555</v>
      </c>
      <c r="J87" s="21">
        <f>IFERROR(VLOOKUP($A87,'CR ACT'!$A$3:$G$9999,7,0),"")</f>
        <v>33.7</v>
      </c>
    </row>
    <row r="88" ht="15.75" hidden="1" spans="1:10">
      <c r="A88" s="13">
        <v>286</v>
      </c>
      <c r="B88" s="14">
        <v>21</v>
      </c>
      <c r="C88" s="13">
        <v>4</v>
      </c>
      <c r="D88" s="11" t="str">
        <f t="shared" si="2"/>
        <v>21-4</v>
      </c>
      <c r="E88" s="15">
        <f>IFERROR(VLOOKUP($A88,'CR ACT'!$A$3:$G$9999,2,0),"")</f>
        <v>0.732638888888889</v>
      </c>
      <c r="F88" s="15" t="str">
        <f>IFERROR(VLOOKUP($A88,'CR ACT'!$A$3:$G$9999,3,0),"")</f>
        <v>KLKV</v>
      </c>
      <c r="G88" s="13" t="str">
        <f>IFERROR(VLOOKUP($A88,'CR ACT'!$A$3:$G$9999,4,0),"")</f>
        <v>NH</v>
      </c>
      <c r="H88" s="15" t="str">
        <f>IFERROR(VLOOKUP($A88,'CR ACT'!$A$3:$G$9999,5,0),"")</f>
        <v>MC</v>
      </c>
      <c r="I88" s="15">
        <f>IFERROR(VLOOKUP($A88,'CR ACT'!$A$3:$G$9999,6,0),"")</f>
        <v>0.802083333333333</v>
      </c>
      <c r="J88" s="21">
        <f>IFERROR(VLOOKUP($A88,'CR ACT'!$A$3:$G$9999,7,0),"")</f>
        <v>40</v>
      </c>
    </row>
    <row r="89" ht="15.75" hidden="1" spans="1:10">
      <c r="A89" s="13">
        <v>339</v>
      </c>
      <c r="B89" s="10">
        <v>24</v>
      </c>
      <c r="C89" s="13">
        <v>3</v>
      </c>
      <c r="D89" s="11" t="str">
        <f t="shared" si="2"/>
        <v>24-3</v>
      </c>
      <c r="E89" s="15">
        <f>IFERROR(VLOOKUP($A89,'CR ACT'!$A$3:$G$9999,2,0),"")</f>
        <v>0.420138888888889</v>
      </c>
      <c r="F89" s="15" t="str">
        <f>IFERROR(VLOOKUP($A89,'CR ACT'!$A$3:$G$9999,3,0),"")</f>
        <v>TVM</v>
      </c>
      <c r="G89" s="13" t="str">
        <f>IFERROR(VLOOKUP($A89,'CR ACT'!$A$3:$G$9999,4,0),"")</f>
        <v>NH</v>
      </c>
      <c r="H89" s="15" t="str">
        <f>IFERROR(VLOOKUP($A89,'CR ACT'!$A$3:$G$9999,5,0),"")</f>
        <v>KLKV</v>
      </c>
      <c r="I89" s="15">
        <f>IFERROR(VLOOKUP($A89,'CR ACT'!$A$3:$G$9999,6,0),"")</f>
        <v>0.475694444444444</v>
      </c>
      <c r="J89" s="21">
        <f>IFERROR(VLOOKUP($A89,'CR ACT'!$A$3:$G$9999,7,0),"")</f>
        <v>33.7</v>
      </c>
    </row>
    <row r="90" ht="15.75" hidden="1" spans="1:10">
      <c r="A90" s="13">
        <v>118</v>
      </c>
      <c r="B90" s="14">
        <v>21</v>
      </c>
      <c r="C90" s="13">
        <v>6</v>
      </c>
      <c r="D90" s="11" t="str">
        <f t="shared" si="2"/>
        <v>21-6</v>
      </c>
      <c r="E90" s="15">
        <f>IFERROR(VLOOKUP($A90,'CR ACT'!$A$3:$G$9999,2,0),"")</f>
        <v>0.885416666666667</v>
      </c>
      <c r="F90" s="15" t="str">
        <f>IFERROR(VLOOKUP($A90,'CR ACT'!$A$3:$G$9999,3,0),"")</f>
        <v>KLKV</v>
      </c>
      <c r="G90" s="13" t="str">
        <f>IFERROR(VLOOKUP($A90,'CR ACT'!$A$3:$G$9999,4,0),"")</f>
        <v>NH</v>
      </c>
      <c r="H90" s="15" t="str">
        <f>IFERROR(VLOOKUP($A90,'CR ACT'!$A$3:$G$9999,5,0),"")</f>
        <v>PSL</v>
      </c>
      <c r="I90" s="15">
        <f>IFERROR(VLOOKUP($A90,'CR ACT'!$A$3:$G$9999,6,0),"")</f>
        <v>0.892361111111111</v>
      </c>
      <c r="J90" s="21">
        <f>IFERROR(VLOOKUP($A90,'CR ACT'!$A$3:$G$9999,7,0),"")</f>
        <v>3.5</v>
      </c>
    </row>
    <row r="91" ht="15.75" hidden="1" spans="1:10">
      <c r="A91" s="13"/>
      <c r="B91" s="18"/>
      <c r="C91" s="13"/>
      <c r="D91" s="11" t="str">
        <f t="shared" si="2"/>
        <v>0</v>
      </c>
      <c r="E91" s="15" t="str">
        <f>IFERROR(VLOOKUP($A91,'CR ACT'!$A$3:$G$9999,2,0),"")</f>
        <v/>
      </c>
      <c r="F91" s="15" t="str">
        <f>IFERROR(VLOOKUP($A91,'CR ACT'!$A$3:$G$9999,3,0),"")</f>
        <v/>
      </c>
      <c r="G91" s="13" t="str">
        <f>IFERROR(VLOOKUP($A91,'CR ACT'!$A$3:$G$9999,4,0),"")</f>
        <v/>
      </c>
      <c r="H91" s="15" t="str">
        <f>IFERROR(VLOOKUP($A91,'CR ACT'!$A$3:$G$9999,5,0),"")</f>
        <v/>
      </c>
      <c r="I91" s="15" t="str">
        <f>IFERROR(VLOOKUP($A91,'CR ACT'!$A$3:$G$9999,6,0),"")</f>
        <v/>
      </c>
      <c r="J91" s="21" t="str">
        <f>IFERROR(VLOOKUP($A91,'CR ACT'!$A$3:$G$9999,7,0),"")</f>
        <v/>
      </c>
    </row>
    <row r="92" ht="16.5" hidden="1" spans="1:10">
      <c r="A92" s="13"/>
      <c r="B92" s="18"/>
      <c r="C92" s="16"/>
      <c r="D92" s="11" t="str">
        <f t="shared" si="2"/>
        <v>0</v>
      </c>
      <c r="E92" s="17" t="str">
        <f>IFERROR(VLOOKUP($A92,'CR ACT'!$A$3:$G$9999,2,0),"")</f>
        <v/>
      </c>
      <c r="F92" s="17" t="str">
        <f>IFERROR(VLOOKUP($A92,'CR ACT'!$A$3:$G$9999,3,0),"")</f>
        <v/>
      </c>
      <c r="G92" s="16" t="str">
        <f>IFERROR(VLOOKUP($A92,'CR ACT'!$A$3:$G$9999,4,0),"")</f>
        <v/>
      </c>
      <c r="H92" s="17" t="str">
        <f>IFERROR(VLOOKUP($A92,'CR ACT'!$A$3:$G$9999,5,0),"")</f>
        <v/>
      </c>
      <c r="I92" s="17" t="str">
        <f>IFERROR(VLOOKUP($A92,'CR ACT'!$A$3:$G$9999,6,0),"")</f>
        <v/>
      </c>
      <c r="J92" s="22" t="str">
        <f>IFERROR(VLOOKUP($A92,'CR ACT'!$A$3:$G$9999,7,0),"")</f>
        <v/>
      </c>
    </row>
    <row r="93" ht="15.75" hidden="1" spans="1:10">
      <c r="A93" s="9">
        <v>12</v>
      </c>
      <c r="B93" s="10">
        <v>22</v>
      </c>
      <c r="C93" s="11">
        <v>1</v>
      </c>
      <c r="D93" s="11" t="str">
        <f t="shared" si="2"/>
        <v>22-1</v>
      </c>
      <c r="E93" s="12">
        <f>IFERROR(VLOOKUP($A93,'CR ACT'!$A$3:$G$9999,2,0),"")</f>
        <v>0.239583333333333</v>
      </c>
      <c r="F93" s="12" t="str">
        <f>IFERROR(VLOOKUP($A93,'CR ACT'!$A$3:$G$9999,3,0),"")</f>
        <v>PSL</v>
      </c>
      <c r="G93" s="11" t="str">
        <f>IFERROR(VLOOKUP($A93,'CR ACT'!$A$3:$G$9999,4,0),"")</f>
        <v>NH</v>
      </c>
      <c r="H93" s="12" t="str">
        <f>IFERROR(VLOOKUP($A93,'CR ACT'!$A$3:$G$9999,5,0),"")</f>
        <v>KLKV</v>
      </c>
      <c r="I93" s="12">
        <f>IFERROR(VLOOKUP($A93,'CR ACT'!$A$3:$G$9999,6,0),"")</f>
        <v>0.246527777777777</v>
      </c>
      <c r="J93" s="20">
        <f>IFERROR(VLOOKUP($A93,'CR ACT'!$A$3:$G$9999,7,0),"")</f>
        <v>3.5</v>
      </c>
    </row>
    <row r="94" ht="15.75" hidden="1" spans="1:10">
      <c r="A94" s="13">
        <v>142</v>
      </c>
      <c r="B94" s="14">
        <v>22</v>
      </c>
      <c r="C94" s="13">
        <v>2</v>
      </c>
      <c r="D94" s="11" t="str">
        <f t="shared" si="2"/>
        <v>22-2</v>
      </c>
      <c r="E94" s="15">
        <f>IFERROR(VLOOKUP($A94,'CR ACT'!$A$3:$G$9999,2,0),"")</f>
        <v>0.246527777777778</v>
      </c>
      <c r="F94" s="15" t="str">
        <f>IFERROR(VLOOKUP($A94,'CR ACT'!$A$3:$G$9999,3,0),"")</f>
        <v>PSL</v>
      </c>
      <c r="G94" s="13" t="str">
        <f>IFERROR(VLOOKUP($A94,'CR ACT'!$A$3:$G$9999,4,0),"")</f>
        <v>KLKV-NH</v>
      </c>
      <c r="H94" s="15" t="str">
        <f>IFERROR(VLOOKUP($A94,'CR ACT'!$A$3:$G$9999,5,0),"")</f>
        <v>TVM</v>
      </c>
      <c r="I94" s="15">
        <f>IFERROR(VLOOKUP($A94,'CR ACT'!$A$3:$G$9999,6,0),"")</f>
        <v>0.315972222222222</v>
      </c>
      <c r="J94" s="21">
        <f>IFERROR(VLOOKUP($A94,'CR ACT'!$A$3:$G$9999,7,0),"")</f>
        <v>37.2</v>
      </c>
    </row>
    <row r="95" ht="15.75" hidden="1" spans="1:10">
      <c r="A95" s="13">
        <v>369</v>
      </c>
      <c r="B95" s="10">
        <v>12</v>
      </c>
      <c r="C95" s="13">
        <v>5</v>
      </c>
      <c r="D95" s="11" t="str">
        <f t="shared" si="2"/>
        <v>12-5</v>
      </c>
      <c r="E95" s="15">
        <f>IFERROR(VLOOKUP($A95,'CR ACT'!$A$3:$G$9999,2,0),"")</f>
        <v>0.416666666666667</v>
      </c>
      <c r="F95" s="15" t="str">
        <f>IFERROR(VLOOKUP($A95,'CR ACT'!$A$3:$G$9999,3,0),"")</f>
        <v>CSTN</v>
      </c>
      <c r="G95" s="13" t="str">
        <f>IFERROR(VLOOKUP($A95,'CR ACT'!$A$3:$G$9999,4,0),"")</f>
        <v>NH</v>
      </c>
      <c r="H95" s="15" t="str">
        <f>IFERROR(VLOOKUP($A95,'CR ACT'!$A$3:$G$9999,5,0),"")</f>
        <v>KLKV</v>
      </c>
      <c r="I95" s="15">
        <f>IFERROR(VLOOKUP($A95,'CR ACT'!$A$3:$G$9999,6,0),"")</f>
        <v>0.5</v>
      </c>
      <c r="J95" s="21">
        <f>IFERROR(VLOOKUP($A95,'CR ACT'!$A$3:$G$9999,7,0),"")</f>
        <v>42</v>
      </c>
    </row>
    <row r="96" ht="15.75" hidden="1" spans="1:10">
      <c r="A96" s="13">
        <v>202</v>
      </c>
      <c r="B96" s="14">
        <v>22</v>
      </c>
      <c r="C96" s="13">
        <v>4</v>
      </c>
      <c r="D96" s="11" t="str">
        <f t="shared" si="2"/>
        <v>22-4</v>
      </c>
      <c r="E96" s="15">
        <f>IFERROR(VLOOKUP($A96,'CR ACT'!$A$3:$G$9999,2,0),"")</f>
        <v>0.399305555555556</v>
      </c>
      <c r="F96" s="15" t="str">
        <f>IFERROR(VLOOKUP($A96,'CR ACT'!$A$3:$G$9999,3,0),"")</f>
        <v>KLKV</v>
      </c>
      <c r="G96" s="13" t="str">
        <f>IFERROR(VLOOKUP($A96,'CR ACT'!$A$3:$G$9999,4,0),"")</f>
        <v>NH-TVM</v>
      </c>
      <c r="H96" s="15" t="str">
        <f>IFERROR(VLOOKUP($A96,'CR ACT'!$A$3:$G$9999,5,0),"")</f>
        <v>MC</v>
      </c>
      <c r="I96" s="15">
        <f>IFERROR(VLOOKUP($A96,'CR ACT'!$A$3:$G$9999,6,0),"")</f>
        <v>0.46875</v>
      </c>
      <c r="J96" s="21">
        <f>IFERROR(VLOOKUP($A96,'CR ACT'!$A$3:$G$9999,7,0),"")</f>
        <v>40</v>
      </c>
    </row>
    <row r="97" ht="15.75" hidden="1" spans="1:10">
      <c r="A97" s="13">
        <v>608</v>
      </c>
      <c r="B97" s="10">
        <v>46</v>
      </c>
      <c r="C97" s="13">
        <v>2</v>
      </c>
      <c r="D97" s="11" t="str">
        <f t="shared" si="2"/>
        <v>46-2</v>
      </c>
      <c r="E97" s="15">
        <f>IFERROR(VLOOKUP($A97,'CR ACT'!$A$3:$G$9999,2,0),"")</f>
        <v>0.423611111111111</v>
      </c>
      <c r="F97" s="15" t="str">
        <f>IFERROR(VLOOKUP($A97,'CR ACT'!$A$3:$G$9999,3,0),"")</f>
        <v>TVM</v>
      </c>
      <c r="G97" s="13" t="str">
        <f>IFERROR(VLOOKUP($A97,'CR ACT'!$A$3:$G$9999,4,0),"")</f>
        <v>NH</v>
      </c>
      <c r="H97" s="15" t="str">
        <f>IFERROR(VLOOKUP($A97,'CR ACT'!$A$3:$G$9999,5,0),"")</f>
        <v>KLKV</v>
      </c>
      <c r="I97" s="15">
        <f>IFERROR(VLOOKUP($A97,'CR ACT'!$A$3:$G$9999,6,0),"")</f>
        <v>0.486111111111111</v>
      </c>
      <c r="J97" s="21">
        <f>IFERROR(VLOOKUP($A97,'CR ACT'!$A$3:$G$9999,7,0),"")</f>
        <v>33.7</v>
      </c>
    </row>
    <row r="98" ht="15.75" hidden="1" spans="1:10">
      <c r="A98" s="13">
        <v>71</v>
      </c>
      <c r="B98" s="14">
        <v>22</v>
      </c>
      <c r="C98" s="13">
        <v>6</v>
      </c>
      <c r="D98" s="11" t="str">
        <f t="shared" si="2"/>
        <v>22-6</v>
      </c>
      <c r="E98" s="15">
        <f>IFERROR(VLOOKUP($A98,'CR ACT'!$A$3:$G$9999,2,0),"")</f>
        <v>0.548611111111111</v>
      </c>
      <c r="F98" s="15" t="str">
        <f>IFERROR(VLOOKUP($A98,'CR ACT'!$A$3:$G$9999,3,0),"")</f>
        <v>KLKV</v>
      </c>
      <c r="G98" s="13" t="str">
        <f>IFERROR(VLOOKUP($A98,'CR ACT'!$A$3:$G$9999,4,0),"")</f>
        <v>NH</v>
      </c>
      <c r="H98" s="15" t="str">
        <f>IFERROR(VLOOKUP($A98,'CR ACT'!$A$3:$G$9999,5,0),"")</f>
        <v>PSL</v>
      </c>
      <c r="I98" s="15">
        <f>IFERROR(VLOOKUP($A98,'CR ACT'!$A$3:$G$9999,6,0),"")</f>
        <v>0.552083333333333</v>
      </c>
      <c r="J98" s="21">
        <f>IFERROR(VLOOKUP($A98,'CR ACT'!$A$3:$G$9999,7,0),"")</f>
        <v>3.5</v>
      </c>
    </row>
    <row r="99" ht="15.75" hidden="1" spans="1:10">
      <c r="A99" s="13"/>
      <c r="B99" s="18"/>
      <c r="C99" s="13"/>
      <c r="D99" s="11" t="str">
        <f t="shared" si="2"/>
        <v>0</v>
      </c>
      <c r="E99" s="15" t="str">
        <f>IFERROR(VLOOKUP($A99,'CR ACT'!$A$3:$G$9999,2,0),"")</f>
        <v/>
      </c>
      <c r="F99" s="15" t="str">
        <f>IFERROR(VLOOKUP($A99,'CR ACT'!$A$3:$G$9999,3,0),"")</f>
        <v/>
      </c>
      <c r="G99" s="13" t="str">
        <f>IFERROR(VLOOKUP($A99,'CR ACT'!$A$3:$G$9999,4,0),"")</f>
        <v/>
      </c>
      <c r="H99" s="15" t="str">
        <f>IFERROR(VLOOKUP($A99,'CR ACT'!$A$3:$G$9999,5,0),"")</f>
        <v/>
      </c>
      <c r="I99" s="15" t="str">
        <f>IFERROR(VLOOKUP($A99,'CR ACT'!$A$3:$G$9999,6,0),"")</f>
        <v/>
      </c>
      <c r="J99" s="21" t="str">
        <f>IFERROR(VLOOKUP($A99,'CR ACT'!$A$3:$G$9999,7,0),"")</f>
        <v/>
      </c>
    </row>
    <row r="100" ht="16.5" hidden="1" spans="1:10">
      <c r="A100" s="13"/>
      <c r="B100" s="18"/>
      <c r="C100" s="16"/>
      <c r="D100" s="11" t="str">
        <f t="shared" si="2"/>
        <v>0</v>
      </c>
      <c r="E100" s="17" t="str">
        <f>IFERROR(VLOOKUP($A100,'CR ACT'!$A$3:$G$9999,2,0),"")</f>
        <v/>
      </c>
      <c r="F100" s="17" t="str">
        <f>IFERROR(VLOOKUP($A100,'CR ACT'!$A$3:$G$9999,3,0),"")</f>
        <v/>
      </c>
      <c r="G100" s="16" t="str">
        <f>IFERROR(VLOOKUP($A100,'CR ACT'!$A$3:$G$9999,4,0),"")</f>
        <v/>
      </c>
      <c r="H100" s="17" t="str">
        <f>IFERROR(VLOOKUP($A100,'CR ACT'!$A$3:$G$9999,5,0),"")</f>
        <v/>
      </c>
      <c r="I100" s="17" t="str">
        <f>IFERROR(VLOOKUP($A100,'CR ACT'!$A$3:$G$9999,6,0),"")</f>
        <v/>
      </c>
      <c r="J100" s="22" t="str">
        <f>IFERROR(VLOOKUP($A100,'CR ACT'!$A$3:$G$9999,7,0),"")</f>
        <v/>
      </c>
    </row>
    <row r="101" ht="15.75" hidden="1" spans="1:10">
      <c r="A101" s="9">
        <v>60</v>
      </c>
      <c r="B101" s="10">
        <v>23</v>
      </c>
      <c r="C101" s="11">
        <v>1</v>
      </c>
      <c r="D101" s="11" t="str">
        <f t="shared" si="2"/>
        <v>23-1</v>
      </c>
      <c r="E101" s="12">
        <f>IFERROR(VLOOKUP($A101,'CR ACT'!$A$3:$G$9999,2,0),"")</f>
        <v>0.590277777777778</v>
      </c>
      <c r="F101" s="12" t="str">
        <f>IFERROR(VLOOKUP($A101,'CR ACT'!$A$3:$G$9999,3,0),"")</f>
        <v>PSL</v>
      </c>
      <c r="G101" s="11" t="str">
        <f>IFERROR(VLOOKUP($A101,'CR ACT'!$A$3:$G$9999,4,0),"")</f>
        <v>NH</v>
      </c>
      <c r="H101" s="12" t="str">
        <f>IFERROR(VLOOKUP($A101,'CR ACT'!$A$3:$G$9999,5,0),"")</f>
        <v>KLKV</v>
      </c>
      <c r="I101" s="12">
        <f>IFERROR(VLOOKUP($A101,'CR ACT'!$A$3:$G$9999,6,0),"")</f>
        <v>0.597222222222222</v>
      </c>
      <c r="J101" s="20">
        <f>IFERROR(VLOOKUP($A101,'CR ACT'!$A$3:$G$9999,7,0),"")</f>
        <v>3.5</v>
      </c>
    </row>
    <row r="102" ht="15.75" hidden="1" spans="1:10">
      <c r="A102" s="13">
        <v>251</v>
      </c>
      <c r="B102" s="14">
        <v>23</v>
      </c>
      <c r="C102" s="13">
        <v>2</v>
      </c>
      <c r="D102" s="11" t="str">
        <f t="shared" si="2"/>
        <v>23-2</v>
      </c>
      <c r="E102" s="15">
        <f>IFERROR(VLOOKUP($A102,'CR ACT'!$A$3:$G$9999,2,0),"")</f>
        <v>0.604166666666672</v>
      </c>
      <c r="F102" s="15" t="str">
        <f>IFERROR(VLOOKUP($A102,'CR ACT'!$A$3:$G$9999,3,0),"")</f>
        <v>KLKV</v>
      </c>
      <c r="G102" s="13" t="str">
        <f>IFERROR(VLOOKUP($A102,'CR ACT'!$A$3:$G$9999,4,0),"")</f>
        <v>NH</v>
      </c>
      <c r="H102" s="15" t="str">
        <f>IFERROR(VLOOKUP($A102,'CR ACT'!$A$3:$G$9999,5,0),"")</f>
        <v>MC</v>
      </c>
      <c r="I102" s="15">
        <f>IFERROR(VLOOKUP($A102,'CR ACT'!$A$3:$G$9999,6,0),"")</f>
        <v>0.673611111111116</v>
      </c>
      <c r="J102" s="21">
        <f>IFERROR(VLOOKUP($A102,'CR ACT'!$A$3:$G$9999,7,0),"")</f>
        <v>40</v>
      </c>
    </row>
    <row r="103" ht="15.75" hidden="1" spans="1:10">
      <c r="A103" s="13">
        <v>374</v>
      </c>
      <c r="B103" s="10">
        <v>71</v>
      </c>
      <c r="C103" s="13">
        <v>5</v>
      </c>
      <c r="D103" s="11" t="str">
        <f t="shared" si="2"/>
        <v>71-5</v>
      </c>
      <c r="E103" s="15">
        <f>IFERROR(VLOOKUP($A103,'CR ACT'!$A$3:$G$9999,2,0),"")</f>
        <v>0.423611111111111</v>
      </c>
      <c r="F103" s="15" t="str">
        <f>IFERROR(VLOOKUP($A103,'CR ACT'!$A$3:$G$9999,3,0),"")</f>
        <v>MC</v>
      </c>
      <c r="G103" s="13" t="str">
        <f>IFERROR(VLOOKUP($A103,'CR ACT'!$A$3:$G$9999,4,0),"")</f>
        <v>NH</v>
      </c>
      <c r="H103" s="15" t="str">
        <f>IFERROR(VLOOKUP($A103,'CR ACT'!$A$3:$G$9999,5,0),"")</f>
        <v>KLKV</v>
      </c>
      <c r="I103" s="15">
        <f>IFERROR(VLOOKUP($A103,'CR ACT'!$A$3:$G$9999,6,0),"")</f>
        <v>0.486111111111111</v>
      </c>
      <c r="J103" s="21">
        <f>IFERROR(VLOOKUP($A103,'CR ACT'!$A$3:$G$9999,7,0),"")</f>
        <v>40</v>
      </c>
    </row>
    <row r="104" ht="15.75" hidden="1" spans="1:10">
      <c r="A104" s="13">
        <v>297</v>
      </c>
      <c r="B104" s="14">
        <v>23</v>
      </c>
      <c r="C104" s="13">
        <v>4</v>
      </c>
      <c r="D104" s="11" t="str">
        <f t="shared" si="2"/>
        <v>23-4</v>
      </c>
      <c r="E104" s="15">
        <f>IFERROR(VLOOKUP($A104,'CR ACT'!$A$3:$G$9999,2,0),"")</f>
        <v>0.770833333333333</v>
      </c>
      <c r="F104" s="15" t="str">
        <f>IFERROR(VLOOKUP($A104,'CR ACT'!$A$3:$G$9999,3,0),"")</f>
        <v>KLKV</v>
      </c>
      <c r="G104" s="13" t="str">
        <f>IFERROR(VLOOKUP($A104,'CR ACT'!$A$3:$G$9999,4,0),"")</f>
        <v>NH</v>
      </c>
      <c r="H104" s="15" t="str">
        <f>IFERROR(VLOOKUP($A104,'CR ACT'!$A$3:$G$9999,5,0),"")</f>
        <v>TVM</v>
      </c>
      <c r="I104" s="15">
        <f>IFERROR(VLOOKUP($A104,'CR ACT'!$A$3:$G$9999,6,0),"")</f>
        <v>0.826388888888889</v>
      </c>
      <c r="J104" s="21">
        <f>IFERROR(VLOOKUP($A104,'CR ACT'!$A$3:$G$9999,7,0),"")</f>
        <v>33.7</v>
      </c>
    </row>
    <row r="105" ht="15.75" hidden="1" spans="1:10">
      <c r="A105" s="13">
        <v>376</v>
      </c>
      <c r="B105" s="10">
        <v>34</v>
      </c>
      <c r="C105" s="13">
        <v>3</v>
      </c>
      <c r="D105" s="11" t="str">
        <f t="shared" si="2"/>
        <v>34-3</v>
      </c>
      <c r="E105" s="15">
        <f>IFERROR(VLOOKUP($A105,'CR ACT'!$A$3:$G$9999,2,0),"")</f>
        <v>0.427083333333333</v>
      </c>
      <c r="F105" s="15" t="str">
        <f>IFERROR(VLOOKUP($A105,'CR ACT'!$A$3:$G$9999,3,0),"")</f>
        <v>TVM</v>
      </c>
      <c r="G105" s="13" t="str">
        <f>IFERROR(VLOOKUP($A105,'CR ACT'!$A$3:$G$9999,4,0),"")</f>
        <v>NH</v>
      </c>
      <c r="H105" s="15" t="str">
        <f>IFERROR(VLOOKUP($A105,'CR ACT'!$A$3:$G$9999,5,0),"")</f>
        <v>KLKV</v>
      </c>
      <c r="I105" s="15">
        <f>IFERROR(VLOOKUP($A105,'CR ACT'!$A$3:$G$9999,6,0),"")</f>
        <v>0.479166666666666</v>
      </c>
      <c r="J105" s="21">
        <f>IFERROR(VLOOKUP($A105,'CR ACT'!$A$3:$G$9999,7,0),"")</f>
        <v>33.7</v>
      </c>
    </row>
    <row r="106" ht="15.75" hidden="1" spans="1:10">
      <c r="A106" s="13">
        <v>119</v>
      </c>
      <c r="B106" s="14">
        <v>23</v>
      </c>
      <c r="C106" s="13">
        <v>6</v>
      </c>
      <c r="D106" s="11" t="str">
        <f t="shared" si="2"/>
        <v>23-6</v>
      </c>
      <c r="E106" s="15">
        <f>IFERROR(VLOOKUP($A106,'CR ACT'!$A$3:$G$9999,2,0),"")</f>
        <v>0.895833333333333</v>
      </c>
      <c r="F106" s="15" t="str">
        <f>IFERROR(VLOOKUP($A106,'CR ACT'!$A$3:$G$9999,3,0),"")</f>
        <v>KLKV</v>
      </c>
      <c r="G106" s="13" t="str">
        <f>IFERROR(VLOOKUP($A106,'CR ACT'!$A$3:$G$9999,4,0),"")</f>
        <v>NH</v>
      </c>
      <c r="H106" s="15" t="str">
        <f>IFERROR(VLOOKUP($A106,'CR ACT'!$A$3:$G$9999,5,0),"")</f>
        <v>PSL</v>
      </c>
      <c r="I106" s="15">
        <f>IFERROR(VLOOKUP($A106,'CR ACT'!$A$3:$G$9999,6,0),"")</f>
        <v>0.902777777777777</v>
      </c>
      <c r="J106" s="21">
        <f>IFERROR(VLOOKUP($A106,'CR ACT'!$A$3:$G$9999,7,0),"")</f>
        <v>3.5</v>
      </c>
    </row>
    <row r="107" ht="15.75" hidden="1" spans="1:10">
      <c r="A107" s="13"/>
      <c r="B107" s="18"/>
      <c r="C107" s="13"/>
      <c r="D107" s="11" t="str">
        <f t="shared" si="2"/>
        <v>0</v>
      </c>
      <c r="E107" s="15" t="str">
        <f>IFERROR(VLOOKUP($A107,'CR ACT'!$A$3:$G$9999,2,0),"")</f>
        <v/>
      </c>
      <c r="F107" s="15" t="str">
        <f>IFERROR(VLOOKUP($A107,'CR ACT'!$A$3:$G$9999,3,0),"")</f>
        <v/>
      </c>
      <c r="G107" s="13" t="str">
        <f>IFERROR(VLOOKUP($A107,'CR ACT'!$A$3:$G$9999,4,0),"")</f>
        <v/>
      </c>
      <c r="H107" s="15" t="str">
        <f>IFERROR(VLOOKUP($A107,'CR ACT'!$A$3:$G$9999,5,0),"")</f>
        <v/>
      </c>
      <c r="I107" s="15" t="str">
        <f>IFERROR(VLOOKUP($A107,'CR ACT'!$A$3:$G$9999,6,0),"")</f>
        <v/>
      </c>
      <c r="J107" s="21" t="str">
        <f>IFERROR(VLOOKUP($A107,'CR ACT'!$A$3:$G$9999,7,0),"")</f>
        <v/>
      </c>
    </row>
    <row r="108" ht="16.5" hidden="1" spans="1:10">
      <c r="A108" s="13"/>
      <c r="B108" s="18"/>
      <c r="C108" s="16"/>
      <c r="D108" s="11" t="str">
        <f t="shared" si="2"/>
        <v>0</v>
      </c>
      <c r="E108" s="17" t="str">
        <f>IFERROR(VLOOKUP($A108,'CR ACT'!$A$3:$G$9999,2,0),"")</f>
        <v/>
      </c>
      <c r="F108" s="17" t="str">
        <f>IFERROR(VLOOKUP($A108,'CR ACT'!$A$3:$G$9999,3,0),"")</f>
        <v/>
      </c>
      <c r="G108" s="16" t="str">
        <f>IFERROR(VLOOKUP($A108,'CR ACT'!$A$3:$G$9999,4,0),"")</f>
        <v/>
      </c>
      <c r="H108" s="17" t="str">
        <f>IFERROR(VLOOKUP($A108,'CR ACT'!$A$3:$G$9999,5,0),"")</f>
        <v/>
      </c>
      <c r="I108" s="17" t="str">
        <f>IFERROR(VLOOKUP($A108,'CR ACT'!$A$3:$G$9999,6,0),"")</f>
        <v/>
      </c>
      <c r="J108" s="22" t="str">
        <f>IFERROR(VLOOKUP($A108,'CR ACT'!$A$3:$G$9999,7,0),"")</f>
        <v/>
      </c>
    </row>
    <row r="109" ht="15.75" hidden="1" spans="1:10">
      <c r="A109" s="9">
        <v>62</v>
      </c>
      <c r="B109" s="10">
        <v>25</v>
      </c>
      <c r="C109" s="11">
        <v>1</v>
      </c>
      <c r="D109" s="11" t="str">
        <f t="shared" si="2"/>
        <v>25-1</v>
      </c>
      <c r="E109" s="12">
        <f>IFERROR(VLOOKUP($A109,'CR ACT'!$A$3:$G$9999,2,0),"")</f>
        <v>0.607638888888889</v>
      </c>
      <c r="F109" s="12" t="str">
        <f>IFERROR(VLOOKUP($A109,'CR ACT'!$A$3:$G$9999,3,0),"")</f>
        <v>PSL</v>
      </c>
      <c r="G109" s="11" t="str">
        <f>IFERROR(VLOOKUP($A109,'CR ACT'!$A$3:$G$9999,4,0),"")</f>
        <v>NH</v>
      </c>
      <c r="H109" s="12" t="str">
        <f>IFERROR(VLOOKUP($A109,'CR ACT'!$A$3:$G$9999,5,0),"")</f>
        <v>KLKV</v>
      </c>
      <c r="I109" s="12">
        <f>IFERROR(VLOOKUP($A109,'CR ACT'!$A$3:$G$9999,6,0),"")</f>
        <v>0.614583333333333</v>
      </c>
      <c r="J109" s="20">
        <f>IFERROR(VLOOKUP($A109,'CR ACT'!$A$3:$G$9999,7,0),"")</f>
        <v>3.5</v>
      </c>
    </row>
    <row r="110" ht="15.75" hidden="1" spans="1:10">
      <c r="A110" s="13">
        <v>254</v>
      </c>
      <c r="B110" s="14">
        <v>25</v>
      </c>
      <c r="C110" s="13">
        <v>2</v>
      </c>
      <c r="D110" s="11" t="str">
        <f t="shared" si="2"/>
        <v>25-2</v>
      </c>
      <c r="E110" s="15">
        <f>IFERROR(VLOOKUP($A110,'CR ACT'!$A$3:$G$9999,2,0),"")</f>
        <v>0.621527777777778</v>
      </c>
      <c r="F110" s="15" t="str">
        <f>IFERROR(VLOOKUP($A110,'CR ACT'!$A$3:$G$9999,3,0),"")</f>
        <v>KLKV</v>
      </c>
      <c r="G110" s="13" t="str">
        <f>IFERROR(VLOOKUP($A110,'CR ACT'!$A$3:$G$9999,4,0),"")</f>
        <v>NH</v>
      </c>
      <c r="H110" s="15" t="str">
        <f>IFERROR(VLOOKUP($A110,'CR ACT'!$A$3:$G$9999,5,0),"")</f>
        <v>CSTN</v>
      </c>
      <c r="I110" s="15">
        <f>IFERROR(VLOOKUP($A110,'CR ACT'!$A$3:$G$9999,6,0),"")</f>
        <v>0.708333333333333</v>
      </c>
      <c r="J110" s="21">
        <f>IFERROR(VLOOKUP($A110,'CR ACT'!$A$3:$G$9999,7,0),"")</f>
        <v>42</v>
      </c>
    </row>
    <row r="111" ht="15.75" hidden="1" spans="1:10">
      <c r="A111" s="13">
        <v>491</v>
      </c>
      <c r="B111" s="10">
        <v>49</v>
      </c>
      <c r="C111" s="13">
        <v>3</v>
      </c>
      <c r="D111" s="11" t="str">
        <f t="shared" si="2"/>
        <v>49-3</v>
      </c>
      <c r="E111" s="15">
        <f>IFERROR(VLOOKUP($A111,'CR ACT'!$A$3:$G$9999,2,0),"")</f>
        <v>0.434027777777778</v>
      </c>
      <c r="F111" s="15" t="str">
        <f>IFERROR(VLOOKUP($A111,'CR ACT'!$A$3:$G$9999,3,0),"")</f>
        <v>MC</v>
      </c>
      <c r="G111" s="13" t="str">
        <f>IFERROR(VLOOKUP($A111,'CR ACT'!$A$3:$G$9999,4,0),"")</f>
        <v>NH</v>
      </c>
      <c r="H111" s="15" t="str">
        <f>IFERROR(VLOOKUP($A111,'CR ACT'!$A$3:$G$9999,5,0),"")</f>
        <v>KLKV</v>
      </c>
      <c r="I111" s="15">
        <f>IFERROR(VLOOKUP($A111,'CR ACT'!$A$3:$G$9999,6,0),"")</f>
        <v>0.503472222222222</v>
      </c>
      <c r="J111" s="21">
        <f>IFERROR(VLOOKUP($A111,'CR ACT'!$A$3:$G$9999,7,0),"")</f>
        <v>40</v>
      </c>
    </row>
    <row r="112" ht="15.75" hidden="1" spans="1:10">
      <c r="A112" s="13">
        <v>304</v>
      </c>
      <c r="B112" s="14">
        <v>25</v>
      </c>
      <c r="C112" s="13">
        <v>4</v>
      </c>
      <c r="D112" s="11" t="str">
        <f t="shared" si="2"/>
        <v>25-4</v>
      </c>
      <c r="E112" s="15">
        <f>IFERROR(VLOOKUP($A112,'CR ACT'!$A$3:$G$9999,2,0),"")</f>
        <v>0.826388888888889</v>
      </c>
      <c r="F112" s="15" t="str">
        <f>IFERROR(VLOOKUP($A112,'CR ACT'!$A$3:$G$9999,3,0),"")</f>
        <v>KLKV</v>
      </c>
      <c r="G112" s="13" t="str">
        <f>IFERROR(VLOOKUP($A112,'CR ACT'!$A$3:$G$9999,4,0),"")</f>
        <v>NH</v>
      </c>
      <c r="H112" s="15" t="str">
        <f>IFERROR(VLOOKUP($A112,'CR ACT'!$A$3:$G$9999,5,0),"")</f>
        <v>TVM</v>
      </c>
      <c r="I112" s="15">
        <f>IFERROR(VLOOKUP($A112,'CR ACT'!$A$3:$G$9999,6,0),"")</f>
        <v>0.881944444444445</v>
      </c>
      <c r="J112" s="21">
        <f>IFERROR(VLOOKUP($A112,'CR ACT'!$A$3:$G$9999,7,0),"")</f>
        <v>33.7</v>
      </c>
    </row>
    <row r="113" ht="15.75" hidden="1" spans="1:10">
      <c r="A113" s="13">
        <v>316</v>
      </c>
      <c r="B113" s="10">
        <v>63</v>
      </c>
      <c r="C113" s="13">
        <v>5</v>
      </c>
      <c r="D113" s="11" t="str">
        <f t="shared" si="2"/>
        <v>63-5</v>
      </c>
      <c r="E113" s="15">
        <f>IFERROR(VLOOKUP($A113,'CR ACT'!$A$3:$G$9999,2,0),"")</f>
        <v>0.4375</v>
      </c>
      <c r="F113" s="15" t="str">
        <f>IFERROR(VLOOKUP($A113,'CR ACT'!$A$3:$G$9999,3,0),"")</f>
        <v>TVM</v>
      </c>
      <c r="G113" s="13" t="str">
        <f>IFERROR(VLOOKUP($A113,'CR ACT'!$A$3:$G$9999,4,0),"")</f>
        <v>NH</v>
      </c>
      <c r="H113" s="15" t="str">
        <f>IFERROR(VLOOKUP($A113,'CR ACT'!$A$3:$G$9999,5,0),"")</f>
        <v>KLKV</v>
      </c>
      <c r="I113" s="15">
        <f>IFERROR(VLOOKUP($A113,'CR ACT'!$A$3:$G$9999,6,0),"")</f>
        <v>0.489583333333333</v>
      </c>
      <c r="J113" s="21">
        <f>IFERROR(VLOOKUP($A113,'CR ACT'!$A$3:$G$9999,7,0),"")</f>
        <v>33.7</v>
      </c>
    </row>
    <row r="114" ht="15.75" hidden="1" spans="1:10">
      <c r="A114" s="13">
        <v>121</v>
      </c>
      <c r="B114" s="14">
        <v>25</v>
      </c>
      <c r="C114" s="13">
        <v>6</v>
      </c>
      <c r="D114" s="11" t="str">
        <f t="shared" si="2"/>
        <v>25-6</v>
      </c>
      <c r="E114" s="15">
        <f>IFERROR(VLOOKUP($A114,'CR ACT'!$A$3:$G$9999,2,0),"")</f>
        <v>0.951388888888889</v>
      </c>
      <c r="F114" s="15" t="str">
        <f>IFERROR(VLOOKUP($A114,'CR ACT'!$A$3:$G$9999,3,0),"")</f>
        <v>KLKV</v>
      </c>
      <c r="G114" s="13" t="str">
        <f>IFERROR(VLOOKUP($A114,'CR ACT'!$A$3:$G$9999,4,0),"")</f>
        <v>NH</v>
      </c>
      <c r="H114" s="15" t="str">
        <f>IFERROR(VLOOKUP($A114,'CR ACT'!$A$3:$G$9999,5,0),"")</f>
        <v>PSL</v>
      </c>
      <c r="I114" s="15">
        <f>IFERROR(VLOOKUP($A114,'CR ACT'!$A$3:$G$9999,6,0),"")</f>
        <v>0.958333333333333</v>
      </c>
      <c r="J114" s="21">
        <f>IFERROR(VLOOKUP($A114,'CR ACT'!$A$3:$G$9999,7,0),"")</f>
        <v>3.5</v>
      </c>
    </row>
    <row r="115" ht="15.75" hidden="1" spans="1:10">
      <c r="A115" s="13"/>
      <c r="B115" s="18"/>
      <c r="C115" s="13"/>
      <c r="D115" s="11" t="str">
        <f t="shared" si="2"/>
        <v>0</v>
      </c>
      <c r="E115" s="15" t="str">
        <f>IFERROR(VLOOKUP($A115,'CR ACT'!$A$3:$G$9999,2,0),"")</f>
        <v/>
      </c>
      <c r="F115" s="15" t="str">
        <f>IFERROR(VLOOKUP($A115,'CR ACT'!$A$3:$G$9999,3,0),"")</f>
        <v/>
      </c>
      <c r="G115" s="13" t="str">
        <f>IFERROR(VLOOKUP($A115,'CR ACT'!$A$3:$G$9999,4,0),"")</f>
        <v/>
      </c>
      <c r="H115" s="15" t="str">
        <f>IFERROR(VLOOKUP($A115,'CR ACT'!$A$3:$G$9999,5,0),"")</f>
        <v/>
      </c>
      <c r="I115" s="15" t="str">
        <f>IFERROR(VLOOKUP($A115,'CR ACT'!$A$3:$G$9999,6,0),"")</f>
        <v/>
      </c>
      <c r="J115" s="21" t="str">
        <f>IFERROR(VLOOKUP($A115,'CR ACT'!$A$3:$G$9999,7,0),"")</f>
        <v/>
      </c>
    </row>
    <row r="116" ht="16.5" hidden="1" spans="1:10">
      <c r="A116" s="13"/>
      <c r="B116" s="18"/>
      <c r="C116" s="16"/>
      <c r="D116" s="11" t="str">
        <f t="shared" si="2"/>
        <v>0</v>
      </c>
      <c r="E116" s="17" t="str">
        <f>IFERROR(VLOOKUP($A116,'CR ACT'!$A$3:$G$9999,2,0),"")</f>
        <v/>
      </c>
      <c r="F116" s="17" t="str">
        <f>IFERROR(VLOOKUP($A116,'CR ACT'!$A$3:$G$9999,3,0),"")</f>
        <v/>
      </c>
      <c r="G116" s="16" t="str">
        <f>IFERROR(VLOOKUP($A116,'CR ACT'!$A$3:$G$9999,4,0),"")</f>
        <v/>
      </c>
      <c r="H116" s="17" t="str">
        <f>IFERROR(VLOOKUP($A116,'CR ACT'!$A$3:$G$9999,5,0),"")</f>
        <v/>
      </c>
      <c r="I116" s="17" t="str">
        <f>IFERROR(VLOOKUP($A116,'CR ACT'!$A$3:$G$9999,6,0),"")</f>
        <v/>
      </c>
      <c r="J116" s="22" t="str">
        <f>IFERROR(VLOOKUP($A116,'CR ACT'!$A$3:$G$9999,7,0),"")</f>
        <v/>
      </c>
    </row>
    <row r="117" ht="15.75" hidden="1" spans="1:10">
      <c r="A117" s="9">
        <v>22</v>
      </c>
      <c r="B117" s="10">
        <v>26</v>
      </c>
      <c r="C117" s="11">
        <v>1</v>
      </c>
      <c r="D117" s="11" t="str">
        <f t="shared" si="2"/>
        <v>26-1</v>
      </c>
      <c r="E117" s="12">
        <f>IFERROR(VLOOKUP($A117,'CR ACT'!$A$3:$G$9999,2,0),"")</f>
        <v>0.263888888888889</v>
      </c>
      <c r="F117" s="12" t="str">
        <f>IFERROR(VLOOKUP($A117,'CR ACT'!$A$3:$G$9999,3,0),"")</f>
        <v>PSL</v>
      </c>
      <c r="G117" s="11" t="str">
        <f>IFERROR(VLOOKUP($A117,'CR ACT'!$A$3:$G$9999,4,0),"")</f>
        <v>NH</v>
      </c>
      <c r="H117" s="12" t="str">
        <f>IFERROR(VLOOKUP($A117,'CR ACT'!$A$3:$G$9999,5,0),"")</f>
        <v>KLKV</v>
      </c>
      <c r="I117" s="12">
        <f>IFERROR(VLOOKUP($A117,'CR ACT'!$A$3:$G$9999,6,0),"")</f>
        <v>0.270833333333333</v>
      </c>
      <c r="J117" s="20">
        <f>IFERROR(VLOOKUP($A117,'CR ACT'!$A$3:$G$9999,7,0),"")</f>
        <v>3.5</v>
      </c>
    </row>
    <row r="118" ht="15.75" hidden="1" spans="1:10">
      <c r="A118" s="13">
        <v>151</v>
      </c>
      <c r="B118" s="14">
        <v>26</v>
      </c>
      <c r="C118" s="13">
        <v>2</v>
      </c>
      <c r="D118" s="11" t="str">
        <f t="shared" si="2"/>
        <v>26-2</v>
      </c>
      <c r="E118" s="15">
        <f>IFERROR(VLOOKUP($A118,'CR ACT'!$A$3:$G$9999,2,0),"")</f>
        <v>0.277777777777778</v>
      </c>
      <c r="F118" s="15" t="str">
        <f>IFERROR(VLOOKUP($A118,'CR ACT'!$A$3:$G$9999,3,0),"")</f>
        <v>KLKV</v>
      </c>
      <c r="G118" s="13" t="str">
        <f>IFERROR(VLOOKUP($A118,'CR ACT'!$A$3:$G$9999,4,0),"")</f>
        <v>NH</v>
      </c>
      <c r="H118" s="15" t="str">
        <f>IFERROR(VLOOKUP($A118,'CR ACT'!$A$3:$G$9999,5,0),"")</f>
        <v>TVM</v>
      </c>
      <c r="I118" s="15">
        <f>IFERROR(VLOOKUP($A118,'CR ACT'!$A$3:$G$9999,6,0),"")</f>
        <v>0.333333333333334</v>
      </c>
      <c r="J118" s="21">
        <f>IFERROR(VLOOKUP($A118,'CR ACT'!$A$3:$G$9999,7,0),"")</f>
        <v>33.7</v>
      </c>
    </row>
    <row r="119" ht="15.75" hidden="1" spans="1:10">
      <c r="A119" s="13">
        <v>384</v>
      </c>
      <c r="B119" s="10">
        <v>35</v>
      </c>
      <c r="C119" s="13">
        <v>3</v>
      </c>
      <c r="D119" s="11" t="str">
        <f t="shared" si="2"/>
        <v>35-3</v>
      </c>
      <c r="E119" s="15">
        <f>IFERROR(VLOOKUP($A119,'CR ACT'!$A$3:$G$9999,2,0),"")</f>
        <v>0.430555555555556</v>
      </c>
      <c r="F119" s="15" t="str">
        <f>IFERROR(VLOOKUP($A119,'CR ACT'!$A$3:$G$9999,3,0),"")</f>
        <v>TVM</v>
      </c>
      <c r="G119" s="13" t="str">
        <f>IFERROR(VLOOKUP($A119,'CR ACT'!$A$3:$G$9999,4,0),"")</f>
        <v>NH</v>
      </c>
      <c r="H119" s="15" t="str">
        <f>IFERROR(VLOOKUP($A119,'CR ACT'!$A$3:$G$9999,5,0),"")</f>
        <v>KLKV</v>
      </c>
      <c r="I119" s="15">
        <f>IFERROR(VLOOKUP($A119,'CR ACT'!$A$3:$G$9999,6,0),"")</f>
        <v>0.486111111111111</v>
      </c>
      <c r="J119" s="21">
        <f>IFERROR(VLOOKUP($A119,'CR ACT'!$A$3:$G$9999,7,0),"")</f>
        <v>33.7</v>
      </c>
    </row>
    <row r="120" ht="15.75" hidden="1" spans="1:10">
      <c r="A120" s="13">
        <v>209</v>
      </c>
      <c r="B120" s="14">
        <v>26</v>
      </c>
      <c r="C120" s="13">
        <v>4</v>
      </c>
      <c r="D120" s="11" t="str">
        <f t="shared" si="2"/>
        <v>26-4</v>
      </c>
      <c r="E120" s="15">
        <f>IFERROR(VLOOKUP($A120,'CR ACT'!$A$3:$G$9999,2,0),"")</f>
        <v>0.416666666666666</v>
      </c>
      <c r="F120" s="15" t="str">
        <f>IFERROR(VLOOKUP($A120,'CR ACT'!$A$3:$G$9999,3,0),"")</f>
        <v>KLKV</v>
      </c>
      <c r="G120" s="13" t="str">
        <f>IFERROR(VLOOKUP($A120,'CR ACT'!$A$3:$G$9999,4,0),"")</f>
        <v>NH</v>
      </c>
      <c r="H120" s="15" t="str">
        <f>IFERROR(VLOOKUP($A120,'CR ACT'!$A$3:$G$9999,5,0),"")</f>
        <v>MC</v>
      </c>
      <c r="I120" s="15">
        <f>IFERROR(VLOOKUP($A120,'CR ACT'!$A$3:$G$9999,6,0),"")</f>
        <v>0.48611111111111</v>
      </c>
      <c r="J120" s="21">
        <f>IFERROR(VLOOKUP($A120,'CR ACT'!$A$3:$G$9999,7,0),"")</f>
        <v>40</v>
      </c>
    </row>
    <row r="121" ht="15.75" hidden="1" spans="1:10">
      <c r="A121" s="13">
        <v>385</v>
      </c>
      <c r="B121" s="10">
        <v>36</v>
      </c>
      <c r="C121" s="13">
        <v>4</v>
      </c>
      <c r="D121" s="11" t="str">
        <f t="shared" si="2"/>
        <v>36-4</v>
      </c>
      <c r="E121" s="15">
        <f>IFERROR(VLOOKUP($A121,'CR ACT'!$A$3:$G$9999,2,0),"")</f>
        <v>0.444444444444444</v>
      </c>
      <c r="F121" s="15" t="str">
        <f>IFERROR(VLOOKUP($A121,'CR ACT'!$A$3:$G$9999,3,0),"")</f>
        <v>TVM</v>
      </c>
      <c r="G121" s="13" t="str">
        <f>IFERROR(VLOOKUP($A121,'CR ACT'!$A$3:$G$9999,4,0),"")</f>
        <v>NH</v>
      </c>
      <c r="H121" s="15" t="str">
        <f>IFERROR(VLOOKUP($A121,'CR ACT'!$A$3:$G$9999,5,0),"")</f>
        <v>KLKV</v>
      </c>
      <c r="I121" s="15">
        <f>IFERROR(VLOOKUP($A121,'CR ACT'!$A$3:$G$9999,6,0),"")</f>
        <v>0.5</v>
      </c>
      <c r="J121" s="21">
        <f>IFERROR(VLOOKUP($A121,'CR ACT'!$A$3:$G$9999,7,0),"")</f>
        <v>33.7</v>
      </c>
    </row>
    <row r="122" ht="15.75" hidden="1" spans="1:10">
      <c r="A122" s="13">
        <v>73</v>
      </c>
      <c r="B122" s="14">
        <v>26</v>
      </c>
      <c r="C122" s="13">
        <v>6</v>
      </c>
      <c r="D122" s="11" t="str">
        <f t="shared" si="2"/>
        <v>26-6</v>
      </c>
      <c r="E122" s="15">
        <f>IFERROR(VLOOKUP($A122,'CR ACT'!$A$3:$G$9999,2,0),"")</f>
        <v>0.569444444444444</v>
      </c>
      <c r="F122" s="15" t="str">
        <f>IFERROR(VLOOKUP($A122,'CR ACT'!$A$3:$G$9999,3,0),"")</f>
        <v>KLKV</v>
      </c>
      <c r="G122" s="13" t="str">
        <f>IFERROR(VLOOKUP($A122,'CR ACT'!$A$3:$G$9999,4,0),"")</f>
        <v>NH</v>
      </c>
      <c r="H122" s="15" t="str">
        <f>IFERROR(VLOOKUP($A122,'CR ACT'!$A$3:$G$9999,5,0),"")</f>
        <v>PSL</v>
      </c>
      <c r="I122" s="15">
        <f>IFERROR(VLOOKUP($A122,'CR ACT'!$A$3:$G$9999,6,0),"")</f>
        <v>0.576388888888888</v>
      </c>
      <c r="J122" s="21">
        <f>IFERROR(VLOOKUP($A122,'CR ACT'!$A$3:$G$9999,7,0),"")</f>
        <v>3.5</v>
      </c>
    </row>
    <row r="123" ht="15.75" hidden="1" spans="1:10">
      <c r="A123" s="13"/>
      <c r="B123" s="18"/>
      <c r="C123" s="13"/>
      <c r="D123" s="11" t="str">
        <f t="shared" si="2"/>
        <v>0</v>
      </c>
      <c r="E123" s="15" t="str">
        <f>IFERROR(VLOOKUP($A123,'CR ACT'!$A$3:$G$9999,2,0),"")</f>
        <v/>
      </c>
      <c r="F123" s="15" t="str">
        <f>IFERROR(VLOOKUP($A123,'CR ACT'!$A$3:$G$9999,3,0),"")</f>
        <v/>
      </c>
      <c r="G123" s="13" t="str">
        <f>IFERROR(VLOOKUP($A123,'CR ACT'!$A$3:$G$9999,4,0),"")</f>
        <v/>
      </c>
      <c r="H123" s="15" t="str">
        <f>IFERROR(VLOOKUP($A123,'CR ACT'!$A$3:$G$9999,5,0),"")</f>
        <v/>
      </c>
      <c r="I123" s="15" t="str">
        <f>IFERROR(VLOOKUP($A123,'CR ACT'!$A$3:$G$9999,6,0),"")</f>
        <v/>
      </c>
      <c r="J123" s="21" t="str">
        <f>IFERROR(VLOOKUP($A123,'CR ACT'!$A$3:$G$9999,7,0),"")</f>
        <v/>
      </c>
    </row>
    <row r="124" ht="16.5" hidden="1" spans="1:10">
      <c r="A124" s="13"/>
      <c r="B124" s="18"/>
      <c r="C124" s="16"/>
      <c r="D124" s="11" t="str">
        <f t="shared" si="2"/>
        <v>0</v>
      </c>
      <c r="E124" s="17" t="str">
        <f>IFERROR(VLOOKUP($A124,'CR ACT'!$A$3:$G$9999,2,0),"")</f>
        <v/>
      </c>
      <c r="F124" s="17" t="str">
        <f>IFERROR(VLOOKUP($A124,'CR ACT'!$A$3:$G$9999,3,0),"")</f>
        <v/>
      </c>
      <c r="G124" s="16" t="str">
        <f>IFERROR(VLOOKUP($A124,'CR ACT'!$A$3:$G$9999,4,0),"")</f>
        <v/>
      </c>
      <c r="H124" s="17" t="str">
        <f>IFERROR(VLOOKUP($A124,'CR ACT'!$A$3:$G$9999,5,0),"")</f>
        <v/>
      </c>
      <c r="I124" s="17" t="str">
        <f>IFERROR(VLOOKUP($A124,'CR ACT'!$A$3:$G$9999,6,0),"")</f>
        <v/>
      </c>
      <c r="J124" s="22" t="str">
        <f>IFERROR(VLOOKUP($A124,'CR ACT'!$A$3:$G$9999,7,0),"")</f>
        <v/>
      </c>
    </row>
    <row r="125" ht="15.75" hidden="1" spans="1:10">
      <c r="A125" s="9">
        <v>27</v>
      </c>
      <c r="B125" s="10">
        <v>27</v>
      </c>
      <c r="C125" s="11">
        <v>1</v>
      </c>
      <c r="D125" s="11" t="str">
        <f t="shared" si="2"/>
        <v>27-1</v>
      </c>
      <c r="E125" s="12">
        <f>IFERROR(VLOOKUP($A125,'CR ACT'!$A$3:$G$9999,2,0),"")</f>
        <v>0.277777777777778</v>
      </c>
      <c r="F125" s="12" t="str">
        <f>IFERROR(VLOOKUP($A125,'CR ACT'!$A$3:$G$9999,3,0),"")</f>
        <v>PSL</v>
      </c>
      <c r="G125" s="11" t="str">
        <f>IFERROR(VLOOKUP($A125,'CR ACT'!$A$3:$G$9999,4,0),"")</f>
        <v>NH</v>
      </c>
      <c r="H125" s="12" t="str">
        <f>IFERROR(VLOOKUP($A125,'CR ACT'!$A$3:$G$9999,5,0),"")</f>
        <v>KLKV</v>
      </c>
      <c r="I125" s="12">
        <f>IFERROR(VLOOKUP($A125,'CR ACT'!$A$3:$G$9999,6,0),"")</f>
        <v>0.284722222222222</v>
      </c>
      <c r="J125" s="20">
        <f>IFERROR(VLOOKUP($A125,'CR ACT'!$A$3:$G$9999,7,0),"")</f>
        <v>3.5</v>
      </c>
    </row>
    <row r="126" ht="15.75" hidden="1" spans="1:10">
      <c r="A126" s="13">
        <v>157</v>
      </c>
      <c r="B126" s="14">
        <v>27</v>
      </c>
      <c r="C126" s="13">
        <v>2</v>
      </c>
      <c r="D126" s="11" t="str">
        <f t="shared" si="2"/>
        <v>27-2</v>
      </c>
      <c r="E126" s="15">
        <f>IFERROR(VLOOKUP($A126,'CR ACT'!$A$3:$G$9999,2,0),"")</f>
        <v>0.291666666666667</v>
      </c>
      <c r="F126" s="15" t="str">
        <f>IFERROR(VLOOKUP($A126,'CR ACT'!$A$3:$G$9999,3,0),"")</f>
        <v>KLKV</v>
      </c>
      <c r="G126" s="13" t="str">
        <f>IFERROR(VLOOKUP($A126,'CR ACT'!$A$3:$G$9999,4,0),"")</f>
        <v>NH</v>
      </c>
      <c r="H126" s="15" t="str">
        <f>IFERROR(VLOOKUP($A126,'CR ACT'!$A$3:$G$9999,5,0),"")</f>
        <v>MC</v>
      </c>
      <c r="I126" s="15">
        <f>IFERROR(VLOOKUP($A126,'CR ACT'!$A$3:$G$9999,6,0),"")</f>
        <v>0.361111111111111</v>
      </c>
      <c r="J126" s="21">
        <f>IFERROR(VLOOKUP($A126,'CR ACT'!$A$3:$G$9999,7,0),"")</f>
        <v>40</v>
      </c>
    </row>
    <row r="127" ht="15.75" hidden="1" spans="1:10">
      <c r="A127" s="13">
        <v>386</v>
      </c>
      <c r="B127" s="10">
        <v>44</v>
      </c>
      <c r="C127" s="13">
        <v>3</v>
      </c>
      <c r="D127" s="11" t="str">
        <f t="shared" si="2"/>
        <v>44-3</v>
      </c>
      <c r="E127" s="15">
        <f>IFERROR(VLOOKUP($A127,'CR ACT'!$A$3:$G$9999,2,0),"")</f>
        <v>0.444444444444444</v>
      </c>
      <c r="F127" s="15" t="str">
        <f>IFERROR(VLOOKUP($A127,'CR ACT'!$A$3:$G$9999,3,0),"")</f>
        <v>MC</v>
      </c>
      <c r="G127" s="13" t="str">
        <f>IFERROR(VLOOKUP($A127,'CR ACT'!$A$3:$G$9999,4,0),"")</f>
        <v>NH</v>
      </c>
      <c r="H127" s="15" t="str">
        <f>IFERROR(VLOOKUP($A127,'CR ACT'!$A$3:$G$9999,5,0),"")</f>
        <v>KLKV</v>
      </c>
      <c r="I127" s="15">
        <f>IFERROR(VLOOKUP($A127,'CR ACT'!$A$3:$G$9999,6,0),"")</f>
        <v>0.520833333333333</v>
      </c>
      <c r="J127" s="21">
        <f>IFERROR(VLOOKUP($A127,'CR ACT'!$A$3:$G$9999,7,0),"")</f>
        <v>40</v>
      </c>
    </row>
    <row r="128" ht="15.75" hidden="1" spans="1:10">
      <c r="A128" s="13">
        <v>219</v>
      </c>
      <c r="B128" s="14">
        <v>27</v>
      </c>
      <c r="C128" s="13">
        <v>4</v>
      </c>
      <c r="D128" s="11" t="str">
        <f t="shared" si="2"/>
        <v>27-4</v>
      </c>
      <c r="E128" s="15">
        <f>IFERROR(VLOOKUP($A128,'CR ACT'!$A$3:$G$9999,2,0),"")</f>
        <v>0.458333333333334</v>
      </c>
      <c r="F128" s="15" t="str">
        <f>IFERROR(VLOOKUP($A128,'CR ACT'!$A$3:$G$9999,3,0),"")</f>
        <v>KLKV</v>
      </c>
      <c r="G128" s="13" t="str">
        <f>IFERROR(VLOOKUP($A128,'CR ACT'!$A$3:$G$9999,4,0),"")</f>
        <v>NH</v>
      </c>
      <c r="H128" s="15" t="str">
        <f>IFERROR(VLOOKUP($A128,'CR ACT'!$A$3:$G$9999,5,0),"")</f>
        <v>MC</v>
      </c>
      <c r="I128" s="15">
        <f>IFERROR(VLOOKUP($A128,'CR ACT'!$A$3:$G$9999,6,0),"")</f>
        <v>0.527777777777778</v>
      </c>
      <c r="J128" s="21">
        <f>IFERROR(VLOOKUP($A128,'CR ACT'!$A$3:$G$9999,7,0),"")</f>
        <v>40</v>
      </c>
    </row>
    <row r="129" ht="15.75" hidden="1" spans="1:10">
      <c r="A129" s="13">
        <v>389</v>
      </c>
      <c r="B129" s="10">
        <v>14</v>
      </c>
      <c r="C129" s="13">
        <v>5</v>
      </c>
      <c r="D129" s="11" t="str">
        <f t="shared" si="2"/>
        <v>14-5</v>
      </c>
      <c r="E129" s="15">
        <f>IFERROR(VLOOKUP($A129,'CR ACT'!$A$3:$G$9999,2,0),"")</f>
        <v>0.451388888888889</v>
      </c>
      <c r="F129" s="15" t="str">
        <f>IFERROR(VLOOKUP($A129,'CR ACT'!$A$3:$G$9999,3,0),"")</f>
        <v>MC</v>
      </c>
      <c r="G129" s="13" t="str">
        <f>IFERROR(VLOOKUP($A129,'CR ACT'!$A$3:$G$9999,4,0),"")</f>
        <v>NH</v>
      </c>
      <c r="H129" s="15" t="str">
        <f>IFERROR(VLOOKUP($A129,'CR ACT'!$A$3:$G$9999,5,0),"")</f>
        <v>KLKV</v>
      </c>
      <c r="I129" s="15">
        <f>IFERROR(VLOOKUP($A129,'CR ACT'!$A$3:$G$9999,6,0),"")</f>
        <v>0.520833333333333</v>
      </c>
      <c r="J129" s="21">
        <f>IFERROR(VLOOKUP($A129,'CR ACT'!$A$3:$G$9999,7,0),"")</f>
        <v>40</v>
      </c>
    </row>
    <row r="130" ht="15.75" hidden="1" spans="1:10">
      <c r="A130" s="13">
        <v>78</v>
      </c>
      <c r="B130" s="14">
        <v>27</v>
      </c>
      <c r="C130" s="13">
        <v>6</v>
      </c>
      <c r="D130" s="11" t="str">
        <f t="shared" si="2"/>
        <v>27-6</v>
      </c>
      <c r="E130" s="15">
        <f>IFERROR(VLOOKUP($A130,'CR ACT'!$A$3:$G$9999,2,0),"")</f>
        <v>0.611111111111112</v>
      </c>
      <c r="F130" s="15" t="str">
        <f>IFERROR(VLOOKUP($A130,'CR ACT'!$A$3:$G$9999,3,0),"")</f>
        <v>KLKV</v>
      </c>
      <c r="G130" s="13" t="str">
        <f>IFERROR(VLOOKUP($A130,'CR ACT'!$A$3:$G$9999,4,0),"")</f>
        <v>NH</v>
      </c>
      <c r="H130" s="15" t="str">
        <f>IFERROR(VLOOKUP($A130,'CR ACT'!$A$3:$G$9999,5,0),"")</f>
        <v>PSL</v>
      </c>
      <c r="I130" s="15">
        <f>IFERROR(VLOOKUP($A130,'CR ACT'!$A$3:$G$9999,6,0),"")</f>
        <v>0.618055555555556</v>
      </c>
      <c r="J130" s="21">
        <f>IFERROR(VLOOKUP($A130,'CR ACT'!$A$3:$G$9999,7,0),"")</f>
        <v>3.5</v>
      </c>
    </row>
    <row r="131" ht="15.75" hidden="1" spans="1:10">
      <c r="A131" s="13"/>
      <c r="B131" s="18"/>
      <c r="C131" s="13"/>
      <c r="D131" s="11" t="str">
        <f t="shared" si="2"/>
        <v>0</v>
      </c>
      <c r="E131" s="15" t="str">
        <f>IFERROR(VLOOKUP($A131,'CR ACT'!$A$3:$G$9999,2,0),"")</f>
        <v/>
      </c>
      <c r="F131" s="15" t="str">
        <f>IFERROR(VLOOKUP($A131,'CR ACT'!$A$3:$G$9999,3,0),"")</f>
        <v/>
      </c>
      <c r="G131" s="13" t="str">
        <f>IFERROR(VLOOKUP($A131,'CR ACT'!$A$3:$G$9999,4,0),"")</f>
        <v/>
      </c>
      <c r="H131" s="15" t="str">
        <f>IFERROR(VLOOKUP($A131,'CR ACT'!$A$3:$G$9999,5,0),"")</f>
        <v/>
      </c>
      <c r="I131" s="15" t="str">
        <f>IFERROR(VLOOKUP($A131,'CR ACT'!$A$3:$G$9999,6,0),"")</f>
        <v/>
      </c>
      <c r="J131" s="21" t="str">
        <f>IFERROR(VLOOKUP($A131,'CR ACT'!$A$3:$G$9999,7,0),"")</f>
        <v/>
      </c>
    </row>
    <row r="132" ht="16.5" hidden="1" spans="1:10">
      <c r="A132" s="13"/>
      <c r="B132" s="18"/>
      <c r="C132" s="16"/>
      <c r="D132" s="11" t="str">
        <f t="shared" si="2"/>
        <v>0</v>
      </c>
      <c r="E132" s="17" t="str">
        <f>IFERROR(VLOOKUP($A132,'CR ACT'!$A$3:$G$9999,2,0),"")</f>
        <v/>
      </c>
      <c r="F132" s="17" t="str">
        <f>IFERROR(VLOOKUP($A132,'CR ACT'!$A$3:$G$9999,3,0),"")</f>
        <v/>
      </c>
      <c r="G132" s="16" t="str">
        <f>IFERROR(VLOOKUP($A132,'CR ACT'!$A$3:$G$9999,4,0),"")</f>
        <v/>
      </c>
      <c r="H132" s="17" t="str">
        <f>IFERROR(VLOOKUP($A132,'CR ACT'!$A$3:$G$9999,5,0),"")</f>
        <v/>
      </c>
      <c r="I132" s="17" t="str">
        <f>IFERROR(VLOOKUP($A132,'CR ACT'!$A$3:$G$9999,6,0),"")</f>
        <v/>
      </c>
      <c r="J132" s="22" t="str">
        <f>IFERROR(VLOOKUP($A132,'CR ACT'!$A$3:$G$9999,7,0),"")</f>
        <v/>
      </c>
    </row>
    <row r="133" ht="15.75" hidden="1" spans="1:10">
      <c r="A133" s="9">
        <v>29</v>
      </c>
      <c r="B133" s="10">
        <v>28</v>
      </c>
      <c r="C133" s="11">
        <v>1</v>
      </c>
      <c r="D133" s="11" t="str">
        <f t="shared" si="2"/>
        <v>28-1</v>
      </c>
      <c r="E133" s="12">
        <f>IFERROR(VLOOKUP($A133,'CR ACT'!$A$3:$G$9999,2,0),"")</f>
        <v>0.423611111111111</v>
      </c>
      <c r="F133" s="12" t="str">
        <f>IFERROR(VLOOKUP($A133,'CR ACT'!$A$3:$G$9999,3,0),"")</f>
        <v>PSL</v>
      </c>
      <c r="G133" s="11" t="str">
        <f>IFERROR(VLOOKUP($A133,'CR ACT'!$A$3:$G$9999,4,0),"")</f>
        <v>NH</v>
      </c>
      <c r="H133" s="12" t="str">
        <f>IFERROR(VLOOKUP($A133,'CR ACT'!$A$3:$G$9999,5,0),"")</f>
        <v>KLKV</v>
      </c>
      <c r="I133" s="12">
        <f>IFERROR(VLOOKUP($A133,'CR ACT'!$A$3:$G$9999,6,0),"")</f>
        <v>0.430555555555555</v>
      </c>
      <c r="J133" s="20">
        <f>IFERROR(VLOOKUP($A133,'CR ACT'!$A$3:$G$9999,7,0),"")</f>
        <v>3.5</v>
      </c>
    </row>
    <row r="134" ht="15.75" hidden="1" spans="1:10">
      <c r="A134" s="13">
        <v>214</v>
      </c>
      <c r="B134" s="14">
        <v>28</v>
      </c>
      <c r="C134" s="13">
        <v>2</v>
      </c>
      <c r="D134" s="11" t="str">
        <f t="shared" si="2"/>
        <v>28-2</v>
      </c>
      <c r="E134" s="15">
        <f>IFERROR(VLOOKUP($A134,'CR ACT'!$A$3:$G$9999,2,0),"")</f>
        <v>0.434027777777778</v>
      </c>
      <c r="F134" s="15" t="str">
        <f>IFERROR(VLOOKUP($A134,'CR ACT'!$A$3:$G$9999,3,0),"")</f>
        <v>KLKV</v>
      </c>
      <c r="G134" s="13" t="str">
        <f>IFERROR(VLOOKUP($A134,'CR ACT'!$A$3:$G$9999,4,0),"")</f>
        <v>NH</v>
      </c>
      <c r="H134" s="15" t="str">
        <f>IFERROR(VLOOKUP($A134,'CR ACT'!$A$3:$G$9999,5,0),"")</f>
        <v>MC</v>
      </c>
      <c r="I134" s="15">
        <f>IFERROR(VLOOKUP($A134,'CR ACT'!$A$3:$G$9999,6,0),"")</f>
        <v>0.506944444444444</v>
      </c>
      <c r="J134" s="21">
        <f>IFERROR(VLOOKUP($A134,'CR ACT'!$A$3:$G$9999,7,0),"")</f>
        <v>40</v>
      </c>
    </row>
    <row r="135" ht="15.75" hidden="1" spans="1:10">
      <c r="A135" s="13">
        <v>383</v>
      </c>
      <c r="B135" s="10">
        <v>69</v>
      </c>
      <c r="C135" s="13">
        <v>3</v>
      </c>
      <c r="D135" s="11" t="str">
        <f t="shared" ref="D135:D198" si="3">B135&amp;-C135</f>
        <v>69-3</v>
      </c>
      <c r="E135" s="15">
        <f>IFERROR(VLOOKUP($A135,'CR ACT'!$A$3:$G$9999,2,0),"")</f>
        <v>0.458333333333333</v>
      </c>
      <c r="F135" s="15" t="str">
        <f>IFERROR(VLOOKUP($A135,'CR ACT'!$A$3:$G$9999,3,0),"")</f>
        <v>PCD</v>
      </c>
      <c r="G135" s="13" t="str">
        <f>IFERROR(VLOOKUP($A135,'CR ACT'!$A$3:$G$9999,4,0),"")</f>
        <v>NH</v>
      </c>
      <c r="H135" s="15" t="str">
        <f>IFERROR(VLOOKUP($A135,'CR ACT'!$A$3:$G$9999,5,0),"")</f>
        <v>NTA</v>
      </c>
      <c r="I135" s="15">
        <f>IFERROR(VLOOKUP($A135,'CR ACT'!$A$3:$G$9999,6,0),"")</f>
        <v>0.534722222222222</v>
      </c>
      <c r="J135" s="21">
        <f>IFERROR(VLOOKUP($A135,'CR ACT'!$A$3:$G$9999,7,0),"")</f>
        <v>43</v>
      </c>
    </row>
    <row r="136" ht="15.75" hidden="1" spans="1:10">
      <c r="A136" s="13">
        <v>270</v>
      </c>
      <c r="B136" s="14">
        <v>28</v>
      </c>
      <c r="C136" s="13">
        <v>4</v>
      </c>
      <c r="D136" s="11" t="str">
        <f t="shared" si="3"/>
        <v>28-4</v>
      </c>
      <c r="E136" s="15">
        <f>IFERROR(VLOOKUP($A136,'CR ACT'!$A$3:$G$9999,2,0),"")</f>
        <v>0.607638888888889</v>
      </c>
      <c r="F136" s="15" t="str">
        <f>IFERROR(VLOOKUP($A136,'CR ACT'!$A$3:$G$9999,3,0),"")</f>
        <v>KLKV</v>
      </c>
      <c r="G136" s="13" t="str">
        <f>IFERROR(VLOOKUP($A136,'CR ACT'!$A$3:$G$9999,4,0),"")</f>
        <v>NH</v>
      </c>
      <c r="H136" s="15" t="str">
        <f>IFERROR(VLOOKUP($A136,'CR ACT'!$A$3:$G$9999,5,0),"")</f>
        <v>TVM</v>
      </c>
      <c r="I136" s="15">
        <f>IFERROR(VLOOKUP($A136,'CR ACT'!$A$3:$G$9999,6,0),"")</f>
        <v>0.659722222222222</v>
      </c>
      <c r="J136" s="21">
        <f>IFERROR(VLOOKUP($A136,'CR ACT'!$A$3:$G$9999,7,0),"")</f>
        <v>33.7</v>
      </c>
    </row>
    <row r="137" ht="15.75" hidden="1" spans="1:10">
      <c r="A137" s="13">
        <v>394</v>
      </c>
      <c r="B137" s="10">
        <v>20</v>
      </c>
      <c r="C137" s="13">
        <v>5</v>
      </c>
      <c r="D137" s="11" t="str">
        <f t="shared" si="3"/>
        <v>20-5</v>
      </c>
      <c r="E137" s="15">
        <f>IFERROR(VLOOKUP($A137,'CR ACT'!$A$3:$G$9999,2,0),"")</f>
        <v>0.465277777777778</v>
      </c>
      <c r="F137" s="15" t="str">
        <f>IFERROR(VLOOKUP($A137,'CR ACT'!$A$3:$G$9999,3,0),"")</f>
        <v>MC</v>
      </c>
      <c r="G137" s="13" t="str">
        <f>IFERROR(VLOOKUP($A137,'CR ACT'!$A$3:$G$9999,4,0),"")</f>
        <v>NH</v>
      </c>
      <c r="H137" s="15" t="str">
        <f>IFERROR(VLOOKUP($A137,'CR ACT'!$A$3:$G$9999,5,0),"")</f>
        <v>KLKV</v>
      </c>
      <c r="I137" s="15">
        <f>IFERROR(VLOOKUP($A137,'CR ACT'!$A$3:$G$9999,6,0),"")</f>
        <v>0.534722222222222</v>
      </c>
      <c r="J137" s="21">
        <f>IFERROR(VLOOKUP($A137,'CR ACT'!$A$3:$G$9999,7,0),"")</f>
        <v>40</v>
      </c>
    </row>
    <row r="138" ht="15.75" hidden="1" spans="1:10">
      <c r="A138" s="13">
        <v>536</v>
      </c>
      <c r="B138" s="14">
        <v>28</v>
      </c>
      <c r="C138" s="13">
        <v>6</v>
      </c>
      <c r="D138" s="11" t="str">
        <f t="shared" si="3"/>
        <v>28-6</v>
      </c>
      <c r="E138" s="15">
        <f>IFERROR(VLOOKUP($A138,'CR ACT'!$A$3:$G$9999,2,0),"")</f>
        <v>0.729166666666667</v>
      </c>
      <c r="F138" s="15" t="str">
        <f>IFERROR(VLOOKUP($A138,'CR ACT'!$A$3:$G$9999,3,0),"")</f>
        <v>KLKV</v>
      </c>
      <c r="G138" s="13" t="str">
        <f>IFERROR(VLOOKUP($A138,'CR ACT'!$A$3:$G$9999,4,0),"")</f>
        <v>KRKM</v>
      </c>
      <c r="H138" s="15" t="str">
        <f>IFERROR(VLOOKUP($A138,'CR ACT'!$A$3:$G$9999,5,0),"")</f>
        <v>VLRD</v>
      </c>
      <c r="I138" s="15">
        <f>IFERROR(VLOOKUP($A138,'CR ACT'!$A$3:$G$9999,6,0),"")</f>
        <v>0.756944444444444</v>
      </c>
      <c r="J138" s="21">
        <f>IFERROR(VLOOKUP($A138,'CR ACT'!$A$3:$G$9999,7,0),"")</f>
        <v>17</v>
      </c>
    </row>
    <row r="139" ht="15.75" hidden="1" spans="1:10">
      <c r="A139" s="13">
        <v>579</v>
      </c>
      <c r="B139" s="10">
        <v>28</v>
      </c>
      <c r="C139" s="13">
        <v>7</v>
      </c>
      <c r="D139" s="11" t="str">
        <f t="shared" si="3"/>
        <v>28-7</v>
      </c>
      <c r="E139" s="15">
        <f>IFERROR(VLOOKUP($A139,'CR ACT'!$A$3:$G$9999,2,0),"")</f>
        <v>0.763888888888889</v>
      </c>
      <c r="F139" s="15" t="str">
        <f>IFERROR(VLOOKUP($A139,'CR ACT'!$A$3:$G$9999,3,0),"")</f>
        <v>VLRD</v>
      </c>
      <c r="G139" s="13" t="str">
        <f>IFERROR(VLOOKUP($A139,'CR ACT'!$A$3:$G$9999,4,0),"")</f>
        <v>KRKM</v>
      </c>
      <c r="H139" s="15" t="str">
        <f>IFERROR(VLOOKUP($A139,'CR ACT'!$A$3:$G$9999,5,0),"")</f>
        <v>PSL</v>
      </c>
      <c r="I139" s="15">
        <f>IFERROR(VLOOKUP($A139,'CR ACT'!$A$3:$G$9999,6,0),"")</f>
        <v>0.791666666666667</v>
      </c>
      <c r="J139" s="21">
        <f>IFERROR(VLOOKUP($A139,'CR ACT'!$A$3:$G$9999,7,0),"")</f>
        <v>17</v>
      </c>
    </row>
    <row r="140" ht="16.5" hidden="1" spans="1:10">
      <c r="A140" s="13"/>
      <c r="B140" s="18"/>
      <c r="C140" s="16"/>
      <c r="D140" s="11" t="str">
        <f t="shared" si="3"/>
        <v>0</v>
      </c>
      <c r="E140" s="17" t="str">
        <f>IFERROR(VLOOKUP($A140,'CR ACT'!$A$3:$G$9999,2,0),"")</f>
        <v/>
      </c>
      <c r="F140" s="17" t="str">
        <f>IFERROR(VLOOKUP($A140,'CR ACT'!$A$3:$G$9999,3,0),"")</f>
        <v/>
      </c>
      <c r="G140" s="16" t="str">
        <f>IFERROR(VLOOKUP($A140,'CR ACT'!$A$3:$G$9999,4,0),"")</f>
        <v/>
      </c>
      <c r="H140" s="17" t="str">
        <f>IFERROR(VLOOKUP($A140,'CR ACT'!$A$3:$G$9999,5,0),"")</f>
        <v/>
      </c>
      <c r="I140" s="17" t="str">
        <f>IFERROR(VLOOKUP($A140,'CR ACT'!$A$3:$G$9999,6,0),"")</f>
        <v/>
      </c>
      <c r="J140" s="22" t="str">
        <f>IFERROR(VLOOKUP($A140,'CR ACT'!$A$3:$G$9999,7,0),"")</f>
        <v/>
      </c>
    </row>
    <row r="141" ht="15.75" hidden="1" spans="1:10">
      <c r="A141" s="9">
        <v>32</v>
      </c>
      <c r="B141" s="10">
        <v>29</v>
      </c>
      <c r="C141" s="11">
        <v>1</v>
      </c>
      <c r="D141" s="11" t="str">
        <f t="shared" si="3"/>
        <v>29-1</v>
      </c>
      <c r="E141" s="12">
        <f>IFERROR(VLOOKUP($A141,'CR ACT'!$A$3:$G$9999,2,0),"")</f>
        <v>0.291666666666667</v>
      </c>
      <c r="F141" s="12" t="str">
        <f>IFERROR(VLOOKUP($A141,'CR ACT'!$A$3:$G$9999,3,0),"")</f>
        <v>PSL</v>
      </c>
      <c r="G141" s="11" t="str">
        <f>IFERROR(VLOOKUP($A141,'CR ACT'!$A$3:$G$9999,4,0),"")</f>
        <v>NH</v>
      </c>
      <c r="H141" s="12" t="str">
        <f>IFERROR(VLOOKUP($A141,'CR ACT'!$A$3:$G$9999,5,0),"")</f>
        <v>KLKV</v>
      </c>
      <c r="I141" s="12">
        <f>IFERROR(VLOOKUP($A141,'CR ACT'!$A$3:$G$9999,6,0),"")</f>
        <v>0.298611111111111</v>
      </c>
      <c r="J141" s="20">
        <f>IFERROR(VLOOKUP($A141,'CR ACT'!$A$3:$G$9999,7,0),"")</f>
        <v>3.5</v>
      </c>
    </row>
    <row r="142" ht="15.75" hidden="1" spans="1:10">
      <c r="A142" s="13">
        <v>161</v>
      </c>
      <c r="B142" s="14">
        <v>29</v>
      </c>
      <c r="C142" s="13">
        <v>2</v>
      </c>
      <c r="D142" s="11" t="str">
        <f t="shared" si="3"/>
        <v>29-2</v>
      </c>
      <c r="E142" s="15">
        <f>IFERROR(VLOOKUP($A142,'CR ACT'!$A$3:$G$9999,2,0),"")</f>
        <v>0.291666666666667</v>
      </c>
      <c r="F142" s="15" t="str">
        <f>IFERROR(VLOOKUP($A142,'CR ACT'!$A$3:$G$9999,3,0),"")</f>
        <v>PSL</v>
      </c>
      <c r="G142" s="13" t="str">
        <f>IFERROR(VLOOKUP($A142,'CR ACT'!$A$3:$G$9999,4,0),"")</f>
        <v>KLKV-NH-TVM</v>
      </c>
      <c r="H142" s="15" t="str">
        <f>IFERROR(VLOOKUP($A142,'CR ACT'!$A$3:$G$9999,5,0),"")</f>
        <v>MC</v>
      </c>
      <c r="I142" s="15">
        <f>IFERROR(VLOOKUP($A142,'CR ACT'!$A$3:$G$9999,6,0),"")</f>
        <v>0.381944444444444</v>
      </c>
      <c r="J142" s="21">
        <f>IFERROR(VLOOKUP($A142,'CR ACT'!$A$3:$G$9999,7,0),"")</f>
        <v>43.5</v>
      </c>
    </row>
    <row r="143" ht="15.75" hidden="1" spans="1:10">
      <c r="A143" s="13">
        <v>395</v>
      </c>
      <c r="B143" s="10">
        <v>55</v>
      </c>
      <c r="C143" s="13">
        <v>5</v>
      </c>
      <c r="D143" s="11" t="str">
        <f t="shared" si="3"/>
        <v>55-5</v>
      </c>
      <c r="E143" s="15">
        <f>IFERROR(VLOOKUP($A143,'CR ACT'!$A$3:$G$9999,2,0),"")</f>
        <v>0.465277777777778</v>
      </c>
      <c r="F143" s="15" t="str">
        <f>IFERROR(VLOOKUP($A143,'CR ACT'!$A$3:$G$9999,3,0),"")</f>
        <v>TVM</v>
      </c>
      <c r="G143" s="13" t="str">
        <f>IFERROR(VLOOKUP($A143,'CR ACT'!$A$3:$G$9999,4,0),"")</f>
        <v>NH</v>
      </c>
      <c r="H143" s="15" t="str">
        <f>IFERROR(VLOOKUP($A143,'CR ACT'!$A$3:$G$9999,5,0),"")</f>
        <v>KLKV</v>
      </c>
      <c r="I143" s="15">
        <f>IFERROR(VLOOKUP($A143,'CR ACT'!$A$3:$G$9999,6,0),"")</f>
        <v>0.527777777777778</v>
      </c>
      <c r="J143" s="21">
        <f>IFERROR(VLOOKUP($A143,'CR ACT'!$A$3:$G$9999,7,0),"")</f>
        <v>33.7</v>
      </c>
    </row>
    <row r="144" ht="15.75" hidden="1" spans="1:10">
      <c r="A144" s="13">
        <v>220</v>
      </c>
      <c r="B144" s="14">
        <v>29</v>
      </c>
      <c r="C144" s="13">
        <v>4</v>
      </c>
      <c r="D144" s="11" t="str">
        <f t="shared" si="3"/>
        <v>29-4</v>
      </c>
      <c r="E144" s="15">
        <f>IFERROR(VLOOKUP($A144,'CR ACT'!$A$3:$G$9999,2,0),"")</f>
        <v>0.479166666666667</v>
      </c>
      <c r="F144" s="15" t="str">
        <f>IFERROR(VLOOKUP($A144,'CR ACT'!$A$3:$G$9999,3,0),"")</f>
        <v>KLKV</v>
      </c>
      <c r="G144" s="13" t="str">
        <f>IFERROR(VLOOKUP($A144,'CR ACT'!$A$3:$G$9999,4,0),"")</f>
        <v>NH</v>
      </c>
      <c r="H144" s="15" t="str">
        <f>IFERROR(VLOOKUP($A144,'CR ACT'!$A$3:$G$9999,5,0),"")</f>
        <v>TVM</v>
      </c>
      <c r="I144" s="15">
        <f>IFERROR(VLOOKUP($A144,'CR ACT'!$A$3:$G$9999,6,0),"")</f>
        <v>0.534722222222222</v>
      </c>
      <c r="J144" s="21">
        <f>IFERROR(VLOOKUP($A144,'CR ACT'!$A$3:$G$9999,7,0),"")</f>
        <v>33.7</v>
      </c>
    </row>
    <row r="145" ht="15.75" hidden="1" spans="1:10">
      <c r="A145" s="13">
        <v>398</v>
      </c>
      <c r="B145" s="10">
        <v>16</v>
      </c>
      <c r="C145" s="13">
        <v>5</v>
      </c>
      <c r="D145" s="11" t="str">
        <f t="shared" si="3"/>
        <v>16-5</v>
      </c>
      <c r="E145" s="15">
        <f>IFERROR(VLOOKUP($A145,'CR ACT'!$A$3:$G$9999,2,0),"")</f>
        <v>0.472222222222222</v>
      </c>
      <c r="F145" s="15" t="str">
        <f>IFERROR(VLOOKUP($A145,'CR ACT'!$A$3:$G$9999,3,0),"")</f>
        <v>TVM</v>
      </c>
      <c r="G145" s="13" t="str">
        <f>IFERROR(VLOOKUP($A145,'CR ACT'!$A$3:$G$9999,4,0),"")</f>
        <v>NH</v>
      </c>
      <c r="H145" s="15" t="str">
        <f>IFERROR(VLOOKUP($A145,'CR ACT'!$A$3:$G$9999,5,0),"")</f>
        <v>KLKV</v>
      </c>
      <c r="I145" s="15">
        <f>IFERROR(VLOOKUP($A145,'CR ACT'!$A$3:$G$9999,6,0),"")</f>
        <v>0.527777777777778</v>
      </c>
      <c r="J145" s="21">
        <f>IFERROR(VLOOKUP($A145,'CR ACT'!$A$3:$G$9999,7,0),"")</f>
        <v>33.7</v>
      </c>
    </row>
    <row r="146" ht="15.75" hidden="1" spans="1:10">
      <c r="A146" s="13">
        <v>530</v>
      </c>
      <c r="B146" s="14">
        <v>29</v>
      </c>
      <c r="C146" s="13">
        <v>6</v>
      </c>
      <c r="D146" s="11" t="str">
        <f t="shared" si="3"/>
        <v>29-6</v>
      </c>
      <c r="E146" s="15">
        <f>IFERROR(VLOOKUP($A146,'CR ACT'!$A$3:$G$9999,2,0),"")</f>
        <v>0.597222222222222</v>
      </c>
      <c r="F146" s="15" t="str">
        <f>IFERROR(VLOOKUP($A146,'CR ACT'!$A$3:$G$9999,3,0),"")</f>
        <v>KLKV</v>
      </c>
      <c r="G146" s="13" t="str">
        <f>IFERROR(VLOOKUP($A146,'CR ACT'!$A$3:$G$9999,4,0),"")</f>
        <v>KRKM</v>
      </c>
      <c r="H146" s="15" t="str">
        <f>IFERROR(VLOOKUP($A146,'CR ACT'!$A$3:$G$9999,5,0),"")</f>
        <v>VLRD</v>
      </c>
      <c r="I146" s="15">
        <f>IFERROR(VLOOKUP($A146,'CR ACT'!$A$3:$G$9999,6,0),"")</f>
        <v>0.625</v>
      </c>
      <c r="J146" s="21">
        <f>IFERROR(VLOOKUP($A146,'CR ACT'!$A$3:$G$9999,7,0),"")</f>
        <v>17</v>
      </c>
    </row>
    <row r="147" ht="15.75" hidden="1" spans="1:10">
      <c r="A147" s="13">
        <v>576</v>
      </c>
      <c r="B147" s="10">
        <v>29</v>
      </c>
      <c r="C147" s="13">
        <v>7</v>
      </c>
      <c r="D147" s="11" t="str">
        <f t="shared" si="3"/>
        <v>29-7</v>
      </c>
      <c r="E147" s="15">
        <f>IFERROR(VLOOKUP($A147,'CR ACT'!$A$3:$G$9999,2,0),"")</f>
        <v>0.631944444444444</v>
      </c>
      <c r="F147" s="15" t="str">
        <f>IFERROR(VLOOKUP($A147,'CR ACT'!$A$3:$G$9999,3,0),"")</f>
        <v>VLRD</v>
      </c>
      <c r="G147" s="13" t="str">
        <f>IFERROR(VLOOKUP($A147,'CR ACT'!$A$3:$G$9999,4,0),"")</f>
        <v>KRKM</v>
      </c>
      <c r="H147" s="15" t="str">
        <f>IFERROR(VLOOKUP($A147,'CR ACT'!$A$3:$G$9999,5,0),"")</f>
        <v>PSL</v>
      </c>
      <c r="I147" s="15">
        <f>IFERROR(VLOOKUP($A147,'CR ACT'!$A$3:$G$9999,6,0),"")</f>
        <v>0.659722222222222</v>
      </c>
      <c r="J147" s="21">
        <f>IFERROR(VLOOKUP($A147,'CR ACT'!$A$3:$G$9999,7,0),"")</f>
        <v>17</v>
      </c>
    </row>
    <row r="148" ht="16.5" hidden="1" spans="1:10">
      <c r="A148" s="13"/>
      <c r="B148" s="18"/>
      <c r="C148" s="16"/>
      <c r="D148" s="11" t="str">
        <f t="shared" si="3"/>
        <v>0</v>
      </c>
      <c r="E148" s="17" t="str">
        <f>IFERROR(VLOOKUP($A148,'CR ACT'!$A$3:$G$9999,2,0),"")</f>
        <v/>
      </c>
      <c r="F148" s="17" t="str">
        <f>IFERROR(VLOOKUP($A148,'CR ACT'!$A$3:$G$9999,3,0),"")</f>
        <v/>
      </c>
      <c r="G148" s="16" t="str">
        <f>IFERROR(VLOOKUP($A148,'CR ACT'!$A$3:$G$9999,4,0),"")</f>
        <v/>
      </c>
      <c r="H148" s="17" t="str">
        <f>IFERROR(VLOOKUP($A148,'CR ACT'!$A$3:$G$9999,5,0),"")</f>
        <v/>
      </c>
      <c r="I148" s="17" t="str">
        <f>IFERROR(VLOOKUP($A148,'CR ACT'!$A$3:$G$9999,6,0),"")</f>
        <v/>
      </c>
      <c r="J148" s="22" t="str">
        <f>IFERROR(VLOOKUP($A148,'CR ACT'!$A$3:$G$9999,7,0),"")</f>
        <v/>
      </c>
    </row>
    <row r="149" ht="15.75" hidden="1" spans="1:10">
      <c r="A149" s="9">
        <v>33</v>
      </c>
      <c r="B149" s="10">
        <v>30</v>
      </c>
      <c r="C149" s="11">
        <v>1</v>
      </c>
      <c r="D149" s="11" t="str">
        <f t="shared" si="3"/>
        <v>30-1</v>
      </c>
      <c r="E149" s="12">
        <f>IFERROR(VLOOKUP($A149,'CR ACT'!$A$3:$G$9999,2,0),"")</f>
        <v>0.298611111111111</v>
      </c>
      <c r="F149" s="12" t="str">
        <f>IFERROR(VLOOKUP($A149,'CR ACT'!$A$3:$G$9999,3,0),"")</f>
        <v>PSL</v>
      </c>
      <c r="G149" s="11" t="str">
        <f>IFERROR(VLOOKUP($A149,'CR ACT'!$A$3:$G$9999,4,0),"")</f>
        <v>NH</v>
      </c>
      <c r="H149" s="12" t="str">
        <f>IFERROR(VLOOKUP($A149,'CR ACT'!$A$3:$G$9999,5,0),"")</f>
        <v>KLKV</v>
      </c>
      <c r="I149" s="12">
        <f>IFERROR(VLOOKUP($A149,'CR ACT'!$A$3:$G$9999,6,0),"")</f>
        <v>0.305555555555555</v>
      </c>
      <c r="J149" s="20">
        <f>IFERROR(VLOOKUP($A149,'CR ACT'!$A$3:$G$9999,7,0),"")</f>
        <v>3.5</v>
      </c>
    </row>
    <row r="150" ht="15.75" hidden="1" spans="1:10">
      <c r="A150" s="13">
        <v>163</v>
      </c>
      <c r="B150" s="14">
        <v>30</v>
      </c>
      <c r="C150" s="13">
        <v>2</v>
      </c>
      <c r="D150" s="11" t="str">
        <f t="shared" si="3"/>
        <v>30-2</v>
      </c>
      <c r="E150" s="15">
        <f>IFERROR(VLOOKUP($A150,'CR ACT'!$A$3:$G$9999,2,0),"")</f>
        <v>0.3125</v>
      </c>
      <c r="F150" s="15" t="str">
        <f>IFERROR(VLOOKUP($A150,'CR ACT'!$A$3:$G$9999,3,0),"")</f>
        <v>KLKV</v>
      </c>
      <c r="G150" s="13" t="str">
        <f>IFERROR(VLOOKUP($A150,'CR ACT'!$A$3:$G$9999,4,0),"")</f>
        <v>NH</v>
      </c>
      <c r="H150" s="15" t="str">
        <f>IFERROR(VLOOKUP($A150,'CR ACT'!$A$3:$G$9999,5,0),"")</f>
        <v>TVM</v>
      </c>
      <c r="I150" s="15">
        <f>IFERROR(VLOOKUP($A150,'CR ACT'!$A$3:$G$9999,6,0),"")</f>
        <v>0.368055555555556</v>
      </c>
      <c r="J150" s="21">
        <f>IFERROR(VLOOKUP($A150,'CR ACT'!$A$3:$G$9999,7,0),"")</f>
        <v>33.7</v>
      </c>
    </row>
    <row r="151" ht="15.75" hidden="1" spans="1:10">
      <c r="A151" s="13">
        <v>397</v>
      </c>
      <c r="B151" s="10">
        <v>22</v>
      </c>
      <c r="C151" s="13">
        <v>5</v>
      </c>
      <c r="D151" s="11" t="str">
        <f t="shared" si="3"/>
        <v>22-5</v>
      </c>
      <c r="E151" s="15">
        <f>IFERROR(VLOOKUP($A151,'CR ACT'!$A$3:$G$9999,2,0),"")</f>
        <v>0.475694444444444</v>
      </c>
      <c r="F151" s="15" t="str">
        <f>IFERROR(VLOOKUP($A151,'CR ACT'!$A$3:$G$9999,3,0),"")</f>
        <v>MC</v>
      </c>
      <c r="G151" s="13" t="str">
        <f>IFERROR(VLOOKUP($A151,'CR ACT'!$A$3:$G$9999,4,0),"")</f>
        <v>NH-KLKV</v>
      </c>
      <c r="H151" s="15" t="str">
        <f>IFERROR(VLOOKUP($A151,'CR ACT'!$A$3:$G$9999,5,0),"")</f>
        <v>PSL</v>
      </c>
      <c r="I151" s="15">
        <f>IFERROR(VLOOKUP($A151,'CR ACT'!$A$3:$G$9999,6,0),"")</f>
        <v>0.552083333333333</v>
      </c>
      <c r="J151" s="21">
        <f>IFERROR(VLOOKUP($A151,'CR ACT'!$A$3:$G$9999,7,0),"")</f>
        <v>43.5</v>
      </c>
    </row>
    <row r="152" ht="15.75" hidden="1" spans="1:10">
      <c r="A152" s="13">
        <v>216</v>
      </c>
      <c r="B152" s="14">
        <v>30</v>
      </c>
      <c r="C152" s="13">
        <v>4</v>
      </c>
      <c r="D152" s="11" t="str">
        <f t="shared" si="3"/>
        <v>30-4</v>
      </c>
      <c r="E152" s="15">
        <f>IFERROR(VLOOKUP($A152,'CR ACT'!$A$3:$G$9999,2,0),"")</f>
        <v>0.451388888888889</v>
      </c>
      <c r="F152" s="15" t="str">
        <f>IFERROR(VLOOKUP($A152,'CR ACT'!$A$3:$G$9999,3,0),"")</f>
        <v>KLKV</v>
      </c>
      <c r="G152" s="13" t="str">
        <f>IFERROR(VLOOKUP($A152,'CR ACT'!$A$3:$G$9999,4,0),"")</f>
        <v>NH</v>
      </c>
      <c r="H152" s="15" t="str">
        <f>IFERROR(VLOOKUP($A152,'CR ACT'!$A$3:$G$9999,5,0),"")</f>
        <v>MC</v>
      </c>
      <c r="I152" s="15">
        <f>IFERROR(VLOOKUP($A152,'CR ACT'!$A$3:$G$9999,6,0),"")</f>
        <v>0.524305555555556</v>
      </c>
      <c r="J152" s="21">
        <f>IFERROR(VLOOKUP($A152,'CR ACT'!$A$3:$G$9999,7,0),"")</f>
        <v>40</v>
      </c>
    </row>
    <row r="153" ht="15.75" hidden="1" spans="1:10">
      <c r="A153" s="13">
        <v>399</v>
      </c>
      <c r="B153" s="10">
        <v>40</v>
      </c>
      <c r="C153" s="13">
        <v>5</v>
      </c>
      <c r="D153" s="11" t="str">
        <f t="shared" si="3"/>
        <v>40-5</v>
      </c>
      <c r="E153" s="15">
        <f>IFERROR(VLOOKUP($A153,'CR ACT'!$A$3:$G$9999,2,0),"")</f>
        <v>0.479166666666667</v>
      </c>
      <c r="F153" s="15" t="str">
        <f>IFERROR(VLOOKUP($A153,'CR ACT'!$A$3:$G$9999,3,0),"")</f>
        <v>MC</v>
      </c>
      <c r="G153" s="13" t="str">
        <f>IFERROR(VLOOKUP($A153,'CR ACT'!$A$3:$G$9999,4,0),"")</f>
        <v>NH</v>
      </c>
      <c r="H153" s="15" t="str">
        <f>IFERROR(VLOOKUP($A153,'CR ACT'!$A$3:$G$9999,5,0),"")</f>
        <v>KLKV</v>
      </c>
      <c r="I153" s="15">
        <f>IFERROR(VLOOKUP($A153,'CR ACT'!$A$3:$G$9999,6,0),"")</f>
        <v>0.548611111111111</v>
      </c>
      <c r="J153" s="21">
        <f>IFERROR(VLOOKUP($A153,'CR ACT'!$A$3:$G$9999,7,0),"")</f>
        <v>40</v>
      </c>
    </row>
    <row r="154" ht="15.75" hidden="1" spans="1:10">
      <c r="A154" s="13">
        <v>533</v>
      </c>
      <c r="B154" s="14">
        <v>30</v>
      </c>
      <c r="C154" s="13">
        <v>6</v>
      </c>
      <c r="D154" s="11" t="str">
        <f t="shared" si="3"/>
        <v>30-6</v>
      </c>
      <c r="E154" s="15">
        <f>IFERROR(VLOOKUP($A154,'CR ACT'!$A$3:$G$9999,2,0),"")</f>
        <v>0.645833333333333</v>
      </c>
      <c r="F154" s="15" t="str">
        <f>IFERROR(VLOOKUP($A154,'CR ACT'!$A$3:$G$9999,3,0),"")</f>
        <v>KLKV</v>
      </c>
      <c r="G154" s="13" t="str">
        <f>IFERROR(VLOOKUP($A154,'CR ACT'!$A$3:$G$9999,4,0),"")</f>
        <v>KRKM</v>
      </c>
      <c r="H154" s="15" t="str">
        <f>IFERROR(VLOOKUP($A154,'CR ACT'!$A$3:$G$9999,5,0),"")</f>
        <v>VLRD</v>
      </c>
      <c r="I154" s="15">
        <f>IFERROR(VLOOKUP($A154,'CR ACT'!$A$3:$G$9999,6,0),"")</f>
        <v>0.673611111111111</v>
      </c>
      <c r="J154" s="21">
        <f>IFERROR(VLOOKUP($A154,'CR ACT'!$A$3:$G$9999,7,0),"")</f>
        <v>17</v>
      </c>
    </row>
    <row r="155" ht="15.75" hidden="1" spans="1:10">
      <c r="A155" s="23">
        <v>574</v>
      </c>
      <c r="B155" s="10">
        <v>30</v>
      </c>
      <c r="C155" s="13">
        <v>7</v>
      </c>
      <c r="D155" s="11" t="str">
        <f t="shared" si="3"/>
        <v>30-7</v>
      </c>
      <c r="E155" s="15">
        <f>IFERROR(VLOOKUP($A155,'CR ACT'!$A$3:$G$9999,2,0),"")</f>
        <v>0.680555555555555</v>
      </c>
      <c r="F155" s="15" t="str">
        <f>IFERROR(VLOOKUP($A155,'CR ACT'!$A$3:$G$9999,3,0),"")</f>
        <v>VLRD</v>
      </c>
      <c r="G155" s="13" t="str">
        <f>IFERROR(VLOOKUP($A155,'CR ACT'!$A$3:$G$9999,4,0),"")</f>
        <v>KRKM</v>
      </c>
      <c r="H155" s="15" t="str">
        <f>IFERROR(VLOOKUP($A155,'CR ACT'!$A$3:$G$9999,5,0),"")</f>
        <v>KLKV</v>
      </c>
      <c r="I155" s="15">
        <f>IFERROR(VLOOKUP($A155,'CR ACT'!$A$3:$G$9999,6,0),"")</f>
        <v>0.708333333333333</v>
      </c>
      <c r="J155" s="21">
        <f>IFERROR(VLOOKUP($A155,'CR ACT'!$A$3:$G$9999,7,0),"")</f>
        <v>17</v>
      </c>
    </row>
    <row r="156" ht="16.5" hidden="1" spans="1:10">
      <c r="A156" s="13">
        <v>96</v>
      </c>
      <c r="B156" s="14">
        <v>30</v>
      </c>
      <c r="C156" s="16">
        <v>8</v>
      </c>
      <c r="D156" s="11" t="str">
        <f t="shared" si="3"/>
        <v>30-8</v>
      </c>
      <c r="E156" s="17">
        <f>IFERROR(VLOOKUP($A156,'CR ACT'!$A$3:$G$9999,2,0),"")</f>
        <v>0.711805555555555</v>
      </c>
      <c r="F156" s="17" t="str">
        <f>IFERROR(VLOOKUP($A156,'CR ACT'!$A$3:$G$9999,3,0),"")</f>
        <v>KLKV</v>
      </c>
      <c r="G156" s="16" t="str">
        <f>IFERROR(VLOOKUP($A156,'CR ACT'!$A$3:$G$9999,4,0),"")</f>
        <v>NH</v>
      </c>
      <c r="H156" s="17" t="str">
        <f>IFERROR(VLOOKUP($A156,'CR ACT'!$A$3:$G$9999,5,0),"")</f>
        <v>PSL</v>
      </c>
      <c r="I156" s="17">
        <f>IFERROR(VLOOKUP($A156,'CR ACT'!$A$3:$G$9999,6,0),"")</f>
        <v>0.715277777777778</v>
      </c>
      <c r="J156" s="22">
        <f>IFERROR(VLOOKUP($A156,'CR ACT'!$A$3:$G$9999,7,0),"")</f>
        <v>3.5</v>
      </c>
    </row>
    <row r="157" ht="15.75" hidden="1" spans="1:10">
      <c r="A157" s="9">
        <v>35</v>
      </c>
      <c r="B157" s="10">
        <v>31</v>
      </c>
      <c r="C157" s="11">
        <v>1</v>
      </c>
      <c r="D157" s="11" t="str">
        <f t="shared" si="3"/>
        <v>31-1</v>
      </c>
      <c r="E157" s="12">
        <f>IFERROR(VLOOKUP($A157,'CR ACT'!$A$3:$G$9999,2,0),"")</f>
        <v>0.305555555555556</v>
      </c>
      <c r="F157" s="12" t="str">
        <f>IFERROR(VLOOKUP($A157,'CR ACT'!$A$3:$G$9999,3,0),"")</f>
        <v>PSL</v>
      </c>
      <c r="G157" s="11" t="str">
        <f>IFERROR(VLOOKUP($A157,'CR ACT'!$A$3:$G$9999,4,0),"")</f>
        <v>NH</v>
      </c>
      <c r="H157" s="12" t="str">
        <f>IFERROR(VLOOKUP($A157,'CR ACT'!$A$3:$G$9999,5,0),"")</f>
        <v>KLKV</v>
      </c>
      <c r="I157" s="12">
        <f>IFERROR(VLOOKUP($A157,'CR ACT'!$A$3:$G$9999,6,0),"")</f>
        <v>0.3125</v>
      </c>
      <c r="J157" s="20">
        <f>IFERROR(VLOOKUP($A157,'CR ACT'!$A$3:$G$9999,7,0),"")</f>
        <v>3.5</v>
      </c>
    </row>
    <row r="158" ht="15.75" hidden="1" spans="1:10">
      <c r="A158" s="13">
        <v>165</v>
      </c>
      <c r="B158" s="14">
        <v>31</v>
      </c>
      <c r="C158" s="13">
        <v>2</v>
      </c>
      <c r="D158" s="11" t="str">
        <f t="shared" si="3"/>
        <v>31-2</v>
      </c>
      <c r="E158" s="15">
        <f>IFERROR(VLOOKUP($A158,'CR ACT'!$A$3:$G$9999,2,0),"")</f>
        <v>0.319444444444444</v>
      </c>
      <c r="F158" s="15" t="str">
        <f>IFERROR(VLOOKUP($A158,'CR ACT'!$A$3:$G$9999,3,0),"")</f>
        <v>KLKV</v>
      </c>
      <c r="G158" s="13" t="str">
        <f>IFERROR(VLOOKUP($A158,'CR ACT'!$A$3:$G$9999,4,0),"")</f>
        <v>NH</v>
      </c>
      <c r="H158" s="15" t="str">
        <f>IFERROR(VLOOKUP($A158,'CR ACT'!$A$3:$G$9999,5,0),"")</f>
        <v>MC</v>
      </c>
      <c r="I158" s="15">
        <f>IFERROR(VLOOKUP($A158,'CR ACT'!$A$3:$G$9999,6,0),"")</f>
        <v>0.388888888888888</v>
      </c>
      <c r="J158" s="21">
        <f>IFERROR(VLOOKUP($A158,'CR ACT'!$A$3:$G$9999,7,0),"")</f>
        <v>40</v>
      </c>
    </row>
    <row r="159" ht="15.75" hidden="1" spans="1:10">
      <c r="A159" s="13">
        <v>400</v>
      </c>
      <c r="B159" s="10">
        <v>18</v>
      </c>
      <c r="C159" s="13">
        <v>5</v>
      </c>
      <c r="D159" s="11" t="str">
        <f t="shared" si="3"/>
        <v>18-5</v>
      </c>
      <c r="E159" s="15">
        <f>IFERROR(VLOOKUP($A159,'CR ACT'!$A$3:$G$9999,2,0),"")</f>
        <v>0.486111111111111</v>
      </c>
      <c r="F159" s="15" t="str">
        <f>IFERROR(VLOOKUP($A159,'CR ACT'!$A$3:$G$9999,3,0),"")</f>
        <v>TVM</v>
      </c>
      <c r="G159" s="13" t="str">
        <f>IFERROR(VLOOKUP($A159,'CR ACT'!$A$3:$G$9999,4,0),"")</f>
        <v>NH</v>
      </c>
      <c r="H159" s="15" t="str">
        <f>IFERROR(VLOOKUP($A159,'CR ACT'!$A$3:$G$9999,5,0),"")</f>
        <v>KLKV</v>
      </c>
      <c r="I159" s="15">
        <f>IFERROR(VLOOKUP($A159,'CR ACT'!$A$3:$G$9999,6,0),"")</f>
        <v>0.541666666666667</v>
      </c>
      <c r="J159" s="21">
        <f>IFERROR(VLOOKUP($A159,'CR ACT'!$A$3:$G$9999,7,0),"")</f>
        <v>33.7</v>
      </c>
    </row>
    <row r="160" ht="15.75" hidden="1" spans="1:10">
      <c r="A160" s="13">
        <v>224</v>
      </c>
      <c r="B160" s="14">
        <v>31</v>
      </c>
      <c r="C160" s="13">
        <v>4</v>
      </c>
      <c r="D160" s="11" t="str">
        <f t="shared" si="3"/>
        <v>31-4</v>
      </c>
      <c r="E160" s="15">
        <f>IFERROR(VLOOKUP($A160,'CR ACT'!$A$3:$G$9999,2,0),"")</f>
        <v>0.486111111111111</v>
      </c>
      <c r="F160" s="15" t="str">
        <f>IFERROR(VLOOKUP($A160,'CR ACT'!$A$3:$G$9999,3,0),"")</f>
        <v>KLKV</v>
      </c>
      <c r="G160" s="13" t="str">
        <f>IFERROR(VLOOKUP($A160,'CR ACT'!$A$3:$G$9999,4,0),"")</f>
        <v>NH</v>
      </c>
      <c r="H160" s="15" t="str">
        <f>IFERROR(VLOOKUP($A160,'CR ACT'!$A$3:$G$9999,5,0),"")</f>
        <v>TVM</v>
      </c>
      <c r="I160" s="15">
        <f>IFERROR(VLOOKUP($A160,'CR ACT'!$A$3:$G$9999,6,0),"")</f>
        <v>0.541666666666667</v>
      </c>
      <c r="J160" s="21">
        <f>IFERROR(VLOOKUP($A160,'CR ACT'!$A$3:$G$9999,7,0),"")</f>
        <v>33.7</v>
      </c>
    </row>
    <row r="161" ht="15.75" hidden="1" spans="1:10">
      <c r="A161" s="13">
        <v>432</v>
      </c>
      <c r="B161" s="10">
        <v>48</v>
      </c>
      <c r="C161" s="13">
        <v>5</v>
      </c>
      <c r="D161" s="11" t="str">
        <f t="shared" si="3"/>
        <v>48-5</v>
      </c>
      <c r="E161" s="15">
        <f>IFERROR(VLOOKUP($A161,'CR ACT'!$A$3:$G$9999,2,0),"")</f>
        <v>0.486111111111111</v>
      </c>
      <c r="F161" s="15" t="str">
        <f>IFERROR(VLOOKUP($A161,'CR ACT'!$A$3:$G$9999,3,0),"")</f>
        <v>MC</v>
      </c>
      <c r="G161" s="13" t="str">
        <f>IFERROR(VLOOKUP($A161,'CR ACT'!$A$3:$G$9999,4,0),"")</f>
        <v>NH</v>
      </c>
      <c r="H161" s="15" t="str">
        <f>IFERROR(VLOOKUP($A161,'CR ACT'!$A$3:$G$9999,5,0),"")</f>
        <v>KLKV</v>
      </c>
      <c r="I161" s="15">
        <f>IFERROR(VLOOKUP($A161,'CR ACT'!$A$3:$G$9999,6,0),"")</f>
        <v>0.5625</v>
      </c>
      <c r="J161" s="21">
        <f>IFERROR(VLOOKUP($A161,'CR ACT'!$A$3:$G$9999,7,0),"")</f>
        <v>40</v>
      </c>
    </row>
    <row r="162" ht="15.75" hidden="1" spans="1:10">
      <c r="A162" s="13">
        <v>537</v>
      </c>
      <c r="B162" s="14">
        <v>31</v>
      </c>
      <c r="C162" s="13">
        <v>6</v>
      </c>
      <c r="D162" s="11" t="str">
        <f t="shared" si="3"/>
        <v>31-6</v>
      </c>
      <c r="E162" s="15">
        <f>IFERROR(VLOOKUP($A162,'CR ACT'!$A$3:$G$9999,2,0),"")</f>
        <v>0.677083333333333</v>
      </c>
      <c r="F162" s="15" t="str">
        <f>IFERROR(VLOOKUP($A162,'CR ACT'!$A$3:$G$9999,3,0),"")</f>
        <v>KLKV</v>
      </c>
      <c r="G162" s="13" t="str">
        <f>IFERROR(VLOOKUP($A162,'CR ACT'!$A$3:$G$9999,4,0),"")</f>
        <v>KRKM</v>
      </c>
      <c r="H162" s="15" t="str">
        <f>IFERROR(VLOOKUP($A162,'CR ACT'!$A$3:$G$9999,5,0),"")</f>
        <v>VLRD</v>
      </c>
      <c r="I162" s="15">
        <f>IFERROR(VLOOKUP($A162,'CR ACT'!$A$3:$G$9999,6,0),"")</f>
        <v>0.704861111111111</v>
      </c>
      <c r="J162" s="21">
        <f>IFERROR(VLOOKUP($A162,'CR ACT'!$A$3:$G$9999,7,0),"")</f>
        <v>17</v>
      </c>
    </row>
    <row r="163" ht="15.75" hidden="1" spans="1:10">
      <c r="A163" s="13">
        <v>575</v>
      </c>
      <c r="B163" s="10">
        <v>31</v>
      </c>
      <c r="C163" s="13">
        <v>7</v>
      </c>
      <c r="D163" s="11" t="str">
        <f t="shared" si="3"/>
        <v>31-7</v>
      </c>
      <c r="E163" s="15">
        <f>IFERROR(VLOOKUP($A163,'CR ACT'!$A$3:$G$9999,2,0),"")</f>
        <v>0.711805555555555</v>
      </c>
      <c r="F163" s="15" t="str">
        <f>IFERROR(VLOOKUP($A163,'CR ACT'!$A$3:$G$9999,3,0),"")</f>
        <v>VLRD</v>
      </c>
      <c r="G163" s="13" t="str">
        <f>IFERROR(VLOOKUP($A163,'CR ACT'!$A$3:$G$9999,4,0),"")</f>
        <v>KRKM</v>
      </c>
      <c r="H163" s="15" t="str">
        <f>IFERROR(VLOOKUP($A163,'CR ACT'!$A$3:$G$9999,5,0),"")</f>
        <v>PSL</v>
      </c>
      <c r="I163" s="15">
        <f>IFERROR(VLOOKUP($A163,'CR ACT'!$A$3:$G$9999,6,0),"")</f>
        <v>0.739583333333333</v>
      </c>
      <c r="J163" s="21">
        <f>IFERROR(VLOOKUP($A163,'CR ACT'!$A$3:$G$9999,7,0),"")</f>
        <v>17</v>
      </c>
    </row>
    <row r="164" ht="16.5" hidden="1" spans="1:10">
      <c r="A164" s="13"/>
      <c r="B164" s="18"/>
      <c r="C164" s="16"/>
      <c r="D164" s="11" t="str">
        <f t="shared" si="3"/>
        <v>0</v>
      </c>
      <c r="E164" s="17" t="str">
        <f>IFERROR(VLOOKUP($A164,'CR ACT'!$A$3:$G$9999,2,0),"")</f>
        <v/>
      </c>
      <c r="F164" s="17" t="str">
        <f>IFERROR(VLOOKUP($A164,'CR ACT'!$A$3:$G$9999,3,0),"")</f>
        <v/>
      </c>
      <c r="G164" s="16" t="str">
        <f>IFERROR(VLOOKUP($A164,'CR ACT'!$A$3:$G$9999,4,0),"")</f>
        <v/>
      </c>
      <c r="H164" s="17" t="str">
        <f>IFERROR(VLOOKUP($A164,'CR ACT'!$A$3:$G$9999,5,0),"")</f>
        <v/>
      </c>
      <c r="I164" s="17" t="str">
        <f>IFERROR(VLOOKUP($A164,'CR ACT'!$A$3:$G$9999,6,0),"")</f>
        <v/>
      </c>
      <c r="J164" s="22" t="str">
        <f>IFERROR(VLOOKUP($A164,'CR ACT'!$A$3:$G$9999,7,0),"")</f>
        <v/>
      </c>
    </row>
    <row r="165" ht="15.75" hidden="1" spans="1:10">
      <c r="A165" s="9">
        <v>38</v>
      </c>
      <c r="B165" s="10">
        <v>32</v>
      </c>
      <c r="C165" s="11">
        <v>1</v>
      </c>
      <c r="D165" s="11" t="str">
        <f t="shared" si="3"/>
        <v>32-1</v>
      </c>
      <c r="E165" s="12">
        <f>IFERROR(VLOOKUP($A165,'CR ACT'!$A$3:$G$9999,2,0),"")</f>
        <v>0.5625</v>
      </c>
      <c r="F165" s="12" t="str">
        <f>IFERROR(VLOOKUP($A165,'CR ACT'!$A$3:$G$9999,3,0),"")</f>
        <v>PSL</v>
      </c>
      <c r="G165" s="11" t="str">
        <f>IFERROR(VLOOKUP($A165,'CR ACT'!$A$3:$G$9999,4,0),"")</f>
        <v>NH</v>
      </c>
      <c r="H165" s="12" t="str">
        <f>IFERROR(VLOOKUP($A165,'CR ACT'!$A$3:$G$9999,5,0),"")</f>
        <v>KLKV</v>
      </c>
      <c r="I165" s="12">
        <f>IFERROR(VLOOKUP($A165,'CR ACT'!$A$3:$G$9999,6,0),"")</f>
        <v>0.569444444444444</v>
      </c>
      <c r="J165" s="20">
        <f>IFERROR(VLOOKUP($A165,'CR ACT'!$A$3:$G$9999,7,0),"")</f>
        <v>3.5</v>
      </c>
    </row>
    <row r="166" ht="15.75" hidden="1" spans="1:10">
      <c r="A166" s="13">
        <v>145</v>
      </c>
      <c r="B166" s="14">
        <v>32</v>
      </c>
      <c r="C166" s="13">
        <v>2</v>
      </c>
      <c r="D166" s="11" t="str">
        <f t="shared" si="3"/>
        <v>32-2</v>
      </c>
      <c r="E166" s="15">
        <f>IFERROR(VLOOKUP($A166,'CR ACT'!$A$3:$G$9999,2,0),"")</f>
        <v>0.5625</v>
      </c>
      <c r="F166" s="15" t="str">
        <f>IFERROR(VLOOKUP($A166,'CR ACT'!$A$3:$G$9999,3,0),"")</f>
        <v>PSL</v>
      </c>
      <c r="G166" s="13" t="str">
        <f>IFERROR(VLOOKUP($A166,'CR ACT'!$A$3:$G$9999,4,0),"")</f>
        <v>KLKV-NH</v>
      </c>
      <c r="H166" s="15" t="str">
        <f>IFERROR(VLOOKUP($A166,'CR ACT'!$A$3:$G$9999,5,0),"")</f>
        <v>TVM</v>
      </c>
      <c r="I166" s="15">
        <f>IFERROR(VLOOKUP($A166,'CR ACT'!$A$3:$G$9999,6,0),"")</f>
        <v>0.631944444444444</v>
      </c>
      <c r="J166" s="21">
        <f>IFERROR(VLOOKUP($A166,'CR ACT'!$A$3:$G$9999,7,0),"")</f>
        <v>37.2</v>
      </c>
    </row>
    <row r="167" ht="15.75" hidden="1" spans="1:10">
      <c r="A167" s="13">
        <v>381</v>
      </c>
      <c r="B167" s="10">
        <v>70</v>
      </c>
      <c r="C167" s="13">
        <v>3</v>
      </c>
      <c r="D167" s="11" t="str">
        <f t="shared" si="3"/>
        <v>70-3</v>
      </c>
      <c r="E167" s="15">
        <f>IFERROR(VLOOKUP($A167,'CR ACT'!$A$3:$G$9999,2,0),"")</f>
        <v>0.489583333333333</v>
      </c>
      <c r="F167" s="15" t="str">
        <f>IFERROR(VLOOKUP($A167,'CR ACT'!$A$3:$G$9999,3,0),"")</f>
        <v>TVM</v>
      </c>
      <c r="G167" s="13" t="str">
        <f>IFERROR(VLOOKUP($A167,'CR ACT'!$A$3:$G$9999,4,0),"")</f>
        <v>NH</v>
      </c>
      <c r="H167" s="15" t="str">
        <f>IFERROR(VLOOKUP($A167,'CR ACT'!$A$3:$G$9999,5,0),"")</f>
        <v>KLKV</v>
      </c>
      <c r="I167" s="15">
        <f>IFERROR(VLOOKUP($A167,'CR ACT'!$A$3:$G$9999,6,0),"")</f>
        <v>0.538194444444444</v>
      </c>
      <c r="J167" s="21">
        <f>IFERROR(VLOOKUP($A167,'CR ACT'!$A$3:$G$9999,7,0),"")</f>
        <v>33.7</v>
      </c>
    </row>
    <row r="168" ht="15.75" hidden="1" spans="1:10">
      <c r="A168" s="13">
        <v>282</v>
      </c>
      <c r="B168" s="14">
        <v>32</v>
      </c>
      <c r="C168" s="13">
        <v>4</v>
      </c>
      <c r="D168" s="11" t="str">
        <f t="shared" si="3"/>
        <v>32-4</v>
      </c>
      <c r="E168" s="15">
        <f>IFERROR(VLOOKUP($A168,'CR ACT'!$A$3:$G$9999,2,0),"")</f>
        <v>0.722222222222222</v>
      </c>
      <c r="F168" s="15" t="str">
        <f>IFERROR(VLOOKUP($A168,'CR ACT'!$A$3:$G$9999,3,0),"")</f>
        <v>KLKV</v>
      </c>
      <c r="G168" s="13" t="str">
        <f>IFERROR(VLOOKUP($A168,'CR ACT'!$A$3:$G$9999,4,0),"")</f>
        <v>NH</v>
      </c>
      <c r="H168" s="15" t="str">
        <f>IFERROR(VLOOKUP($A168,'CR ACT'!$A$3:$G$9999,5,0),"")</f>
        <v>MC</v>
      </c>
      <c r="I168" s="15">
        <f>IFERROR(VLOOKUP($A168,'CR ACT'!$A$3:$G$9999,6,0),"")</f>
        <v>0.791666666666667</v>
      </c>
      <c r="J168" s="21">
        <f>IFERROR(VLOOKUP($A168,'CR ACT'!$A$3:$G$9999,7,0),"")</f>
        <v>40</v>
      </c>
    </row>
    <row r="169" ht="15.75" hidden="1" spans="1:10">
      <c r="A169" s="13">
        <v>371</v>
      </c>
      <c r="B169" s="10">
        <v>38</v>
      </c>
      <c r="C169" s="13">
        <v>4</v>
      </c>
      <c r="D169" s="11" t="str">
        <f t="shared" si="3"/>
        <v>38-4</v>
      </c>
      <c r="E169" s="15">
        <f>IFERROR(VLOOKUP($A169,'CR ACT'!$A$3:$G$9999,2,0),"")</f>
        <v>0.493055555555556</v>
      </c>
      <c r="F169" s="15" t="str">
        <f>IFERROR(VLOOKUP($A169,'CR ACT'!$A$3:$G$9999,3,0),"")</f>
        <v>TVM</v>
      </c>
      <c r="G169" s="13" t="str">
        <f>IFERROR(VLOOKUP($A169,'CR ACT'!$A$3:$G$9999,4,0),"")</f>
        <v>NH</v>
      </c>
      <c r="H169" s="15" t="str">
        <f>IFERROR(VLOOKUP($A169,'CR ACT'!$A$3:$G$9999,5,0),"")</f>
        <v>KLKV</v>
      </c>
      <c r="I169" s="15">
        <f>IFERROR(VLOOKUP($A169,'CR ACT'!$A$3:$G$9999,6,0),"")</f>
        <v>0.548611111111111</v>
      </c>
      <c r="J169" s="21">
        <f>IFERROR(VLOOKUP($A169,'CR ACT'!$A$3:$G$9999,7,0),"")</f>
        <v>33.7</v>
      </c>
    </row>
    <row r="170" ht="15.75" hidden="1" spans="1:10">
      <c r="A170" s="13">
        <v>113</v>
      </c>
      <c r="B170" s="14">
        <v>32</v>
      </c>
      <c r="C170" s="13">
        <v>6</v>
      </c>
      <c r="D170" s="11" t="str">
        <f t="shared" si="3"/>
        <v>32-6</v>
      </c>
      <c r="E170" s="15">
        <f>IFERROR(VLOOKUP($A170,'CR ACT'!$A$3:$G$9999,2,0),"")</f>
        <v>0.875</v>
      </c>
      <c r="F170" s="15" t="str">
        <f>IFERROR(VLOOKUP($A170,'CR ACT'!$A$3:$G$9999,3,0),"")</f>
        <v>KLKV</v>
      </c>
      <c r="G170" s="13" t="str">
        <f>IFERROR(VLOOKUP($A170,'CR ACT'!$A$3:$G$9999,4,0),"")</f>
        <v>NH</v>
      </c>
      <c r="H170" s="15" t="str">
        <f>IFERROR(VLOOKUP($A170,'CR ACT'!$A$3:$G$9999,5,0),"")</f>
        <v>PSL</v>
      </c>
      <c r="I170" s="15">
        <f>IFERROR(VLOOKUP($A170,'CR ACT'!$A$3:$G$9999,6,0),"")</f>
        <v>0.881944444444444</v>
      </c>
      <c r="J170" s="21">
        <f>IFERROR(VLOOKUP($A170,'CR ACT'!$A$3:$G$9999,7,0),"")</f>
        <v>3.5</v>
      </c>
    </row>
    <row r="171" ht="15.75" hidden="1" spans="1:10">
      <c r="A171" s="13"/>
      <c r="B171" s="18"/>
      <c r="C171" s="13"/>
      <c r="D171" s="11" t="str">
        <f t="shared" si="3"/>
        <v>0</v>
      </c>
      <c r="E171" s="15" t="str">
        <f>IFERROR(VLOOKUP($A171,'CR ACT'!$A$3:$G$9999,2,0),"")</f>
        <v/>
      </c>
      <c r="F171" s="15" t="str">
        <f>IFERROR(VLOOKUP($A171,'CR ACT'!$A$3:$G$9999,3,0),"")</f>
        <v/>
      </c>
      <c r="G171" s="13" t="str">
        <f>IFERROR(VLOOKUP($A171,'CR ACT'!$A$3:$G$9999,4,0),"")</f>
        <v/>
      </c>
      <c r="H171" s="15" t="str">
        <f>IFERROR(VLOOKUP($A171,'CR ACT'!$A$3:$G$9999,5,0),"")</f>
        <v/>
      </c>
      <c r="I171" s="15" t="str">
        <f>IFERROR(VLOOKUP($A171,'CR ACT'!$A$3:$G$9999,6,0),"")</f>
        <v/>
      </c>
      <c r="J171" s="21" t="str">
        <f>IFERROR(VLOOKUP($A171,'CR ACT'!$A$3:$G$9999,7,0),"")</f>
        <v/>
      </c>
    </row>
    <row r="172" ht="16.5" hidden="1" spans="1:10">
      <c r="A172" s="13"/>
      <c r="B172" s="18"/>
      <c r="C172" s="16"/>
      <c r="D172" s="11" t="str">
        <f t="shared" si="3"/>
        <v>0</v>
      </c>
      <c r="E172" s="17" t="str">
        <f>IFERROR(VLOOKUP($A172,'CR ACT'!$A$3:$G$9999,2,0),"")</f>
        <v/>
      </c>
      <c r="F172" s="17" t="str">
        <f>IFERROR(VLOOKUP($A172,'CR ACT'!$A$3:$G$9999,3,0),"")</f>
        <v/>
      </c>
      <c r="G172" s="16" t="str">
        <f>IFERROR(VLOOKUP($A172,'CR ACT'!$A$3:$G$9999,4,0),"")</f>
        <v/>
      </c>
      <c r="H172" s="17" t="str">
        <f>IFERROR(VLOOKUP($A172,'CR ACT'!$A$3:$G$9999,5,0),"")</f>
        <v/>
      </c>
      <c r="I172" s="17" t="str">
        <f>IFERROR(VLOOKUP($A172,'CR ACT'!$A$3:$G$9999,6,0),"")</f>
        <v/>
      </c>
      <c r="J172" s="22" t="str">
        <f>IFERROR(VLOOKUP($A172,'CR ACT'!$A$3:$G$9999,7,0),"")</f>
        <v/>
      </c>
    </row>
    <row r="173" ht="15.75" hidden="1" spans="1:10">
      <c r="A173" s="9">
        <v>39</v>
      </c>
      <c r="B173" s="10">
        <v>33</v>
      </c>
      <c r="C173" s="11">
        <v>1</v>
      </c>
      <c r="D173" s="11" t="str">
        <f t="shared" si="3"/>
        <v>33-1</v>
      </c>
      <c r="E173" s="12">
        <f>IFERROR(VLOOKUP($A173,'CR ACT'!$A$3:$G$9999,2,0),"")</f>
        <v>0.322916666666667</v>
      </c>
      <c r="F173" s="12" t="str">
        <f>IFERROR(VLOOKUP($A173,'CR ACT'!$A$3:$G$9999,3,0),"")</f>
        <v>PSL</v>
      </c>
      <c r="G173" s="11" t="str">
        <f>IFERROR(VLOOKUP($A173,'CR ACT'!$A$3:$G$9999,4,0),"")</f>
        <v>NH</v>
      </c>
      <c r="H173" s="12" t="str">
        <f>IFERROR(VLOOKUP($A173,'CR ACT'!$A$3:$G$9999,5,0),"")</f>
        <v>KLKV</v>
      </c>
      <c r="I173" s="12">
        <f>IFERROR(VLOOKUP($A173,'CR ACT'!$A$3:$G$9999,6,0),"")</f>
        <v>0.329861111111111</v>
      </c>
      <c r="J173" s="20">
        <f>IFERROR(VLOOKUP($A173,'CR ACT'!$A$3:$G$9999,7,0),"")</f>
        <v>3.5</v>
      </c>
    </row>
    <row r="174" ht="15.75" hidden="1" spans="1:10">
      <c r="A174" s="13">
        <v>176</v>
      </c>
      <c r="B174" s="14">
        <v>33</v>
      </c>
      <c r="C174" s="13">
        <v>2</v>
      </c>
      <c r="D174" s="11" t="str">
        <f t="shared" si="3"/>
        <v>33-2</v>
      </c>
      <c r="E174" s="15">
        <f>IFERROR(VLOOKUP($A174,'CR ACT'!$A$3:$G$9999,2,0),"")</f>
        <v>0.336805555555556</v>
      </c>
      <c r="F174" s="15" t="str">
        <f>IFERROR(VLOOKUP($A174,'CR ACT'!$A$3:$G$9999,3,0),"")</f>
        <v>KLKV</v>
      </c>
      <c r="G174" s="13" t="str">
        <f>IFERROR(VLOOKUP($A174,'CR ACT'!$A$3:$G$9999,4,0),"")</f>
        <v>NH</v>
      </c>
      <c r="H174" s="15" t="str">
        <f>IFERROR(VLOOKUP($A174,'CR ACT'!$A$3:$G$9999,5,0),"")</f>
        <v>TVM</v>
      </c>
      <c r="I174" s="15">
        <f>IFERROR(VLOOKUP($A174,'CR ACT'!$A$3:$G$9999,6,0),"")</f>
        <v>0.40625</v>
      </c>
      <c r="J174" s="21">
        <f>IFERROR(VLOOKUP($A174,'CR ACT'!$A$3:$G$9999,7,0),"")</f>
        <v>33.7</v>
      </c>
    </row>
    <row r="175" ht="15.75" hidden="1" spans="1:11">
      <c r="A175" s="13">
        <v>407</v>
      </c>
      <c r="B175" s="10">
        <v>26</v>
      </c>
      <c r="C175" s="13">
        <v>5</v>
      </c>
      <c r="D175" s="11" t="str">
        <f t="shared" si="3"/>
        <v>26-5</v>
      </c>
      <c r="E175" s="15">
        <f>IFERROR(VLOOKUP($A175,'CR ACT'!$A$3:$G$9999,2,0),"")</f>
        <v>0.493055555555556</v>
      </c>
      <c r="F175" s="15" t="str">
        <f>IFERROR(VLOOKUP($A175,'CR ACT'!$A$3:$G$9999,3,0),"")</f>
        <v>MC</v>
      </c>
      <c r="G175" s="13" t="str">
        <f>IFERROR(VLOOKUP($A175,'CR ACT'!$A$3:$G$9999,4,0),"")</f>
        <v>NH</v>
      </c>
      <c r="H175" s="15" t="str">
        <f>IFERROR(VLOOKUP($A175,'CR ACT'!$A$3:$G$9999,5,0),"")</f>
        <v>KLKV</v>
      </c>
      <c r="I175" s="15">
        <f>IFERROR(VLOOKUP($A175,'CR ACT'!$A$3:$G$9999,6,0),"")</f>
        <v>0.5625</v>
      </c>
      <c r="J175" s="21">
        <f>IFERROR(VLOOKUP($A175,'CR ACT'!$A$3:$G$9999,7,0),"")</f>
        <v>40</v>
      </c>
      <c r="K175" s="1"/>
    </row>
    <row r="176" ht="15.75" hidden="1" spans="1:10">
      <c r="A176" s="13">
        <v>237</v>
      </c>
      <c r="B176" s="14">
        <v>33</v>
      </c>
      <c r="C176" s="13">
        <v>4</v>
      </c>
      <c r="D176" s="11" t="str">
        <f t="shared" si="3"/>
        <v>33-4</v>
      </c>
      <c r="E176" s="15">
        <f>IFERROR(VLOOKUP($A176,'CR ACT'!$A$3:$G$9999,2,0),"")</f>
        <v>0.541666666666667</v>
      </c>
      <c r="F176" s="15" t="str">
        <f>IFERROR(VLOOKUP($A176,'CR ACT'!$A$3:$G$9999,3,0),"")</f>
        <v>KLKV</v>
      </c>
      <c r="G176" s="13" t="str">
        <f>IFERROR(VLOOKUP($A176,'CR ACT'!$A$3:$G$9999,4,0),"")</f>
        <v>NH</v>
      </c>
      <c r="H176" s="15" t="str">
        <f>IFERROR(VLOOKUP($A176,'CR ACT'!$A$3:$G$9999,5,0),"")</f>
        <v>MC</v>
      </c>
      <c r="I176" s="15">
        <f>IFERROR(VLOOKUP($A176,'CR ACT'!$A$3:$G$9999,6,0),"")</f>
        <v>0.618055555555556</v>
      </c>
      <c r="J176" s="21">
        <f>IFERROR(VLOOKUP($A176,'CR ACT'!$A$3:$G$9999,7,0),"")</f>
        <v>40</v>
      </c>
    </row>
    <row r="177" ht="15.75" hidden="1" spans="1:10">
      <c r="A177" s="13">
        <v>457</v>
      </c>
      <c r="B177" s="10">
        <v>37</v>
      </c>
      <c r="C177" s="13">
        <v>4</v>
      </c>
      <c r="D177" s="11" t="str">
        <f t="shared" si="3"/>
        <v>37-4</v>
      </c>
      <c r="E177" s="15">
        <f>IFERROR(VLOOKUP($A177,'CR ACT'!$A$3:$G$9999,2,0),"")</f>
        <v>0.5</v>
      </c>
      <c r="F177" s="15" t="str">
        <f>IFERROR(VLOOKUP($A177,'CR ACT'!$A$3:$G$9999,3,0),"")</f>
        <v>TVM</v>
      </c>
      <c r="G177" s="13" t="str">
        <f>IFERROR(VLOOKUP($A177,'CR ACT'!$A$3:$G$9999,4,0),"")</f>
        <v>NH</v>
      </c>
      <c r="H177" s="15" t="str">
        <f>IFERROR(VLOOKUP($A177,'CR ACT'!$A$3:$G$9999,5,0),"")</f>
        <v>KLKV</v>
      </c>
      <c r="I177" s="15">
        <f>IFERROR(VLOOKUP($A177,'CR ACT'!$A$3:$G$9999,6,0),"")</f>
        <v>0.555555555555556</v>
      </c>
      <c r="J177" s="21">
        <f>IFERROR(VLOOKUP($A177,'CR ACT'!$A$3:$G$9999,7,0),"")</f>
        <v>33.7</v>
      </c>
    </row>
    <row r="178" ht="15.75" hidden="1" spans="1:10">
      <c r="A178" s="13">
        <v>529</v>
      </c>
      <c r="B178" s="14">
        <v>33</v>
      </c>
      <c r="C178" s="13">
        <v>6</v>
      </c>
      <c r="D178" s="11" t="str">
        <f t="shared" si="3"/>
        <v>33-6</v>
      </c>
      <c r="E178" s="15">
        <f>IFERROR(VLOOKUP($A178,'CR ACT'!$A$3:$G$9999,2,0),"")</f>
        <v>0.708333333333333</v>
      </c>
      <c r="F178" s="15" t="str">
        <f>IFERROR(VLOOKUP($A178,'CR ACT'!$A$3:$G$9999,3,0),"")</f>
        <v>KLKV</v>
      </c>
      <c r="G178" s="13" t="str">
        <f>IFERROR(VLOOKUP($A178,'CR ACT'!$A$3:$G$9999,4,0),"")</f>
        <v>KRKM</v>
      </c>
      <c r="H178" s="15" t="str">
        <f>IFERROR(VLOOKUP($A178,'CR ACT'!$A$3:$G$9999,5,0),"")</f>
        <v>VLRD</v>
      </c>
      <c r="I178" s="15">
        <f>IFERROR(VLOOKUP($A178,'CR ACT'!$A$3:$G$9999,6,0),"")</f>
        <v>0.736111111111111</v>
      </c>
      <c r="J178" s="21">
        <f>IFERROR(VLOOKUP($A178,'CR ACT'!$A$3:$G$9999,7,0),"")</f>
        <v>17</v>
      </c>
    </row>
    <row r="179" ht="15.75" hidden="1" spans="1:10">
      <c r="A179" s="13">
        <v>572</v>
      </c>
      <c r="B179" s="10">
        <v>33</v>
      </c>
      <c r="C179" s="13">
        <v>7</v>
      </c>
      <c r="D179" s="11" t="str">
        <f t="shared" si="3"/>
        <v>33-7</v>
      </c>
      <c r="E179" s="15">
        <f>IFERROR(VLOOKUP($A179,'CR ACT'!$A$3:$G$9999,2,0),"")</f>
        <v>0.743055555555555</v>
      </c>
      <c r="F179" s="15" t="str">
        <f>IFERROR(VLOOKUP($A179,'CR ACT'!$A$3:$G$9999,3,0),"")</f>
        <v>VLRD</v>
      </c>
      <c r="G179" s="13" t="str">
        <f>IFERROR(VLOOKUP($A179,'CR ACT'!$A$3:$G$9999,4,0),"")</f>
        <v>KRKM</v>
      </c>
      <c r="H179" s="15" t="str">
        <f>IFERROR(VLOOKUP($A179,'CR ACT'!$A$3:$G$9999,5,0),"")</f>
        <v>PSL</v>
      </c>
      <c r="I179" s="15">
        <f>IFERROR(VLOOKUP($A179,'CR ACT'!$A$3:$G$9999,6,0),"")</f>
        <v>0.770833333333333</v>
      </c>
      <c r="J179" s="21">
        <f>IFERROR(VLOOKUP($A179,'CR ACT'!$A$3:$G$9999,7,0),"")</f>
        <v>17</v>
      </c>
    </row>
    <row r="180" ht="16.5" hidden="1" spans="1:10">
      <c r="A180" s="13"/>
      <c r="B180" s="18"/>
      <c r="C180" s="16"/>
      <c r="D180" s="11" t="str">
        <f t="shared" si="3"/>
        <v>0</v>
      </c>
      <c r="E180" s="17" t="str">
        <f>IFERROR(VLOOKUP($A180,'CR ACT'!$A$3:$G$9999,2,0),"")</f>
        <v/>
      </c>
      <c r="F180" s="17" t="str">
        <f>IFERROR(VLOOKUP($A180,'CR ACT'!$A$3:$G$9999,3,0),"")</f>
        <v/>
      </c>
      <c r="G180" s="16" t="str">
        <f>IFERROR(VLOOKUP($A180,'CR ACT'!$A$3:$G$9999,4,0),"")</f>
        <v/>
      </c>
      <c r="H180" s="17" t="str">
        <f>IFERROR(VLOOKUP($A180,'CR ACT'!$A$3:$G$9999,5,0),"")</f>
        <v/>
      </c>
      <c r="I180" s="17" t="str">
        <f>IFERROR(VLOOKUP($A180,'CR ACT'!$A$3:$G$9999,6,0),"")</f>
        <v/>
      </c>
      <c r="J180" s="22" t="str">
        <f>IFERROR(VLOOKUP($A180,'CR ACT'!$A$3:$G$9999,7,0),"")</f>
        <v/>
      </c>
    </row>
    <row r="181" ht="15.75" hidden="1" spans="1:10">
      <c r="A181" s="9">
        <v>42</v>
      </c>
      <c r="B181" s="10">
        <v>35</v>
      </c>
      <c r="C181" s="11">
        <v>1</v>
      </c>
      <c r="D181" s="11" t="str">
        <f t="shared" si="3"/>
        <v>35-1</v>
      </c>
      <c r="E181" s="12">
        <f>IFERROR(VLOOKUP($A181,'CR ACT'!$A$3:$G$9999,2,0),"")</f>
        <v>0.357638888888889</v>
      </c>
      <c r="F181" s="12" t="str">
        <f>IFERROR(VLOOKUP($A181,'CR ACT'!$A$3:$G$9999,3,0),"")</f>
        <v>PSL</v>
      </c>
      <c r="G181" s="11" t="str">
        <f>IFERROR(VLOOKUP($A181,'CR ACT'!$A$3:$G$9999,4,0),"")</f>
        <v>NH</v>
      </c>
      <c r="H181" s="12" t="str">
        <f>IFERROR(VLOOKUP($A181,'CR ACT'!$A$3:$G$9999,5,0),"")</f>
        <v>KLKV</v>
      </c>
      <c r="I181" s="12">
        <f>IFERROR(VLOOKUP($A181,'CR ACT'!$A$3:$G$9999,6,0),"")</f>
        <v>0.364583333333333</v>
      </c>
      <c r="J181" s="20">
        <f>IFERROR(VLOOKUP($A181,'CR ACT'!$A$3:$G$9999,7,0),"")</f>
        <v>3.5</v>
      </c>
    </row>
    <row r="182" ht="15.75" hidden="1" spans="1:10">
      <c r="A182" s="13">
        <v>186</v>
      </c>
      <c r="B182" s="14">
        <v>35</v>
      </c>
      <c r="C182" s="13">
        <v>2</v>
      </c>
      <c r="D182" s="11" t="str">
        <f t="shared" si="3"/>
        <v>35-2</v>
      </c>
      <c r="E182" s="15">
        <f>IFERROR(VLOOKUP($A182,'CR ACT'!$A$3:$G$9999,2,0),"")</f>
        <v>0.357638888888889</v>
      </c>
      <c r="F182" s="15" t="str">
        <f>IFERROR(VLOOKUP($A182,'CR ACT'!$A$3:$G$9999,3,0),"")</f>
        <v>PSL</v>
      </c>
      <c r="G182" s="13" t="str">
        <f>IFERROR(VLOOKUP($A182,'CR ACT'!$A$3:$G$9999,4,0),"")</f>
        <v>KLKV-NH</v>
      </c>
      <c r="H182" s="15" t="str">
        <f>IFERROR(VLOOKUP($A182,'CR ACT'!$A$3:$G$9999,5,0),"")</f>
        <v>TVM</v>
      </c>
      <c r="I182" s="15">
        <f>IFERROR(VLOOKUP($A182,'CR ACT'!$A$3:$G$9999,6,0),"")</f>
        <v>0.423611111111111</v>
      </c>
      <c r="J182" s="21">
        <f>IFERROR(VLOOKUP($A182,'CR ACT'!$A$3:$G$9999,7,0),"")</f>
        <v>37.2</v>
      </c>
    </row>
    <row r="183" ht="15.75" hidden="1" spans="1:11">
      <c r="A183" s="13">
        <v>405</v>
      </c>
      <c r="B183" s="10">
        <v>28</v>
      </c>
      <c r="C183" s="13">
        <v>3</v>
      </c>
      <c r="D183" s="11" t="str">
        <f t="shared" si="3"/>
        <v>28-3</v>
      </c>
      <c r="E183" s="15">
        <f>IFERROR(VLOOKUP($A183,'CR ACT'!$A$3:$G$9999,2,0),"")</f>
        <v>0.513888888888889</v>
      </c>
      <c r="F183" s="15" t="str">
        <f>IFERROR(VLOOKUP($A183,'CR ACT'!$A$3:$G$9999,3,0),"")</f>
        <v>MC</v>
      </c>
      <c r="G183" s="13" t="str">
        <f>IFERROR(VLOOKUP($A183,'CR ACT'!$A$3:$G$9999,4,0),"")</f>
        <v>NH</v>
      </c>
      <c r="H183" s="15" t="str">
        <f>IFERROR(VLOOKUP($A183,'CR ACT'!$A$3:$G$9999,5,0),"")</f>
        <v>KLKV</v>
      </c>
      <c r="I183" s="15">
        <f>IFERROR(VLOOKUP($A183,'CR ACT'!$A$3:$G$9999,6,0),"")</f>
        <v>0.586805555555556</v>
      </c>
      <c r="J183" s="21">
        <f>IFERROR(VLOOKUP($A183,'CR ACT'!$A$3:$G$9999,7,0),"")</f>
        <v>40</v>
      </c>
      <c r="K183" s="1"/>
    </row>
    <row r="184" ht="15.75" hidden="1" spans="1:10">
      <c r="A184" s="13">
        <v>232</v>
      </c>
      <c r="B184" s="14">
        <v>35</v>
      </c>
      <c r="C184" s="13">
        <v>4</v>
      </c>
      <c r="D184" s="11" t="str">
        <f t="shared" si="3"/>
        <v>35-4</v>
      </c>
      <c r="E184" s="15">
        <f>IFERROR(VLOOKUP($A184,'CR ACT'!$A$3:$G$9999,2,0),"")</f>
        <v>0.506944444444444</v>
      </c>
      <c r="F184" s="15" t="str">
        <f>IFERROR(VLOOKUP($A184,'CR ACT'!$A$3:$G$9999,3,0),"")</f>
        <v>KLKV</v>
      </c>
      <c r="G184" s="13" t="str">
        <f>IFERROR(VLOOKUP($A184,'CR ACT'!$A$3:$G$9999,4,0),"")</f>
        <v>NH-TVM</v>
      </c>
      <c r="H184" s="15" t="str">
        <f>IFERROR(VLOOKUP($A184,'CR ACT'!$A$3:$G$9999,5,0),"")</f>
        <v>MC</v>
      </c>
      <c r="I184" s="15">
        <f>IFERROR(VLOOKUP($A184,'CR ACT'!$A$3:$G$9999,6,0),"")</f>
        <v>0.576388888888889</v>
      </c>
      <c r="J184" s="21">
        <f>IFERROR(VLOOKUP($A184,'CR ACT'!$A$3:$G$9999,7,0),"")</f>
        <v>40</v>
      </c>
    </row>
    <row r="185" ht="15.75" hidden="1" spans="1:10">
      <c r="A185" s="13">
        <v>420</v>
      </c>
      <c r="B185" s="10">
        <v>50</v>
      </c>
      <c r="C185" s="13">
        <v>5</v>
      </c>
      <c r="D185" s="11" t="str">
        <f t="shared" si="3"/>
        <v>50-5</v>
      </c>
      <c r="E185" s="15">
        <f>IFERROR(VLOOKUP($A185,'CR ACT'!$A$3:$G$9999,2,0),"")</f>
        <v>0.520833333333333</v>
      </c>
      <c r="F185" s="15" t="str">
        <f>IFERROR(VLOOKUP($A185,'CR ACT'!$A$3:$G$9999,3,0),"")</f>
        <v>TVM</v>
      </c>
      <c r="G185" s="13" t="str">
        <f>IFERROR(VLOOKUP($A185,'CR ACT'!$A$3:$G$9999,4,0),"")</f>
        <v>NH</v>
      </c>
      <c r="H185" s="15" t="str">
        <f>IFERROR(VLOOKUP($A185,'CR ACT'!$A$3:$G$9999,5,0),"")</f>
        <v>KLKV</v>
      </c>
      <c r="I185" s="15">
        <f>IFERROR(VLOOKUP($A185,'CR ACT'!$A$3:$G$9999,6,0),"")</f>
        <v>0.576388888888889</v>
      </c>
      <c r="J185" s="21">
        <f>IFERROR(VLOOKUP($A185,'CR ACT'!$A$3:$G$9999,7,0),"")</f>
        <v>33.7</v>
      </c>
    </row>
    <row r="186" ht="15.75" hidden="1" spans="1:10">
      <c r="A186" s="13">
        <v>539</v>
      </c>
      <c r="B186" s="14">
        <v>35</v>
      </c>
      <c r="C186" s="13">
        <v>6</v>
      </c>
      <c r="D186" s="11" t="str">
        <f t="shared" si="3"/>
        <v>35-6</v>
      </c>
      <c r="E186" s="15">
        <f>IFERROR(VLOOKUP($A186,'CR ACT'!$A$3:$G$9999,2,0),"")</f>
        <v>0.670138888888889</v>
      </c>
      <c r="F186" s="15" t="str">
        <f>IFERROR(VLOOKUP($A186,'CR ACT'!$A$3:$G$9999,3,0),"")</f>
        <v>KLKV</v>
      </c>
      <c r="G186" s="13" t="str">
        <f>IFERROR(VLOOKUP($A186,'CR ACT'!$A$3:$G$9999,4,0),"")</f>
        <v>KRKM</v>
      </c>
      <c r="H186" s="15" t="str">
        <f>IFERROR(VLOOKUP($A186,'CR ACT'!$A$3:$G$9999,5,0),"")</f>
        <v>VLRD</v>
      </c>
      <c r="I186" s="15">
        <f>IFERROR(VLOOKUP($A186,'CR ACT'!$A$3:$G$9999,6,0),"")</f>
        <v>0.697916666666667</v>
      </c>
      <c r="J186" s="21">
        <f>IFERROR(VLOOKUP($A186,'CR ACT'!$A$3:$G$9999,7,0),"")</f>
        <v>17</v>
      </c>
    </row>
    <row r="187" ht="15.75" hidden="1" spans="1:10">
      <c r="A187" s="13">
        <v>554</v>
      </c>
      <c r="B187" s="10">
        <v>35</v>
      </c>
      <c r="C187" s="13">
        <v>7</v>
      </c>
      <c r="D187" s="11" t="str">
        <f t="shared" si="3"/>
        <v>35-7</v>
      </c>
      <c r="E187" s="15">
        <f>IFERROR(VLOOKUP($A187,'CR ACT'!$A$3:$G$9999,2,0),"")</f>
        <v>0.704861111111111</v>
      </c>
      <c r="F187" s="15" t="str">
        <f>IFERROR(VLOOKUP($A187,'CR ACT'!$A$3:$G$9999,3,0),"")</f>
        <v>VLRD</v>
      </c>
      <c r="G187" s="13" t="str">
        <f>IFERROR(VLOOKUP($A187,'CR ACT'!$A$3:$G$9999,4,0),"")</f>
        <v>KRKM-KLKV</v>
      </c>
      <c r="H187" s="15" t="str">
        <f>IFERROR(VLOOKUP($A187,'CR ACT'!$A$3:$G$9999,5,0),"")</f>
        <v>PSL</v>
      </c>
      <c r="I187" s="15">
        <f>IFERROR(VLOOKUP($A187,'CR ACT'!$A$3:$G$9999,6,0),"")</f>
        <v>0.739583333333333</v>
      </c>
      <c r="J187" s="21">
        <f>IFERROR(VLOOKUP($A187,'CR ACT'!$A$3:$G$9999,7,0),"")</f>
        <v>20.5</v>
      </c>
    </row>
    <row r="188" ht="16.5" hidden="1" spans="1:10">
      <c r="A188" s="13"/>
      <c r="B188" s="18"/>
      <c r="C188" s="16"/>
      <c r="D188" s="11" t="str">
        <f t="shared" si="3"/>
        <v>0</v>
      </c>
      <c r="E188" s="17" t="str">
        <f>IFERROR(VLOOKUP($A188,'CR ACT'!$A$3:$G$9999,2,0),"")</f>
        <v/>
      </c>
      <c r="F188" s="17" t="str">
        <f>IFERROR(VLOOKUP($A188,'CR ACT'!$A$3:$G$9999,3,0),"")</f>
        <v/>
      </c>
      <c r="G188" s="16" t="str">
        <f>IFERROR(VLOOKUP($A188,'CR ACT'!$A$3:$G$9999,4,0),"")</f>
        <v/>
      </c>
      <c r="H188" s="17" t="str">
        <f>IFERROR(VLOOKUP($A188,'CR ACT'!$A$3:$G$9999,5,0),"")</f>
        <v/>
      </c>
      <c r="I188" s="17" t="str">
        <f>IFERROR(VLOOKUP($A188,'CR ACT'!$A$3:$G$9999,6,0),"")</f>
        <v/>
      </c>
      <c r="J188" s="22" t="str">
        <f>IFERROR(VLOOKUP($A188,'CR ACT'!$A$3:$G$9999,7,0),"")</f>
        <v/>
      </c>
    </row>
    <row r="189" ht="15.75" hidden="1" spans="1:10">
      <c r="A189" s="9">
        <v>41</v>
      </c>
      <c r="B189" s="10">
        <v>34</v>
      </c>
      <c r="C189" s="11">
        <v>1</v>
      </c>
      <c r="D189" s="11" t="str">
        <f t="shared" si="3"/>
        <v>34-1</v>
      </c>
      <c r="E189" s="12">
        <f>IFERROR(VLOOKUP($A189,'CR ACT'!$A$3:$G$9999,2,0),"")</f>
        <v>0.336805555555556</v>
      </c>
      <c r="F189" s="12" t="str">
        <f>IFERROR(VLOOKUP($A189,'CR ACT'!$A$3:$G$9999,3,0),"")</f>
        <v>PSL</v>
      </c>
      <c r="G189" s="11" t="str">
        <f>IFERROR(VLOOKUP($A189,'CR ACT'!$A$3:$G$9999,4,0),"")</f>
        <v>NH</v>
      </c>
      <c r="H189" s="12" t="str">
        <f>IFERROR(VLOOKUP($A189,'CR ACT'!$A$3:$G$9999,5,0),"")</f>
        <v>KLKV</v>
      </c>
      <c r="I189" s="12">
        <f>IFERROR(VLOOKUP($A189,'CR ACT'!$A$3:$G$9999,6,0),"")</f>
        <v>0.34375</v>
      </c>
      <c r="J189" s="20">
        <f>IFERROR(VLOOKUP($A189,'CR ACT'!$A$3:$G$9999,7,0),"")</f>
        <v>3.5</v>
      </c>
    </row>
    <row r="190" ht="15.75" hidden="1" spans="1:10">
      <c r="A190" s="13">
        <v>184</v>
      </c>
      <c r="B190" s="14">
        <v>34</v>
      </c>
      <c r="C190" s="13">
        <v>2</v>
      </c>
      <c r="D190" s="11" t="str">
        <f t="shared" si="3"/>
        <v>34-2</v>
      </c>
      <c r="E190" s="15">
        <f>IFERROR(VLOOKUP($A190,'CR ACT'!$A$3:$G$9999,2,0),"")</f>
        <v>0.340277777777778</v>
      </c>
      <c r="F190" s="15" t="str">
        <f>IFERROR(VLOOKUP($A190,'CR ACT'!$A$3:$G$9999,3,0),"")</f>
        <v>PSL</v>
      </c>
      <c r="G190" s="13" t="str">
        <f>IFERROR(VLOOKUP($A190,'CR ACT'!$A$3:$G$9999,4,0),"")</f>
        <v>KLKV-CVR</v>
      </c>
      <c r="H190" s="15" t="str">
        <f>IFERROR(VLOOKUP($A190,'CR ACT'!$A$3:$G$9999,5,0),"")</f>
        <v>TVM</v>
      </c>
      <c r="I190" s="15">
        <f>IFERROR(VLOOKUP($A190,'CR ACT'!$A$3:$G$9999,6,0),"")</f>
        <v>0.420138888888889</v>
      </c>
      <c r="J190" s="21">
        <f>IFERROR(VLOOKUP($A190,'CR ACT'!$A$3:$G$9999,7,0),"")</f>
        <v>39.2</v>
      </c>
    </row>
    <row r="191" ht="15.75" hidden="1" spans="1:10">
      <c r="A191" s="13">
        <v>347</v>
      </c>
      <c r="B191" s="10">
        <v>57</v>
      </c>
      <c r="C191" s="13">
        <v>7</v>
      </c>
      <c r="D191" s="11" t="str">
        <f t="shared" si="3"/>
        <v>57-7</v>
      </c>
      <c r="E191" s="15">
        <f>IFERROR(VLOOKUP($A191,'CR ACT'!$A$3:$G$9999,2,0),"")</f>
        <v>0.520833333333333</v>
      </c>
      <c r="F191" s="15" t="str">
        <f>IFERROR(VLOOKUP($A191,'CR ACT'!$A$3:$G$9999,3,0),"")</f>
        <v>MC</v>
      </c>
      <c r="G191" s="13" t="str">
        <f>IFERROR(VLOOKUP($A191,'CR ACT'!$A$3:$G$9999,4,0),"")</f>
        <v>NH</v>
      </c>
      <c r="H191" s="15" t="str">
        <f>IFERROR(VLOOKUP($A191,'CR ACT'!$A$3:$G$9999,5,0),"")</f>
        <v>KLKV</v>
      </c>
      <c r="I191" s="15">
        <f>IFERROR(VLOOKUP($A191,'CR ACT'!$A$3:$G$9999,6,0),"")</f>
        <v>0.590277777777778</v>
      </c>
      <c r="J191" s="21">
        <f>IFERROR(VLOOKUP($A191,'CR ACT'!$A$3:$G$9999,7,0),"")</f>
        <v>40</v>
      </c>
    </row>
    <row r="192" ht="15.75" hidden="1" spans="1:10">
      <c r="A192" s="13">
        <v>227</v>
      </c>
      <c r="B192" s="14">
        <v>34</v>
      </c>
      <c r="C192" s="13">
        <v>4</v>
      </c>
      <c r="D192" s="11" t="str">
        <f t="shared" si="3"/>
        <v>34-4</v>
      </c>
      <c r="E192" s="15">
        <f>IFERROR(VLOOKUP($A192,'CR ACT'!$A$3:$G$9999,2,0),"")</f>
        <v>0.500000000000002</v>
      </c>
      <c r="F192" s="15" t="str">
        <f>IFERROR(VLOOKUP($A192,'CR ACT'!$A$3:$G$9999,3,0),"")</f>
        <v>KLKV</v>
      </c>
      <c r="G192" s="13" t="str">
        <f>IFERROR(VLOOKUP($A192,'CR ACT'!$A$3:$G$9999,4,0),"")</f>
        <v>NH</v>
      </c>
      <c r="H192" s="15" t="str">
        <f>IFERROR(VLOOKUP($A192,'CR ACT'!$A$3:$G$9999,5,0),"")</f>
        <v>MC</v>
      </c>
      <c r="I192" s="15">
        <f>IFERROR(VLOOKUP($A192,'CR ACT'!$A$3:$G$9999,6,0),"")</f>
        <v>0.569444444444446</v>
      </c>
      <c r="J192" s="21">
        <f>IFERROR(VLOOKUP($A192,'CR ACT'!$A$3:$G$9999,7,0),"")</f>
        <v>40</v>
      </c>
    </row>
    <row r="193" ht="15.75" hidden="1" spans="1:10">
      <c r="A193" s="13">
        <v>470</v>
      </c>
      <c r="B193" s="10">
        <v>68</v>
      </c>
      <c r="C193" s="13">
        <v>5</v>
      </c>
      <c r="D193" s="11" t="str">
        <f t="shared" si="3"/>
        <v>68-5</v>
      </c>
      <c r="E193" s="15">
        <f>IFERROR(VLOOKUP($A193,'CR ACT'!$A$3:$G$9999,2,0),"")</f>
        <v>0.527777777777778</v>
      </c>
      <c r="F193" s="15" t="str">
        <f>IFERROR(VLOOKUP($A193,'CR ACT'!$A$3:$G$9999,3,0),"")</f>
        <v>TVM</v>
      </c>
      <c r="G193" s="13" t="str">
        <f>IFERROR(VLOOKUP($A193,'CR ACT'!$A$3:$G$9999,4,0),"")</f>
        <v>NH</v>
      </c>
      <c r="H193" s="15" t="str">
        <f>IFERROR(VLOOKUP($A193,'CR ACT'!$A$3:$G$9999,5,0),"")</f>
        <v>KLKV</v>
      </c>
      <c r="I193" s="15">
        <f>IFERROR(VLOOKUP($A193,'CR ACT'!$A$3:$G$9999,6,0),"")</f>
        <v>0.583333333333333</v>
      </c>
      <c r="J193" s="21">
        <f>IFERROR(VLOOKUP($A193,'CR ACT'!$A$3:$G$9999,7,0),"")</f>
        <v>33.7</v>
      </c>
    </row>
    <row r="194" ht="15.75" hidden="1" spans="1:10">
      <c r="A194" s="13">
        <v>534</v>
      </c>
      <c r="B194" s="14">
        <v>34</v>
      </c>
      <c r="C194" s="13">
        <v>6</v>
      </c>
      <c r="D194" s="11" t="str">
        <f t="shared" si="3"/>
        <v>34-6</v>
      </c>
      <c r="E194" s="15">
        <f>IFERROR(VLOOKUP($A194,'CR ACT'!$A$3:$G$9999,2,0),"")</f>
        <v>0.659722222222222</v>
      </c>
      <c r="F194" s="15" t="str">
        <f>IFERROR(VLOOKUP($A194,'CR ACT'!$A$3:$G$9999,3,0),"")</f>
        <v>KLKV</v>
      </c>
      <c r="G194" s="13" t="str">
        <f>IFERROR(VLOOKUP($A194,'CR ACT'!$A$3:$G$9999,4,0),"")</f>
        <v>KRKM</v>
      </c>
      <c r="H194" s="15" t="str">
        <f>IFERROR(VLOOKUP($A194,'CR ACT'!$A$3:$G$9999,5,0),"")</f>
        <v>VLRD</v>
      </c>
      <c r="I194" s="15">
        <f>IFERROR(VLOOKUP($A194,'CR ACT'!$A$3:$G$9999,6,0),"")</f>
        <v>0.6875</v>
      </c>
      <c r="J194" s="21">
        <f>IFERROR(VLOOKUP($A194,'CR ACT'!$A$3:$G$9999,7,0),"")</f>
        <v>17</v>
      </c>
    </row>
    <row r="195" ht="15.75" hidden="1" spans="1:10">
      <c r="A195" s="13">
        <v>581</v>
      </c>
      <c r="B195" s="10">
        <v>34</v>
      </c>
      <c r="C195" s="13">
        <v>7</v>
      </c>
      <c r="D195" s="11" t="str">
        <f t="shared" si="3"/>
        <v>34-7</v>
      </c>
      <c r="E195" s="15">
        <f>IFERROR(VLOOKUP($A195,'CR ACT'!$A$3:$G$9999,2,0),"")</f>
        <v>0.694444444444445</v>
      </c>
      <c r="F195" s="15" t="str">
        <f>IFERROR(VLOOKUP($A195,'CR ACT'!$A$3:$G$9999,3,0),"")</f>
        <v>VLRD</v>
      </c>
      <c r="G195" s="13" t="str">
        <f>IFERROR(VLOOKUP($A195,'CR ACT'!$A$3:$G$9999,4,0),"")</f>
        <v>KRKM-KLKV</v>
      </c>
      <c r="H195" s="15" t="str">
        <f>IFERROR(VLOOKUP($A195,'CR ACT'!$A$3:$G$9999,5,0),"")</f>
        <v>PSL</v>
      </c>
      <c r="I195" s="15">
        <f>IFERROR(VLOOKUP($A195,'CR ACT'!$A$3:$G$9999,6,0),"")</f>
        <v>0.729166666666667</v>
      </c>
      <c r="J195" s="21">
        <f>IFERROR(VLOOKUP($A195,'CR ACT'!$A$3:$G$9999,7,0),"")</f>
        <v>20.5</v>
      </c>
    </row>
    <row r="196" ht="16.5" hidden="1" spans="1:10">
      <c r="A196" s="13"/>
      <c r="B196" s="18"/>
      <c r="C196" s="16"/>
      <c r="D196" s="11" t="str">
        <f t="shared" si="3"/>
        <v>0</v>
      </c>
      <c r="E196" s="17" t="str">
        <f>IFERROR(VLOOKUP($A196,'CR ACT'!$A$3:$G$9999,2,0),"")</f>
        <v/>
      </c>
      <c r="F196" s="17" t="str">
        <f>IFERROR(VLOOKUP($A196,'CR ACT'!$A$3:$G$9999,3,0),"")</f>
        <v/>
      </c>
      <c r="G196" s="16" t="str">
        <f>IFERROR(VLOOKUP($A196,'CR ACT'!$A$3:$G$9999,4,0),"")</f>
        <v/>
      </c>
      <c r="H196" s="17" t="str">
        <f>IFERROR(VLOOKUP($A196,'CR ACT'!$A$3:$G$9999,5,0),"")</f>
        <v/>
      </c>
      <c r="I196" s="17" t="str">
        <f>IFERROR(VLOOKUP($A196,'CR ACT'!$A$3:$G$9999,6,0),"")</f>
        <v/>
      </c>
      <c r="J196" s="22" t="str">
        <f>IFERROR(VLOOKUP($A196,'CR ACT'!$A$3:$G$9999,7,0),"")</f>
        <v/>
      </c>
    </row>
    <row r="197" ht="15.75" hidden="1" spans="1:10">
      <c r="A197" s="9">
        <v>138</v>
      </c>
      <c r="B197" s="10">
        <v>36</v>
      </c>
      <c r="C197" s="11">
        <v>1</v>
      </c>
      <c r="D197" s="11" t="str">
        <f t="shared" si="3"/>
        <v>36-1</v>
      </c>
      <c r="E197" s="12">
        <f>IFERROR(VLOOKUP($A197,'CR ACT'!$A$3:$G$9999,2,0),"")</f>
        <v>0.222222222222222</v>
      </c>
      <c r="F197" s="12" t="str">
        <f>IFERROR(VLOOKUP($A197,'CR ACT'!$A$3:$G$9999,3,0),"")</f>
        <v>PSL</v>
      </c>
      <c r="G197" s="11" t="str">
        <f>IFERROR(VLOOKUP($A197,'CR ACT'!$A$3:$G$9999,4,0),"")</f>
        <v>ALMP-DVPM</v>
      </c>
      <c r="H197" s="12" t="str">
        <f>IFERROR(VLOOKUP($A197,'CR ACT'!$A$3:$G$9999,5,0),"")</f>
        <v>TVM</v>
      </c>
      <c r="I197" s="12">
        <f>IFERROR(VLOOKUP($A197,'CR ACT'!$A$3:$G$9999,6,0),"")</f>
        <v>0.288194444444444</v>
      </c>
      <c r="J197" s="20">
        <f>IFERROR(VLOOKUP($A197,'CR ACT'!$A$3:$G$9999,7,0),"")</f>
        <v>38.5</v>
      </c>
    </row>
    <row r="198" ht="15.75" hidden="1" spans="1:10">
      <c r="A198" s="13">
        <v>584</v>
      </c>
      <c r="B198" s="14">
        <v>36</v>
      </c>
      <c r="C198" s="13">
        <v>2</v>
      </c>
      <c r="D198" s="11" t="str">
        <f t="shared" si="3"/>
        <v>36-2</v>
      </c>
      <c r="E198" s="15">
        <f>IFERROR(VLOOKUP($A198,'CR ACT'!$A$3:$G$9999,2,0),"")</f>
        <v>0.295138888888889</v>
      </c>
      <c r="F198" s="15" t="str">
        <f>IFERROR(VLOOKUP($A198,'CR ACT'!$A$3:$G$9999,3,0),"")</f>
        <v>TVM</v>
      </c>
      <c r="G198" s="13" t="str">
        <f>IFERROR(VLOOKUP($A198,'CR ACT'!$A$3:$G$9999,4,0),"")</f>
        <v>DVPM-ALMP</v>
      </c>
      <c r="H198" s="15" t="str">
        <f>IFERROR(VLOOKUP($A198,'CR ACT'!$A$3:$G$9999,5,0),"")</f>
        <v>KLKV</v>
      </c>
      <c r="I198" s="15">
        <f>IFERROR(VLOOKUP($A198,'CR ACT'!$A$3:$G$9999,6,0),"")</f>
        <v>0.361111111111111</v>
      </c>
      <c r="J198" s="21">
        <f>IFERROR(VLOOKUP($A198,'CR ACT'!$A$3:$G$9999,7,0),"")</f>
        <v>38.5</v>
      </c>
    </row>
    <row r="199" ht="15.75" hidden="1" spans="1:10">
      <c r="A199" s="13">
        <v>198</v>
      </c>
      <c r="B199" s="10">
        <v>36</v>
      </c>
      <c r="C199" s="13">
        <v>3</v>
      </c>
      <c r="D199" s="11" t="str">
        <f t="shared" ref="D199:D262" si="4">B199&amp;-C199</f>
        <v>36-3</v>
      </c>
      <c r="E199" s="15">
        <f>IFERROR(VLOOKUP($A199,'CR ACT'!$A$3:$G$9999,2,0),"")</f>
        <v>0.381944444444444</v>
      </c>
      <c r="F199" s="15" t="str">
        <f>IFERROR(VLOOKUP($A199,'CR ACT'!$A$3:$G$9999,3,0),"")</f>
        <v>KLKV</v>
      </c>
      <c r="G199" s="13" t="str">
        <f>IFERROR(VLOOKUP($A199,'CR ACT'!$A$3:$G$9999,4,0),"")</f>
        <v>NH</v>
      </c>
      <c r="H199" s="15" t="str">
        <f>IFERROR(VLOOKUP($A199,'CR ACT'!$A$3:$G$9999,5,0),"")</f>
        <v>TVM</v>
      </c>
      <c r="I199" s="15">
        <f>IFERROR(VLOOKUP($A199,'CR ACT'!$A$3:$G$9999,6,0),"")</f>
        <v>0.4375</v>
      </c>
      <c r="J199" s="21">
        <f>IFERROR(VLOOKUP($A199,'CR ACT'!$A$3:$G$9999,7,0),"")</f>
        <v>33.7</v>
      </c>
    </row>
    <row r="200" ht="15.75" hidden="1" spans="1:10">
      <c r="A200" s="13">
        <v>411</v>
      </c>
      <c r="B200" s="14">
        <v>27</v>
      </c>
      <c r="C200" s="13">
        <v>5</v>
      </c>
      <c r="D200" s="11" t="str">
        <f t="shared" si="4"/>
        <v>27-5</v>
      </c>
      <c r="E200" s="15">
        <f>IFERROR(VLOOKUP($A200,'CR ACT'!$A$3:$G$9999,2,0),"")</f>
        <v>0.534722222222222</v>
      </c>
      <c r="F200" s="15" t="str">
        <f>IFERROR(VLOOKUP($A200,'CR ACT'!$A$3:$G$9999,3,0),"")</f>
        <v>MC</v>
      </c>
      <c r="G200" s="13" t="str">
        <f>IFERROR(VLOOKUP($A200,'CR ACT'!$A$3:$G$9999,4,0),"")</f>
        <v>NH</v>
      </c>
      <c r="H200" s="15" t="str">
        <f>IFERROR(VLOOKUP($A200,'CR ACT'!$A$3:$G$9999,5,0),"")</f>
        <v>KLKV</v>
      </c>
      <c r="I200" s="15">
        <f>IFERROR(VLOOKUP($A200,'CR ACT'!$A$3:$G$9999,6,0),"")</f>
        <v>0.604166666666666</v>
      </c>
      <c r="J200" s="21">
        <f>IFERROR(VLOOKUP($A200,'CR ACT'!$A$3:$G$9999,7,0),"")</f>
        <v>40</v>
      </c>
    </row>
    <row r="201" ht="15.75" hidden="1" spans="1:10">
      <c r="A201" s="13">
        <v>521</v>
      </c>
      <c r="B201" s="10">
        <v>36</v>
      </c>
      <c r="C201" s="13">
        <v>5</v>
      </c>
      <c r="D201" s="11" t="str">
        <f t="shared" si="4"/>
        <v>36-5</v>
      </c>
      <c r="E201" s="15">
        <f>IFERROR(VLOOKUP($A201,'CR ACT'!$A$3:$G$9999,2,0),"")</f>
        <v>0.513888888888889</v>
      </c>
      <c r="F201" s="15" t="str">
        <f>IFERROR(VLOOKUP($A201,'CR ACT'!$A$3:$G$9999,3,0),"")</f>
        <v>KLKV</v>
      </c>
      <c r="G201" s="13" t="str">
        <f>IFERROR(VLOOKUP($A201,'CR ACT'!$A$3:$G$9999,4,0),"")</f>
        <v>KRKM</v>
      </c>
      <c r="H201" s="15" t="str">
        <f>IFERROR(VLOOKUP($A201,'CR ACT'!$A$3:$G$9999,5,0),"")</f>
        <v>VLRD</v>
      </c>
      <c r="I201" s="15">
        <f>IFERROR(VLOOKUP($A201,'CR ACT'!$A$3:$G$9999,6,0),"")</f>
        <v>0.541666666666667</v>
      </c>
      <c r="J201" s="21">
        <f>IFERROR(VLOOKUP($A201,'CR ACT'!$A$3:$G$9999,7,0),"")</f>
        <v>17</v>
      </c>
    </row>
    <row r="202" ht="15.75" hidden="1" spans="1:10">
      <c r="A202" s="13">
        <v>565</v>
      </c>
      <c r="B202" s="14">
        <v>36</v>
      </c>
      <c r="C202" s="13">
        <v>6</v>
      </c>
      <c r="D202" s="11" t="str">
        <f t="shared" si="4"/>
        <v>36-6</v>
      </c>
      <c r="E202" s="15">
        <f>IFERROR(VLOOKUP($A202,'CR ACT'!$A$3:$G$9999,2,0),"")</f>
        <v>0.548611111111111</v>
      </c>
      <c r="F202" s="15" t="str">
        <f>IFERROR(VLOOKUP($A202,'CR ACT'!$A$3:$G$9999,3,0),"")</f>
        <v>VLRD</v>
      </c>
      <c r="G202" s="13" t="str">
        <f>IFERROR(VLOOKUP($A202,'CR ACT'!$A$3:$G$9999,4,0),"")</f>
        <v>KRKM-KLKV</v>
      </c>
      <c r="H202" s="15" t="str">
        <f>IFERROR(VLOOKUP($A202,'CR ACT'!$A$3:$G$9999,5,0),"")</f>
        <v>PSL</v>
      </c>
      <c r="I202" s="15">
        <f>IFERROR(VLOOKUP($A202,'CR ACT'!$A$3:$G$9999,6,0),"")</f>
        <v>0.583333333333333</v>
      </c>
      <c r="J202" s="21">
        <f>IFERROR(VLOOKUP($A202,'CR ACT'!$A$3:$G$9999,7,0),"")</f>
        <v>20.5</v>
      </c>
    </row>
    <row r="203" ht="15.75" hidden="1" spans="1:10">
      <c r="A203" s="13"/>
      <c r="B203" s="10"/>
      <c r="C203" s="13"/>
      <c r="D203" s="11" t="str">
        <f t="shared" si="4"/>
        <v>0</v>
      </c>
      <c r="E203" s="15" t="str">
        <f>IFERROR(VLOOKUP($A203,'CR ACT'!$A$3:$G$9999,2,0),"")</f>
        <v/>
      </c>
      <c r="F203" s="15" t="str">
        <f>IFERROR(VLOOKUP($A203,'CR ACT'!$A$3:$G$9999,3,0),"")</f>
        <v/>
      </c>
      <c r="G203" s="13" t="str">
        <f>IFERROR(VLOOKUP($A203,'CR ACT'!$A$3:$G$9999,4,0),"")</f>
        <v/>
      </c>
      <c r="H203" s="15" t="str">
        <f>IFERROR(VLOOKUP($A203,'CR ACT'!$A$3:$G$9999,5,0),"")</f>
        <v/>
      </c>
      <c r="I203" s="15" t="str">
        <f>IFERROR(VLOOKUP($A203,'CR ACT'!$A$3:$G$9999,6,0),"")</f>
        <v/>
      </c>
      <c r="J203" s="21" t="str">
        <f>IFERROR(VLOOKUP($A203,'CR ACT'!$A$3:$G$9999,7,0),"")</f>
        <v/>
      </c>
    </row>
    <row r="204" ht="16.5" hidden="1" spans="1:10">
      <c r="A204" s="13"/>
      <c r="B204" s="18"/>
      <c r="C204" s="16"/>
      <c r="D204" s="11" t="str">
        <f t="shared" si="4"/>
        <v>0</v>
      </c>
      <c r="E204" s="17" t="str">
        <f>IFERROR(VLOOKUP($A204,'CR ACT'!$A$3:$G$9999,2,0),"")</f>
        <v/>
      </c>
      <c r="F204" s="17" t="str">
        <f>IFERROR(VLOOKUP($A204,'CR ACT'!$A$3:$G$9999,3,0),"")</f>
        <v/>
      </c>
      <c r="G204" s="16" t="str">
        <f>IFERROR(VLOOKUP($A204,'CR ACT'!$A$3:$G$9999,4,0),"")</f>
        <v/>
      </c>
      <c r="H204" s="17" t="str">
        <f>IFERROR(VLOOKUP($A204,'CR ACT'!$A$3:$G$9999,5,0),"")</f>
        <v/>
      </c>
      <c r="I204" s="17" t="str">
        <f>IFERROR(VLOOKUP($A204,'CR ACT'!$A$3:$G$9999,6,0),"")</f>
        <v/>
      </c>
      <c r="J204" s="22" t="str">
        <f>IFERROR(VLOOKUP($A204,'CR ACT'!$A$3:$G$9999,7,0),"")</f>
        <v/>
      </c>
    </row>
    <row r="205" ht="15.75" hidden="1" spans="1:10">
      <c r="A205" s="9">
        <v>585</v>
      </c>
      <c r="B205" s="10">
        <v>37</v>
      </c>
      <c r="C205" s="11">
        <v>1</v>
      </c>
      <c r="D205" s="11" t="str">
        <f t="shared" si="4"/>
        <v>37-1</v>
      </c>
      <c r="E205" s="12">
        <f>IFERROR(VLOOKUP($A205,'CR ACT'!$A$3:$G$9999,2,0),"")</f>
        <v>0.229166666666667</v>
      </c>
      <c r="F205" s="12" t="str">
        <f>IFERROR(VLOOKUP($A205,'CR ACT'!$A$3:$G$9999,3,0),"")</f>
        <v>PSL</v>
      </c>
      <c r="G205" s="11" t="str">
        <f>IFERROR(VLOOKUP($A205,'CR ACT'!$A$3:$G$9999,4,0),"")</f>
        <v>AVPM</v>
      </c>
      <c r="H205" s="12" t="str">
        <f>IFERROR(VLOOKUP($A205,'CR ACT'!$A$3:$G$9999,5,0),"")</f>
        <v>MC</v>
      </c>
      <c r="I205" s="12">
        <f>IFERROR(VLOOKUP($A205,'CR ACT'!$A$3:$G$9999,6,0),"")</f>
        <v>0.333333333333334</v>
      </c>
      <c r="J205" s="20">
        <f>IFERROR(VLOOKUP($A205,'CR ACT'!$A$3:$G$9999,7,0),"")</f>
        <v>58</v>
      </c>
    </row>
    <row r="206" ht="15.75" hidden="1" spans="1:10">
      <c r="A206" s="13">
        <v>410</v>
      </c>
      <c r="B206" s="14">
        <v>29</v>
      </c>
      <c r="C206" s="13">
        <v>5</v>
      </c>
      <c r="D206" s="11" t="str">
        <f t="shared" si="4"/>
        <v>29-5</v>
      </c>
      <c r="E206" s="15">
        <f>IFERROR(VLOOKUP($A206,'CR ACT'!$A$3:$G$9999,2,0),"")</f>
        <v>0.541666666666667</v>
      </c>
      <c r="F206" s="15" t="str">
        <f>IFERROR(VLOOKUP($A206,'CR ACT'!$A$3:$G$9999,3,0),"")</f>
        <v>TVM</v>
      </c>
      <c r="G206" s="13" t="str">
        <f>IFERROR(VLOOKUP($A206,'CR ACT'!$A$3:$G$9999,4,0),"")</f>
        <v>NH-KLKV</v>
      </c>
      <c r="H206" s="15" t="str">
        <f>IFERROR(VLOOKUP($A206,'CR ACT'!$A$3:$G$9999,5,0),"")</f>
        <v>PSL</v>
      </c>
      <c r="I206" s="15">
        <f>IFERROR(VLOOKUP($A206,'CR ACT'!$A$3:$G$9999,6,0),"")</f>
        <v>0.604166666666667</v>
      </c>
      <c r="J206" s="21">
        <f>IFERROR(VLOOKUP($A206,'CR ACT'!$A$3:$G$9999,7,0),"")</f>
        <v>37.2</v>
      </c>
    </row>
    <row r="207" ht="15.75" hidden="1" spans="1:10">
      <c r="A207" s="13">
        <v>191</v>
      </c>
      <c r="B207" s="10">
        <v>37</v>
      </c>
      <c r="C207" s="13">
        <v>3</v>
      </c>
      <c r="D207" s="11" t="str">
        <f t="shared" si="4"/>
        <v>37-3</v>
      </c>
      <c r="E207" s="15">
        <f>IFERROR(VLOOKUP($A207,'CR ACT'!$A$3:$G$9999,2,0),"")</f>
        <v>0.4375</v>
      </c>
      <c r="F207" s="15" t="str">
        <f>IFERROR(VLOOKUP($A207,'CR ACT'!$A$3:$G$9999,3,0),"")</f>
        <v>KLKV</v>
      </c>
      <c r="G207" s="13" t="str">
        <f>IFERROR(VLOOKUP($A207,'CR ACT'!$A$3:$G$9999,4,0),"")</f>
        <v>NH</v>
      </c>
      <c r="H207" s="15" t="str">
        <f>IFERROR(VLOOKUP($A207,'CR ACT'!$A$3:$G$9999,5,0),"")</f>
        <v>TVM</v>
      </c>
      <c r="I207" s="15">
        <f>IFERROR(VLOOKUP($A207,'CR ACT'!$A$3:$G$9999,6,0),"")</f>
        <v>0.493055555555556</v>
      </c>
      <c r="J207" s="21">
        <f>IFERROR(VLOOKUP($A207,'CR ACT'!$A$3:$G$9999,7,0),"")</f>
        <v>33.7</v>
      </c>
    </row>
    <row r="208" ht="15.75" hidden="1" spans="1:10">
      <c r="A208" s="13">
        <v>345</v>
      </c>
      <c r="B208" s="14">
        <v>42</v>
      </c>
      <c r="C208" s="13">
        <v>5</v>
      </c>
      <c r="D208" s="11" t="str">
        <f t="shared" si="4"/>
        <v>42-5</v>
      </c>
      <c r="E208" s="15">
        <f>IFERROR(VLOOKUP($A208,'CR ACT'!$A$3:$G$9999,2,0),"")</f>
        <v>0.545138888888889</v>
      </c>
      <c r="F208" s="15" t="str">
        <f>IFERROR(VLOOKUP($A208,'CR ACT'!$A$3:$G$9999,3,0),"")</f>
        <v>TVM</v>
      </c>
      <c r="G208" s="13" t="str">
        <f>IFERROR(VLOOKUP($A208,'CR ACT'!$A$3:$G$9999,4,0),"")</f>
        <v>NH</v>
      </c>
      <c r="H208" s="15" t="str">
        <f>IFERROR(VLOOKUP($A208,'CR ACT'!$A$3:$G$9999,5,0),"")</f>
        <v>NTA</v>
      </c>
      <c r="I208" s="15">
        <f>IFERROR(VLOOKUP($A208,'CR ACT'!$A$3:$G$9999,6,0),"")</f>
        <v>0.576388888888889</v>
      </c>
      <c r="J208" s="21">
        <f>IFERROR(VLOOKUP($A208,'CR ACT'!$A$3:$G$9999,7,0),"")</f>
        <v>20.7</v>
      </c>
    </row>
    <row r="209" ht="15.75" hidden="1" spans="1:10">
      <c r="A209" s="13">
        <v>86</v>
      </c>
      <c r="B209" s="10">
        <v>37</v>
      </c>
      <c r="C209" s="13">
        <v>5</v>
      </c>
      <c r="D209" s="11" t="str">
        <f t="shared" si="4"/>
        <v>37-5</v>
      </c>
      <c r="E209" s="15">
        <f>IFERROR(VLOOKUP($A209,'CR ACT'!$A$3:$G$9999,2,0),"")</f>
        <v>0.559027777777778</v>
      </c>
      <c r="F209" s="15" t="str">
        <f>IFERROR(VLOOKUP($A209,'CR ACT'!$A$3:$G$9999,3,0),"")</f>
        <v>KLKV</v>
      </c>
      <c r="G209" s="13" t="str">
        <f>IFERROR(VLOOKUP($A209,'CR ACT'!$A$3:$G$9999,4,0),"")</f>
        <v>NH</v>
      </c>
      <c r="H209" s="15" t="str">
        <f>IFERROR(VLOOKUP($A209,'CR ACT'!$A$3:$G$9999,5,0),"")</f>
        <v>PSL</v>
      </c>
      <c r="I209" s="15">
        <f>IFERROR(VLOOKUP($A209,'CR ACT'!$A$3:$G$9999,6,0),"")</f>
        <v>0.565972222222222</v>
      </c>
      <c r="J209" s="21">
        <f>IFERROR(VLOOKUP($A209,'CR ACT'!$A$3:$G$9999,7,0),"")</f>
        <v>3.5</v>
      </c>
    </row>
    <row r="210" ht="15.75" hidden="1" spans="1:10">
      <c r="A210" s="13"/>
      <c r="B210" s="14"/>
      <c r="C210" s="13"/>
      <c r="D210" s="11" t="str">
        <f t="shared" si="4"/>
        <v>0</v>
      </c>
      <c r="E210" s="15" t="str">
        <f>IFERROR(VLOOKUP($A210,'CR ACT'!$A$3:$G$9999,2,0),"")</f>
        <v/>
      </c>
      <c r="F210" s="15" t="str">
        <f>IFERROR(VLOOKUP($A210,'CR ACT'!$A$3:$G$9999,3,0),"")</f>
        <v/>
      </c>
      <c r="G210" s="13" t="str">
        <f>IFERROR(VLOOKUP($A210,'CR ACT'!$A$3:$G$9999,4,0),"")</f>
        <v/>
      </c>
      <c r="H210" s="15" t="str">
        <f>IFERROR(VLOOKUP($A210,'CR ACT'!$A$3:$G$9999,5,0),"")</f>
        <v/>
      </c>
      <c r="I210" s="15" t="str">
        <f>IFERROR(VLOOKUP($A210,'CR ACT'!$A$3:$G$9999,6,0),"")</f>
        <v/>
      </c>
      <c r="J210" s="21" t="str">
        <f>IFERROR(VLOOKUP($A210,'CR ACT'!$A$3:$G$9999,7,0),"")</f>
        <v/>
      </c>
    </row>
    <row r="211" ht="15.75" hidden="1" spans="1:10">
      <c r="A211" s="13"/>
      <c r="B211" s="18"/>
      <c r="C211" s="13"/>
      <c r="D211" s="11" t="str">
        <f t="shared" si="4"/>
        <v>0</v>
      </c>
      <c r="E211" s="15" t="str">
        <f>IFERROR(VLOOKUP($A211,'CR ACT'!$A$3:$G$9999,2,0),"")</f>
        <v/>
      </c>
      <c r="F211" s="15" t="str">
        <f>IFERROR(VLOOKUP($A211,'CR ACT'!$A$3:$G$9999,3,0),"")</f>
        <v/>
      </c>
      <c r="G211" s="13" t="str">
        <f>IFERROR(VLOOKUP($A211,'CR ACT'!$A$3:$G$9999,4,0),"")</f>
        <v/>
      </c>
      <c r="H211" s="15" t="str">
        <f>IFERROR(VLOOKUP($A211,'CR ACT'!$A$3:$G$9999,5,0),"")</f>
        <v/>
      </c>
      <c r="I211" s="15" t="str">
        <f>IFERROR(VLOOKUP($A211,'CR ACT'!$A$3:$G$9999,6,0),"")</f>
        <v/>
      </c>
      <c r="J211" s="21" t="str">
        <f>IFERROR(VLOOKUP($A211,'CR ACT'!$A$3:$G$9999,7,0),"")</f>
        <v/>
      </c>
    </row>
    <row r="212" ht="16.5" hidden="1" spans="1:10">
      <c r="A212" s="13"/>
      <c r="B212" s="18"/>
      <c r="C212" s="16"/>
      <c r="D212" s="11" t="str">
        <f t="shared" si="4"/>
        <v>0</v>
      </c>
      <c r="E212" s="17" t="str">
        <f>IFERROR(VLOOKUP($A212,'CR ACT'!$A$3:$G$9999,2,0),"")</f>
        <v/>
      </c>
      <c r="F212" s="17" t="str">
        <f>IFERROR(VLOOKUP($A212,'CR ACT'!$A$3:$G$9999,3,0),"")</f>
        <v/>
      </c>
      <c r="G212" s="16" t="str">
        <f>IFERROR(VLOOKUP($A212,'CR ACT'!$A$3:$G$9999,4,0),"")</f>
        <v/>
      </c>
      <c r="H212" s="17" t="str">
        <f>IFERROR(VLOOKUP($A212,'CR ACT'!$A$3:$G$9999,5,0),"")</f>
        <v/>
      </c>
      <c r="I212" s="17" t="str">
        <f>IFERROR(VLOOKUP($A212,'CR ACT'!$A$3:$G$9999,6,0),"")</f>
        <v/>
      </c>
      <c r="J212" s="22" t="str">
        <f>IFERROR(VLOOKUP($A212,'CR ACT'!$A$3:$G$9999,7,0),"")</f>
        <v/>
      </c>
    </row>
    <row r="213" ht="15.75" hidden="1" spans="1:10">
      <c r="A213" s="9">
        <v>623</v>
      </c>
      <c r="B213" s="10">
        <v>38</v>
      </c>
      <c r="C213" s="11">
        <v>1</v>
      </c>
      <c r="D213" s="11" t="str">
        <f t="shared" si="4"/>
        <v>38-1</v>
      </c>
      <c r="E213" s="12">
        <f>IFERROR(VLOOKUP($A213,'CR ACT'!$A$3:$G$9999,2,0),"")</f>
        <v>0.215277777777778</v>
      </c>
      <c r="F213" s="12" t="str">
        <f>IFERROR(VLOOKUP($A213,'CR ACT'!$A$3:$G$9999,3,0),"")</f>
        <v>PSL</v>
      </c>
      <c r="G213" s="11" t="str">
        <f>IFERROR(VLOOKUP($A213,'CR ACT'!$A$3:$G$9999,4,0),"")</f>
        <v>KRKM-MYL-KTDA</v>
      </c>
      <c r="H213" s="12" t="str">
        <f>IFERROR(VLOOKUP($A213,'CR ACT'!$A$3:$G$9999,5,0),"")</f>
        <v>TVM</v>
      </c>
      <c r="I213" s="12">
        <f>IFERROR(VLOOKUP($A213,'CR ACT'!$A$3:$G$9999,6,0),"")</f>
        <v>0.3125</v>
      </c>
      <c r="J213" s="20">
        <f>IFERROR(VLOOKUP($A213,'CR ACT'!$A$3:$G$9999,7,0),"")</f>
        <v>57</v>
      </c>
    </row>
    <row r="214" ht="15.75" hidden="1" spans="1:10">
      <c r="A214" s="13">
        <v>673</v>
      </c>
      <c r="B214" s="14">
        <v>38</v>
      </c>
      <c r="C214" s="13">
        <v>2</v>
      </c>
      <c r="D214" s="11" t="str">
        <f t="shared" si="4"/>
        <v>38-2</v>
      </c>
      <c r="E214" s="15">
        <f>IFERROR(VLOOKUP($A214,'CR ACT'!$A$3:$G$9999,2,0),"")</f>
        <v>0.319444444444444</v>
      </c>
      <c r="F214" s="15" t="str">
        <f>IFERROR(VLOOKUP($A214,'CR ACT'!$A$3:$G$9999,3,0),"")</f>
        <v>TVM</v>
      </c>
      <c r="G214" s="13" t="str">
        <f>IFERROR(VLOOKUP($A214,'CR ACT'!$A$3:$G$9999,4,0),"")</f>
        <v>MYL-KTDA</v>
      </c>
      <c r="H214" s="15" t="str">
        <f>IFERROR(VLOOKUP($A214,'CR ACT'!$A$3:$G$9999,5,0),"")</f>
        <v>KLKV</v>
      </c>
      <c r="I214" s="15">
        <f>IFERROR(VLOOKUP($A214,'CR ACT'!$A$3:$G$9999,6,0),"")</f>
        <v>0.409722222222222</v>
      </c>
      <c r="J214" s="21">
        <f>IFERROR(VLOOKUP($A214,'CR ACT'!$A$3:$G$9999,7,0),"")</f>
        <v>57</v>
      </c>
    </row>
    <row r="215" ht="15.75" hidden="1" spans="1:10">
      <c r="A215" s="13">
        <v>194</v>
      </c>
      <c r="B215" s="10">
        <v>38</v>
      </c>
      <c r="C215" s="13">
        <v>3</v>
      </c>
      <c r="D215" s="11" t="str">
        <f t="shared" si="4"/>
        <v>38-3</v>
      </c>
      <c r="E215" s="15">
        <f>IFERROR(VLOOKUP($A215,'CR ACT'!$A$3:$G$9999,2,0),"")</f>
        <v>0.430555555555556</v>
      </c>
      <c r="F215" s="15" t="str">
        <f>IFERROR(VLOOKUP($A215,'CR ACT'!$A$3:$G$9999,3,0),"")</f>
        <v>KLKV</v>
      </c>
      <c r="G215" s="13" t="str">
        <f>IFERROR(VLOOKUP($A215,'CR ACT'!$A$3:$G$9999,4,0),"")</f>
        <v>NH</v>
      </c>
      <c r="H215" s="15" t="str">
        <f>IFERROR(VLOOKUP($A215,'CR ACT'!$A$3:$G$9999,5,0),"")</f>
        <v>TVM</v>
      </c>
      <c r="I215" s="15">
        <f>IFERROR(VLOOKUP($A215,'CR ACT'!$A$3:$G$9999,6,0),"")</f>
        <v>0.486111111111111</v>
      </c>
      <c r="J215" s="21">
        <f>IFERROR(VLOOKUP($A215,'CR ACT'!$A$3:$G$9999,7,0),"")</f>
        <v>33.7</v>
      </c>
    </row>
    <row r="216" ht="15.75" hidden="1" spans="1:10">
      <c r="A216" s="13">
        <v>414</v>
      </c>
      <c r="B216" s="14">
        <v>31</v>
      </c>
      <c r="C216" s="13">
        <v>5</v>
      </c>
      <c r="D216" s="11" t="str">
        <f t="shared" si="4"/>
        <v>31-5</v>
      </c>
      <c r="E216" s="15">
        <f>IFERROR(VLOOKUP($A216,'CR ACT'!$A$3:$G$9999,2,0),"")</f>
        <v>0.548611111111111</v>
      </c>
      <c r="F216" s="15" t="str">
        <f>IFERROR(VLOOKUP($A216,'CR ACT'!$A$3:$G$9999,3,0),"")</f>
        <v>TVM</v>
      </c>
      <c r="G216" s="13" t="str">
        <f>IFERROR(VLOOKUP($A216,'CR ACT'!$A$3:$G$9999,4,0),"")</f>
        <v>NH</v>
      </c>
      <c r="H216" s="15" t="str">
        <f>IFERROR(VLOOKUP($A216,'CR ACT'!$A$3:$G$9999,5,0),"")</f>
        <v>KLKV</v>
      </c>
      <c r="I216" s="15">
        <f>IFERROR(VLOOKUP($A216,'CR ACT'!$A$3:$G$9999,6,0),"")</f>
        <v>0.604166666666667</v>
      </c>
      <c r="J216" s="21">
        <f>IFERROR(VLOOKUP($A216,'CR ACT'!$A$3:$G$9999,7,0),"")</f>
        <v>33.7</v>
      </c>
    </row>
    <row r="217" ht="15.75" hidden="1" spans="1:10">
      <c r="A217" s="13">
        <v>74</v>
      </c>
      <c r="B217" s="10">
        <v>38</v>
      </c>
      <c r="C217" s="13">
        <v>5</v>
      </c>
      <c r="D217" s="11" t="str">
        <f t="shared" si="4"/>
        <v>38-5</v>
      </c>
      <c r="E217" s="15">
        <f>IFERROR(VLOOKUP($A217,'CR ACT'!$A$3:$G$9999,2,0),"")</f>
        <v>0.552083333333333</v>
      </c>
      <c r="F217" s="15" t="str">
        <f>IFERROR(VLOOKUP($A217,'CR ACT'!$A$3:$G$9999,3,0),"")</f>
        <v>KLKV</v>
      </c>
      <c r="G217" s="13" t="str">
        <f>IFERROR(VLOOKUP($A217,'CR ACT'!$A$3:$G$9999,4,0),"")</f>
        <v>NH</v>
      </c>
      <c r="H217" s="15" t="str">
        <f>IFERROR(VLOOKUP($A217,'CR ACT'!$A$3:$G$9999,5,0),"")</f>
        <v>PSL</v>
      </c>
      <c r="I217" s="15">
        <f>IFERROR(VLOOKUP($A217,'CR ACT'!$A$3:$G$9999,6,0),"")</f>
        <v>0.555555555555556</v>
      </c>
      <c r="J217" s="21">
        <f>IFERROR(VLOOKUP($A217,'CR ACT'!$A$3:$G$9999,7,0),"")</f>
        <v>3.5</v>
      </c>
    </row>
    <row r="218" ht="15.75" hidden="1" spans="1:10">
      <c r="A218" s="13"/>
      <c r="B218" s="14"/>
      <c r="C218" s="13"/>
      <c r="D218" s="11" t="str">
        <f t="shared" si="4"/>
        <v>0</v>
      </c>
      <c r="E218" s="15" t="str">
        <f>IFERROR(VLOOKUP($A218,'CR ACT'!$A$3:$G$9999,2,0),"")</f>
        <v/>
      </c>
      <c r="F218" s="15" t="str">
        <f>IFERROR(VLOOKUP($A218,'CR ACT'!$A$3:$G$9999,3,0),"")</f>
        <v/>
      </c>
      <c r="G218" s="13" t="str">
        <f>IFERROR(VLOOKUP($A218,'CR ACT'!$A$3:$G$9999,4,0),"")</f>
        <v/>
      </c>
      <c r="H218" s="15" t="str">
        <f>IFERROR(VLOOKUP($A218,'CR ACT'!$A$3:$G$9999,5,0),"")</f>
        <v/>
      </c>
      <c r="I218" s="15" t="str">
        <f>IFERROR(VLOOKUP($A218,'CR ACT'!$A$3:$G$9999,6,0),"")</f>
        <v/>
      </c>
      <c r="J218" s="21" t="str">
        <f>IFERROR(VLOOKUP($A218,'CR ACT'!$A$3:$G$9999,7,0),"")</f>
        <v/>
      </c>
    </row>
    <row r="219" ht="15.75" hidden="1" spans="1:10">
      <c r="A219" s="13"/>
      <c r="B219" s="18"/>
      <c r="C219" s="13"/>
      <c r="D219" s="11" t="str">
        <f t="shared" si="4"/>
        <v>0</v>
      </c>
      <c r="E219" s="15" t="str">
        <f>IFERROR(VLOOKUP($A219,'CR ACT'!$A$3:$G$9999,2,0),"")</f>
        <v/>
      </c>
      <c r="F219" s="15" t="str">
        <f>IFERROR(VLOOKUP($A219,'CR ACT'!$A$3:$G$9999,3,0),"")</f>
        <v/>
      </c>
      <c r="G219" s="13" t="str">
        <f>IFERROR(VLOOKUP($A219,'CR ACT'!$A$3:$G$9999,4,0),"")</f>
        <v/>
      </c>
      <c r="H219" s="15" t="str">
        <f>IFERROR(VLOOKUP($A219,'CR ACT'!$A$3:$G$9999,5,0),"")</f>
        <v/>
      </c>
      <c r="I219" s="15" t="str">
        <f>IFERROR(VLOOKUP($A219,'CR ACT'!$A$3:$G$9999,6,0),"")</f>
        <v/>
      </c>
      <c r="J219" s="21" t="str">
        <f>IFERROR(VLOOKUP($A219,'CR ACT'!$A$3:$G$9999,7,0),"")</f>
        <v/>
      </c>
    </row>
    <row r="220" ht="16.5" hidden="1" spans="1:10">
      <c r="A220" s="13"/>
      <c r="B220" s="18"/>
      <c r="C220" s="16"/>
      <c r="D220" s="11" t="str">
        <f t="shared" si="4"/>
        <v>0</v>
      </c>
      <c r="E220" s="17" t="str">
        <f>IFERROR(VLOOKUP($A220,'CR ACT'!$A$3:$G$9999,2,0),"")</f>
        <v/>
      </c>
      <c r="F220" s="17" t="str">
        <f>IFERROR(VLOOKUP($A220,'CR ACT'!$A$3:$G$9999,3,0),"")</f>
        <v/>
      </c>
      <c r="G220" s="16" t="str">
        <f>IFERROR(VLOOKUP($A220,'CR ACT'!$A$3:$G$9999,4,0),"")</f>
        <v/>
      </c>
      <c r="H220" s="17" t="str">
        <f>IFERROR(VLOOKUP($A220,'CR ACT'!$A$3:$G$9999,5,0),"")</f>
        <v/>
      </c>
      <c r="I220" s="17" t="str">
        <f>IFERROR(VLOOKUP($A220,'CR ACT'!$A$3:$G$9999,6,0),"")</f>
        <v/>
      </c>
      <c r="J220" s="22" t="str">
        <f>IFERROR(VLOOKUP($A220,'CR ACT'!$A$3:$G$9999,7,0),"")</f>
        <v/>
      </c>
    </row>
    <row r="221" ht="15.75" hidden="1" spans="1:10">
      <c r="A221" s="9">
        <v>611</v>
      </c>
      <c r="B221" s="10">
        <v>40</v>
      </c>
      <c r="C221" s="11">
        <v>1</v>
      </c>
      <c r="D221" s="11" t="str">
        <f t="shared" si="4"/>
        <v>40-1</v>
      </c>
      <c r="E221" s="12">
        <f>IFERROR(VLOOKUP($A221,'CR ACT'!$A$3:$G$9999,2,0),"")</f>
        <v>0.25</v>
      </c>
      <c r="F221" s="12" t="str">
        <f>IFERROR(VLOOKUP($A221,'CR ACT'!$A$3:$G$9999,3,0),"")</f>
        <v>PSL</v>
      </c>
      <c r="G221" s="11" t="str">
        <f>IFERROR(VLOOKUP($A221,'CR ACT'!$A$3:$G$9999,4,0),"")</f>
        <v>UDA</v>
      </c>
      <c r="H221" s="12" t="str">
        <f>IFERROR(VLOOKUP($A221,'CR ACT'!$A$3:$G$9999,5,0),"")</f>
        <v>KDGRA</v>
      </c>
      <c r="I221" s="12">
        <f>IFERROR(VLOOKUP($A221,'CR ACT'!$A$3:$G$9999,6,0),"")</f>
        <v>0.263888888888889</v>
      </c>
      <c r="J221" s="20">
        <f>IFERROR(VLOOKUP($A221,'CR ACT'!$A$3:$G$9999,7,0),"")</f>
        <v>8</v>
      </c>
    </row>
    <row r="222" ht="15.75" hidden="1" spans="1:10">
      <c r="A222" s="13">
        <v>614</v>
      </c>
      <c r="B222" s="14">
        <v>40</v>
      </c>
      <c r="C222" s="13">
        <v>2</v>
      </c>
      <c r="D222" s="11" t="str">
        <f t="shared" si="4"/>
        <v>40-2</v>
      </c>
      <c r="E222" s="15">
        <f>IFERROR(VLOOKUP($A222,'CR ACT'!$A$3:$G$9999,2,0),"")</f>
        <v>0.270833333333333</v>
      </c>
      <c r="F222" s="15" t="str">
        <f>IFERROR(VLOOKUP($A222,'CR ACT'!$A$3:$G$9999,3,0),"")</f>
        <v>KDGRA</v>
      </c>
      <c r="G222" s="13" t="str">
        <f>IFERROR(VLOOKUP($A222,'CR ACT'!$A$3:$G$9999,4,0),"")</f>
        <v>UDA</v>
      </c>
      <c r="H222" s="15" t="str">
        <f>IFERROR(VLOOKUP($A222,'CR ACT'!$A$3:$G$9999,5,0),"")</f>
        <v>TVM</v>
      </c>
      <c r="I222" s="15">
        <f>IFERROR(VLOOKUP($A222,'CR ACT'!$A$3:$G$9999,6,0),"")</f>
        <v>0.326388888888889</v>
      </c>
      <c r="J222" s="21">
        <f>IFERROR(VLOOKUP($A222,'CR ACT'!$A$3:$G$9999,7,0),"")</f>
        <v>31</v>
      </c>
    </row>
    <row r="223" ht="15.75" hidden="1" spans="1:10">
      <c r="A223" s="13">
        <v>460</v>
      </c>
      <c r="B223" s="10">
        <v>71</v>
      </c>
      <c r="C223" s="13">
        <v>7</v>
      </c>
      <c r="D223" s="11" t="str">
        <f t="shared" si="4"/>
        <v>71-7</v>
      </c>
      <c r="E223" s="15">
        <f>IFERROR(VLOOKUP($A223,'CR ACT'!$A$3:$G$9999,2,0),"")</f>
        <v>0.555555555555556</v>
      </c>
      <c r="F223" s="15" t="str">
        <f>IFERROR(VLOOKUP($A223,'CR ACT'!$A$3:$G$9999,3,0),"")</f>
        <v>TVM</v>
      </c>
      <c r="G223" s="13" t="str">
        <f>IFERROR(VLOOKUP($A223,'CR ACT'!$A$3:$G$9999,4,0),"")</f>
        <v>NH</v>
      </c>
      <c r="H223" s="15" t="str">
        <f>IFERROR(VLOOKUP($A223,'CR ACT'!$A$3:$G$9999,5,0),"")</f>
        <v>KLKV</v>
      </c>
      <c r="I223" s="15">
        <f>IFERROR(VLOOKUP($A223,'CR ACT'!$A$3:$G$9999,6,0),"")</f>
        <v>0.611111111111111</v>
      </c>
      <c r="J223" s="21">
        <f>IFERROR(VLOOKUP($A223,'CR ACT'!$A$3:$G$9999,7,0),"")</f>
        <v>33.7</v>
      </c>
    </row>
    <row r="224" ht="15.75" hidden="1" spans="1:10">
      <c r="A224" s="13">
        <v>615</v>
      </c>
      <c r="B224" s="14">
        <v>40</v>
      </c>
      <c r="C224" s="13">
        <v>4</v>
      </c>
      <c r="D224" s="11" t="str">
        <f t="shared" si="4"/>
        <v>40-4</v>
      </c>
      <c r="E224" s="15">
        <f>IFERROR(VLOOKUP($A224,'CR ACT'!$A$3:$G$9999,2,0),"")</f>
        <v>0.392361111111111</v>
      </c>
      <c r="F224" s="15" t="str">
        <f>IFERROR(VLOOKUP($A224,'CR ACT'!$A$3:$G$9999,3,0),"")</f>
        <v>KDGRA</v>
      </c>
      <c r="G224" s="13" t="str">
        <f>IFERROR(VLOOKUP($A224,'CR ACT'!$A$3:$G$9999,4,0),"")</f>
        <v>UDA</v>
      </c>
      <c r="H224" s="15" t="str">
        <f>IFERROR(VLOOKUP($A224,'CR ACT'!$A$3:$G$9999,5,0),"")</f>
        <v>MC</v>
      </c>
      <c r="I224" s="15">
        <f>IFERROR(VLOOKUP($A224,'CR ACT'!$A$3:$G$9999,6,0),"")</f>
        <v>0.458333333333333</v>
      </c>
      <c r="J224" s="21">
        <f>IFERROR(VLOOKUP($A224,'CR ACT'!$A$3:$G$9999,7,0),"")</f>
        <v>38</v>
      </c>
    </row>
    <row r="225" ht="15.75" hidden="1" spans="1:10">
      <c r="A225" s="13">
        <v>337</v>
      </c>
      <c r="B225" s="10">
        <v>24</v>
      </c>
      <c r="C225" s="13">
        <v>5</v>
      </c>
      <c r="D225" s="11" t="str">
        <f t="shared" si="4"/>
        <v>24-5</v>
      </c>
      <c r="E225" s="15">
        <f>IFERROR(VLOOKUP($A225,'CR ACT'!$A$3:$G$9999,2,0),"")</f>
        <v>0.559027777777778</v>
      </c>
      <c r="F225" s="15" t="str">
        <f>IFERROR(VLOOKUP($A225,'CR ACT'!$A$3:$G$9999,3,0),"")</f>
        <v>TVM</v>
      </c>
      <c r="G225" s="13" t="str">
        <f>IFERROR(VLOOKUP($A225,'CR ACT'!$A$3:$G$9999,4,0),"")</f>
        <v>NH</v>
      </c>
      <c r="H225" s="15" t="str">
        <f>IFERROR(VLOOKUP($A225,'CR ACT'!$A$3:$G$9999,5,0),"")</f>
        <v>KLKV</v>
      </c>
      <c r="I225" s="15">
        <f>IFERROR(VLOOKUP($A225,'CR ACT'!$A$3:$G$9999,6,0),"")</f>
        <v>0.611111111111111</v>
      </c>
      <c r="J225" s="21">
        <f>IFERROR(VLOOKUP($A225,'CR ACT'!$A$3:$G$9999,7,0),"")</f>
        <v>33.7</v>
      </c>
    </row>
    <row r="226" ht="15.75" hidden="1" spans="1:10">
      <c r="A226" s="13">
        <v>93</v>
      </c>
      <c r="B226" s="14">
        <v>40</v>
      </c>
      <c r="C226" s="13">
        <v>6</v>
      </c>
      <c r="D226" s="11" t="str">
        <f t="shared" si="4"/>
        <v>40-6</v>
      </c>
      <c r="E226" s="15">
        <f>IFERROR(VLOOKUP($A226,'CR ACT'!$A$3:$G$9999,2,0),"")</f>
        <v>0.555555555555556</v>
      </c>
      <c r="F226" s="15" t="str">
        <f>IFERROR(VLOOKUP($A226,'CR ACT'!$A$3:$G$9999,3,0),"")</f>
        <v>KLKV</v>
      </c>
      <c r="G226" s="13" t="str">
        <f>IFERROR(VLOOKUP($A226,'CR ACT'!$A$3:$G$9999,4,0),"")</f>
        <v>NH</v>
      </c>
      <c r="H226" s="15" t="str">
        <f>IFERROR(VLOOKUP($A226,'CR ACT'!$A$3:$G$9999,5,0),"")</f>
        <v>PSL</v>
      </c>
      <c r="I226" s="15">
        <f>IFERROR(VLOOKUP($A226,'CR ACT'!$A$3:$G$9999,6,0),"")</f>
        <v>0.5625</v>
      </c>
      <c r="J226" s="21">
        <f>IFERROR(VLOOKUP($A226,'CR ACT'!$A$3:$G$9999,7,0),"")</f>
        <v>3.5</v>
      </c>
    </row>
    <row r="227" ht="15.75" hidden="1" spans="1:10">
      <c r="A227" s="13"/>
      <c r="B227" s="18"/>
      <c r="C227" s="13"/>
      <c r="D227" s="11" t="str">
        <f t="shared" si="4"/>
        <v>0</v>
      </c>
      <c r="E227" s="15" t="str">
        <f>IFERROR(VLOOKUP($A227,'CR ACT'!$A$3:$G$9999,2,0),"")</f>
        <v/>
      </c>
      <c r="F227" s="15" t="str">
        <f>IFERROR(VLOOKUP($A227,'CR ACT'!$A$3:$G$9999,3,0),"")</f>
        <v/>
      </c>
      <c r="G227" s="13" t="str">
        <f>IFERROR(VLOOKUP($A227,'CR ACT'!$A$3:$G$9999,4,0),"")</f>
        <v/>
      </c>
      <c r="H227" s="15" t="str">
        <f>IFERROR(VLOOKUP($A227,'CR ACT'!$A$3:$G$9999,5,0),"")</f>
        <v/>
      </c>
      <c r="I227" s="15" t="str">
        <f>IFERROR(VLOOKUP($A227,'CR ACT'!$A$3:$G$9999,6,0),"")</f>
        <v/>
      </c>
      <c r="J227" s="21" t="str">
        <f>IFERROR(VLOOKUP($A227,'CR ACT'!$A$3:$G$9999,7,0),"")</f>
        <v/>
      </c>
    </row>
    <row r="228" ht="16.5" hidden="1" spans="1:10">
      <c r="A228" s="13"/>
      <c r="B228" s="18"/>
      <c r="C228" s="16"/>
      <c r="D228" s="11" t="str">
        <f t="shared" si="4"/>
        <v>0</v>
      </c>
      <c r="E228" s="17" t="str">
        <f>IFERROR(VLOOKUP($A228,'CR ACT'!$A$3:$G$9999,2,0),"")</f>
        <v/>
      </c>
      <c r="F228" s="17" t="str">
        <f>IFERROR(VLOOKUP($A228,'CR ACT'!$A$3:$G$9999,3,0),"")</f>
        <v/>
      </c>
      <c r="G228" s="16" t="str">
        <f>IFERROR(VLOOKUP($A228,'CR ACT'!$A$3:$G$9999,4,0),"")</f>
        <v/>
      </c>
      <c r="H228" s="17" t="str">
        <f>IFERROR(VLOOKUP($A228,'CR ACT'!$A$3:$G$9999,5,0),"")</f>
        <v/>
      </c>
      <c r="I228" s="17" t="str">
        <f>IFERROR(VLOOKUP($A228,'CR ACT'!$A$3:$G$9999,6,0),"")</f>
        <v/>
      </c>
      <c r="J228" s="22" t="str">
        <f>IFERROR(VLOOKUP($A228,'CR ACT'!$A$3:$G$9999,7,0),"")</f>
        <v/>
      </c>
    </row>
    <row r="229" ht="15.75" hidden="1" spans="1:10">
      <c r="A229" s="9">
        <v>602</v>
      </c>
      <c r="B229" s="10">
        <v>41</v>
      </c>
      <c r="C229" s="11">
        <v>1</v>
      </c>
      <c r="D229" s="11" t="str">
        <f t="shared" si="4"/>
        <v>41-1</v>
      </c>
      <c r="E229" s="12">
        <f>IFERROR(VLOOKUP($A229,'CR ACT'!$A$3:$G$9999,2,0),"")</f>
        <v>0.288194444444444</v>
      </c>
      <c r="F229" s="12" t="str">
        <f>IFERROR(VLOOKUP($A229,'CR ACT'!$A$3:$G$9999,3,0),"")</f>
        <v>PSL</v>
      </c>
      <c r="G229" s="11" t="str">
        <f>IFERROR(VLOOKUP($A229,'CR ACT'!$A$3:$G$9999,4,0),"")</f>
        <v>CHVLA-NR-CVR</v>
      </c>
      <c r="H229" s="12" t="str">
        <f>IFERROR(VLOOKUP($A229,'CR ACT'!$A$3:$G$9999,5,0),"")</f>
        <v>TVM</v>
      </c>
      <c r="I229" s="12">
        <f>IFERROR(VLOOKUP($A229,'CR ACT'!$A$3:$G$9999,6,0),"")</f>
        <v>0.354166666666667</v>
      </c>
      <c r="J229" s="20">
        <f>IFERROR(VLOOKUP($A229,'CR ACT'!$A$3:$G$9999,7,0),"")</f>
        <v>38</v>
      </c>
    </row>
    <row r="230" ht="15.75" hidden="1" spans="1:10">
      <c r="A230" s="13">
        <v>607</v>
      </c>
      <c r="B230" s="14">
        <v>41</v>
      </c>
      <c r="C230" s="13">
        <v>2</v>
      </c>
      <c r="D230" s="11" t="str">
        <f t="shared" si="4"/>
        <v>41-2</v>
      </c>
      <c r="E230" s="15">
        <f>IFERROR(VLOOKUP($A230,'CR ACT'!$A$3:$G$9999,2,0),"")</f>
        <v>0.361111111111111</v>
      </c>
      <c r="F230" s="15" t="str">
        <f>IFERROR(VLOOKUP($A230,'CR ACT'!$A$3:$G$9999,3,0),"")</f>
        <v>TVM</v>
      </c>
      <c r="G230" s="13" t="str">
        <f>IFERROR(VLOOKUP($A230,'CR ACT'!$A$3:$G$9999,4,0),"")</f>
        <v>CVR</v>
      </c>
      <c r="H230" s="15" t="str">
        <f>IFERROR(VLOOKUP($A230,'CR ACT'!$A$3:$G$9999,5,0),"")</f>
        <v>KLKV</v>
      </c>
      <c r="I230" s="15">
        <f>IFERROR(VLOOKUP($A230,'CR ACT'!$A$3:$G$9999,6,0),"")</f>
        <v>0.423611111111111</v>
      </c>
      <c r="J230" s="21">
        <f>IFERROR(VLOOKUP($A230,'CR ACT'!$A$3:$G$9999,7,0),"")</f>
        <v>35.7</v>
      </c>
    </row>
    <row r="231" ht="15.75" hidden="1" spans="1:10">
      <c r="A231" s="13">
        <v>604</v>
      </c>
      <c r="B231" s="10">
        <v>41</v>
      </c>
      <c r="C231" s="13">
        <v>3</v>
      </c>
      <c r="D231" s="11" t="str">
        <f t="shared" si="4"/>
        <v>41-3</v>
      </c>
      <c r="E231" s="15">
        <f>IFERROR(VLOOKUP($A231,'CR ACT'!$A$3:$G$9999,2,0),"")</f>
        <v>0.444444444444444</v>
      </c>
      <c r="F231" s="15" t="str">
        <f>IFERROR(VLOOKUP($A231,'CR ACT'!$A$3:$G$9999,3,0),"")</f>
        <v>KLKV</v>
      </c>
      <c r="G231" s="13" t="str">
        <f>IFERROR(VLOOKUP($A231,'CR ACT'!$A$3:$G$9999,4,0),"")</f>
        <v>CVR</v>
      </c>
      <c r="H231" s="15" t="str">
        <f>IFERROR(VLOOKUP($A231,'CR ACT'!$A$3:$G$9999,5,0),"")</f>
        <v>TVM</v>
      </c>
      <c r="I231" s="15">
        <f>IFERROR(VLOOKUP($A231,'CR ACT'!$A$3:$G$9999,6,0),"")</f>
        <v>0.506944444444444</v>
      </c>
      <c r="J231" s="21">
        <f>IFERROR(VLOOKUP($A231,'CR ACT'!$A$3:$G$9999,7,0),"")</f>
        <v>35.7</v>
      </c>
    </row>
    <row r="232" ht="15.75" hidden="1" spans="1:10">
      <c r="A232" s="13">
        <v>609</v>
      </c>
      <c r="B232" s="14">
        <v>41</v>
      </c>
      <c r="C232" s="13">
        <v>4</v>
      </c>
      <c r="D232" s="11" t="str">
        <f t="shared" si="4"/>
        <v>41-4</v>
      </c>
      <c r="E232" s="15">
        <f>IFERROR(VLOOKUP($A232,'CR ACT'!$A$3:$G$9999,2,0),"")</f>
        <v>0.513888888888889</v>
      </c>
      <c r="F232" s="15" t="str">
        <f>IFERROR(VLOOKUP($A232,'CR ACT'!$A$3:$G$9999,3,0),"")</f>
        <v>TVM</v>
      </c>
      <c r="G232" s="13" t="str">
        <f>IFERROR(VLOOKUP($A232,'CR ACT'!$A$3:$G$9999,4,0),"")</f>
        <v>CVR</v>
      </c>
      <c r="H232" s="15" t="str">
        <f>IFERROR(VLOOKUP($A232,'CR ACT'!$A$3:$G$9999,5,0),"")</f>
        <v>KLKV</v>
      </c>
      <c r="I232" s="15">
        <f>IFERROR(VLOOKUP($A232,'CR ACT'!$A$3:$G$9999,6,0),"")</f>
        <v>0.576388888888889</v>
      </c>
      <c r="J232" s="21">
        <f>IFERROR(VLOOKUP($A232,'CR ACT'!$A$3:$G$9999,7,0),"")</f>
        <v>35.7</v>
      </c>
    </row>
    <row r="233" ht="15.75" hidden="1" spans="1:10">
      <c r="A233" s="13">
        <v>532</v>
      </c>
      <c r="B233" s="10">
        <v>41</v>
      </c>
      <c r="C233" s="13">
        <v>5</v>
      </c>
      <c r="D233" s="11" t="str">
        <f t="shared" si="4"/>
        <v>41-5</v>
      </c>
      <c r="E233" s="15">
        <f>IFERROR(VLOOKUP($A233,'CR ACT'!$A$3:$G$9999,2,0),"")</f>
        <v>0.59375</v>
      </c>
      <c r="F233" s="15" t="str">
        <f>IFERROR(VLOOKUP($A233,'CR ACT'!$A$3:$G$9999,3,0),"")</f>
        <v>KLKV</v>
      </c>
      <c r="G233" s="13" t="str">
        <f>IFERROR(VLOOKUP($A233,'CR ACT'!$A$3:$G$9999,4,0),"")</f>
        <v>KRKM</v>
      </c>
      <c r="H233" s="15" t="str">
        <f>IFERROR(VLOOKUP($A233,'CR ACT'!$A$3:$G$9999,5,0),"")</f>
        <v>VLRD</v>
      </c>
      <c r="I233" s="15">
        <f>IFERROR(VLOOKUP($A233,'CR ACT'!$A$3:$G$9999,6,0),"")</f>
        <v>0.625</v>
      </c>
      <c r="J233" s="21">
        <f>IFERROR(VLOOKUP($A233,'CR ACT'!$A$3:$G$9999,7,0),"")</f>
        <v>17</v>
      </c>
    </row>
    <row r="234" ht="15.75" hidden="1" spans="1:10">
      <c r="A234" s="13">
        <v>569</v>
      </c>
      <c r="B234" s="14">
        <v>41</v>
      </c>
      <c r="C234" s="13">
        <v>6</v>
      </c>
      <c r="D234" s="11" t="str">
        <f t="shared" si="4"/>
        <v>41-6</v>
      </c>
      <c r="E234" s="15">
        <f>IFERROR(VLOOKUP($A234,'CR ACT'!$A$3:$G$9999,2,0),"")</f>
        <v>0.631944444444444</v>
      </c>
      <c r="F234" s="15" t="str">
        <f>IFERROR(VLOOKUP($A234,'CR ACT'!$A$3:$G$9999,3,0),"")</f>
        <v>VLRD</v>
      </c>
      <c r="G234" s="13" t="str">
        <f>IFERROR(VLOOKUP($A234,'CR ACT'!$A$3:$G$9999,4,0),"")</f>
        <v>KRKM-KLKV</v>
      </c>
      <c r="H234" s="15" t="str">
        <f>IFERROR(VLOOKUP($A234,'CR ACT'!$A$3:$G$9999,5,0),"")</f>
        <v>PSL</v>
      </c>
      <c r="I234" s="15">
        <f>IFERROR(VLOOKUP($A234,'CR ACT'!$A$3:$G$9999,6,0),"")</f>
        <v>0.666666666666667</v>
      </c>
      <c r="J234" s="21">
        <f>IFERROR(VLOOKUP($A234,'CR ACT'!$A$3:$G$9999,7,0),"")</f>
        <v>20.5</v>
      </c>
    </row>
    <row r="235" ht="15.75" hidden="1" spans="1:10">
      <c r="A235" s="13">
        <v>605</v>
      </c>
      <c r="B235" s="10">
        <v>41</v>
      </c>
      <c r="C235" s="13">
        <v>7</v>
      </c>
      <c r="D235" s="11" t="str">
        <f t="shared" si="4"/>
        <v>41-7</v>
      </c>
      <c r="E235" s="15">
        <f>IFERROR(VLOOKUP($A235,'CR ACT'!$A$3:$G$9999,2,0),"")</f>
        <v>0.645833333333333</v>
      </c>
      <c r="F235" s="15" t="str">
        <f>IFERROR(VLOOKUP($A235,'CR ACT'!$A$3:$G$9999,3,0),"")</f>
        <v>KLKV</v>
      </c>
      <c r="G235" s="13" t="str">
        <f>IFERROR(VLOOKUP($A235,'CR ACT'!$A$3:$G$9999,4,0),"")</f>
        <v>NH</v>
      </c>
      <c r="H235" s="15" t="str">
        <f>IFERROR(VLOOKUP($A235,'CR ACT'!$A$3:$G$9999,5,0),"")</f>
        <v>NTA</v>
      </c>
      <c r="I235" s="15">
        <f>IFERROR(VLOOKUP($A235,'CR ACT'!$A$3:$G$9999,6,0),"")</f>
        <v>0.663194444444445</v>
      </c>
      <c r="J235" s="21">
        <f>IFERROR(VLOOKUP($A235,'CR ACT'!$A$3:$G$9999,7,0),"")</f>
        <v>13</v>
      </c>
    </row>
    <row r="236" ht="16.5" hidden="1" spans="1:10">
      <c r="A236" s="13">
        <v>610</v>
      </c>
      <c r="B236" s="14">
        <v>41</v>
      </c>
      <c r="C236" s="13">
        <v>8</v>
      </c>
      <c r="D236" s="11" t="str">
        <f t="shared" si="4"/>
        <v>41-8</v>
      </c>
      <c r="E236" s="17">
        <f>IFERROR(VLOOKUP($A236,'CR ACT'!$A$3:$G$9999,2,0),"")</f>
        <v>0.677083333333333</v>
      </c>
      <c r="F236" s="17" t="str">
        <f>IFERROR(VLOOKUP($A236,'CR ACT'!$A$3:$G$9999,3,0),"")</f>
        <v>NTA</v>
      </c>
      <c r="G236" s="16" t="str">
        <f>IFERROR(VLOOKUP($A236,'CR ACT'!$A$3:$G$9999,4,0),"")</f>
        <v>CVR</v>
      </c>
      <c r="H236" s="17" t="str">
        <f>IFERROR(VLOOKUP($A236,'CR ACT'!$A$3:$G$9999,5,0),"")</f>
        <v>PSL</v>
      </c>
      <c r="I236" s="17">
        <f>IFERROR(VLOOKUP($A236,'CR ACT'!$A$3:$G$9999,6,0),"")</f>
        <v>0.694444444444445</v>
      </c>
      <c r="J236" s="22">
        <f>IFERROR(VLOOKUP($A236,'CR ACT'!$A$3:$G$9999,7,0),"")</f>
        <v>13</v>
      </c>
    </row>
    <row r="237" ht="15.75" hidden="1" spans="1:10">
      <c r="A237" s="9">
        <v>31</v>
      </c>
      <c r="B237" s="10">
        <v>42</v>
      </c>
      <c r="C237" s="11">
        <v>1</v>
      </c>
      <c r="D237" s="11" t="str">
        <f t="shared" si="4"/>
        <v>42-1</v>
      </c>
      <c r="E237" s="12">
        <f>IFERROR(VLOOKUP($A237,'CR ACT'!$A$3:$G$9999,2,0),"")</f>
        <v>0.333333333333333</v>
      </c>
      <c r="F237" s="12" t="str">
        <f>IFERROR(VLOOKUP($A237,'CR ACT'!$A$3:$G$9999,3,0),"")</f>
        <v>PSL</v>
      </c>
      <c r="G237" s="11" t="str">
        <f>IFERROR(VLOOKUP($A237,'CR ACT'!$A$3:$G$9999,4,0),"")</f>
        <v>NH</v>
      </c>
      <c r="H237" s="12" t="str">
        <f>IFERROR(VLOOKUP($A237,'CR ACT'!$A$3:$G$9999,5,0),"")</f>
        <v>KLKV</v>
      </c>
      <c r="I237" s="12">
        <f>IFERROR(VLOOKUP($A237,'CR ACT'!$A$3:$G$9999,6,0),"")</f>
        <v>0.340277777777777</v>
      </c>
      <c r="J237" s="20">
        <f>IFERROR(VLOOKUP($A237,'CR ACT'!$A$3:$G$9999,7,0),"")</f>
        <v>3.5</v>
      </c>
    </row>
    <row r="238" ht="15.75" hidden="1" spans="1:10">
      <c r="A238" s="13">
        <v>160</v>
      </c>
      <c r="B238" s="14">
        <v>42</v>
      </c>
      <c r="C238" s="13">
        <v>2</v>
      </c>
      <c r="D238" s="11" t="str">
        <f t="shared" si="4"/>
        <v>42-2</v>
      </c>
      <c r="E238" s="15">
        <f>IFERROR(VLOOKUP($A238,'CR ACT'!$A$3:$G$9999,2,0),"")</f>
        <v>0.347222222222222</v>
      </c>
      <c r="F238" s="15" t="str">
        <f>IFERROR(VLOOKUP($A238,'CR ACT'!$A$3:$G$9999,3,0),"")</f>
        <v>KLKV</v>
      </c>
      <c r="G238" s="13" t="str">
        <f>IFERROR(VLOOKUP($A238,'CR ACT'!$A$3:$G$9999,4,0),"")</f>
        <v>NH</v>
      </c>
      <c r="H238" s="15" t="str">
        <f>IFERROR(VLOOKUP($A238,'CR ACT'!$A$3:$G$9999,5,0),"")</f>
        <v>TVM</v>
      </c>
      <c r="I238" s="15">
        <f>IFERROR(VLOOKUP($A238,'CR ACT'!$A$3:$G$9999,6,0),"")</f>
        <v>0.402777777777778</v>
      </c>
      <c r="J238" s="21">
        <f>IFERROR(VLOOKUP($A238,'CR ACT'!$A$3:$G$9999,7,0),"")</f>
        <v>33.7</v>
      </c>
    </row>
    <row r="239" ht="15.75" hidden="1" spans="1:10">
      <c r="A239" s="13">
        <v>417</v>
      </c>
      <c r="B239" s="10">
        <v>30</v>
      </c>
      <c r="C239" s="11">
        <v>5</v>
      </c>
      <c r="D239" s="11" t="str">
        <f t="shared" si="4"/>
        <v>30-5</v>
      </c>
      <c r="E239" s="15">
        <f>IFERROR(VLOOKUP($A239,'CR ACT'!$A$3:$G$9999,2,0),"")</f>
        <v>0.565972222222222</v>
      </c>
      <c r="F239" s="15" t="str">
        <f>IFERROR(VLOOKUP($A239,'CR ACT'!$A$3:$G$9999,3,0),"")</f>
        <v>MC</v>
      </c>
      <c r="G239" s="13" t="str">
        <f>IFERROR(VLOOKUP($A239,'CR ACT'!$A$3:$G$9999,4,0),"")</f>
        <v>NH</v>
      </c>
      <c r="H239" s="15" t="str">
        <f>IFERROR(VLOOKUP($A239,'CR ACT'!$A$3:$G$9999,5,0),"")</f>
        <v>KLKV</v>
      </c>
      <c r="I239" s="15">
        <f>IFERROR(VLOOKUP($A239,'CR ACT'!$A$3:$G$9999,6,0),"")</f>
        <v>0.638888888888889</v>
      </c>
      <c r="J239" s="21">
        <f>IFERROR(VLOOKUP($A239,'CR ACT'!$A$3:$G$9999,7,0),"")</f>
        <v>40</v>
      </c>
    </row>
    <row r="240" ht="15.75" hidden="1" spans="1:12">
      <c r="A240" s="13">
        <v>156</v>
      </c>
      <c r="B240" s="14">
        <v>42</v>
      </c>
      <c r="C240" s="13">
        <v>4</v>
      </c>
      <c r="D240" s="11" t="str">
        <f t="shared" si="4"/>
        <v>42-4</v>
      </c>
      <c r="E240" s="15">
        <f>IFERROR(VLOOKUP($A240,'CR ACT'!$A$3:$G$9999,2,0),"")</f>
        <v>0.472222222222222</v>
      </c>
      <c r="F240" s="15" t="str">
        <f>IFERROR(VLOOKUP($A240,'CR ACT'!$A$3:$G$9999,3,0),"")</f>
        <v>KLKV</v>
      </c>
      <c r="G240" s="13" t="str">
        <f>IFERROR(VLOOKUP($A240,'CR ACT'!$A$3:$G$9999,4,0),"")</f>
        <v>NH</v>
      </c>
      <c r="H240" s="15" t="str">
        <f>IFERROR(VLOOKUP($A240,'CR ACT'!$A$3:$G$9999,5,0),"")</f>
        <v>TVM</v>
      </c>
      <c r="I240" s="15">
        <f>IFERROR(VLOOKUP($A240,'CR ACT'!$A$3:$G$9999,6,0),"")</f>
        <v>0.524305555555556</v>
      </c>
      <c r="J240" s="21">
        <f>IFERROR(VLOOKUP($A240,'CR ACT'!$A$3:$G$9999,7,0),"")</f>
        <v>33.7</v>
      </c>
      <c r="L240" s="1"/>
    </row>
    <row r="241" ht="15.75" hidden="1" spans="1:10">
      <c r="A241" s="13">
        <v>421</v>
      </c>
      <c r="B241" s="10">
        <v>34</v>
      </c>
      <c r="C241" s="11">
        <v>5</v>
      </c>
      <c r="D241" s="11" t="str">
        <f t="shared" si="4"/>
        <v>34-5</v>
      </c>
      <c r="E241" s="15">
        <f>IFERROR(VLOOKUP($A241,'CR ACT'!$A$3:$G$9999,2,0),"")</f>
        <v>0.576388888888889</v>
      </c>
      <c r="F241" s="15" t="str">
        <f>IFERROR(VLOOKUP($A241,'CR ACT'!$A$3:$G$9999,3,0),"")</f>
        <v>MC</v>
      </c>
      <c r="G241" s="13" t="str">
        <f>IFERROR(VLOOKUP($A241,'CR ACT'!$A$3:$G$9999,4,0),"")</f>
        <v>NH</v>
      </c>
      <c r="H241" s="15" t="str">
        <f>IFERROR(VLOOKUP($A241,'CR ACT'!$A$3:$G$9999,5,0),"")</f>
        <v>KLKV</v>
      </c>
      <c r="I241" s="15">
        <f>IFERROR(VLOOKUP($A241,'CR ACT'!$A$3:$G$9999,6,0),"")</f>
        <v>0.645833333333333</v>
      </c>
      <c r="J241" s="21">
        <f>IFERROR(VLOOKUP($A241,'CR ACT'!$A$3:$G$9999,7,0),"")</f>
        <v>40</v>
      </c>
    </row>
    <row r="242" ht="15.75" hidden="1" spans="1:10">
      <c r="A242" s="13">
        <v>245</v>
      </c>
      <c r="B242" s="14">
        <v>42</v>
      </c>
      <c r="C242" s="13">
        <v>6</v>
      </c>
      <c r="D242" s="11" t="str">
        <f t="shared" si="4"/>
        <v>42-6</v>
      </c>
      <c r="E242" s="15">
        <f>IFERROR(VLOOKUP($A242,'CR ACT'!$A$3:$G$9999,2,0),"")</f>
        <v>0.583333333333333</v>
      </c>
      <c r="F242" s="15" t="str">
        <f>IFERROR(VLOOKUP($A242,'CR ACT'!$A$3:$G$9999,3,0),"")</f>
        <v>NTA</v>
      </c>
      <c r="G242" s="13" t="str">
        <f>IFERROR(VLOOKUP($A242,'CR ACT'!$A$3:$G$9999,4,0),"")</f>
        <v>NH</v>
      </c>
      <c r="H242" s="15" t="str">
        <f>IFERROR(VLOOKUP($A242,'CR ACT'!$A$3:$G$9999,5,0),"")</f>
        <v>TVM</v>
      </c>
      <c r="I242" s="15">
        <f>IFERROR(VLOOKUP($A242,'CR ACT'!$A$3:$G$9999,6,0),"")</f>
        <v>0.618055555555555</v>
      </c>
      <c r="J242" s="21">
        <f>IFERROR(VLOOKUP($A242,'CR ACT'!$A$3:$G$9999,7,0),"")</f>
        <v>20.7</v>
      </c>
    </row>
    <row r="243" ht="15.75" hidden="1" spans="1:10">
      <c r="A243" s="13">
        <v>424</v>
      </c>
      <c r="B243" s="14">
        <v>13</v>
      </c>
      <c r="C243" s="11">
        <v>3</v>
      </c>
      <c r="D243" s="11" t="str">
        <f t="shared" si="4"/>
        <v>13-3</v>
      </c>
      <c r="E243" s="15">
        <f>IFERROR(VLOOKUP($A243,'CR ACT'!$A$3:$G$9999,2,0),"")</f>
        <v>0.59375</v>
      </c>
      <c r="F243" s="15" t="str">
        <f>IFERROR(VLOOKUP($A243,'CR ACT'!$A$3:$G$9999,3,0),"")</f>
        <v>TVM</v>
      </c>
      <c r="G243" s="13" t="str">
        <f>IFERROR(VLOOKUP($A243,'CR ACT'!$A$3:$G$9999,4,0),"")</f>
        <v>NH</v>
      </c>
      <c r="H243" s="15" t="str">
        <f>IFERROR(VLOOKUP($A243,'CR ACT'!$A$3:$G$9999,5,0),"")</f>
        <v>KLKV</v>
      </c>
      <c r="I243" s="15">
        <f>IFERROR(VLOOKUP($A243,'CR ACT'!$A$3:$G$9999,6,0),"")</f>
        <v>0.649305555555556</v>
      </c>
      <c r="J243" s="21">
        <f>IFERROR(VLOOKUP($A243,'CR ACT'!$A$3:$G$9999,7,0),"")</f>
        <v>33.7</v>
      </c>
    </row>
    <row r="244" ht="15.75" hidden="1" spans="1:10">
      <c r="A244" s="13">
        <v>306</v>
      </c>
      <c r="B244" s="14">
        <v>42</v>
      </c>
      <c r="C244" s="13">
        <v>8</v>
      </c>
      <c r="D244" s="11" t="str">
        <f t="shared" si="4"/>
        <v>42-8</v>
      </c>
      <c r="E244" s="15">
        <f>IFERROR(VLOOKUP($A244,'CR ACT'!$A$3:$G$9999,2,0),"")</f>
        <v>0.6875</v>
      </c>
      <c r="F244" s="15" t="str">
        <f>IFERROR(VLOOKUP($A244,'CR ACT'!$A$3:$G$9999,3,0),"")</f>
        <v>KLKV</v>
      </c>
      <c r="G244" s="13" t="str">
        <f>IFERROR(VLOOKUP($A244,'CR ACT'!$A$3:$G$9999,4,0),"")</f>
        <v>NH</v>
      </c>
      <c r="H244" s="15" t="str">
        <f>IFERROR(VLOOKUP($A244,'CR ACT'!$A$3:$G$9999,5,0),"")</f>
        <v>NTA</v>
      </c>
      <c r="I244" s="15">
        <f>IFERROR(VLOOKUP($A244,'CR ACT'!$A$3:$G$9999,6,0),"")</f>
        <v>0.704861111111111</v>
      </c>
      <c r="J244" s="21">
        <f>IFERROR(VLOOKUP($A244,'CR ACT'!$A$3:$G$9999,7,0),"")</f>
        <v>13</v>
      </c>
    </row>
    <row r="245" ht="15.75" hidden="1" spans="1:10">
      <c r="A245" s="13">
        <v>500</v>
      </c>
      <c r="B245" s="14">
        <v>42</v>
      </c>
      <c r="C245" s="11">
        <v>9</v>
      </c>
      <c r="D245" s="11" t="str">
        <f t="shared" si="4"/>
        <v>42-9</v>
      </c>
      <c r="E245" s="15">
        <f>IFERROR(VLOOKUP($A245,'CR ACT'!$A$3:$G$9999,2,0),"")</f>
        <v>0.711805555555555</v>
      </c>
      <c r="F245" s="15" t="str">
        <f>IFERROR(VLOOKUP($A245,'CR ACT'!$A$3:$G$9999,3,0),"")</f>
        <v>NTA</v>
      </c>
      <c r="G245" s="13" t="str">
        <f>IFERROR(VLOOKUP($A245,'CR ACT'!$A$3:$G$9999,4,0),"")</f>
        <v>NH</v>
      </c>
      <c r="H245" s="15" t="str">
        <f>IFERROR(VLOOKUP($A245,'CR ACT'!$A$3:$G$9999,5,0),"")</f>
        <v>PSL</v>
      </c>
      <c r="I245" s="15">
        <f>IFERROR(VLOOKUP($A245,'CR ACT'!$A$3:$G$9999,6,0),"")</f>
        <v>0.729166666666667</v>
      </c>
      <c r="J245" s="21">
        <f>IFERROR(VLOOKUP($A245,'CR ACT'!$A$3:$G$9999,7,0),"")</f>
        <v>12</v>
      </c>
    </row>
    <row r="246" ht="15.75" hidden="1" spans="1:10">
      <c r="A246" s="9">
        <v>37</v>
      </c>
      <c r="B246" s="10">
        <v>43</v>
      </c>
      <c r="C246" s="11">
        <v>1</v>
      </c>
      <c r="D246" s="11" t="str">
        <f t="shared" si="4"/>
        <v>43-1</v>
      </c>
      <c r="E246" s="12">
        <f>IFERROR(VLOOKUP($A246,'CR ACT'!$A$3:$G$9999,2,0),"")</f>
        <v>0.315972222222222</v>
      </c>
      <c r="F246" s="12" t="str">
        <f>IFERROR(VLOOKUP($A246,'CR ACT'!$A$3:$G$9999,3,0),"")</f>
        <v>PSL</v>
      </c>
      <c r="G246" s="11" t="str">
        <f>IFERROR(VLOOKUP($A246,'CR ACT'!$A$3:$G$9999,4,0),"")</f>
        <v>NH</v>
      </c>
      <c r="H246" s="12" t="str">
        <f>IFERROR(VLOOKUP($A246,'CR ACT'!$A$3:$G$9999,5,0),"")</f>
        <v>KLKV</v>
      </c>
      <c r="I246" s="12">
        <f>IFERROR(VLOOKUP($A246,'CR ACT'!$A$3:$G$9999,6,0),"")</f>
        <v>0.322916666666666</v>
      </c>
      <c r="J246" s="20">
        <f>IFERROR(VLOOKUP($A246,'CR ACT'!$A$3:$G$9999,7,0),"")</f>
        <v>3.5</v>
      </c>
    </row>
    <row r="247" ht="31.5" hidden="1" spans="1:10">
      <c r="A247" s="13">
        <v>170</v>
      </c>
      <c r="B247" s="14">
        <v>43</v>
      </c>
      <c r="C247" s="13">
        <v>2</v>
      </c>
      <c r="D247" s="11" t="str">
        <f t="shared" si="4"/>
        <v>43-2</v>
      </c>
      <c r="E247" s="15">
        <f>IFERROR(VLOOKUP($A247,'CR ACT'!$A$3:$G$9999,2,0),"")</f>
        <v>0.326388888888889</v>
      </c>
      <c r="F247" s="15" t="str">
        <f>IFERROR(VLOOKUP($A247,'CR ACT'!$A$3:$G$9999,3,0),"")</f>
        <v>KLKV</v>
      </c>
      <c r="G247" s="13" t="str">
        <f>IFERROR(VLOOKUP($A247,'CR ACT'!$A$3:$G$9999,4,0),"")</f>
        <v>NH-TVM-VZD-VLBLM</v>
      </c>
      <c r="H247" s="15" t="str">
        <f>IFERROR(VLOOKUP($A247,'CR ACT'!$A$3:$G$9999,5,0),"")</f>
        <v>EF</v>
      </c>
      <c r="I247" s="15">
        <f>IFERROR(VLOOKUP($A247,'CR ACT'!$A$3:$G$9999,6,0),"")</f>
        <v>0.402777777777778</v>
      </c>
      <c r="J247" s="21">
        <f>IFERROR(VLOOKUP($A247,'CR ACT'!$A$3:$G$9999,7,0),"")</f>
        <v>43</v>
      </c>
    </row>
    <row r="248" ht="15.75" hidden="1" spans="1:10">
      <c r="A248" s="13">
        <v>426</v>
      </c>
      <c r="B248" s="10">
        <v>35</v>
      </c>
      <c r="C248" s="11">
        <v>5</v>
      </c>
      <c r="D248" s="11" t="str">
        <f t="shared" si="4"/>
        <v>35-5</v>
      </c>
      <c r="E248" s="15">
        <f>IFERROR(VLOOKUP($A248,'CR ACT'!$A$3:$G$9999,2,0),"")</f>
        <v>0.583333333333333</v>
      </c>
      <c r="F248" s="15" t="str">
        <f>IFERROR(VLOOKUP($A248,'CR ACT'!$A$3:$G$9999,3,0),"")</f>
        <v>MC</v>
      </c>
      <c r="G248" s="13" t="str">
        <f>IFERROR(VLOOKUP($A248,'CR ACT'!$A$3:$G$9999,4,0),"")</f>
        <v>TVM-NH</v>
      </c>
      <c r="H248" s="15" t="str">
        <f>IFERROR(VLOOKUP($A248,'CR ACT'!$A$3:$G$9999,5,0),"")</f>
        <v>KLKV</v>
      </c>
      <c r="I248" s="15">
        <f>IFERROR(VLOOKUP($A248,'CR ACT'!$A$3:$G$9999,6,0),"")</f>
        <v>0.652777777777778</v>
      </c>
      <c r="J248" s="21">
        <f>IFERROR(VLOOKUP($A248,'CR ACT'!$A$3:$G$9999,7,0),"")</f>
        <v>40</v>
      </c>
    </row>
    <row r="249" ht="15.75" hidden="1" spans="1:11">
      <c r="A249" s="13">
        <v>258</v>
      </c>
      <c r="B249" s="14">
        <v>43</v>
      </c>
      <c r="C249" s="13">
        <v>4</v>
      </c>
      <c r="D249" s="11" t="str">
        <f t="shared" si="4"/>
        <v>43-4</v>
      </c>
      <c r="E249" s="15">
        <f>IFERROR(VLOOKUP($A249,'CR ACT'!$A$3:$G$9999,2,0),"")</f>
        <v>0.635416666666667</v>
      </c>
      <c r="F249" s="15" t="str">
        <f>IFERROR(VLOOKUP($A249,'CR ACT'!$A$3:$G$9999,3,0),"")</f>
        <v>KLKV</v>
      </c>
      <c r="G249" s="13" t="str">
        <f>IFERROR(VLOOKUP($A249,'CR ACT'!$A$3:$G$9999,4,0),"")</f>
        <v>NH-TVM</v>
      </c>
      <c r="H249" s="15" t="str">
        <f>IFERROR(VLOOKUP($A249,'CR ACT'!$A$3:$G$9999,5,0),"")</f>
        <v>EF</v>
      </c>
      <c r="I249" s="15">
        <f>IFERROR(VLOOKUP($A249,'CR ACT'!$A$3:$G$9999,6,0),"")</f>
        <v>0.694444444444444</v>
      </c>
      <c r="J249" s="21">
        <f>IFERROR(VLOOKUP($A249,'CR ACT'!$A$3:$G$9999,7,0),"")</f>
        <v>33.7</v>
      </c>
      <c r="K249" s="1"/>
    </row>
    <row r="250" ht="15.75" hidden="1" spans="1:10">
      <c r="A250" s="13">
        <v>425</v>
      </c>
      <c r="B250" s="10">
        <v>46</v>
      </c>
      <c r="C250" s="11">
        <v>4</v>
      </c>
      <c r="D250" s="11" t="str">
        <f t="shared" si="4"/>
        <v>46-4</v>
      </c>
      <c r="E250" s="15">
        <f>IFERROR(VLOOKUP($A250,'CR ACT'!$A$3:$G$9999,2,0),"")</f>
        <v>0.597222222222222</v>
      </c>
      <c r="F250" s="15" t="str">
        <f>IFERROR(VLOOKUP($A250,'CR ACT'!$A$3:$G$9999,3,0),"")</f>
        <v>TVM</v>
      </c>
      <c r="G250" s="13" t="str">
        <f>IFERROR(VLOOKUP($A250,'CR ACT'!$A$3:$G$9999,4,0),"")</f>
        <v>NH</v>
      </c>
      <c r="H250" s="15" t="str">
        <f>IFERROR(VLOOKUP($A250,'CR ACT'!$A$3:$G$9999,5,0),"")</f>
        <v>KLKV</v>
      </c>
      <c r="I250" s="15">
        <f>IFERROR(VLOOKUP($A250,'CR ACT'!$A$3:$G$9999,6,0),"")</f>
        <v>0.666666666666666</v>
      </c>
      <c r="J250" s="21">
        <f>IFERROR(VLOOKUP($A250,'CR ACT'!$A$3:$G$9999,7,0),"")</f>
        <v>33.7</v>
      </c>
    </row>
    <row r="251" ht="15.75" hidden="1" spans="1:10">
      <c r="A251" s="13">
        <v>90</v>
      </c>
      <c r="B251" s="14">
        <v>43</v>
      </c>
      <c r="C251" s="13">
        <v>6</v>
      </c>
      <c r="D251" s="11" t="str">
        <f t="shared" si="4"/>
        <v>43-6</v>
      </c>
      <c r="E251" s="15">
        <f>IFERROR(VLOOKUP($A251,'CR ACT'!$A$3:$G$9999,2,0),"")</f>
        <v>0.788194444444445</v>
      </c>
      <c r="F251" s="15" t="str">
        <f>IFERROR(VLOOKUP($A251,'CR ACT'!$A$3:$G$9999,3,0),"")</f>
        <v>KLKV</v>
      </c>
      <c r="G251" s="13" t="str">
        <f>IFERROR(VLOOKUP($A251,'CR ACT'!$A$3:$G$9999,4,0),"")</f>
        <v>NH</v>
      </c>
      <c r="H251" s="15" t="str">
        <f>IFERROR(VLOOKUP($A251,'CR ACT'!$A$3:$G$9999,5,0),"")</f>
        <v>PSL</v>
      </c>
      <c r="I251" s="15">
        <f>IFERROR(VLOOKUP($A251,'CR ACT'!$A$3:$G$9999,6,0),"")</f>
        <v>0.795138888888889</v>
      </c>
      <c r="J251" s="21">
        <f>IFERROR(VLOOKUP($A251,'CR ACT'!$A$3:$G$9999,7,0),"")</f>
        <v>3.5</v>
      </c>
    </row>
    <row r="252" ht="15.75" hidden="1" spans="1:10">
      <c r="A252" s="13"/>
      <c r="B252" s="18"/>
      <c r="C252" s="13"/>
      <c r="D252" s="11" t="str">
        <f t="shared" si="4"/>
        <v>0</v>
      </c>
      <c r="E252" s="15" t="str">
        <f>IFERROR(VLOOKUP($A252,'CR ACT'!$A$3:$G$9999,2,0),"")</f>
        <v/>
      </c>
      <c r="F252" s="15" t="str">
        <f>IFERROR(VLOOKUP($A252,'CR ACT'!$A$3:$G$9999,3,0),"")</f>
        <v/>
      </c>
      <c r="G252" s="13" t="str">
        <f>IFERROR(VLOOKUP($A252,'CR ACT'!$A$3:$G$9999,4,0),"")</f>
        <v/>
      </c>
      <c r="H252" s="15" t="str">
        <f>IFERROR(VLOOKUP($A252,'CR ACT'!$A$3:$G$9999,5,0),"")</f>
        <v/>
      </c>
      <c r="I252" s="15" t="str">
        <f>IFERROR(VLOOKUP($A252,'CR ACT'!$A$3:$G$9999,6,0),"")</f>
        <v/>
      </c>
      <c r="J252" s="21" t="str">
        <f>IFERROR(VLOOKUP($A252,'CR ACT'!$A$3:$G$9999,7,0),"")</f>
        <v/>
      </c>
    </row>
    <row r="253" ht="16.5" hidden="1" spans="1:10">
      <c r="A253" s="13"/>
      <c r="B253" s="18"/>
      <c r="C253" s="16"/>
      <c r="D253" s="11" t="str">
        <f t="shared" si="4"/>
        <v>0</v>
      </c>
      <c r="E253" s="17" t="str">
        <f>IFERROR(VLOOKUP($A253,'CR ACT'!$A$3:$G$9999,2,0),"")</f>
        <v/>
      </c>
      <c r="F253" s="17" t="str">
        <f>IFERROR(VLOOKUP($A253,'CR ACT'!$A$3:$G$9999,3,0),"")</f>
        <v/>
      </c>
      <c r="G253" s="16" t="str">
        <f>IFERROR(VLOOKUP($A253,'CR ACT'!$A$3:$G$9999,4,0),"")</f>
        <v/>
      </c>
      <c r="H253" s="17" t="str">
        <f>IFERROR(VLOOKUP($A253,'CR ACT'!$A$3:$G$9999,5,0),"")</f>
        <v/>
      </c>
      <c r="I253" s="17" t="str">
        <f>IFERROR(VLOOKUP($A253,'CR ACT'!$A$3:$G$9999,6,0),"")</f>
        <v/>
      </c>
      <c r="J253" s="22" t="str">
        <f>IFERROR(VLOOKUP($A253,'CR ACT'!$A$3:$G$9999,7,0),"")</f>
        <v/>
      </c>
    </row>
    <row r="254" ht="15.75" hidden="1" spans="1:10">
      <c r="A254" s="9">
        <v>617</v>
      </c>
      <c r="B254" s="10">
        <v>44</v>
      </c>
      <c r="C254" s="11">
        <v>1</v>
      </c>
      <c r="D254" s="11" t="str">
        <f t="shared" si="4"/>
        <v>44-1</v>
      </c>
      <c r="E254" s="12">
        <f>IFERROR(VLOOKUP($A254,'CR ACT'!$A$3:$G$9999,2,0),"")</f>
        <v>0.322916666666667</v>
      </c>
      <c r="F254" s="12" t="str">
        <f>IFERROR(VLOOKUP($A254,'CR ACT'!$A$3:$G$9999,3,0),"")</f>
        <v>PSL</v>
      </c>
      <c r="G254" s="11" t="str">
        <f>IFERROR(VLOOKUP($A254,'CR ACT'!$A$3:$G$9999,4,0),"")</f>
        <v>AYRA</v>
      </c>
      <c r="H254" s="12" t="str">
        <f>IFERROR(VLOOKUP($A254,'CR ACT'!$A$3:$G$9999,5,0),"")</f>
        <v>KROD</v>
      </c>
      <c r="I254" s="12">
        <f>IFERROR(VLOOKUP($A254,'CR ACT'!$A$3:$G$9999,6,0),"")</f>
        <v>0.333333333333334</v>
      </c>
      <c r="J254" s="20">
        <f>IFERROR(VLOOKUP($A254,'CR ACT'!$A$3:$G$9999,7,0),"")</f>
        <v>7</v>
      </c>
    </row>
    <row r="255" ht="15.75" hidden="1" spans="1:11">
      <c r="A255" s="13">
        <v>618</v>
      </c>
      <c r="B255" s="14">
        <v>44</v>
      </c>
      <c r="C255" s="13">
        <v>2</v>
      </c>
      <c r="D255" s="11" t="str">
        <f t="shared" si="4"/>
        <v>44-2</v>
      </c>
      <c r="E255" s="15">
        <f>IFERROR(VLOOKUP($A255,'CR ACT'!$A$3:$G$9999,2,0),"")</f>
        <v>0.340277777777778</v>
      </c>
      <c r="F255" s="15" t="str">
        <f>IFERROR(VLOOKUP($A255,'CR ACT'!$A$3:$G$9999,3,0),"")</f>
        <v>KROD</v>
      </c>
      <c r="G255" s="13" t="str">
        <f>IFERROR(VLOOKUP($A255,'CR ACT'!$A$3:$G$9999,4,0),"")</f>
        <v>AYRA-PSL</v>
      </c>
      <c r="H255" s="15" t="str">
        <f>IFERROR(VLOOKUP($A255,'CR ACT'!$A$3:$G$9999,5,0),"")</f>
        <v>MC</v>
      </c>
      <c r="I255" s="15">
        <f>IFERROR(VLOOKUP($A255,'CR ACT'!$A$3:$G$9999,6,0),"")</f>
        <v>0.423611111111111</v>
      </c>
      <c r="J255" s="21">
        <f>IFERROR(VLOOKUP($A255,'CR ACT'!$A$3:$G$9999,7,0),"")</f>
        <v>45</v>
      </c>
      <c r="K255" s="1"/>
    </row>
    <row r="256" ht="15.75" hidden="1" spans="1:11">
      <c r="A256" s="13">
        <v>427</v>
      </c>
      <c r="B256" s="10">
        <v>15</v>
      </c>
      <c r="C256" s="13">
        <v>3</v>
      </c>
      <c r="D256" s="11" t="str">
        <f t="shared" si="4"/>
        <v>15-3</v>
      </c>
      <c r="E256" s="15">
        <f>IFERROR(VLOOKUP($A256,'CR ACT'!$A$3:$G$9999,2,0),"")</f>
        <v>0.614583333333333</v>
      </c>
      <c r="F256" s="15" t="str">
        <f>IFERROR(VLOOKUP($A256,'CR ACT'!$A$3:$G$9999,3,0),"")</f>
        <v>TVM</v>
      </c>
      <c r="G256" s="13" t="str">
        <f>IFERROR(VLOOKUP($A256,'CR ACT'!$A$3:$G$9999,4,0),"")</f>
        <v>NH</v>
      </c>
      <c r="H256" s="15" t="str">
        <f>IFERROR(VLOOKUP($A256,'CR ACT'!$A$3:$G$9999,5,0),"")</f>
        <v>KLKV</v>
      </c>
      <c r="I256" s="15">
        <f>IFERROR(VLOOKUP($A256,'CR ACT'!$A$3:$G$9999,6,0),"")</f>
        <v>0.670138888888889</v>
      </c>
      <c r="J256" s="21">
        <f>IFERROR(VLOOKUP($A256,'CR ACT'!$A$3:$G$9999,7,0),"")</f>
        <v>33.7</v>
      </c>
      <c r="K256" s="1"/>
    </row>
    <row r="257" ht="15.75" hidden="1" spans="1:10">
      <c r="A257" s="13">
        <v>243</v>
      </c>
      <c r="B257" s="14">
        <v>44</v>
      </c>
      <c r="C257" s="13">
        <v>4</v>
      </c>
      <c r="D257" s="11" t="str">
        <f t="shared" si="4"/>
        <v>44-4</v>
      </c>
      <c r="E257" s="15">
        <f>IFERROR(VLOOKUP($A257,'CR ACT'!$A$3:$G$9999,2,0),"")</f>
        <v>0.572916666666671</v>
      </c>
      <c r="F257" s="15" t="str">
        <f>IFERROR(VLOOKUP($A257,'CR ACT'!$A$3:$G$9999,3,0),"")</f>
        <v>KLKV</v>
      </c>
      <c r="G257" s="13" t="str">
        <f>IFERROR(VLOOKUP($A257,'CR ACT'!$A$3:$G$9999,4,0),"")</f>
        <v>NH</v>
      </c>
      <c r="H257" s="15" t="str">
        <f>IFERROR(VLOOKUP($A257,'CR ACT'!$A$3:$G$9999,5,0),"")</f>
        <v>MC</v>
      </c>
      <c r="I257" s="15">
        <f>IFERROR(VLOOKUP($A257,'CR ACT'!$A$3:$G$9999,6,0),"")</f>
        <v>0.642361111111115</v>
      </c>
      <c r="J257" s="21">
        <f>IFERROR(VLOOKUP($A257,'CR ACT'!$A$3:$G$9999,7,0),"")</f>
        <v>40</v>
      </c>
    </row>
    <row r="258" ht="15.75" hidden="1" spans="1:10">
      <c r="A258" s="13">
        <v>379</v>
      </c>
      <c r="B258" s="10">
        <v>33</v>
      </c>
      <c r="C258" s="13">
        <v>5</v>
      </c>
      <c r="D258" s="11" t="str">
        <f t="shared" si="4"/>
        <v>33-5</v>
      </c>
      <c r="E258" s="15">
        <f>IFERROR(VLOOKUP($A258,'CR ACT'!$A$3:$G$9999,2,0),"")</f>
        <v>0.625</v>
      </c>
      <c r="F258" s="15" t="str">
        <f>IFERROR(VLOOKUP($A258,'CR ACT'!$A$3:$G$9999,3,0),"")</f>
        <v>MC</v>
      </c>
      <c r="G258" s="13" t="str">
        <f>IFERROR(VLOOKUP($A258,'CR ACT'!$A$3:$G$9999,4,0),"")</f>
        <v>NH</v>
      </c>
      <c r="H258" s="15" t="str">
        <f>IFERROR(VLOOKUP($A258,'CR ACT'!$A$3:$G$9999,5,0),"")</f>
        <v>KLKV</v>
      </c>
      <c r="I258" s="15">
        <f>IFERROR(VLOOKUP($A258,'CR ACT'!$A$3:$G$9999,6,0),"")</f>
        <v>0.701388888888889</v>
      </c>
      <c r="J258" s="21">
        <f>IFERROR(VLOOKUP($A258,'CR ACT'!$A$3:$G$9999,7,0),"")</f>
        <v>40</v>
      </c>
    </row>
    <row r="259" ht="15.75" hidden="1" spans="1:10">
      <c r="A259" s="13">
        <v>642</v>
      </c>
      <c r="B259" s="14">
        <v>44</v>
      </c>
      <c r="C259" s="13">
        <v>6</v>
      </c>
      <c r="D259" s="11" t="str">
        <f t="shared" si="4"/>
        <v>44-6</v>
      </c>
      <c r="E259" s="15">
        <f>IFERROR(VLOOKUP($A259,'CR ACT'!$A$3:$G$9999,2,0),"")</f>
        <v>0.725694444444445</v>
      </c>
      <c r="F259" s="15" t="str">
        <f>IFERROR(VLOOKUP($A259,'CR ACT'!$A$3:$G$9999,3,0),"")</f>
        <v>KDGRA</v>
      </c>
      <c r="G259" s="13" t="str">
        <f>IFERROR(VLOOKUP($A259,'CR ACT'!$A$3:$G$9999,4,0),"")</f>
        <v>UDA</v>
      </c>
      <c r="H259" s="15" t="str">
        <f>IFERROR(VLOOKUP($A259,'CR ACT'!$A$3:$G$9999,5,0),"")</f>
        <v>PSL</v>
      </c>
      <c r="I259" s="15">
        <f>IFERROR(VLOOKUP($A259,'CR ACT'!$A$3:$G$9999,6,0),"")</f>
        <v>0.739583333333334</v>
      </c>
      <c r="J259" s="21">
        <f>IFERROR(VLOOKUP($A259,'CR ACT'!$A$3:$G$9999,7,0),"")</f>
        <v>8</v>
      </c>
    </row>
    <row r="260" ht="15.75" hidden="1" spans="1:10">
      <c r="A260" s="13"/>
      <c r="B260" s="18"/>
      <c r="C260" s="13"/>
      <c r="D260" s="11" t="str">
        <f t="shared" si="4"/>
        <v>0</v>
      </c>
      <c r="E260" s="15" t="str">
        <f>IFERROR(VLOOKUP($A260,'CR ACT'!$A$3:$G$9999,2,0),"")</f>
        <v/>
      </c>
      <c r="F260" s="15" t="str">
        <f>IFERROR(VLOOKUP($A260,'CR ACT'!$A$3:$G$9999,3,0),"")</f>
        <v/>
      </c>
      <c r="G260" s="13" t="str">
        <f>IFERROR(VLOOKUP($A260,'CR ACT'!$A$3:$G$9999,4,0),"")</f>
        <v/>
      </c>
      <c r="H260" s="15" t="str">
        <f>IFERROR(VLOOKUP($A260,'CR ACT'!$A$3:$G$9999,5,0),"")</f>
        <v/>
      </c>
      <c r="I260" s="15" t="str">
        <f>IFERROR(VLOOKUP($A260,'CR ACT'!$A$3:$G$9999,6,0),"")</f>
        <v/>
      </c>
      <c r="J260" s="21" t="str">
        <f>IFERROR(VLOOKUP($A260,'CR ACT'!$A$3:$G$9999,7,0),"")</f>
        <v/>
      </c>
    </row>
    <row r="261" ht="16.5" hidden="1" spans="1:10">
      <c r="A261" s="13"/>
      <c r="B261" s="18"/>
      <c r="C261" s="16"/>
      <c r="D261" s="11" t="str">
        <f t="shared" si="4"/>
        <v>0</v>
      </c>
      <c r="E261" s="17" t="str">
        <f>IFERROR(VLOOKUP($A261,'CR ACT'!$A$3:$G$9999,2,0),"")</f>
        <v/>
      </c>
      <c r="F261" s="17" t="str">
        <f>IFERROR(VLOOKUP($A261,'CR ACT'!$A$3:$G$9999,3,0),"")</f>
        <v/>
      </c>
      <c r="G261" s="16" t="str">
        <f>IFERROR(VLOOKUP($A261,'CR ACT'!$A$3:$G$9999,4,0),"")</f>
        <v/>
      </c>
      <c r="H261" s="17" t="str">
        <f>IFERROR(VLOOKUP($A261,'CR ACT'!$A$3:$G$9999,5,0),"")</f>
        <v/>
      </c>
      <c r="I261" s="17" t="str">
        <f>IFERROR(VLOOKUP($A261,'CR ACT'!$A$3:$G$9999,6,0),"")</f>
        <v/>
      </c>
      <c r="J261" s="22" t="str">
        <f>IFERROR(VLOOKUP($A261,'CR ACT'!$A$3:$G$9999,7,0),"")</f>
        <v/>
      </c>
    </row>
    <row r="262" ht="15.75" hidden="1" spans="1:10">
      <c r="A262" s="9">
        <v>40</v>
      </c>
      <c r="B262" s="14">
        <v>45</v>
      </c>
      <c r="C262" s="11">
        <v>1</v>
      </c>
      <c r="D262" s="11" t="str">
        <f t="shared" si="4"/>
        <v>45-1</v>
      </c>
      <c r="E262" s="12">
        <f>IFERROR(VLOOKUP($A262,'CR ACT'!$A$3:$G$9999,2,0),"")</f>
        <v>0.378472222222222</v>
      </c>
      <c r="F262" s="12" t="str">
        <f>IFERROR(VLOOKUP($A262,'CR ACT'!$A$3:$G$9999,3,0),"")</f>
        <v>PSL</v>
      </c>
      <c r="G262" s="11" t="str">
        <f>IFERROR(VLOOKUP($A262,'CR ACT'!$A$3:$G$9999,4,0),"")</f>
        <v>NH</v>
      </c>
      <c r="H262" s="12" t="str">
        <f>IFERROR(VLOOKUP($A262,'CR ACT'!$A$3:$G$9999,5,0),"")</f>
        <v>KLKV</v>
      </c>
      <c r="I262" s="12">
        <f>IFERROR(VLOOKUP($A262,'CR ACT'!$A$3:$G$9999,6,0),"")</f>
        <v>0.385416666666666</v>
      </c>
      <c r="J262" s="20">
        <f>IFERROR(VLOOKUP($A262,'CR ACT'!$A$3:$G$9999,7,0),"")</f>
        <v>3.5</v>
      </c>
    </row>
    <row r="263" ht="15.75" hidden="1" spans="1:10">
      <c r="A263" s="13">
        <v>586</v>
      </c>
      <c r="B263" s="10">
        <v>45</v>
      </c>
      <c r="C263" s="13">
        <v>2</v>
      </c>
      <c r="D263" s="11" t="str">
        <f t="shared" ref="D263:D326" si="5">B263&amp;-C263</f>
        <v>45-2</v>
      </c>
      <c r="E263" s="15">
        <f>IFERROR(VLOOKUP($A263,'CR ACT'!$A$3:$G$9999,2,0),"")</f>
        <v>0.392361111111111</v>
      </c>
      <c r="F263" s="15" t="str">
        <f>IFERROR(VLOOKUP($A263,'CR ACT'!$A$3:$G$9999,3,0),"")</f>
        <v>KLKV</v>
      </c>
      <c r="G263" s="13" t="str">
        <f>IFERROR(VLOOKUP($A263,'CR ACT'!$A$3:$G$9999,4,0),"")</f>
        <v>PKDA-AVPM</v>
      </c>
      <c r="H263" s="15" t="str">
        <f>IFERROR(VLOOKUP($A263,'CR ACT'!$A$3:$G$9999,5,0),"")</f>
        <v>NTA</v>
      </c>
      <c r="I263" s="15">
        <f>IFERROR(VLOOKUP($A263,'CR ACT'!$A$3:$G$9999,6,0),"")</f>
        <v>0.444444444444444</v>
      </c>
      <c r="J263" s="21">
        <f>IFERROR(VLOOKUP($A263,'CR ACT'!$A$3:$G$9999,7,0),"")</f>
        <v>30</v>
      </c>
    </row>
    <row r="264" ht="15.75" hidden="1" spans="1:10">
      <c r="A264" s="13">
        <v>589</v>
      </c>
      <c r="B264" s="14">
        <v>45</v>
      </c>
      <c r="C264" s="13">
        <v>3</v>
      </c>
      <c r="D264" s="11" t="str">
        <f t="shared" si="5"/>
        <v>45-3</v>
      </c>
      <c r="E264" s="15">
        <f>IFERROR(VLOOKUP($A264,'CR ACT'!$A$3:$G$9999,2,0),"")</f>
        <v>0.451388888888889</v>
      </c>
      <c r="F264" s="15" t="str">
        <f>IFERROR(VLOOKUP($A264,'CR ACT'!$A$3:$G$9999,3,0),"")</f>
        <v>NTA</v>
      </c>
      <c r="G264" s="13" t="str">
        <f>IFERROR(VLOOKUP($A264,'CR ACT'!$A$3:$G$9999,4,0),"")</f>
        <v>AVPM-PKDA</v>
      </c>
      <c r="H264" s="15" t="str">
        <f>IFERROR(VLOOKUP($A264,'CR ACT'!$A$3:$G$9999,5,0),"")</f>
        <v>KLKV</v>
      </c>
      <c r="I264" s="15">
        <f>IFERROR(VLOOKUP($A264,'CR ACT'!$A$3:$G$9999,6,0),"")</f>
        <v>0.503472222222222</v>
      </c>
      <c r="J264" s="21">
        <f>IFERROR(VLOOKUP($A264,'CR ACT'!$A$3:$G$9999,7,0),"")</f>
        <v>30</v>
      </c>
    </row>
    <row r="265" ht="15.75" hidden="1" spans="1:10">
      <c r="A265" s="13">
        <v>587</v>
      </c>
      <c r="B265" s="10">
        <v>45</v>
      </c>
      <c r="C265" s="13">
        <v>4</v>
      </c>
      <c r="D265" s="11" t="str">
        <f t="shared" si="5"/>
        <v>45-4</v>
      </c>
      <c r="E265" s="15">
        <f>IFERROR(VLOOKUP($A265,'CR ACT'!$A$3:$G$9999,2,0),"")</f>
        <v>0.510416666666667</v>
      </c>
      <c r="F265" s="15" t="str">
        <f>IFERROR(VLOOKUP($A265,'CR ACT'!$A$3:$G$9999,3,0),"")</f>
        <v>KLKV</v>
      </c>
      <c r="G265" s="13" t="str">
        <f>IFERROR(VLOOKUP($A265,'CR ACT'!$A$3:$G$9999,4,0),"")</f>
        <v>PKDA-AVPM</v>
      </c>
      <c r="H265" s="15" t="str">
        <f>IFERROR(VLOOKUP($A265,'CR ACT'!$A$3:$G$9999,5,0),"")</f>
        <v>NTA</v>
      </c>
      <c r="I265" s="15">
        <f>IFERROR(VLOOKUP($A265,'CR ACT'!$A$3:$G$9999,6,0),"")</f>
        <v>0.5625</v>
      </c>
      <c r="J265" s="21">
        <f>IFERROR(VLOOKUP($A265,'CR ACT'!$A$3:$G$9999,7,0),"")</f>
        <v>30</v>
      </c>
    </row>
    <row r="266" ht="15.75" hidden="1" spans="1:10">
      <c r="A266" s="13">
        <v>590</v>
      </c>
      <c r="B266" s="14">
        <v>45</v>
      </c>
      <c r="C266" s="13">
        <v>5</v>
      </c>
      <c r="D266" s="11" t="str">
        <f t="shared" si="5"/>
        <v>45-5</v>
      </c>
      <c r="E266" s="15">
        <f>IFERROR(VLOOKUP($A266,'CR ACT'!$A$3:$G$9999,2,0),"")</f>
        <v>0.583333333333333</v>
      </c>
      <c r="F266" s="15" t="str">
        <f>IFERROR(VLOOKUP($A266,'CR ACT'!$A$3:$G$9999,3,0),"")</f>
        <v>NTA</v>
      </c>
      <c r="G266" s="13" t="str">
        <f>IFERROR(VLOOKUP($A266,'CR ACT'!$A$3:$G$9999,4,0),"")</f>
        <v>AVPM-PKDA</v>
      </c>
      <c r="H266" s="15" t="str">
        <f>IFERROR(VLOOKUP($A266,'CR ACT'!$A$3:$G$9999,5,0),"")</f>
        <v>KLKV</v>
      </c>
      <c r="I266" s="15">
        <f>IFERROR(VLOOKUP($A266,'CR ACT'!$A$3:$G$9999,6,0),"")</f>
        <v>0.635416666666666</v>
      </c>
      <c r="J266" s="21">
        <f>IFERROR(VLOOKUP($A266,'CR ACT'!$A$3:$G$9999,7,0),"")</f>
        <v>30</v>
      </c>
    </row>
    <row r="267" ht="15.75" hidden="1" spans="1:10">
      <c r="A267" s="13">
        <v>588</v>
      </c>
      <c r="B267" s="10">
        <v>45</v>
      </c>
      <c r="C267" s="13">
        <v>6</v>
      </c>
      <c r="D267" s="11" t="str">
        <f t="shared" si="5"/>
        <v>45-6</v>
      </c>
      <c r="E267" s="15">
        <f>IFERROR(VLOOKUP($A267,'CR ACT'!$A$3:$G$9999,2,0),"")</f>
        <v>0.642361111111111</v>
      </c>
      <c r="F267" s="15" t="str">
        <f>IFERROR(VLOOKUP($A267,'CR ACT'!$A$3:$G$9999,3,0),"")</f>
        <v>KLKV</v>
      </c>
      <c r="G267" s="13" t="str">
        <f>IFERROR(VLOOKUP($A267,'CR ACT'!$A$3:$G$9999,4,0),"")</f>
        <v>PKDA-AVPM</v>
      </c>
      <c r="H267" s="15" t="str">
        <f>IFERROR(VLOOKUP($A267,'CR ACT'!$A$3:$G$9999,5,0),"")</f>
        <v>NTA</v>
      </c>
      <c r="I267" s="15">
        <f>IFERROR(VLOOKUP($A267,'CR ACT'!$A$3:$G$9999,6,0),"")</f>
        <v>0.694444444444444</v>
      </c>
      <c r="J267" s="21">
        <f>IFERROR(VLOOKUP($A267,'CR ACT'!$A$3:$G$9999,7,0),"")</f>
        <v>30</v>
      </c>
    </row>
    <row r="268" ht="15.75" hidden="1" spans="1:10">
      <c r="A268" s="13">
        <v>591</v>
      </c>
      <c r="B268" s="14">
        <v>45</v>
      </c>
      <c r="C268" s="13">
        <v>7</v>
      </c>
      <c r="D268" s="11" t="str">
        <f t="shared" si="5"/>
        <v>45-7</v>
      </c>
      <c r="E268" s="15">
        <f>IFERROR(VLOOKUP($A268,'CR ACT'!$A$3:$G$9999,2,0),"")</f>
        <v>0.701388888888889</v>
      </c>
      <c r="F268" s="15" t="str">
        <f>IFERROR(VLOOKUP($A268,'CR ACT'!$A$3:$G$9999,3,0),"")</f>
        <v>NTA</v>
      </c>
      <c r="G268" s="13" t="str">
        <f>IFERROR(VLOOKUP($A268,'CR ACT'!$A$3:$G$9999,4,0),"")</f>
        <v>AVPM-PKDA</v>
      </c>
      <c r="H268" s="15" t="str">
        <f>IFERROR(VLOOKUP($A268,'CR ACT'!$A$3:$G$9999,5,0),"")</f>
        <v>PSL</v>
      </c>
      <c r="I268" s="15">
        <f>IFERROR(VLOOKUP($A268,'CR ACT'!$A$3:$G$9999,6,0),"")</f>
        <v>0.753472222222222</v>
      </c>
      <c r="J268" s="21">
        <f>IFERROR(VLOOKUP($A268,'CR ACT'!$A$3:$G$9999,7,0),"")</f>
        <v>30</v>
      </c>
    </row>
    <row r="269" ht="16.5" hidden="1" spans="1:10">
      <c r="A269" s="13"/>
      <c r="B269" s="18"/>
      <c r="C269" s="16"/>
      <c r="D269" s="11" t="str">
        <f t="shared" si="5"/>
        <v>0</v>
      </c>
      <c r="E269" s="17" t="str">
        <f>IFERROR(VLOOKUP($A269,'CR ACT'!$A$3:$G$9999,2,0),"")</f>
        <v/>
      </c>
      <c r="F269" s="17" t="str">
        <f>IFERROR(VLOOKUP($A269,'CR ACT'!$A$3:$G$9999,3,0),"")</f>
        <v/>
      </c>
      <c r="G269" s="16" t="str">
        <f>IFERROR(VLOOKUP($A269,'CR ACT'!$A$3:$G$9999,4,0),"")</f>
        <v/>
      </c>
      <c r="H269" s="17" t="str">
        <f>IFERROR(VLOOKUP($A269,'CR ACT'!$A$3:$G$9999,5,0),"")</f>
        <v/>
      </c>
      <c r="I269" s="17" t="str">
        <f>IFERROR(VLOOKUP($A269,'CR ACT'!$A$3:$G$9999,6,0),"")</f>
        <v/>
      </c>
      <c r="J269" s="22" t="str">
        <f>IFERROR(VLOOKUP($A269,'CR ACT'!$A$3:$G$9999,7,0),"")</f>
        <v/>
      </c>
    </row>
    <row r="270" ht="15.75" hidden="1" spans="1:10">
      <c r="A270" s="9">
        <v>592</v>
      </c>
      <c r="B270" s="10">
        <v>46</v>
      </c>
      <c r="C270" s="11">
        <v>1</v>
      </c>
      <c r="D270" s="11" t="str">
        <f t="shared" si="5"/>
        <v>46-1</v>
      </c>
      <c r="E270" s="12">
        <f>IFERROR(VLOOKUP($A270,'CR ACT'!$A$3:$G$9999,2,0),"")</f>
        <v>0.326388888888889</v>
      </c>
      <c r="F270" s="12" t="str">
        <f>IFERROR(VLOOKUP($A270,'CR ACT'!$A$3:$G$9999,3,0),"")</f>
        <v>PSL</v>
      </c>
      <c r="G270" s="11" t="str">
        <f>IFERROR(VLOOKUP($A270,'CR ACT'!$A$3:$G$9999,4,0),"")</f>
        <v>PDTM-AVKRA</v>
      </c>
      <c r="H270" s="12" t="str">
        <f>IFERROR(VLOOKUP($A270,'CR ACT'!$A$3:$G$9999,5,0),"")</f>
        <v>TVM</v>
      </c>
      <c r="I270" s="12">
        <f>IFERROR(VLOOKUP($A270,'CR ACT'!$A$3:$G$9999,6,0),"")</f>
        <v>0.416666666666667</v>
      </c>
      <c r="J270" s="20">
        <f>IFERROR(VLOOKUP($A270,'CR ACT'!$A$3:$G$9999,7,0),"")</f>
        <v>51</v>
      </c>
    </row>
    <row r="271" ht="15.75" hidden="1" spans="1:10">
      <c r="A271" s="13">
        <v>344</v>
      </c>
      <c r="B271" s="14">
        <v>42</v>
      </c>
      <c r="C271" s="13">
        <v>7</v>
      </c>
      <c r="D271" s="11" t="str">
        <f t="shared" si="5"/>
        <v>42-7</v>
      </c>
      <c r="E271" s="15">
        <f>IFERROR(VLOOKUP($A271,'CR ACT'!$A$3:$G$9999,2,0),"")</f>
        <v>0.625</v>
      </c>
      <c r="F271" s="15" t="str">
        <f>IFERROR(VLOOKUP($A271,'CR ACT'!$A$3:$G$9999,3,0),"")</f>
        <v>TVM</v>
      </c>
      <c r="G271" s="13" t="str">
        <f>IFERROR(VLOOKUP($A271,'CR ACT'!$A$3:$G$9999,4,0),"")</f>
        <v>NH</v>
      </c>
      <c r="H271" s="15" t="str">
        <f>IFERROR(VLOOKUP($A271,'CR ACT'!$A$3:$G$9999,5,0),"")</f>
        <v>KLKV</v>
      </c>
      <c r="I271" s="15">
        <f>IFERROR(VLOOKUP($A271,'CR ACT'!$A$3:$G$9999,6,0),"")</f>
        <v>0.680555555555556</v>
      </c>
      <c r="J271" s="21">
        <f>IFERROR(VLOOKUP($A271,'CR ACT'!$A$3:$G$9999,7,0),"")</f>
        <v>33.7</v>
      </c>
    </row>
    <row r="272" ht="15.75" spans="1:10">
      <c r="A272" s="13">
        <v>643</v>
      </c>
      <c r="B272" s="10">
        <v>46</v>
      </c>
      <c r="C272" s="13">
        <v>3</v>
      </c>
      <c r="D272" s="11" t="str">
        <f t="shared" si="5"/>
        <v>46-3</v>
      </c>
      <c r="E272" s="15">
        <f>IFERROR(VLOOKUP($A272,'CR ACT'!$A$3:$G$9999,2,0),"")</f>
        <v>0.506944444444444</v>
      </c>
      <c r="F272" s="15" t="str">
        <f>IFERROR(VLOOKUP($A272,'CR ACT'!$A$3:$G$9999,3,0),"")</f>
        <v>KLKV</v>
      </c>
      <c r="G272" s="13" t="str">
        <f>IFERROR(VLOOKUP($A272,'CR ACT'!$A$3:$G$9999,4,0),"")</f>
        <v>PVR-VZM-BYPASS</v>
      </c>
      <c r="H272" s="15" t="str">
        <f>IFERROR(VLOOKUP($A272,'CR ACT'!$A$3:$G$9999,5,0),"")</f>
        <v>TVM</v>
      </c>
      <c r="I272" s="15">
        <f>IFERROR(VLOOKUP($A272,'CR ACT'!$A$3:$G$9999,6,0),"")</f>
        <v>0.590277777777777</v>
      </c>
      <c r="J272" s="21">
        <f>IFERROR(VLOOKUP($A272,'CR ACT'!$A$3:$G$9999,7,0),"")</f>
        <v>45</v>
      </c>
    </row>
    <row r="273" ht="15.75" hidden="1" spans="1:10">
      <c r="A273" s="13">
        <v>332</v>
      </c>
      <c r="B273" s="14">
        <v>39</v>
      </c>
      <c r="C273" s="13">
        <v>3</v>
      </c>
      <c r="D273" s="11" t="str">
        <f t="shared" si="5"/>
        <v>39-3</v>
      </c>
      <c r="E273" s="15">
        <f>IFERROR(VLOOKUP($A273,'CR ACT'!$A$3:$G$9999,2,0),"")</f>
        <v>0.631944444444444</v>
      </c>
      <c r="F273" s="15" t="str">
        <f>IFERROR(VLOOKUP($A273,'CR ACT'!$A$3:$G$9999,3,0),"")</f>
        <v>TVM</v>
      </c>
      <c r="G273" s="13" t="str">
        <f>IFERROR(VLOOKUP($A273,'CR ACT'!$A$3:$G$9999,4,0),"")</f>
        <v>NH</v>
      </c>
      <c r="H273" s="15" t="str">
        <f>IFERROR(VLOOKUP($A273,'CR ACT'!$A$3:$G$9999,5,0),"")</f>
        <v>KLKV</v>
      </c>
      <c r="I273" s="15">
        <f>IFERROR(VLOOKUP($A273,'CR ACT'!$A$3:$G$9999,6,0),"")</f>
        <v>0.6875</v>
      </c>
      <c r="J273" s="21">
        <f>IFERROR(VLOOKUP($A273,'CR ACT'!$A$3:$G$9999,7,0),"")</f>
        <v>33.7</v>
      </c>
    </row>
    <row r="274" ht="15.75" hidden="1" spans="1:10">
      <c r="A274" s="13">
        <v>636</v>
      </c>
      <c r="B274" s="10">
        <v>46</v>
      </c>
      <c r="C274" s="13">
        <v>5</v>
      </c>
      <c r="D274" s="11" t="str">
        <f t="shared" si="5"/>
        <v>46-5</v>
      </c>
      <c r="E274" s="15">
        <f>IFERROR(VLOOKUP($A274,'CR ACT'!$A$3:$G$9999,2,0),"")</f>
        <v>0.673611111111111</v>
      </c>
      <c r="F274" s="15" t="str">
        <f>IFERROR(VLOOKUP($A274,'CR ACT'!$A$3:$G$9999,3,0),"")</f>
        <v>KLKV</v>
      </c>
      <c r="G274" s="13" t="str">
        <f>IFERROR(VLOOKUP($A274,'CR ACT'!$A$3:$G$9999,4,0),"")</f>
        <v>PZKNU</v>
      </c>
      <c r="H274" s="15" t="str">
        <f>IFERROR(VLOOKUP($A274,'CR ACT'!$A$3:$G$9999,5,0),"")</f>
        <v>VLKA</v>
      </c>
      <c r="I274" s="15">
        <f>IFERROR(VLOOKUP($A274,'CR ACT'!$A$3:$G$9999,6,0),"")</f>
        <v>0.694444444444445</v>
      </c>
      <c r="J274" s="21">
        <f>IFERROR(VLOOKUP($A274,'CR ACT'!$A$3:$G$9999,7,0),"")</f>
        <v>13</v>
      </c>
    </row>
    <row r="275" ht="15.75" hidden="1" spans="1:10">
      <c r="A275" s="13">
        <v>640</v>
      </c>
      <c r="B275" s="14">
        <v>46</v>
      </c>
      <c r="C275" s="13">
        <v>6</v>
      </c>
      <c r="D275" s="11" t="str">
        <f t="shared" si="5"/>
        <v>46-6</v>
      </c>
      <c r="E275" s="15">
        <f>IFERROR(VLOOKUP($A275,'CR ACT'!$A$3:$G$9999,2,0),"")</f>
        <v>0.701388888888889</v>
      </c>
      <c r="F275" s="15" t="str">
        <f>IFERROR(VLOOKUP($A275,'CR ACT'!$A$3:$G$9999,3,0),"")</f>
        <v>VLKA</v>
      </c>
      <c r="G275" s="13" t="str">
        <f>IFERROR(VLOOKUP($A275,'CR ACT'!$A$3:$G$9999,4,0),"")</f>
        <v>PZKNU</v>
      </c>
      <c r="H275" s="15" t="str">
        <f>IFERROR(VLOOKUP($A275,'CR ACT'!$A$3:$G$9999,5,0),"")</f>
        <v>PSL</v>
      </c>
      <c r="I275" s="15">
        <f>IFERROR(VLOOKUP($A275,'CR ACT'!$A$3:$G$9999,6,0),"")</f>
        <v>0.71875</v>
      </c>
      <c r="J275" s="21">
        <f>IFERROR(VLOOKUP($A275,'CR ACT'!$A$3:$G$9999,7,0),"")</f>
        <v>11</v>
      </c>
    </row>
    <row r="276" ht="15.75" hidden="1" spans="1:10">
      <c r="A276" s="13"/>
      <c r="B276" s="10"/>
      <c r="C276" s="13"/>
      <c r="D276" s="11" t="str">
        <f t="shared" si="5"/>
        <v>0</v>
      </c>
      <c r="E276" s="15" t="str">
        <f>IFERROR(VLOOKUP($A276,'CR ACT'!$A$3:$G$9999,2,0),"")</f>
        <v/>
      </c>
      <c r="F276" s="15" t="str">
        <f>IFERROR(VLOOKUP($A276,'CR ACT'!$A$3:$G$9999,3,0),"")</f>
        <v/>
      </c>
      <c r="G276" s="13" t="str">
        <f>IFERROR(VLOOKUP($A276,'CR ACT'!$A$3:$G$9999,4,0),"")</f>
        <v/>
      </c>
      <c r="H276" s="15" t="str">
        <f>IFERROR(VLOOKUP($A276,'CR ACT'!$A$3:$G$9999,5,0),"")</f>
        <v/>
      </c>
      <c r="I276" s="15" t="str">
        <f>IFERROR(VLOOKUP($A276,'CR ACT'!$A$3:$G$9999,6,0),"")</f>
        <v/>
      </c>
      <c r="J276" s="21" t="str">
        <f>IFERROR(VLOOKUP($A276,'CR ACT'!$A$3:$G$9999,7,0),"")</f>
        <v/>
      </c>
    </row>
    <row r="277" ht="16.5" hidden="1" spans="1:10">
      <c r="A277" s="13"/>
      <c r="B277" s="18"/>
      <c r="C277" s="16"/>
      <c r="D277" s="11" t="str">
        <f t="shared" si="5"/>
        <v>0</v>
      </c>
      <c r="E277" s="17" t="str">
        <f>IFERROR(VLOOKUP($A277,'CR ACT'!$A$3:$G$9999,2,0),"")</f>
        <v/>
      </c>
      <c r="F277" s="17" t="str">
        <f>IFERROR(VLOOKUP($A277,'CR ACT'!$A$3:$G$9999,3,0),"")</f>
        <v/>
      </c>
      <c r="G277" s="16" t="str">
        <f>IFERROR(VLOOKUP($A277,'CR ACT'!$A$3:$G$9999,4,0),"")</f>
        <v/>
      </c>
      <c r="H277" s="17" t="str">
        <f>IFERROR(VLOOKUP($A277,'CR ACT'!$A$3:$G$9999,5,0),"")</f>
        <v/>
      </c>
      <c r="I277" s="17" t="str">
        <f>IFERROR(VLOOKUP($A277,'CR ACT'!$A$3:$G$9999,6,0),"")</f>
        <v/>
      </c>
      <c r="J277" s="22" t="str">
        <f>IFERROR(VLOOKUP($A277,'CR ACT'!$A$3:$G$9999,7,0),"")</f>
        <v/>
      </c>
    </row>
    <row r="278" ht="15.75" hidden="1" spans="1:10">
      <c r="A278" s="9">
        <v>63</v>
      </c>
      <c r="B278" s="10">
        <v>47</v>
      </c>
      <c r="C278" s="11">
        <v>1</v>
      </c>
      <c r="D278" s="11" t="str">
        <f t="shared" si="5"/>
        <v>47-1</v>
      </c>
      <c r="E278" s="12">
        <f>IFERROR(VLOOKUP($A278,'CR ACT'!$A$3:$G$9999,2,0),"")</f>
        <v>0.611111111111112</v>
      </c>
      <c r="F278" s="12" t="str">
        <f>IFERROR(VLOOKUP($A278,'CR ACT'!$A$3:$G$9999,3,0),"")</f>
        <v>PSL</v>
      </c>
      <c r="G278" s="11" t="str">
        <f>IFERROR(VLOOKUP($A278,'CR ACT'!$A$3:$G$9999,4,0),"")</f>
        <v>NH</v>
      </c>
      <c r="H278" s="12" t="str">
        <f>IFERROR(VLOOKUP($A278,'CR ACT'!$A$3:$G$9999,5,0),"")</f>
        <v>KLKV</v>
      </c>
      <c r="I278" s="12">
        <f>IFERROR(VLOOKUP($A278,'CR ACT'!$A$3:$G$9999,6,0),"")</f>
        <v>0.618055555555556</v>
      </c>
      <c r="J278" s="20">
        <f>IFERROR(VLOOKUP($A278,'CR ACT'!$A$3:$G$9999,7,0),"")</f>
        <v>3.5</v>
      </c>
    </row>
    <row r="279" ht="15.75" hidden="1" spans="1:10">
      <c r="A279" s="13">
        <v>256</v>
      </c>
      <c r="B279" s="14">
        <v>47</v>
      </c>
      <c r="C279" s="13">
        <v>2</v>
      </c>
      <c r="D279" s="11" t="str">
        <f t="shared" si="5"/>
        <v>47-2</v>
      </c>
      <c r="E279" s="15">
        <f>IFERROR(VLOOKUP($A279,'CR ACT'!$A$3:$G$9999,2,0),"")</f>
        <v>0.625000000000006</v>
      </c>
      <c r="F279" s="15" t="str">
        <f>IFERROR(VLOOKUP($A279,'CR ACT'!$A$3:$G$9999,3,0),"")</f>
        <v>KLKV</v>
      </c>
      <c r="G279" s="13" t="str">
        <f>IFERROR(VLOOKUP($A279,'CR ACT'!$A$3:$G$9999,4,0),"")</f>
        <v>NH</v>
      </c>
      <c r="H279" s="15" t="str">
        <f>IFERROR(VLOOKUP($A279,'CR ACT'!$A$3:$G$9999,5,0),"")</f>
        <v>TVM</v>
      </c>
      <c r="I279" s="15">
        <f>IFERROR(VLOOKUP($A279,'CR ACT'!$A$3:$G$9999,6,0),"")</f>
        <v>0.69444444444445</v>
      </c>
      <c r="J279" s="21">
        <f>IFERROR(VLOOKUP($A279,'CR ACT'!$A$3:$G$9999,7,0),"")</f>
        <v>33.7</v>
      </c>
    </row>
    <row r="280" ht="47.25" hidden="1" spans="1:10">
      <c r="A280" s="13">
        <v>593</v>
      </c>
      <c r="B280" s="10">
        <v>47</v>
      </c>
      <c r="C280" s="13">
        <v>3</v>
      </c>
      <c r="D280" s="11" t="str">
        <f t="shared" si="5"/>
        <v>47-3</v>
      </c>
      <c r="E280" s="15">
        <f>IFERROR(VLOOKUP($A280,'CR ACT'!$A$3:$G$9999,2,0),"")</f>
        <v>0.715277777777778</v>
      </c>
      <c r="F280" s="15" t="str">
        <f>IFERROR(VLOOKUP($A280,'CR ACT'!$A$3:$G$9999,3,0),"")</f>
        <v>TVM</v>
      </c>
      <c r="G280" s="13" t="str">
        <f>IFERROR(VLOOKUP($A280,'CR ACT'!$A$3:$G$9999,4,0),"")</f>
        <v>MRLR-AVKRA-KRKM
</v>
      </c>
      <c r="H280" s="15" t="str">
        <f>IFERROR(VLOOKUP($A280,'CR ACT'!$A$3:$G$9999,5,0),"")</f>
        <v>KLKV</v>
      </c>
      <c r="I280" s="15">
        <f>IFERROR(VLOOKUP($A280,'CR ACT'!$A$3:$G$9999,6,0),"")</f>
        <v>0.798611111111111</v>
      </c>
      <c r="J280" s="21">
        <f>IFERROR(VLOOKUP($A280,'CR ACT'!$A$3:$G$9999,7,0),"")</f>
        <v>51</v>
      </c>
    </row>
    <row r="281" ht="15.75" hidden="1" spans="1:10">
      <c r="A281" s="13">
        <v>302</v>
      </c>
      <c r="B281" s="14">
        <v>47</v>
      </c>
      <c r="C281" s="13">
        <v>4</v>
      </c>
      <c r="D281" s="11" t="str">
        <f t="shared" si="5"/>
        <v>47-4</v>
      </c>
      <c r="E281" s="15">
        <f>IFERROR(VLOOKUP($A281,'CR ACT'!$A$3:$G$9999,2,0),"")</f>
        <v>0.805555555555556</v>
      </c>
      <c r="F281" s="15" t="str">
        <f>IFERROR(VLOOKUP($A281,'CR ACT'!$A$3:$G$9999,3,0),"")</f>
        <v>KLKV</v>
      </c>
      <c r="G281" s="13" t="str">
        <f>IFERROR(VLOOKUP($A281,'CR ACT'!$A$3:$G$9999,4,0),"")</f>
        <v>NH</v>
      </c>
      <c r="H281" s="15" t="str">
        <f>IFERROR(VLOOKUP($A281,'CR ACT'!$A$3:$G$9999,5,0),"")</f>
        <v>TVM</v>
      </c>
      <c r="I281" s="15">
        <f>IFERROR(VLOOKUP($A281,'CR ACT'!$A$3:$G$9999,6,0),"")</f>
        <v>0.861111111111112</v>
      </c>
      <c r="J281" s="21">
        <f>IFERROR(VLOOKUP($A281,'CR ACT'!$A$3:$G$9999,7,0),"")</f>
        <v>33.7</v>
      </c>
    </row>
    <row r="282" ht="15.75" hidden="1" spans="1:10">
      <c r="A282" s="13">
        <v>390</v>
      </c>
      <c r="B282" s="10">
        <v>61</v>
      </c>
      <c r="C282" s="13">
        <v>3</v>
      </c>
      <c r="D282" s="11" t="str">
        <f t="shared" si="5"/>
        <v>61-3</v>
      </c>
      <c r="E282" s="15">
        <f>IFERROR(VLOOKUP($A282,'CR ACT'!$A$3:$G$9999,2,0),"")</f>
        <v>0.631944444444444</v>
      </c>
      <c r="F282" s="15" t="str">
        <f>IFERROR(VLOOKUP($A282,'CR ACT'!$A$3:$G$9999,3,0),"")</f>
        <v>MC</v>
      </c>
      <c r="G282" s="13" t="str">
        <f>IFERROR(VLOOKUP($A282,'CR ACT'!$A$3:$G$9999,4,0),"")</f>
        <v>NH</v>
      </c>
      <c r="H282" s="15" t="str">
        <f>IFERROR(VLOOKUP($A282,'CR ACT'!$A$3:$G$9999,5,0),"")</f>
        <v>KLKV</v>
      </c>
      <c r="I282" s="15">
        <f>IFERROR(VLOOKUP($A282,'CR ACT'!$A$3:$G$9999,6,0),"")</f>
        <v>0.701388888888889</v>
      </c>
      <c r="J282" s="21">
        <f>IFERROR(VLOOKUP($A282,'CR ACT'!$A$3:$G$9999,7,0),"")</f>
        <v>40</v>
      </c>
    </row>
    <row r="283" ht="15.75" hidden="1" spans="1:10">
      <c r="A283" s="13">
        <v>120</v>
      </c>
      <c r="B283" s="14">
        <v>47</v>
      </c>
      <c r="C283" s="13">
        <v>6</v>
      </c>
      <c r="D283" s="11" t="str">
        <f t="shared" si="5"/>
        <v>47-6</v>
      </c>
      <c r="E283" s="15">
        <f>IFERROR(VLOOKUP($A283,'CR ACT'!$A$3:$G$9999,2,0),"")</f>
        <v>0.930555555555556</v>
      </c>
      <c r="F283" s="15" t="str">
        <f>IFERROR(VLOOKUP($A283,'CR ACT'!$A$3:$G$9999,3,0),"")</f>
        <v>KLKV</v>
      </c>
      <c r="G283" s="13" t="str">
        <f>IFERROR(VLOOKUP($A283,'CR ACT'!$A$3:$G$9999,4,0),"")</f>
        <v>NH</v>
      </c>
      <c r="H283" s="15" t="str">
        <f>IFERROR(VLOOKUP($A283,'CR ACT'!$A$3:$G$9999,5,0),"")</f>
        <v>PSL</v>
      </c>
      <c r="I283" s="15">
        <f>IFERROR(VLOOKUP($A283,'CR ACT'!$A$3:$G$9999,6,0),"")</f>
        <v>0.9375</v>
      </c>
      <c r="J283" s="21">
        <f>IFERROR(VLOOKUP($A283,'CR ACT'!$A$3:$G$9999,7,0),"")</f>
        <v>3.5</v>
      </c>
    </row>
    <row r="284" ht="15.75" hidden="1" spans="1:10">
      <c r="A284" s="13"/>
      <c r="B284" s="18"/>
      <c r="C284" s="13"/>
      <c r="D284" s="11" t="str">
        <f t="shared" si="5"/>
        <v>0</v>
      </c>
      <c r="E284" s="15" t="str">
        <f>IFERROR(VLOOKUP($A284,'CR ACT'!$A$3:$G$9999,2,0),"")</f>
        <v/>
      </c>
      <c r="F284" s="15" t="str">
        <f>IFERROR(VLOOKUP($A284,'CR ACT'!$A$3:$G$9999,3,0),"")</f>
        <v/>
      </c>
      <c r="G284" s="13" t="str">
        <f>IFERROR(VLOOKUP($A284,'CR ACT'!$A$3:$G$9999,4,0),"")</f>
        <v/>
      </c>
      <c r="H284" s="15" t="str">
        <f>IFERROR(VLOOKUP($A284,'CR ACT'!$A$3:$G$9999,5,0),"")</f>
        <v/>
      </c>
      <c r="I284" s="15" t="str">
        <f>IFERROR(VLOOKUP($A284,'CR ACT'!$A$3:$G$9999,6,0),"")</f>
        <v/>
      </c>
      <c r="J284" s="21" t="str">
        <f>IFERROR(VLOOKUP($A284,'CR ACT'!$A$3:$G$9999,7,0),"")</f>
        <v/>
      </c>
    </row>
    <row r="285" ht="16.5" hidden="1" spans="1:10">
      <c r="A285" s="13"/>
      <c r="B285" s="18"/>
      <c r="C285" s="16"/>
      <c r="D285" s="11" t="str">
        <f t="shared" si="5"/>
        <v>0</v>
      </c>
      <c r="E285" s="17" t="str">
        <f>IFERROR(VLOOKUP($A285,'CR ACT'!$A$3:$G$9999,2,0),"")</f>
        <v/>
      </c>
      <c r="F285" s="17" t="str">
        <f>IFERROR(VLOOKUP($A285,'CR ACT'!$A$3:$G$9999,3,0),"")</f>
        <v/>
      </c>
      <c r="G285" s="16" t="str">
        <f>IFERROR(VLOOKUP($A285,'CR ACT'!$A$3:$G$9999,4,0),"")</f>
        <v/>
      </c>
      <c r="H285" s="17" t="str">
        <f>IFERROR(VLOOKUP($A285,'CR ACT'!$A$3:$G$9999,5,0),"")</f>
        <v/>
      </c>
      <c r="I285" s="17" t="str">
        <f>IFERROR(VLOOKUP($A285,'CR ACT'!$A$3:$G$9999,6,0),"")</f>
        <v/>
      </c>
      <c r="J285" s="22" t="str">
        <f>IFERROR(VLOOKUP($A285,'CR ACT'!$A$3:$G$9999,7,0),"")</f>
        <v/>
      </c>
    </row>
    <row r="286" ht="15.75" hidden="1" spans="1:10">
      <c r="A286" s="9">
        <v>598</v>
      </c>
      <c r="B286" s="10">
        <v>48</v>
      </c>
      <c r="C286" s="11">
        <v>1</v>
      </c>
      <c r="D286" s="11" t="str">
        <f t="shared" si="5"/>
        <v>48-1</v>
      </c>
      <c r="E286" s="12">
        <f>IFERROR(VLOOKUP($A286,'CR ACT'!$A$3:$G$9999,2,0),"")</f>
        <v>0.229166666666667</v>
      </c>
      <c r="F286" s="12" t="str">
        <f>IFERROR(VLOOKUP($A286,'CR ACT'!$A$3:$G$9999,3,0),"")</f>
        <v>PSL</v>
      </c>
      <c r="G286" s="11" t="str">
        <f>IFERROR(VLOOKUP($A286,'CR ACT'!$A$3:$G$9999,4,0),"")</f>
        <v>AYRA</v>
      </c>
      <c r="H286" s="12" t="str">
        <f>IFERROR(VLOOKUP($A286,'CR ACT'!$A$3:$G$9999,5,0),"")</f>
        <v>CHVLA</v>
      </c>
      <c r="I286" s="12">
        <f>IFERROR(VLOOKUP($A286,'CR ACT'!$A$3:$G$9999,6,0),"")</f>
        <v>0.239583333333334</v>
      </c>
      <c r="J286" s="20">
        <f>IFERROR(VLOOKUP($A286,'CR ACT'!$A$3:$G$9999,7,0),"")</f>
        <v>6</v>
      </c>
    </row>
    <row r="287" ht="15.75" hidden="1" spans="1:10">
      <c r="A287" s="13">
        <v>594</v>
      </c>
      <c r="B287" s="14">
        <v>48</v>
      </c>
      <c r="C287" s="13">
        <v>2</v>
      </c>
      <c r="D287" s="11" t="str">
        <f t="shared" si="5"/>
        <v>48-2</v>
      </c>
      <c r="E287" s="15">
        <f>IFERROR(VLOOKUP($A287,'CR ACT'!$A$3:$G$9999,2,0),"")</f>
        <v>0.246527777777778</v>
      </c>
      <c r="F287" s="15" t="str">
        <f>IFERROR(VLOOKUP($A287,'CR ACT'!$A$3:$G$9999,3,0),"")</f>
        <v>CHVLA</v>
      </c>
      <c r="G287" s="13" t="str">
        <f>IFERROR(VLOOKUP($A287,'CR ACT'!$A$3:$G$9999,4,0),"")</f>
        <v>AYRA</v>
      </c>
      <c r="H287" s="15" t="str">
        <f>IFERROR(VLOOKUP($A287,'CR ACT'!$A$3:$G$9999,5,0),"")</f>
        <v>TVM</v>
      </c>
      <c r="I287" s="15">
        <f>IFERROR(VLOOKUP($A287,'CR ACT'!$A$3:$G$9999,6,0),"")</f>
        <v>0.309027777777778</v>
      </c>
      <c r="J287" s="21">
        <f>IFERROR(VLOOKUP($A287,'CR ACT'!$A$3:$G$9999,7,0),"")</f>
        <v>37</v>
      </c>
    </row>
    <row r="288" ht="15.75" hidden="1" spans="1:10">
      <c r="A288" s="13">
        <v>599</v>
      </c>
      <c r="B288" s="10">
        <v>48</v>
      </c>
      <c r="C288" s="13">
        <v>3</v>
      </c>
      <c r="D288" s="11" t="str">
        <f t="shared" si="5"/>
        <v>48-3</v>
      </c>
      <c r="E288" s="15">
        <f>IFERROR(VLOOKUP($A288,'CR ACT'!$A$3:$G$9999,2,0),"")</f>
        <v>0.315972222222222</v>
      </c>
      <c r="F288" s="15" t="str">
        <f>IFERROR(VLOOKUP($A288,'CR ACT'!$A$3:$G$9999,3,0),"")</f>
        <v>TVM</v>
      </c>
      <c r="G288" s="13" t="str">
        <f>IFERROR(VLOOKUP($A288,'CR ACT'!$A$3:$G$9999,4,0),"")</f>
        <v>AYRA</v>
      </c>
      <c r="H288" s="15" t="str">
        <f>IFERROR(VLOOKUP($A288,'CR ACT'!$A$3:$G$9999,5,0),"")</f>
        <v>CHVLA</v>
      </c>
      <c r="I288" s="15">
        <f>IFERROR(VLOOKUP($A288,'CR ACT'!$A$3:$G$9999,6,0),"")</f>
        <v>0.378472222222222</v>
      </c>
      <c r="J288" s="21">
        <f>IFERROR(VLOOKUP($A288,'CR ACT'!$A$3:$G$9999,7,0),"")</f>
        <v>37</v>
      </c>
    </row>
    <row r="289" ht="15.75" hidden="1" spans="1:10">
      <c r="A289" s="13">
        <v>596</v>
      </c>
      <c r="B289" s="14">
        <v>48</v>
      </c>
      <c r="C289" s="13">
        <v>4</v>
      </c>
      <c r="D289" s="11" t="str">
        <f t="shared" si="5"/>
        <v>48-4</v>
      </c>
      <c r="E289" s="15">
        <f>IFERROR(VLOOKUP($A289,'CR ACT'!$A$3:$G$9999,2,0),"")</f>
        <v>0.399305555555556</v>
      </c>
      <c r="F289" s="15" t="str">
        <f>IFERROR(VLOOKUP($A289,'CR ACT'!$A$3:$G$9999,3,0),"")</f>
        <v>CHVLA</v>
      </c>
      <c r="G289" s="13" t="str">
        <f>IFERROR(VLOOKUP($A289,'CR ACT'!$A$3:$G$9999,4,0),"")</f>
        <v>AYRA</v>
      </c>
      <c r="H289" s="15" t="str">
        <f>IFERROR(VLOOKUP($A289,'CR ACT'!$A$3:$G$9999,5,0),"")</f>
        <v>MC</v>
      </c>
      <c r="I289" s="15">
        <f>IFERROR(VLOOKUP($A289,'CR ACT'!$A$3:$G$9999,6,0),"")</f>
        <v>0.479166666666667</v>
      </c>
      <c r="J289" s="21">
        <f>IFERROR(VLOOKUP($A289,'CR ACT'!$A$3:$G$9999,7,0),"")</f>
        <v>44</v>
      </c>
    </row>
    <row r="290" ht="15.75" hidden="1" spans="1:10">
      <c r="A290" s="13">
        <v>435</v>
      </c>
      <c r="B290" s="10">
        <v>17</v>
      </c>
      <c r="C290" s="13">
        <v>3</v>
      </c>
      <c r="D290" s="11" t="str">
        <f t="shared" si="5"/>
        <v>17-3</v>
      </c>
      <c r="E290" s="15">
        <f>IFERROR(VLOOKUP($A290,'CR ACT'!$A$3:$G$9999,2,0),"")</f>
        <v>0.638888888888889</v>
      </c>
      <c r="F290" s="15" t="str">
        <f>IFERROR(VLOOKUP($A290,'CR ACT'!$A$3:$G$9999,3,0),"")</f>
        <v>MC</v>
      </c>
      <c r="G290" s="13" t="str">
        <f>IFERROR(VLOOKUP($A290,'CR ACT'!$A$3:$G$9999,4,0),"")</f>
        <v>NH</v>
      </c>
      <c r="H290" s="15" t="str">
        <f>IFERROR(VLOOKUP($A290,'CR ACT'!$A$3:$G$9999,5,0),"")</f>
        <v>KLKV</v>
      </c>
      <c r="I290" s="15">
        <f>IFERROR(VLOOKUP($A290,'CR ACT'!$A$3:$G$9999,6,0),"")</f>
        <v>0.715277777777778</v>
      </c>
      <c r="J290" s="21">
        <f>IFERROR(VLOOKUP($A290,'CR ACT'!$A$3:$G$9999,7,0),"")</f>
        <v>40</v>
      </c>
    </row>
    <row r="291" ht="15.75" hidden="1" spans="1:10">
      <c r="A291" s="13">
        <v>88</v>
      </c>
      <c r="B291" s="14">
        <v>48</v>
      </c>
      <c r="C291" s="13">
        <v>6</v>
      </c>
      <c r="D291" s="11" t="str">
        <f t="shared" si="5"/>
        <v>48-6</v>
      </c>
      <c r="E291" s="15">
        <f>IFERROR(VLOOKUP($A291,'CR ACT'!$A$3:$G$9999,2,0),"")</f>
        <v>0.565972222222222</v>
      </c>
      <c r="F291" s="15" t="str">
        <f>IFERROR(VLOOKUP($A291,'CR ACT'!$A$3:$G$9999,3,0),"")</f>
        <v>KLKV</v>
      </c>
      <c r="G291" s="13" t="str">
        <f>IFERROR(VLOOKUP($A291,'CR ACT'!$A$3:$G$9999,4,0),"")</f>
        <v>NH</v>
      </c>
      <c r="H291" s="15" t="str">
        <f>IFERROR(VLOOKUP($A291,'CR ACT'!$A$3:$G$9999,5,0),"")</f>
        <v>PSL</v>
      </c>
      <c r="I291" s="15">
        <f>IFERROR(VLOOKUP($A291,'CR ACT'!$A$3:$G$9999,6,0),"")</f>
        <v>0.572916666666667</v>
      </c>
      <c r="J291" s="21">
        <f>IFERROR(VLOOKUP($A291,'CR ACT'!$A$3:$G$9999,7,0),"")</f>
        <v>3.5</v>
      </c>
    </row>
    <row r="292" ht="15.75" hidden="1" spans="1:10">
      <c r="A292" s="13"/>
      <c r="B292" s="18"/>
      <c r="C292" s="13"/>
      <c r="D292" s="11" t="str">
        <f t="shared" si="5"/>
        <v>0</v>
      </c>
      <c r="E292" s="15" t="str">
        <f>IFERROR(VLOOKUP($A292,'CR ACT'!$A$3:$G$9999,2,0),"")</f>
        <v/>
      </c>
      <c r="F292" s="15" t="str">
        <f>IFERROR(VLOOKUP($A292,'CR ACT'!$A$3:$G$9999,3,0),"")</f>
        <v/>
      </c>
      <c r="G292" s="13" t="str">
        <f>IFERROR(VLOOKUP($A292,'CR ACT'!$A$3:$G$9999,4,0),"")</f>
        <v/>
      </c>
      <c r="H292" s="15" t="str">
        <f>IFERROR(VLOOKUP($A292,'CR ACT'!$A$3:$G$9999,5,0),"")</f>
        <v/>
      </c>
      <c r="I292" s="15" t="str">
        <f>IFERROR(VLOOKUP($A292,'CR ACT'!$A$3:$G$9999,6,0),"")</f>
        <v/>
      </c>
      <c r="J292" s="21" t="str">
        <f>IFERROR(VLOOKUP($A292,'CR ACT'!$A$3:$G$9999,7,0),"")</f>
        <v/>
      </c>
    </row>
    <row r="293" ht="16.5" hidden="1" spans="1:10">
      <c r="A293" s="13"/>
      <c r="B293" s="18"/>
      <c r="C293" s="16"/>
      <c r="D293" s="11" t="str">
        <f t="shared" si="5"/>
        <v>0</v>
      </c>
      <c r="E293" s="17" t="str">
        <f>IFERROR(VLOOKUP($A293,'CR ACT'!$A$3:$G$9999,2,0),"")</f>
        <v/>
      </c>
      <c r="F293" s="17" t="str">
        <f>IFERROR(VLOOKUP($A293,'CR ACT'!$A$3:$G$9999,3,0),"")</f>
        <v/>
      </c>
      <c r="G293" s="16" t="str">
        <f>IFERROR(VLOOKUP($A293,'CR ACT'!$A$3:$G$9999,4,0),"")</f>
        <v/>
      </c>
      <c r="H293" s="17" t="str">
        <f>IFERROR(VLOOKUP($A293,'CR ACT'!$A$3:$G$9999,5,0),"")</f>
        <v/>
      </c>
      <c r="I293" s="17" t="str">
        <f>IFERROR(VLOOKUP($A293,'CR ACT'!$A$3:$G$9999,6,0),"")</f>
        <v/>
      </c>
      <c r="J293" s="22" t="str">
        <f>IFERROR(VLOOKUP($A293,'CR ACT'!$A$3:$G$9999,7,0),"")</f>
        <v/>
      </c>
    </row>
    <row r="294" ht="15.75" hidden="1" spans="1:10">
      <c r="A294" s="9">
        <v>600</v>
      </c>
      <c r="B294" s="10">
        <v>49</v>
      </c>
      <c r="C294" s="11">
        <v>1</v>
      </c>
      <c r="D294" s="11" t="str">
        <f t="shared" si="5"/>
        <v>49-1</v>
      </c>
      <c r="E294" s="12">
        <f>IFERROR(VLOOKUP($A294,'CR ACT'!$A$3:$G$9999,2,0),"")</f>
        <v>0.326388888888889</v>
      </c>
      <c r="F294" s="12" t="str">
        <f>IFERROR(VLOOKUP($A294,'CR ACT'!$A$3:$G$9999,3,0),"")</f>
        <v>PSL</v>
      </c>
      <c r="G294" s="11" t="str">
        <f>IFERROR(VLOOKUP($A294,'CR ACT'!$A$3:$G$9999,4,0),"")</f>
        <v>AYRA</v>
      </c>
      <c r="H294" s="12" t="str">
        <f>IFERROR(VLOOKUP($A294,'CR ACT'!$A$3:$G$9999,5,0),"")</f>
        <v>CHVLA</v>
      </c>
      <c r="I294" s="12">
        <f>IFERROR(VLOOKUP($A294,'CR ACT'!$A$3:$G$9999,6,0),"")</f>
        <v>0.336805555555556</v>
      </c>
      <c r="J294" s="20">
        <f>IFERROR(VLOOKUP($A294,'CR ACT'!$A$3:$G$9999,7,0),"")</f>
        <v>6</v>
      </c>
    </row>
    <row r="295" ht="15.75" hidden="1" spans="1:10">
      <c r="A295" s="13">
        <v>595</v>
      </c>
      <c r="B295" s="14">
        <v>49</v>
      </c>
      <c r="C295" s="13">
        <v>2</v>
      </c>
      <c r="D295" s="11" t="str">
        <f t="shared" si="5"/>
        <v>49-2</v>
      </c>
      <c r="E295" s="15">
        <f>IFERROR(VLOOKUP($A295,'CR ACT'!$A$3:$G$9999,2,0),"")</f>
        <v>0.336805555555556</v>
      </c>
      <c r="F295" s="15" t="str">
        <f>IFERROR(VLOOKUP($A295,'CR ACT'!$A$3:$G$9999,3,0),"")</f>
        <v>CHVLA</v>
      </c>
      <c r="G295" s="13" t="str">
        <f>IFERROR(VLOOKUP($A295,'CR ACT'!$A$3:$G$9999,4,0),"")</f>
        <v>NR-PLKDA</v>
      </c>
      <c r="H295" s="15" t="str">
        <f>IFERROR(VLOOKUP($A295,'CR ACT'!$A$3:$G$9999,5,0),"")</f>
        <v>MC</v>
      </c>
      <c r="I295" s="15">
        <f>IFERROR(VLOOKUP($A295,'CR ACT'!$A$3:$G$9999,6,0),"")</f>
        <v>0.413194444444445</v>
      </c>
      <c r="J295" s="21">
        <f>IFERROR(VLOOKUP($A295,'CR ACT'!$A$3:$G$9999,7,0),"")</f>
        <v>41</v>
      </c>
    </row>
    <row r="296" ht="15.75" hidden="1" spans="1:10">
      <c r="A296" s="13">
        <v>448</v>
      </c>
      <c r="B296" s="10">
        <v>32</v>
      </c>
      <c r="C296" s="13">
        <v>3</v>
      </c>
      <c r="D296" s="11" t="str">
        <f t="shared" si="5"/>
        <v>32-3</v>
      </c>
      <c r="E296" s="15">
        <f>IFERROR(VLOOKUP($A296,'CR ACT'!$A$3:$G$9999,2,0),"")</f>
        <v>0.638888888888889</v>
      </c>
      <c r="F296" s="15" t="str">
        <f>IFERROR(VLOOKUP($A296,'CR ACT'!$A$3:$G$9999,3,0),"")</f>
        <v>TVM</v>
      </c>
      <c r="G296" s="13" t="str">
        <f>IFERROR(VLOOKUP($A296,'CR ACT'!$A$3:$G$9999,4,0),"")</f>
        <v>NTA-CVR</v>
      </c>
      <c r="H296" s="15" t="str">
        <f>IFERROR(VLOOKUP($A296,'CR ACT'!$A$3:$G$9999,5,0),"")</f>
        <v>KLKV</v>
      </c>
      <c r="I296" s="15">
        <f>IFERROR(VLOOKUP($A296,'CR ACT'!$A$3:$G$9999,6,0),"")</f>
        <v>0.701388888888889</v>
      </c>
      <c r="J296" s="21">
        <f>IFERROR(VLOOKUP($A296,'CR ACT'!$A$3:$G$9999,7,0),"")</f>
        <v>35.7</v>
      </c>
    </row>
    <row r="297" ht="15.75" hidden="1" spans="1:10">
      <c r="A297" s="13">
        <v>228</v>
      </c>
      <c r="B297" s="14">
        <v>49</v>
      </c>
      <c r="C297" s="13">
        <v>4</v>
      </c>
      <c r="D297" s="11" t="str">
        <f t="shared" si="5"/>
        <v>49-4</v>
      </c>
      <c r="E297" s="15">
        <f>IFERROR(VLOOKUP($A297,'CR ACT'!$A$3:$G$9999,2,0),"")</f>
        <v>0.510416666666667</v>
      </c>
      <c r="F297" s="15" t="str">
        <f>IFERROR(VLOOKUP($A297,'CR ACT'!$A$3:$G$9999,3,0),"")</f>
        <v>KLKV</v>
      </c>
      <c r="G297" s="13" t="str">
        <f>IFERROR(VLOOKUP($A297,'CR ACT'!$A$3:$G$9999,4,0),"")</f>
        <v>NH</v>
      </c>
      <c r="H297" s="15" t="str">
        <f>IFERROR(VLOOKUP($A297,'CR ACT'!$A$3:$G$9999,5,0),"")</f>
        <v>MC</v>
      </c>
      <c r="I297" s="15">
        <f>IFERROR(VLOOKUP($A297,'CR ACT'!$A$3:$G$9999,6,0),"")</f>
        <v>0.579861111111111</v>
      </c>
      <c r="J297" s="21">
        <f>IFERROR(VLOOKUP($A297,'CR ACT'!$A$3:$G$9999,7,0),"")</f>
        <v>40</v>
      </c>
    </row>
    <row r="298" ht="31.5" hidden="1" spans="1:10">
      <c r="A298" s="13">
        <v>622</v>
      </c>
      <c r="B298" s="10">
        <v>49</v>
      </c>
      <c r="C298" s="13">
        <v>5</v>
      </c>
      <c r="D298" s="11" t="str">
        <f t="shared" si="5"/>
        <v>49-5</v>
      </c>
      <c r="E298" s="15">
        <f>IFERROR(VLOOKUP($A298,'CR ACT'!$A$3:$G$9999,2,0),"")</f>
        <v>0.673611111111111</v>
      </c>
      <c r="F298" s="15" t="str">
        <f>IFERROR(VLOOKUP($A298,'CR ACT'!$A$3:$G$9999,3,0),"")</f>
        <v>MC</v>
      </c>
      <c r="G298" s="13" t="str">
        <f>IFERROR(VLOOKUP($A298,'CR ACT'!$A$3:$G$9999,4,0),"")</f>
        <v>PTM-TVM-NTA-MVKV</v>
      </c>
      <c r="H298" s="15" t="str">
        <f>IFERROR(VLOOKUP($A298,'CR ACT'!$A$3:$G$9999,5,0),"")</f>
        <v>KLKV</v>
      </c>
      <c r="I298" s="15">
        <f>IFERROR(VLOOKUP($A298,'CR ACT'!$A$3:$G$9999,6,0),"")</f>
        <v>0.763888888888889</v>
      </c>
      <c r="J298" s="21">
        <f>IFERROR(VLOOKUP($A298,'CR ACT'!$A$3:$G$9999,7,0),"")</f>
        <v>48.5</v>
      </c>
    </row>
    <row r="299" ht="15.75" hidden="1" spans="1:10">
      <c r="A299" s="13">
        <v>101</v>
      </c>
      <c r="B299" s="14">
        <v>49</v>
      </c>
      <c r="C299" s="13">
        <v>6</v>
      </c>
      <c r="D299" s="11" t="str">
        <f t="shared" si="5"/>
        <v>49-6</v>
      </c>
      <c r="E299" s="15">
        <f>IFERROR(VLOOKUP($A299,'CR ACT'!$A$3:$G$9999,2,0),"")</f>
        <v>0.770833333333335</v>
      </c>
      <c r="F299" s="15" t="str">
        <f>IFERROR(VLOOKUP($A299,'CR ACT'!$A$3:$G$9999,3,0),"")</f>
        <v>KLKV</v>
      </c>
      <c r="G299" s="13" t="str">
        <f>IFERROR(VLOOKUP($A299,'CR ACT'!$A$3:$G$9999,4,0),"")</f>
        <v>NH</v>
      </c>
      <c r="H299" s="15" t="str">
        <f>IFERROR(VLOOKUP($A299,'CR ACT'!$A$3:$G$9999,5,0),"")</f>
        <v>PSL</v>
      </c>
      <c r="I299" s="15">
        <f>IFERROR(VLOOKUP($A299,'CR ACT'!$A$3:$G$9999,6,0),"")</f>
        <v>0.777777777777779</v>
      </c>
      <c r="J299" s="21">
        <f>IFERROR(VLOOKUP($A299,'CR ACT'!$A$3:$G$9999,7,0),"")</f>
        <v>3.5</v>
      </c>
    </row>
    <row r="300" ht="15.75" hidden="1" spans="1:10">
      <c r="A300" s="13"/>
      <c r="B300" s="18"/>
      <c r="C300" s="13"/>
      <c r="D300" s="11" t="str">
        <f t="shared" si="5"/>
        <v>0</v>
      </c>
      <c r="E300" s="15" t="str">
        <f>IFERROR(VLOOKUP($A300,'CR ACT'!$A$3:$G$9999,2,0),"")</f>
        <v/>
      </c>
      <c r="F300" s="15" t="str">
        <f>IFERROR(VLOOKUP($A300,'CR ACT'!$A$3:$G$9999,3,0),"")</f>
        <v/>
      </c>
      <c r="G300" s="13" t="str">
        <f>IFERROR(VLOOKUP($A300,'CR ACT'!$A$3:$G$9999,4,0),"")</f>
        <v/>
      </c>
      <c r="H300" s="15" t="str">
        <f>IFERROR(VLOOKUP($A300,'CR ACT'!$A$3:$G$9999,5,0),"")</f>
        <v/>
      </c>
      <c r="I300" s="15" t="str">
        <f>IFERROR(VLOOKUP($A300,'CR ACT'!$A$3:$G$9999,6,0),"")</f>
        <v/>
      </c>
      <c r="J300" s="21" t="str">
        <f>IFERROR(VLOOKUP($A300,'CR ACT'!$A$3:$G$9999,7,0),"")</f>
        <v/>
      </c>
    </row>
    <row r="301" ht="16.5" hidden="1" spans="1:10">
      <c r="A301" s="13"/>
      <c r="B301" s="18"/>
      <c r="C301" s="16"/>
      <c r="D301" s="11" t="str">
        <f t="shared" si="5"/>
        <v>0</v>
      </c>
      <c r="E301" s="17" t="str">
        <f>IFERROR(VLOOKUP($A301,'CR ACT'!$A$3:$G$9999,2,0),"")</f>
        <v/>
      </c>
      <c r="F301" s="17" t="str">
        <f>IFERROR(VLOOKUP($A301,'CR ACT'!$A$3:$G$9999,3,0),"")</f>
        <v/>
      </c>
      <c r="G301" s="16" t="str">
        <f>IFERROR(VLOOKUP($A301,'CR ACT'!$A$3:$G$9999,4,0),"")</f>
        <v/>
      </c>
      <c r="H301" s="17" t="str">
        <f>IFERROR(VLOOKUP($A301,'CR ACT'!$A$3:$G$9999,5,0),"")</f>
        <v/>
      </c>
      <c r="I301" s="17" t="str">
        <f>IFERROR(VLOOKUP($A301,'CR ACT'!$A$3:$G$9999,6,0),"")</f>
        <v/>
      </c>
      <c r="J301" s="22" t="str">
        <f>IFERROR(VLOOKUP($A301,'CR ACT'!$A$3:$G$9999,7,0),"")</f>
        <v/>
      </c>
    </row>
    <row r="302" ht="15.75" hidden="1" spans="1:10">
      <c r="A302" s="9">
        <v>619</v>
      </c>
      <c r="B302" s="10">
        <v>50</v>
      </c>
      <c r="C302" s="11">
        <v>1</v>
      </c>
      <c r="D302" s="11" t="str">
        <f t="shared" si="5"/>
        <v>50-1</v>
      </c>
      <c r="E302" s="12">
        <f>IFERROR(VLOOKUP($A302,'CR ACT'!$A$3:$G$9999,2,0),"")</f>
        <v>0.222222222222222</v>
      </c>
      <c r="F302" s="12" t="str">
        <f>IFERROR(VLOOKUP($A302,'CR ACT'!$A$3:$G$9999,3,0),"")</f>
        <v>PSL</v>
      </c>
      <c r="G302" s="11" t="str">
        <f>IFERROR(VLOOKUP($A302,'CR ACT'!$A$3:$G$9999,4,0),"")</f>
        <v>KULPM</v>
      </c>
      <c r="H302" s="12" t="str">
        <f>IFERROR(VLOOKUP($A302,'CR ACT'!$A$3:$G$9999,5,0),"")</f>
        <v>URB</v>
      </c>
      <c r="I302" s="12">
        <f>IFERROR(VLOOKUP($A302,'CR ACT'!$A$3:$G$9999,6,0),"")</f>
        <v>0.239583333333333</v>
      </c>
      <c r="J302" s="20">
        <f>IFERROR(VLOOKUP($A302,'CR ACT'!$A$3:$G$9999,7,0),"")</f>
        <v>9</v>
      </c>
    </row>
    <row r="303" ht="15.75" hidden="1" spans="1:10">
      <c r="A303" s="13">
        <v>620</v>
      </c>
      <c r="B303" s="14">
        <v>50</v>
      </c>
      <c r="C303" s="13">
        <v>2</v>
      </c>
      <c r="D303" s="11" t="str">
        <f t="shared" si="5"/>
        <v>50-2</v>
      </c>
      <c r="E303" s="15">
        <f>IFERROR(VLOOKUP($A303,'CR ACT'!$A$3:$G$9999,2,0),"")</f>
        <v>0.246527777777778</v>
      </c>
      <c r="F303" s="15" t="str">
        <f>IFERROR(VLOOKUP($A303,'CR ACT'!$A$3:$G$9999,3,0),"")</f>
        <v>URB</v>
      </c>
      <c r="G303" s="13" t="str">
        <f>IFERROR(VLOOKUP($A303,'CR ACT'!$A$3:$G$9999,4,0),"")</f>
        <v>KLPM-KLKV-NH</v>
      </c>
      <c r="H303" s="15" t="str">
        <f>IFERROR(VLOOKUP($A303,'CR ACT'!$A$3:$G$9999,5,0),"")</f>
        <v>MC</v>
      </c>
      <c r="I303" s="15">
        <f>IFERROR(VLOOKUP($A303,'CR ACT'!$A$3:$G$9999,6,0),"")</f>
        <v>0.326388888888889</v>
      </c>
      <c r="J303" s="21">
        <f>IFERROR(VLOOKUP($A303,'CR ACT'!$A$3:$G$9999,7,0),"")</f>
        <v>48</v>
      </c>
    </row>
    <row r="304" ht="15.75" hidden="1" spans="1:10">
      <c r="A304" s="13">
        <v>674</v>
      </c>
      <c r="B304" s="10">
        <v>50</v>
      </c>
      <c r="C304" s="13">
        <v>3</v>
      </c>
      <c r="D304" s="11" t="str">
        <f t="shared" si="5"/>
        <v>50-3</v>
      </c>
      <c r="E304" s="15">
        <f>IFERROR(VLOOKUP($A304,'CR ACT'!$A$3:$G$9999,2,0),"")</f>
        <v>0.333333333333333</v>
      </c>
      <c r="F304" s="15" t="str">
        <f>IFERROR(VLOOKUP($A304,'CR ACT'!$A$3:$G$9999,3,0),"")</f>
        <v>MC</v>
      </c>
      <c r="G304" s="13" t="str">
        <f>IFERROR(VLOOKUP($A304,'CR ACT'!$A$3:$G$9999,4,0),"")</f>
        <v>KLPM</v>
      </c>
      <c r="H304" s="15" t="str">
        <f>IFERROR(VLOOKUP($A304,'CR ACT'!$A$3:$G$9999,5,0),"")</f>
        <v>URB</v>
      </c>
      <c r="I304" s="15">
        <f>IFERROR(VLOOKUP($A304,'CR ACT'!$A$3:$G$9999,6,0),"")</f>
        <v>0.416666666666666</v>
      </c>
      <c r="J304" s="21">
        <f>IFERROR(VLOOKUP($A304,'CR ACT'!$A$3:$G$9999,7,0),"")</f>
        <v>48</v>
      </c>
    </row>
    <row r="305" ht="15.75" hidden="1" spans="1:10">
      <c r="A305" s="13">
        <v>675</v>
      </c>
      <c r="B305" s="14">
        <v>50</v>
      </c>
      <c r="C305" s="13">
        <v>4</v>
      </c>
      <c r="D305" s="11" t="str">
        <f t="shared" si="5"/>
        <v>50-4</v>
      </c>
      <c r="E305" s="15">
        <f>IFERROR(VLOOKUP($A305,'CR ACT'!$A$3:$G$9999,2,0),"")</f>
        <v>0.4375</v>
      </c>
      <c r="F305" s="15" t="str">
        <f>IFERROR(VLOOKUP($A305,'CR ACT'!$A$3:$G$9999,3,0),"")</f>
        <v>URB</v>
      </c>
      <c r="G305" s="13" t="str">
        <f>IFERROR(VLOOKUP($A305,'CR ACT'!$A$3:$G$9999,4,0),"")</f>
        <v>KLPM</v>
      </c>
      <c r="H305" s="15" t="str">
        <f>IFERROR(VLOOKUP($A305,'CR ACT'!$A$3:$G$9999,5,0),"")</f>
        <v>TVM</v>
      </c>
      <c r="I305" s="15">
        <f>IFERROR(VLOOKUP($A305,'CR ACT'!$A$3:$G$9999,6,0),"")</f>
        <v>0.513888888888889</v>
      </c>
      <c r="J305" s="21">
        <f>IFERROR(VLOOKUP($A305,'CR ACT'!$A$3:$G$9999,7,0),"")</f>
        <v>42.7</v>
      </c>
    </row>
    <row r="306" ht="15.75" hidden="1" spans="1:10">
      <c r="A306" s="13">
        <v>613</v>
      </c>
      <c r="B306" s="10">
        <v>44</v>
      </c>
      <c r="C306" s="13">
        <v>5</v>
      </c>
      <c r="D306" s="11" t="str">
        <f t="shared" si="5"/>
        <v>44-5</v>
      </c>
      <c r="E306" s="15">
        <f>IFERROR(VLOOKUP($A306,'CR ACT'!$A$3:$G$9999,2,0),"")</f>
        <v>0.649305555555556</v>
      </c>
      <c r="F306" s="15" t="str">
        <f>IFERROR(VLOOKUP($A306,'CR ACT'!$A$3:$G$9999,3,0),"")</f>
        <v>MC</v>
      </c>
      <c r="G306" s="13" t="str">
        <f>IFERROR(VLOOKUP($A306,'CR ACT'!$A$3:$G$9999,4,0),"")</f>
        <v>UDA</v>
      </c>
      <c r="H306" s="15" t="str">
        <f>IFERROR(VLOOKUP($A306,'CR ACT'!$A$3:$G$9999,5,0),"")</f>
        <v>KDGRA</v>
      </c>
      <c r="I306" s="15">
        <f>IFERROR(VLOOKUP($A306,'CR ACT'!$A$3:$G$9999,6,0),"")</f>
        <v>0.71875</v>
      </c>
      <c r="J306" s="21">
        <f>IFERROR(VLOOKUP($A306,'CR ACT'!$A$3:$G$9999,7,0),"")</f>
        <v>38</v>
      </c>
    </row>
    <row r="307" ht="15.75" hidden="1" spans="1:10">
      <c r="A307" s="13">
        <v>87</v>
      </c>
      <c r="B307" s="14">
        <v>50</v>
      </c>
      <c r="C307" s="13">
        <v>6</v>
      </c>
      <c r="D307" s="11" t="str">
        <f t="shared" si="5"/>
        <v>50-6</v>
      </c>
      <c r="E307" s="15">
        <f>IFERROR(VLOOKUP($A307,'CR ACT'!$A$3:$G$9999,2,0),"")</f>
        <v>0.579861111111111</v>
      </c>
      <c r="F307" s="15" t="str">
        <f>IFERROR(VLOOKUP($A307,'CR ACT'!$A$3:$G$9999,3,0),"")</f>
        <v>KLKV</v>
      </c>
      <c r="G307" s="13" t="str">
        <f>IFERROR(VLOOKUP($A307,'CR ACT'!$A$3:$G$9999,4,0),"")</f>
        <v>NH</v>
      </c>
      <c r="H307" s="15" t="str">
        <f>IFERROR(VLOOKUP($A307,'CR ACT'!$A$3:$G$9999,5,0),"")</f>
        <v>PSL</v>
      </c>
      <c r="I307" s="15">
        <f>IFERROR(VLOOKUP($A307,'CR ACT'!$A$3:$G$9999,6,0),"")</f>
        <v>0.586805555555555</v>
      </c>
      <c r="J307" s="21">
        <f>IFERROR(VLOOKUP($A307,'CR ACT'!$A$3:$G$9999,7,0),"")</f>
        <v>3.5</v>
      </c>
    </row>
    <row r="308" ht="15.75" hidden="1" spans="1:10">
      <c r="A308" s="13"/>
      <c r="B308" s="10"/>
      <c r="C308" s="13"/>
      <c r="D308" s="11" t="str">
        <f t="shared" si="5"/>
        <v>0</v>
      </c>
      <c r="E308" s="15" t="str">
        <f>IFERROR(VLOOKUP($A308,'CR ACT'!$A$3:$G$9999,2,0),"")</f>
        <v/>
      </c>
      <c r="F308" s="15" t="str">
        <f>IFERROR(VLOOKUP($A308,'CR ACT'!$A$3:$G$9999,3,0),"")</f>
        <v/>
      </c>
      <c r="G308" s="13" t="str">
        <f>IFERROR(VLOOKUP($A308,'CR ACT'!$A$3:$G$9999,4,0),"")</f>
        <v/>
      </c>
      <c r="H308" s="15" t="str">
        <f>IFERROR(VLOOKUP($A308,'CR ACT'!$A$3:$G$9999,5,0),"")</f>
        <v/>
      </c>
      <c r="I308" s="15" t="str">
        <f>IFERROR(VLOOKUP($A308,'CR ACT'!$A$3:$G$9999,6,0),"")</f>
        <v/>
      </c>
      <c r="J308" s="21" t="str">
        <f>IFERROR(VLOOKUP($A308,'CR ACT'!$A$3:$G$9999,7,0),"")</f>
        <v/>
      </c>
    </row>
    <row r="309" ht="16.5" hidden="1" spans="1:10">
      <c r="A309" s="13"/>
      <c r="B309" s="18"/>
      <c r="C309" s="16"/>
      <c r="D309" s="11" t="str">
        <f t="shared" si="5"/>
        <v>0</v>
      </c>
      <c r="E309" s="17" t="str">
        <f>IFERROR(VLOOKUP($A309,'CR ACT'!$A$3:$G$9999,2,0),"")</f>
        <v/>
      </c>
      <c r="F309" s="17" t="str">
        <f>IFERROR(VLOOKUP($A309,'CR ACT'!$A$3:$G$9999,3,0),"")</f>
        <v/>
      </c>
      <c r="G309" s="16" t="str">
        <f>IFERROR(VLOOKUP($A309,'CR ACT'!$A$3:$G$9999,4,0),"")</f>
        <v/>
      </c>
      <c r="H309" s="17" t="str">
        <f>IFERROR(VLOOKUP($A309,'CR ACT'!$A$3:$G$9999,5,0),"")</f>
        <v/>
      </c>
      <c r="I309" s="17" t="str">
        <f>IFERROR(VLOOKUP($A309,'CR ACT'!$A$3:$G$9999,6,0),"")</f>
        <v/>
      </c>
      <c r="J309" s="22" t="str">
        <f>IFERROR(VLOOKUP($A309,'CR ACT'!$A$3:$G$9999,7,0),"")</f>
        <v/>
      </c>
    </row>
    <row r="310" ht="15.75" hidden="1" spans="1:10">
      <c r="A310" s="9">
        <v>9</v>
      </c>
      <c r="B310" s="10">
        <v>51</v>
      </c>
      <c r="C310" s="11">
        <v>1</v>
      </c>
      <c r="D310" s="11" t="str">
        <f t="shared" si="5"/>
        <v>51-1</v>
      </c>
      <c r="E310" s="12">
        <f>IFERROR(VLOOKUP($A310,'CR ACT'!$A$3:$G$9999,2,0),"")</f>
        <v>0.229166666666667</v>
      </c>
      <c r="F310" s="12" t="str">
        <f>IFERROR(VLOOKUP($A310,'CR ACT'!$A$3:$G$9999,3,0),"")</f>
        <v>PSL</v>
      </c>
      <c r="G310" s="11" t="str">
        <f>IFERROR(VLOOKUP($A310,'CR ACT'!$A$3:$G$9999,4,0),"")</f>
        <v>NH</v>
      </c>
      <c r="H310" s="12" t="str">
        <f>IFERROR(VLOOKUP($A310,'CR ACT'!$A$3:$G$9999,5,0),"")</f>
        <v>KLKV</v>
      </c>
      <c r="I310" s="12">
        <f>IFERROR(VLOOKUP($A310,'CR ACT'!$A$3:$G$9999,6,0),"")</f>
        <v>0.236111111111111</v>
      </c>
      <c r="J310" s="20">
        <f>IFERROR(VLOOKUP($A310,'CR ACT'!$A$3:$G$9999,7,0),"")</f>
        <v>3.5</v>
      </c>
    </row>
    <row r="311" ht="15.75" hidden="1" spans="1:10">
      <c r="A311" s="13">
        <v>621</v>
      </c>
      <c r="B311" s="14">
        <v>51</v>
      </c>
      <c r="C311" s="13">
        <v>2</v>
      </c>
      <c r="D311" s="11" t="str">
        <f t="shared" si="5"/>
        <v>51-2</v>
      </c>
      <c r="E311" s="15">
        <f>IFERROR(VLOOKUP($A311,'CR ACT'!$A$3:$G$9999,2,0),"")</f>
        <v>0.243055555555556</v>
      </c>
      <c r="F311" s="15" t="str">
        <f>IFERROR(VLOOKUP($A311,'CR ACT'!$A$3:$G$9999,3,0),"")</f>
        <v>PSL</v>
      </c>
      <c r="G311" s="13" t="str">
        <f>IFERROR(VLOOKUP($A311,'CR ACT'!$A$3:$G$9999,4,0),"")</f>
        <v>KLKV-MVKV</v>
      </c>
      <c r="H311" s="15" t="str">
        <f>IFERROR(VLOOKUP($A311,'CR ACT'!$A$3:$G$9999,5,0),"")</f>
        <v>MC</v>
      </c>
      <c r="I311" s="15">
        <f>IFERROR(VLOOKUP($A311,'CR ACT'!$A$3:$G$9999,6,0),"")</f>
        <v>0.329861111111111</v>
      </c>
      <c r="J311" s="21">
        <f>IFERROR(VLOOKUP($A311,'CR ACT'!$A$3:$G$9999,7,0),"")</f>
        <v>48.5</v>
      </c>
    </row>
    <row r="312" ht="15.75" hidden="1" spans="1:10">
      <c r="A312" s="13">
        <v>437</v>
      </c>
      <c r="B312" s="10">
        <v>21</v>
      </c>
      <c r="C312" s="13">
        <v>3</v>
      </c>
      <c r="D312" s="11" t="str">
        <f t="shared" si="5"/>
        <v>21-3</v>
      </c>
      <c r="E312" s="15">
        <f>IFERROR(VLOOKUP($A312,'CR ACT'!$A$3:$G$9999,2,0),"")</f>
        <v>0.65625</v>
      </c>
      <c r="F312" s="15" t="str">
        <f>IFERROR(VLOOKUP($A312,'CR ACT'!$A$3:$G$9999,3,0),"")</f>
        <v>TVM</v>
      </c>
      <c r="G312" s="13" t="str">
        <f>IFERROR(VLOOKUP($A312,'CR ACT'!$A$3:$G$9999,4,0),"")</f>
        <v>NH</v>
      </c>
      <c r="H312" s="15" t="str">
        <f>IFERROR(VLOOKUP($A312,'CR ACT'!$A$3:$G$9999,5,0),"")</f>
        <v>KLKV</v>
      </c>
      <c r="I312" s="15">
        <f>IFERROR(VLOOKUP($A312,'CR ACT'!$A$3:$G$9999,6,0),"")</f>
        <v>0.711805555555556</v>
      </c>
      <c r="J312" s="21">
        <f>IFERROR(VLOOKUP($A312,'CR ACT'!$A$3:$G$9999,7,0),"")</f>
        <v>33.7</v>
      </c>
    </row>
    <row r="313" ht="15.75" hidden="1" spans="1:10">
      <c r="A313" s="13">
        <v>517</v>
      </c>
      <c r="B313" s="14">
        <v>51</v>
      </c>
      <c r="C313" s="13">
        <v>4</v>
      </c>
      <c r="D313" s="11" t="str">
        <f t="shared" si="5"/>
        <v>51-4</v>
      </c>
      <c r="E313" s="15">
        <f>IFERROR(VLOOKUP($A313,'CR ACT'!$A$3:$G$9999,2,0),"")</f>
        <v>0.427083333333333</v>
      </c>
      <c r="F313" s="15" t="str">
        <f>IFERROR(VLOOKUP($A313,'CR ACT'!$A$3:$G$9999,3,0),"")</f>
        <v>KLKV</v>
      </c>
      <c r="G313" s="13" t="str">
        <f>IFERROR(VLOOKUP($A313,'CR ACT'!$A$3:$G$9999,4,0),"")</f>
        <v>KRKM</v>
      </c>
      <c r="H313" s="15" t="str">
        <f>IFERROR(VLOOKUP($A313,'CR ACT'!$A$3:$G$9999,5,0),"")</f>
        <v>VLRD</v>
      </c>
      <c r="I313" s="15">
        <f>IFERROR(VLOOKUP($A313,'CR ACT'!$A$3:$G$9999,6,0),"")</f>
        <v>0.454861111111111</v>
      </c>
      <c r="J313" s="21">
        <f>IFERROR(VLOOKUP($A313,'CR ACT'!$A$3:$G$9999,7,0),"")</f>
        <v>17</v>
      </c>
    </row>
    <row r="314" ht="15.75" hidden="1" spans="1:10">
      <c r="A314" s="13">
        <v>561</v>
      </c>
      <c r="B314" s="10">
        <v>51</v>
      </c>
      <c r="C314" s="13">
        <v>5</v>
      </c>
      <c r="D314" s="11" t="str">
        <f t="shared" si="5"/>
        <v>51-5</v>
      </c>
      <c r="E314" s="15">
        <f>IFERROR(VLOOKUP($A314,'CR ACT'!$A$3:$G$9999,2,0),"")</f>
        <v>0.461805555555556</v>
      </c>
      <c r="F314" s="15" t="str">
        <f>IFERROR(VLOOKUP($A314,'CR ACT'!$A$3:$G$9999,3,0),"")</f>
        <v>VLRD</v>
      </c>
      <c r="G314" s="13" t="str">
        <f>IFERROR(VLOOKUP($A314,'CR ACT'!$A$3:$G$9999,4,0),"")</f>
        <v>KRKM</v>
      </c>
      <c r="H314" s="15" t="str">
        <f>IFERROR(VLOOKUP($A314,'CR ACT'!$A$3:$G$9999,5,0),"")</f>
        <v>KLKV</v>
      </c>
      <c r="I314" s="15">
        <f>IFERROR(VLOOKUP($A314,'CR ACT'!$A$3:$G$9999,6,0),"")</f>
        <v>0.489583333333333</v>
      </c>
      <c r="J314" s="21">
        <f>IFERROR(VLOOKUP($A314,'CR ACT'!$A$3:$G$9999,7,0),"")</f>
        <v>17</v>
      </c>
    </row>
    <row r="315" ht="15.75" hidden="1" spans="1:10">
      <c r="A315" s="13">
        <v>519</v>
      </c>
      <c r="B315" s="14">
        <v>51</v>
      </c>
      <c r="C315" s="13">
        <v>6</v>
      </c>
      <c r="D315" s="11" t="str">
        <f t="shared" si="5"/>
        <v>51-6</v>
      </c>
      <c r="E315" s="15">
        <f>IFERROR(VLOOKUP($A315,'CR ACT'!$A$3:$G$9999,2,0),"")</f>
        <v>0.496527777777778</v>
      </c>
      <c r="F315" s="15" t="str">
        <f>IFERROR(VLOOKUP($A315,'CR ACT'!$A$3:$G$9999,3,0),"")</f>
        <v>KLKV</v>
      </c>
      <c r="G315" s="13" t="str">
        <f>IFERROR(VLOOKUP($A315,'CR ACT'!$A$3:$G$9999,4,0),"")</f>
        <v>KRKM</v>
      </c>
      <c r="H315" s="15" t="str">
        <f>IFERROR(VLOOKUP($A315,'CR ACT'!$A$3:$G$9999,5,0),"")</f>
        <v>VLRD</v>
      </c>
      <c r="I315" s="15">
        <f>IFERROR(VLOOKUP($A315,'CR ACT'!$A$3:$G$9999,6,0),"")</f>
        <v>0.524305555555555</v>
      </c>
      <c r="J315" s="21">
        <f>IFERROR(VLOOKUP($A315,'CR ACT'!$A$3:$G$9999,7,0),"")</f>
        <v>17</v>
      </c>
    </row>
    <row r="316" ht="15.75" hidden="1" spans="1:10">
      <c r="A316" s="13">
        <v>563</v>
      </c>
      <c r="B316" s="10">
        <v>51</v>
      </c>
      <c r="C316" s="13">
        <v>7</v>
      </c>
      <c r="D316" s="11" t="str">
        <f t="shared" si="5"/>
        <v>51-7</v>
      </c>
      <c r="E316" s="15">
        <f>IFERROR(VLOOKUP($A316,'CR ACT'!$A$3:$G$9999,2,0),"")</f>
        <v>0.53125</v>
      </c>
      <c r="F316" s="15" t="str">
        <f>IFERROR(VLOOKUP($A316,'CR ACT'!$A$3:$G$9999,3,0),"")</f>
        <v>VLRD</v>
      </c>
      <c r="G316" s="13" t="str">
        <f>IFERROR(VLOOKUP($A316,'CR ACT'!$A$3:$G$9999,4,0),"")</f>
        <v>KRKM-KLKV</v>
      </c>
      <c r="H316" s="15" t="str">
        <f>IFERROR(VLOOKUP($A316,'CR ACT'!$A$3:$G$9999,5,0),"")</f>
        <v>PSL</v>
      </c>
      <c r="I316" s="15">
        <f>IFERROR(VLOOKUP($A316,'CR ACT'!$A$3:$G$9999,6,0),"")</f>
        <v>0.569444444444444</v>
      </c>
      <c r="J316" s="21">
        <f>IFERROR(VLOOKUP($A316,'CR ACT'!$A$3:$G$9999,7,0),"")</f>
        <v>20.5</v>
      </c>
    </row>
    <row r="317" ht="16.5" hidden="1" spans="1:10">
      <c r="A317" s="13"/>
      <c r="B317" s="18"/>
      <c r="C317" s="16"/>
      <c r="D317" s="11" t="str">
        <f t="shared" si="5"/>
        <v>0</v>
      </c>
      <c r="E317" s="17" t="str">
        <f>IFERROR(VLOOKUP($A317,'CR ACT'!$A$3:$G$9999,2,0),"")</f>
        <v/>
      </c>
      <c r="F317" s="17" t="str">
        <f>IFERROR(VLOOKUP($A317,'CR ACT'!$A$3:$G$9999,3,0),"")</f>
        <v/>
      </c>
      <c r="G317" s="16" t="str">
        <f>IFERROR(VLOOKUP($A317,'CR ACT'!$A$3:$G$9999,4,0),"")</f>
        <v/>
      </c>
      <c r="H317" s="17" t="str">
        <f>IFERROR(VLOOKUP($A317,'CR ACT'!$A$3:$G$9999,5,0),"")</f>
        <v/>
      </c>
      <c r="I317" s="17" t="str">
        <f>IFERROR(VLOOKUP($A317,'CR ACT'!$A$3:$G$9999,6,0),"")</f>
        <v/>
      </c>
      <c r="J317" s="22" t="str">
        <f>IFERROR(VLOOKUP($A317,'CR ACT'!$A$3:$G$9999,7,0),"")</f>
        <v/>
      </c>
    </row>
    <row r="318" ht="15.75" hidden="1" spans="1:10">
      <c r="A318" s="9">
        <v>56</v>
      </c>
      <c r="B318" s="10">
        <v>52</v>
      </c>
      <c r="C318" s="11">
        <v>1</v>
      </c>
      <c r="D318" s="11" t="str">
        <f t="shared" si="5"/>
        <v>52-1</v>
      </c>
      <c r="E318" s="12">
        <f>IFERROR(VLOOKUP($A318,'CR ACT'!$A$3:$G$9999,2,0),"")</f>
        <v>0.572916666666667</v>
      </c>
      <c r="F318" s="12" t="str">
        <f>IFERROR(VLOOKUP($A318,'CR ACT'!$A$3:$G$9999,3,0),"")</f>
        <v>PSL</v>
      </c>
      <c r="G318" s="11" t="str">
        <f>IFERROR(VLOOKUP($A318,'CR ACT'!$A$3:$G$9999,4,0),"")</f>
        <v>NH</v>
      </c>
      <c r="H318" s="12" t="str">
        <f>IFERROR(VLOOKUP($A318,'CR ACT'!$A$3:$G$9999,5,0),"")</f>
        <v>KLKV</v>
      </c>
      <c r="I318" s="12">
        <f>IFERROR(VLOOKUP($A318,'CR ACT'!$A$3:$G$9999,6,0),"")</f>
        <v>0.579861111111111</v>
      </c>
      <c r="J318" s="20">
        <f>IFERROR(VLOOKUP($A318,'CR ACT'!$A$3:$G$9999,7,0),"")</f>
        <v>3.5</v>
      </c>
    </row>
    <row r="319" ht="15.75" hidden="1" spans="1:10">
      <c r="A319" s="13">
        <v>526</v>
      </c>
      <c r="B319" s="14">
        <v>52</v>
      </c>
      <c r="C319" s="13">
        <v>2</v>
      </c>
      <c r="D319" s="11" t="str">
        <f t="shared" si="5"/>
        <v>52-2</v>
      </c>
      <c r="E319" s="15">
        <f>IFERROR(VLOOKUP($A319,'CR ACT'!$A$3:$G$9999,2,0),"")</f>
        <v>0.583333333333333</v>
      </c>
      <c r="F319" s="15" t="str">
        <f>IFERROR(VLOOKUP($A319,'CR ACT'!$A$3:$G$9999,3,0),"")</f>
        <v>KLKV</v>
      </c>
      <c r="G319" s="13" t="str">
        <f>IFERROR(VLOOKUP($A319,'CR ACT'!$A$3:$G$9999,4,0),"")</f>
        <v>KRKM</v>
      </c>
      <c r="H319" s="15" t="str">
        <f>IFERROR(VLOOKUP($A319,'CR ACT'!$A$3:$G$9999,5,0),"")</f>
        <v>VLRD</v>
      </c>
      <c r="I319" s="15">
        <f>IFERROR(VLOOKUP($A319,'CR ACT'!$A$3:$G$9999,6,0),"")</f>
        <v>0.611111111111111</v>
      </c>
      <c r="J319" s="21">
        <f>IFERROR(VLOOKUP($A319,'CR ACT'!$A$3:$G$9999,7,0),"")</f>
        <v>17</v>
      </c>
    </row>
    <row r="320" ht="15.75" hidden="1" spans="1:10">
      <c r="A320" s="13">
        <v>570</v>
      </c>
      <c r="B320" s="10">
        <v>52</v>
      </c>
      <c r="C320" s="13">
        <v>3</v>
      </c>
      <c r="D320" s="11" t="str">
        <f t="shared" si="5"/>
        <v>52-3</v>
      </c>
      <c r="E320" s="15">
        <f>IFERROR(VLOOKUP($A320,'CR ACT'!$A$3:$G$9999,2,0),"")</f>
        <v>0.618055555555556</v>
      </c>
      <c r="F320" s="15" t="str">
        <f>IFERROR(VLOOKUP($A320,'CR ACT'!$A$3:$G$9999,3,0),"")</f>
        <v>VLRD</v>
      </c>
      <c r="G320" s="13" t="str">
        <f>IFERROR(VLOOKUP($A320,'CR ACT'!$A$3:$G$9999,4,0),"")</f>
        <v>KRKM</v>
      </c>
      <c r="H320" s="15" t="str">
        <f>IFERROR(VLOOKUP($A320,'CR ACT'!$A$3:$G$9999,5,0),"")</f>
        <v>KLKV</v>
      </c>
      <c r="I320" s="15">
        <f>IFERROR(VLOOKUP($A320,'CR ACT'!$A$3:$G$9999,6,0),"")</f>
        <v>0.652777777777778</v>
      </c>
      <c r="J320" s="21">
        <f>IFERROR(VLOOKUP($A320,'CR ACT'!$A$3:$G$9999,7,0),"")</f>
        <v>17</v>
      </c>
    </row>
    <row r="321" ht="15.75" hidden="1" spans="1:10">
      <c r="A321" s="13">
        <v>583</v>
      </c>
      <c r="B321" s="14">
        <v>52</v>
      </c>
      <c r="C321" s="13">
        <v>4</v>
      </c>
      <c r="D321" s="11" t="str">
        <f t="shared" si="5"/>
        <v>52-4</v>
      </c>
      <c r="E321" s="15">
        <f>IFERROR(VLOOKUP($A321,'CR ACT'!$A$3:$G$9999,2,0),"")</f>
        <v>0.673611111111111</v>
      </c>
      <c r="F321" s="15" t="str">
        <f>IFERROR(VLOOKUP($A321,'CR ACT'!$A$3:$G$9999,3,0),"")</f>
        <v>KLKV</v>
      </c>
      <c r="G321" s="13" t="str">
        <f>IFERROR(VLOOKUP($A321,'CR ACT'!$A$3:$G$9999,4,0),"")</f>
        <v>ALMP-DVPM</v>
      </c>
      <c r="H321" s="15" t="str">
        <f>IFERROR(VLOOKUP($A321,'CR ACT'!$A$3:$G$9999,5,0),"")</f>
        <v>TVM</v>
      </c>
      <c r="I321" s="15">
        <f>IFERROR(VLOOKUP($A321,'CR ACT'!$A$3:$G$9999,6,0),"")</f>
        <v>0.736111111111111</v>
      </c>
      <c r="J321" s="21">
        <f>IFERROR(VLOOKUP($A321,'CR ACT'!$A$3:$G$9999,7,0),"")</f>
        <v>39</v>
      </c>
    </row>
    <row r="322" ht="15.75" hidden="1" spans="1:10">
      <c r="A322" s="13">
        <v>440</v>
      </c>
      <c r="B322" s="10">
        <v>19</v>
      </c>
      <c r="C322" s="13">
        <v>3</v>
      </c>
      <c r="D322" s="11" t="str">
        <f t="shared" si="5"/>
        <v>19-3</v>
      </c>
      <c r="E322" s="15">
        <f>IFERROR(VLOOKUP($A322,'CR ACT'!$A$3:$G$9999,2,0),"")</f>
        <v>0.659722222222222</v>
      </c>
      <c r="F322" s="15" t="str">
        <f>IFERROR(VLOOKUP($A322,'CR ACT'!$A$3:$G$9999,3,0),"")</f>
        <v>MC</v>
      </c>
      <c r="G322" s="13" t="str">
        <f>IFERROR(VLOOKUP($A322,'CR ACT'!$A$3:$G$9999,4,0),"")</f>
        <v>NH</v>
      </c>
      <c r="H322" s="15" t="str">
        <f>IFERROR(VLOOKUP($A322,'CR ACT'!$A$3:$G$9999,5,0),"")</f>
        <v>KLKV</v>
      </c>
      <c r="I322" s="15">
        <f>IFERROR(VLOOKUP($A322,'CR ACT'!$A$3:$G$9999,6,0),"")</f>
        <v>0.732638888888889</v>
      </c>
      <c r="J322" s="21">
        <f>IFERROR(VLOOKUP($A322,'CR ACT'!$A$3:$G$9999,7,0),"")</f>
        <v>40</v>
      </c>
    </row>
    <row r="323" ht="15.75" hidden="1" spans="1:10">
      <c r="A323" s="13">
        <v>540</v>
      </c>
      <c r="B323" s="14">
        <v>52</v>
      </c>
      <c r="C323" s="13">
        <v>6</v>
      </c>
      <c r="D323" s="11" t="str">
        <f t="shared" si="5"/>
        <v>52-6</v>
      </c>
      <c r="E323" s="15">
        <f>IFERROR(VLOOKUP($A323,'CR ACT'!$A$3:$G$9999,2,0),"")</f>
        <v>0.8125</v>
      </c>
      <c r="F323" s="15" t="str">
        <f>IFERROR(VLOOKUP($A323,'CR ACT'!$A$3:$G$9999,3,0),"")</f>
        <v>KLKV</v>
      </c>
      <c r="G323" s="13" t="str">
        <f>IFERROR(VLOOKUP($A323,'CR ACT'!$A$3:$G$9999,4,0),"")</f>
        <v>KRKM</v>
      </c>
      <c r="H323" s="15" t="str">
        <f>IFERROR(VLOOKUP($A323,'CR ACT'!$A$3:$G$9999,5,0),"")</f>
        <v>VLRD</v>
      </c>
      <c r="I323" s="15">
        <f>IFERROR(VLOOKUP($A323,'CR ACT'!$A$3:$G$9999,6,0),"")</f>
        <v>0.840277777777778</v>
      </c>
      <c r="J323" s="21">
        <f>IFERROR(VLOOKUP($A323,'CR ACT'!$A$3:$G$9999,7,0),"")</f>
        <v>17</v>
      </c>
    </row>
    <row r="324" ht="15.75" hidden="1" spans="1:10">
      <c r="A324" s="13">
        <v>582</v>
      </c>
      <c r="B324" s="10">
        <v>52</v>
      </c>
      <c r="C324" s="13">
        <v>7</v>
      </c>
      <c r="D324" s="11" t="str">
        <f t="shared" si="5"/>
        <v>52-7</v>
      </c>
      <c r="E324" s="15">
        <f>IFERROR(VLOOKUP($A324,'CR ACT'!$A$3:$G$9999,2,0),"")</f>
        <v>0.847222222222222</v>
      </c>
      <c r="F324" s="15" t="str">
        <f>IFERROR(VLOOKUP($A324,'CR ACT'!$A$3:$G$9999,3,0),"")</f>
        <v>VLRD</v>
      </c>
      <c r="G324" s="13" t="str">
        <f>IFERROR(VLOOKUP($A324,'CR ACT'!$A$3:$G$9999,4,0),"")</f>
        <v>KRKM</v>
      </c>
      <c r="H324" s="15" t="str">
        <f>IFERROR(VLOOKUP($A324,'CR ACT'!$A$3:$G$9999,5,0),"")</f>
        <v>KLKV</v>
      </c>
      <c r="I324" s="15">
        <f>IFERROR(VLOOKUP($A324,'CR ACT'!$A$3:$G$9999,6,0),"")</f>
        <v>0.875</v>
      </c>
      <c r="J324" s="21">
        <f>IFERROR(VLOOKUP($A324,'CR ACT'!$A$3:$G$9999,7,0),"")</f>
        <v>17</v>
      </c>
    </row>
    <row r="325" ht="16.5" hidden="1" spans="1:10">
      <c r="A325" s="13">
        <v>115</v>
      </c>
      <c r="B325" s="14">
        <v>52</v>
      </c>
      <c r="C325" s="16">
        <v>8</v>
      </c>
      <c r="D325" s="11" t="str">
        <f t="shared" si="5"/>
        <v>52-8</v>
      </c>
      <c r="E325" s="17">
        <f>IFERROR(VLOOKUP($A325,'CR ACT'!$A$3:$G$9999,2,0),"")</f>
        <v>0.878472222222222</v>
      </c>
      <c r="F325" s="17" t="str">
        <f>IFERROR(VLOOKUP($A325,'CR ACT'!$A$3:$G$9999,3,0),"")</f>
        <v>KLKV</v>
      </c>
      <c r="G325" s="16" t="str">
        <f>IFERROR(VLOOKUP($A325,'CR ACT'!$A$3:$G$9999,4,0),"")</f>
        <v>NH</v>
      </c>
      <c r="H325" s="17" t="str">
        <f>IFERROR(VLOOKUP($A325,'CR ACT'!$A$3:$G$9999,5,0),"")</f>
        <v>PSL</v>
      </c>
      <c r="I325" s="17">
        <f>IFERROR(VLOOKUP($A325,'CR ACT'!$A$3:$G$9999,6,0),"")</f>
        <v>0.885416666666666</v>
      </c>
      <c r="J325" s="22">
        <f>IFERROR(VLOOKUP($A325,'CR ACT'!$A$3:$G$9999,7,0),"")</f>
        <v>3.5</v>
      </c>
    </row>
    <row r="326" ht="15.75" hidden="1" spans="1:10">
      <c r="A326" s="9">
        <v>2</v>
      </c>
      <c r="B326" s="10">
        <v>53</v>
      </c>
      <c r="C326" s="11">
        <v>1</v>
      </c>
      <c r="D326" s="11" t="str">
        <f t="shared" si="5"/>
        <v>53-1</v>
      </c>
      <c r="E326" s="12">
        <f>IFERROR(VLOOKUP($A326,'CR ACT'!$A$3:$G$9999,2,0),"")</f>
        <v>0.329861111111111</v>
      </c>
      <c r="F326" s="12" t="str">
        <f>IFERROR(VLOOKUP($A326,'CR ACT'!$A$3:$G$9999,3,0),"")</f>
        <v>PSL</v>
      </c>
      <c r="G326" s="11" t="str">
        <f>IFERROR(VLOOKUP($A326,'CR ACT'!$A$3:$G$9999,4,0),"")</f>
        <v>NH</v>
      </c>
      <c r="H326" s="12" t="str">
        <f>IFERROR(VLOOKUP($A326,'CR ACT'!$A$3:$G$9999,5,0),"")</f>
        <v>KLKV</v>
      </c>
      <c r="I326" s="12">
        <f>IFERROR(VLOOKUP($A326,'CR ACT'!$A$3:$G$9999,6,0),"")</f>
        <v>0.336805555555555</v>
      </c>
      <c r="J326" s="20">
        <f>IFERROR(VLOOKUP($A326,'CR ACT'!$A$3:$G$9999,7,0),"")</f>
        <v>3.5</v>
      </c>
    </row>
    <row r="327" ht="15.75" hidden="1" spans="1:10">
      <c r="A327" s="13">
        <v>625</v>
      </c>
      <c r="B327" s="14">
        <v>53</v>
      </c>
      <c r="C327" s="13">
        <v>2</v>
      </c>
      <c r="D327" s="11" t="str">
        <f t="shared" ref="D327:D390" si="6">B327&amp;-C327</f>
        <v>53-2</v>
      </c>
      <c r="E327" s="15">
        <f>IFERROR(VLOOKUP($A327,'CR ACT'!$A$3:$G$9999,2,0),"")</f>
        <v>0.34375</v>
      </c>
      <c r="F327" s="15" t="str">
        <f>IFERROR(VLOOKUP($A327,'CR ACT'!$A$3:$G$9999,3,0),"")</f>
        <v>KLKV</v>
      </c>
      <c r="G327" s="13" t="str">
        <f>IFERROR(VLOOKUP($A327,'CR ACT'!$A$3:$G$9999,4,0),"")</f>
        <v>KRKM-PDTM</v>
      </c>
      <c r="H327" s="15" t="str">
        <f>IFERROR(VLOOKUP($A327,'CR ACT'!$A$3:$G$9999,5,0),"")</f>
        <v>KTDA</v>
      </c>
      <c r="I327" s="15">
        <f>IFERROR(VLOOKUP($A327,'CR ACT'!$A$3:$G$9999,6,0),"")</f>
        <v>0.399305555555556</v>
      </c>
      <c r="J327" s="21">
        <f>IFERROR(VLOOKUP($A327,'CR ACT'!$A$3:$G$9999,7,0),"")</f>
        <v>32</v>
      </c>
    </row>
    <row r="328" ht="15.75" hidden="1" spans="1:10">
      <c r="A328" s="13">
        <v>629</v>
      </c>
      <c r="B328" s="10">
        <v>53</v>
      </c>
      <c r="C328" s="13">
        <v>3</v>
      </c>
      <c r="D328" s="11" t="str">
        <f t="shared" si="6"/>
        <v>53-3</v>
      </c>
      <c r="E328" s="15">
        <f>IFERROR(VLOOKUP($A328,'CR ACT'!$A$3:$G$9999,2,0),"")</f>
        <v>0.40625</v>
      </c>
      <c r="F328" s="15" t="str">
        <f>IFERROR(VLOOKUP($A328,'CR ACT'!$A$3:$G$9999,3,0),"")</f>
        <v>KTDA</v>
      </c>
      <c r="G328" s="13" t="str">
        <f>IFERROR(VLOOKUP($A328,'CR ACT'!$A$3:$G$9999,4,0),"")</f>
        <v>PDTM-KRKM</v>
      </c>
      <c r="H328" s="15" t="str">
        <f>IFERROR(VLOOKUP($A328,'CR ACT'!$A$3:$G$9999,5,0),"")</f>
        <v>KLKV</v>
      </c>
      <c r="I328" s="15">
        <f>IFERROR(VLOOKUP($A328,'CR ACT'!$A$3:$G$9999,6,0),"")</f>
        <v>0.461805555555556</v>
      </c>
      <c r="J328" s="21">
        <f>IFERROR(VLOOKUP($A328,'CR ACT'!$A$3:$G$9999,7,0),"")</f>
        <v>32</v>
      </c>
    </row>
    <row r="329" ht="15.75" hidden="1" spans="1:10">
      <c r="A329" s="13">
        <v>626</v>
      </c>
      <c r="B329" s="14">
        <v>53</v>
      </c>
      <c r="C329" s="13">
        <v>4</v>
      </c>
      <c r="D329" s="11" t="str">
        <f t="shared" si="6"/>
        <v>53-4</v>
      </c>
      <c r="E329" s="15">
        <f>IFERROR(VLOOKUP($A329,'CR ACT'!$A$3:$G$9999,2,0),"")</f>
        <v>0.482638888888889</v>
      </c>
      <c r="F329" s="15" t="str">
        <f>IFERROR(VLOOKUP($A329,'CR ACT'!$A$3:$G$9999,3,0),"")</f>
        <v>KLKV</v>
      </c>
      <c r="G329" s="13" t="str">
        <f>IFERROR(VLOOKUP($A329,'CR ACT'!$A$3:$G$9999,4,0),"")</f>
        <v>KRKM-PDTM</v>
      </c>
      <c r="H329" s="15" t="str">
        <f>IFERROR(VLOOKUP($A329,'CR ACT'!$A$3:$G$9999,5,0),"")</f>
        <v>KTDA</v>
      </c>
      <c r="I329" s="15">
        <f>IFERROR(VLOOKUP($A329,'CR ACT'!$A$3:$G$9999,6,0),"")</f>
        <v>0.545138888888889</v>
      </c>
      <c r="J329" s="21">
        <f>IFERROR(VLOOKUP($A329,'CR ACT'!$A$3:$G$9999,7,0),"")</f>
        <v>32</v>
      </c>
    </row>
    <row r="330" ht="15.75" hidden="1" spans="1:10">
      <c r="A330" s="13">
        <v>630</v>
      </c>
      <c r="B330" s="10">
        <v>53</v>
      </c>
      <c r="C330" s="13">
        <v>5</v>
      </c>
      <c r="D330" s="11" t="str">
        <f t="shared" si="6"/>
        <v>53-5</v>
      </c>
      <c r="E330" s="15">
        <f>IFERROR(VLOOKUP($A330,'CR ACT'!$A$3:$G$9999,2,0),"")</f>
        <v>0.552083333333333</v>
      </c>
      <c r="F330" s="15" t="str">
        <f>IFERROR(VLOOKUP($A330,'CR ACT'!$A$3:$G$9999,3,0),"")</f>
        <v>KTDA</v>
      </c>
      <c r="G330" s="13" t="str">
        <f>IFERROR(VLOOKUP($A330,'CR ACT'!$A$3:$G$9999,4,0),"")</f>
        <v>PDTM</v>
      </c>
      <c r="H330" s="15" t="str">
        <f>IFERROR(VLOOKUP($A330,'CR ACT'!$A$3:$G$9999,5,0),"")</f>
        <v>KRKM</v>
      </c>
      <c r="I330" s="15">
        <f>IFERROR(VLOOKUP($A330,'CR ACT'!$A$3:$G$9999,6,0),"")</f>
        <v>0.59375</v>
      </c>
      <c r="J330" s="21">
        <f>IFERROR(VLOOKUP($A330,'CR ACT'!$A$3:$G$9999,7,0),"")</f>
        <v>25</v>
      </c>
    </row>
    <row r="331" ht="15.75" hidden="1" spans="1:10">
      <c r="A331" s="13">
        <v>627</v>
      </c>
      <c r="B331" s="14">
        <v>53</v>
      </c>
      <c r="C331" s="13">
        <v>6</v>
      </c>
      <c r="D331" s="11" t="str">
        <f t="shared" si="6"/>
        <v>53-6</v>
      </c>
      <c r="E331" s="15">
        <f>IFERROR(VLOOKUP($A331,'CR ACT'!$A$3:$G$9999,2,0),"")</f>
        <v>0.600694444444444</v>
      </c>
      <c r="F331" s="15" t="str">
        <f>IFERROR(VLOOKUP($A331,'CR ACT'!$A$3:$G$9999,3,0),"")</f>
        <v>KRKM</v>
      </c>
      <c r="G331" s="13" t="str">
        <f>IFERROR(VLOOKUP($A331,'CR ACT'!$A$3:$G$9999,4,0),"")</f>
        <v>PDTM</v>
      </c>
      <c r="H331" s="15" t="str">
        <f>IFERROR(VLOOKUP($A331,'CR ACT'!$A$3:$G$9999,5,0),"")</f>
        <v>KTDA</v>
      </c>
      <c r="I331" s="15">
        <f>IFERROR(VLOOKUP($A331,'CR ACT'!$A$3:$G$9999,6,0),"")</f>
        <v>0.642361111111111</v>
      </c>
      <c r="J331" s="21">
        <f>IFERROR(VLOOKUP($A331,'CR ACT'!$A$3:$G$9999,7,0),"")</f>
        <v>25</v>
      </c>
    </row>
    <row r="332" ht="15.75" hidden="1" spans="1:10">
      <c r="A332" s="13">
        <v>631</v>
      </c>
      <c r="B332" s="10">
        <v>53</v>
      </c>
      <c r="C332" s="13">
        <v>7</v>
      </c>
      <c r="D332" s="11" t="str">
        <f t="shared" si="6"/>
        <v>53-7</v>
      </c>
      <c r="E332" s="15">
        <f>IFERROR(VLOOKUP($A332,'CR ACT'!$A$3:$G$9999,2,0),"")</f>
        <v>0.649305555555556</v>
      </c>
      <c r="F332" s="15" t="str">
        <f>IFERROR(VLOOKUP($A332,'CR ACT'!$A$3:$G$9999,3,0),"")</f>
        <v>KTDA</v>
      </c>
      <c r="G332" s="13" t="str">
        <f>IFERROR(VLOOKUP($A332,'CR ACT'!$A$3:$G$9999,4,0),"")</f>
        <v>PDTM</v>
      </c>
      <c r="H332" s="15" t="str">
        <f>IFERROR(VLOOKUP($A332,'CR ACT'!$A$3:$G$9999,5,0),"")</f>
        <v>PSL</v>
      </c>
      <c r="I332" s="15">
        <f>IFERROR(VLOOKUP($A332,'CR ACT'!$A$3:$G$9999,6,0),"")</f>
        <v>0.704861111111112</v>
      </c>
      <c r="J332" s="21">
        <f>IFERROR(VLOOKUP($A332,'CR ACT'!$A$3:$G$9999,7,0),"")</f>
        <v>32</v>
      </c>
    </row>
    <row r="333" ht="16.5" hidden="1" spans="1:10">
      <c r="A333" s="13"/>
      <c r="B333" s="18"/>
      <c r="C333" s="16"/>
      <c r="D333" s="11" t="str">
        <f t="shared" si="6"/>
        <v>0</v>
      </c>
      <c r="E333" s="17" t="str">
        <f>IFERROR(VLOOKUP($A333,'CR ACT'!$A$3:$G$9999,2,0),"")</f>
        <v/>
      </c>
      <c r="F333" s="17" t="str">
        <f>IFERROR(VLOOKUP($A333,'CR ACT'!$A$3:$G$9999,3,0),"")</f>
        <v/>
      </c>
      <c r="G333" s="16" t="str">
        <f>IFERROR(VLOOKUP($A333,'CR ACT'!$A$3:$G$9999,4,0),"")</f>
        <v/>
      </c>
      <c r="H333" s="17" t="str">
        <f>IFERROR(VLOOKUP($A333,'CR ACT'!$A$3:$G$9999,5,0),"")</f>
        <v/>
      </c>
      <c r="I333" s="17" t="str">
        <f>IFERROR(VLOOKUP($A333,'CR ACT'!$A$3:$G$9999,6,0),"")</f>
        <v/>
      </c>
      <c r="J333" s="22" t="str">
        <f>IFERROR(VLOOKUP($A333,'CR ACT'!$A$3:$G$9999,7,0),"")</f>
        <v/>
      </c>
    </row>
    <row r="334" ht="15.75" hidden="1" spans="1:10">
      <c r="A334" s="9">
        <v>46</v>
      </c>
      <c r="B334" s="10">
        <v>54</v>
      </c>
      <c r="C334" s="11">
        <v>1</v>
      </c>
      <c r="D334" s="11" t="str">
        <f t="shared" si="6"/>
        <v>54-1</v>
      </c>
      <c r="E334" s="12">
        <f>IFERROR(VLOOKUP($A334,'CR ACT'!$A$3:$G$9999,2,0),"")</f>
        <v>0.465277777777778</v>
      </c>
      <c r="F334" s="12" t="str">
        <f>IFERROR(VLOOKUP($A334,'CR ACT'!$A$3:$G$9999,3,0),"")</f>
        <v>PSL</v>
      </c>
      <c r="G334" s="11" t="str">
        <f>IFERROR(VLOOKUP($A334,'CR ACT'!$A$3:$G$9999,4,0),"")</f>
        <v>NH</v>
      </c>
      <c r="H334" s="12" t="str">
        <f>IFERROR(VLOOKUP($A334,'CR ACT'!$A$3:$G$9999,5,0),"")</f>
        <v>KLKV</v>
      </c>
      <c r="I334" s="12">
        <f>IFERROR(VLOOKUP($A334,'CR ACT'!$A$3:$G$9999,6,0),"")</f>
        <v>0.472222222222222</v>
      </c>
      <c r="J334" s="20">
        <f>IFERROR(VLOOKUP($A334,'CR ACT'!$A$3:$G$9999,7,0),"")</f>
        <v>3.5</v>
      </c>
    </row>
    <row r="335" ht="15.75" spans="1:10">
      <c r="A335" s="13">
        <v>644</v>
      </c>
      <c r="B335" s="14">
        <v>54</v>
      </c>
      <c r="C335" s="13">
        <v>2</v>
      </c>
      <c r="D335" s="11" t="str">
        <f t="shared" si="6"/>
        <v>54-2</v>
      </c>
      <c r="E335" s="15">
        <f>IFERROR(VLOOKUP($A335,'CR ACT'!$A$3:$G$9999,2,0),"")</f>
        <v>0.479166666666667</v>
      </c>
      <c r="F335" s="15" t="str">
        <f>IFERROR(VLOOKUP($A335,'CR ACT'!$A$3:$G$9999,3,0),"")</f>
        <v>KLKV</v>
      </c>
      <c r="G335" s="13" t="str">
        <f>IFERROR(VLOOKUP($A335,'CR ACT'!$A$3:$G$9999,4,0),"")</f>
        <v>PVR-VZM-BYPASS</v>
      </c>
      <c r="H335" s="15" t="str">
        <f>IFERROR(VLOOKUP($A335,'CR ACT'!$A$3:$G$9999,5,0),"")</f>
        <v>TVM</v>
      </c>
      <c r="I335" s="15">
        <f>IFERROR(VLOOKUP($A335,'CR ACT'!$A$3:$G$9999,6,0),"")</f>
        <v>0.569444444444445</v>
      </c>
      <c r="J335" s="21">
        <f>IFERROR(VLOOKUP($A335,'CR ACT'!$A$3:$G$9999,7,0),"")</f>
        <v>45</v>
      </c>
    </row>
    <row r="336" ht="15.75" hidden="1" spans="1:10">
      <c r="A336" s="13">
        <v>601</v>
      </c>
      <c r="B336" s="10">
        <v>54</v>
      </c>
      <c r="C336" s="13">
        <v>3</v>
      </c>
      <c r="D336" s="11" t="str">
        <f t="shared" si="6"/>
        <v>54-3</v>
      </c>
      <c r="E336" s="15">
        <f>IFERROR(VLOOKUP($A336,'CR ACT'!$A$3:$G$9999,2,0),"")</f>
        <v>0.590277777777778</v>
      </c>
      <c r="F336" s="15" t="str">
        <f>IFERROR(VLOOKUP($A336,'CR ACT'!$A$3:$G$9999,3,0),"")</f>
        <v>TVM</v>
      </c>
      <c r="G336" s="13" t="str">
        <f>IFERROR(VLOOKUP($A336,'CR ACT'!$A$3:$G$9999,4,0),"")</f>
        <v>AYRA</v>
      </c>
      <c r="H336" s="15" t="str">
        <f>IFERROR(VLOOKUP($A336,'CR ACT'!$A$3:$G$9999,5,0),"")</f>
        <v>CHVLA</v>
      </c>
      <c r="I336" s="15">
        <f>IFERROR(VLOOKUP($A336,'CR ACT'!$A$3:$G$9999,6,0),"")</f>
        <v>0.65625</v>
      </c>
      <c r="J336" s="21">
        <f>IFERROR(VLOOKUP($A336,'CR ACT'!$A$3:$G$9999,7,0),"")</f>
        <v>37</v>
      </c>
    </row>
    <row r="337" ht="15.75" hidden="1" spans="1:10">
      <c r="A337" s="13">
        <v>597</v>
      </c>
      <c r="B337" s="14">
        <v>54</v>
      </c>
      <c r="C337" s="13">
        <v>4</v>
      </c>
      <c r="D337" s="11" t="str">
        <f t="shared" si="6"/>
        <v>54-4</v>
      </c>
      <c r="E337" s="15">
        <f>IFERROR(VLOOKUP($A337,'CR ACT'!$A$3:$G$9999,2,0),"")</f>
        <v>0.663194444444444</v>
      </c>
      <c r="F337" s="15" t="str">
        <f>IFERROR(VLOOKUP($A337,'CR ACT'!$A$3:$G$9999,3,0),"")</f>
        <v>CHVLA</v>
      </c>
      <c r="G337" s="13" t="str">
        <f>IFERROR(VLOOKUP($A337,'CR ACT'!$A$3:$G$9999,4,0),"")</f>
        <v>AYRA</v>
      </c>
      <c r="H337" s="15" t="str">
        <f>IFERROR(VLOOKUP($A337,'CR ACT'!$A$3:$G$9999,5,0),"")</f>
        <v>TVM</v>
      </c>
      <c r="I337" s="15">
        <f>IFERROR(VLOOKUP($A337,'CR ACT'!$A$3:$G$9999,6,0),"")</f>
        <v>0.729166666666667</v>
      </c>
      <c r="J337" s="21">
        <f>IFERROR(VLOOKUP($A337,'CR ACT'!$A$3:$G$9999,7,0),"")</f>
        <v>37</v>
      </c>
    </row>
    <row r="338" ht="15.75" hidden="1" spans="1:10">
      <c r="A338" s="13">
        <v>476</v>
      </c>
      <c r="B338" s="10">
        <v>63</v>
      </c>
      <c r="C338" s="13">
        <v>7</v>
      </c>
      <c r="D338" s="11" t="str">
        <f t="shared" si="6"/>
        <v>63-7</v>
      </c>
      <c r="E338" s="15">
        <f>IFERROR(VLOOKUP($A338,'CR ACT'!$A$3:$G$9999,2,0),"")</f>
        <v>0.663194444444444</v>
      </c>
      <c r="F338" s="15" t="str">
        <f>IFERROR(VLOOKUP($A338,'CR ACT'!$A$3:$G$9999,3,0),"")</f>
        <v>TVM</v>
      </c>
      <c r="G338" s="13" t="str">
        <f>IFERROR(VLOOKUP($A338,'CR ACT'!$A$3:$G$9999,4,0),"")</f>
        <v>NH</v>
      </c>
      <c r="H338" s="15" t="str">
        <f>IFERROR(VLOOKUP($A338,'CR ACT'!$A$3:$G$9999,5,0),"")</f>
        <v>KLKV</v>
      </c>
      <c r="I338" s="15">
        <f>IFERROR(VLOOKUP($A338,'CR ACT'!$A$3:$G$9999,6,0),"")</f>
        <v>0.722222222222222</v>
      </c>
      <c r="J338" s="21">
        <f>IFERROR(VLOOKUP($A338,'CR ACT'!$A$3:$G$9999,7,0),"")</f>
        <v>33.7</v>
      </c>
    </row>
    <row r="339" ht="15.75" hidden="1" spans="1:10">
      <c r="A339" s="13">
        <v>111</v>
      </c>
      <c r="B339" s="14">
        <v>54</v>
      </c>
      <c r="C339" s="13">
        <v>6</v>
      </c>
      <c r="D339" s="11" t="str">
        <f t="shared" si="6"/>
        <v>54-6</v>
      </c>
      <c r="E339" s="15">
        <f>IFERROR(VLOOKUP($A339,'CR ACT'!$A$3:$G$9999,2,0),"")</f>
        <v>0.798611111111111</v>
      </c>
      <c r="F339" s="15" t="str">
        <f>IFERROR(VLOOKUP($A339,'CR ACT'!$A$3:$G$9999,3,0),"")</f>
        <v>KLKV</v>
      </c>
      <c r="G339" s="13" t="str">
        <f>IFERROR(VLOOKUP($A339,'CR ACT'!$A$3:$G$9999,4,0),"")</f>
        <v>NH</v>
      </c>
      <c r="H339" s="15" t="str">
        <f>IFERROR(VLOOKUP($A339,'CR ACT'!$A$3:$G$9999,5,0),"")</f>
        <v>PSL</v>
      </c>
      <c r="I339" s="15">
        <f>IFERROR(VLOOKUP($A339,'CR ACT'!$A$3:$G$9999,6,0),"")</f>
        <v>0.805555555555556</v>
      </c>
      <c r="J339" s="21">
        <f>IFERROR(VLOOKUP($A339,'CR ACT'!$A$3:$G$9999,7,0),"")</f>
        <v>3.5</v>
      </c>
    </row>
    <row r="340" ht="15.75" hidden="1" spans="1:10">
      <c r="A340" s="13"/>
      <c r="B340" s="18"/>
      <c r="C340" s="13"/>
      <c r="D340" s="11" t="str">
        <f t="shared" si="6"/>
        <v>0</v>
      </c>
      <c r="E340" s="15" t="str">
        <f>IFERROR(VLOOKUP($A340,'CR ACT'!$A$3:$G$9999,2,0),"")</f>
        <v/>
      </c>
      <c r="F340" s="15" t="str">
        <f>IFERROR(VLOOKUP($A340,'CR ACT'!$A$3:$G$9999,3,0),"")</f>
        <v/>
      </c>
      <c r="G340" s="13" t="str">
        <f>IFERROR(VLOOKUP($A340,'CR ACT'!$A$3:$G$9999,4,0),"")</f>
        <v/>
      </c>
      <c r="H340" s="15" t="str">
        <f>IFERROR(VLOOKUP($A340,'CR ACT'!$A$3:$G$9999,5,0),"")</f>
        <v/>
      </c>
      <c r="I340" s="15" t="str">
        <f>IFERROR(VLOOKUP($A340,'CR ACT'!$A$3:$G$9999,6,0),"")</f>
        <v/>
      </c>
      <c r="J340" s="21" t="str">
        <f>IFERROR(VLOOKUP($A340,'CR ACT'!$A$3:$G$9999,7,0),"")</f>
        <v/>
      </c>
    </row>
    <row r="341" ht="16.5" hidden="1" spans="1:10">
      <c r="A341" s="13"/>
      <c r="B341" s="18"/>
      <c r="C341" s="16"/>
      <c r="D341" s="11" t="str">
        <f t="shared" si="6"/>
        <v>0</v>
      </c>
      <c r="E341" s="17" t="str">
        <f>IFERROR(VLOOKUP($A341,'CR ACT'!$A$3:$G$9999,2,0),"")</f>
        <v/>
      </c>
      <c r="F341" s="17" t="str">
        <f>IFERROR(VLOOKUP($A341,'CR ACT'!$A$3:$G$9999,3,0),"")</f>
        <v/>
      </c>
      <c r="G341" s="16" t="str">
        <f>IFERROR(VLOOKUP($A341,'CR ACT'!$A$3:$G$9999,4,0),"")</f>
        <v/>
      </c>
      <c r="H341" s="17" t="str">
        <f>IFERROR(VLOOKUP($A341,'CR ACT'!$A$3:$G$9999,5,0),"")</f>
        <v/>
      </c>
      <c r="I341" s="17" t="str">
        <f>IFERROR(VLOOKUP($A341,'CR ACT'!$A$3:$G$9999,6,0),"")</f>
        <v/>
      </c>
      <c r="J341" s="22" t="str">
        <f>IFERROR(VLOOKUP($A341,'CR ACT'!$A$3:$G$9999,7,0),"")</f>
        <v/>
      </c>
    </row>
    <row r="342" ht="15.75" hidden="1" spans="1:10">
      <c r="A342" s="9">
        <v>36</v>
      </c>
      <c r="B342" s="10">
        <v>55</v>
      </c>
      <c r="C342" s="11">
        <v>1</v>
      </c>
      <c r="D342" s="11" t="str">
        <f t="shared" si="6"/>
        <v>55-1</v>
      </c>
      <c r="E342" s="12">
        <f>IFERROR(VLOOKUP($A342,'CR ACT'!$A$3:$G$9999,2,0),"")</f>
        <v>0.309027777777778</v>
      </c>
      <c r="F342" s="12" t="str">
        <f>IFERROR(VLOOKUP($A342,'CR ACT'!$A$3:$G$9999,3,0),"")</f>
        <v>PSL</v>
      </c>
      <c r="G342" s="11" t="str">
        <f>IFERROR(VLOOKUP($A342,'CR ACT'!$A$3:$G$9999,4,0),"")</f>
        <v>NH</v>
      </c>
      <c r="H342" s="12" t="str">
        <f>IFERROR(VLOOKUP($A342,'CR ACT'!$A$3:$G$9999,5,0),"")</f>
        <v>KLKV</v>
      </c>
      <c r="I342" s="12">
        <f>IFERROR(VLOOKUP($A342,'CR ACT'!$A$3:$G$9999,6,0),"")</f>
        <v>0.315972222222222</v>
      </c>
      <c r="J342" s="20">
        <f>IFERROR(VLOOKUP($A342,'CR ACT'!$A$3:$G$9999,7,0),"")</f>
        <v>3.5</v>
      </c>
    </row>
    <row r="343" ht="15.75" hidden="1" spans="1:10">
      <c r="A343" s="13">
        <v>634</v>
      </c>
      <c r="B343" s="14">
        <v>55</v>
      </c>
      <c r="C343" s="13">
        <v>2</v>
      </c>
      <c r="D343" s="11" t="str">
        <f t="shared" si="6"/>
        <v>55-2</v>
      </c>
      <c r="E343" s="15">
        <f>IFERROR(VLOOKUP($A343,'CR ACT'!$A$3:$G$9999,2,0),"")</f>
        <v>0.319444444444444</v>
      </c>
      <c r="F343" s="15" t="str">
        <f>IFERROR(VLOOKUP($A343,'CR ACT'!$A$3:$G$9999,3,0),"")</f>
        <v>KLKV</v>
      </c>
      <c r="G343" s="13" t="str">
        <f>IFERROR(VLOOKUP($A343,'CR ACT'!$A$3:$G$9999,4,0),"")</f>
        <v>PLKDA-PZKNU</v>
      </c>
      <c r="H343" s="15" t="str">
        <f>IFERROR(VLOOKUP($A343,'CR ACT'!$A$3:$G$9999,5,0),"")</f>
        <v>VLKA</v>
      </c>
      <c r="I343" s="15">
        <f>IFERROR(VLOOKUP($A343,'CR ACT'!$A$3:$G$9999,6,0),"")</f>
        <v>0.340277777777778</v>
      </c>
      <c r="J343" s="21">
        <f>IFERROR(VLOOKUP($A343,'CR ACT'!$A$3:$G$9999,7,0),"")</f>
        <v>13</v>
      </c>
    </row>
    <row r="344" ht="15.75" hidden="1" spans="1:11">
      <c r="A344" s="13">
        <v>638</v>
      </c>
      <c r="B344" s="10">
        <v>55</v>
      </c>
      <c r="C344" s="13">
        <v>3</v>
      </c>
      <c r="D344" s="11" t="str">
        <f t="shared" si="6"/>
        <v>55-3</v>
      </c>
      <c r="E344" s="15">
        <f>IFERROR(VLOOKUP($A344,'CR ACT'!$A$3:$G$9999,2,0),"")</f>
        <v>0.347222222222222</v>
      </c>
      <c r="F344" s="15" t="str">
        <f>IFERROR(VLOOKUP($A344,'CR ACT'!$A$3:$G$9999,3,0),"")</f>
        <v>VLKA</v>
      </c>
      <c r="G344" s="13" t="str">
        <f>IFERROR(VLOOKUP($A344,'CR ACT'!$A$3:$G$9999,4,0),"")</f>
        <v>PLKDA</v>
      </c>
      <c r="H344" s="15" t="str">
        <f>IFERROR(VLOOKUP($A344,'CR ACT'!$A$3:$G$9999,5,0),"")</f>
        <v>KLKV</v>
      </c>
      <c r="I344" s="15">
        <f>IFERROR(VLOOKUP($A344,'CR ACT'!$A$3:$G$9999,6,0),"")</f>
        <v>0.371527777777778</v>
      </c>
      <c r="J344" s="21">
        <f>IFERROR(VLOOKUP($A344,'CR ACT'!$A$3:$G$9999,7,0),"")</f>
        <v>13</v>
      </c>
      <c r="K344" s="1"/>
    </row>
    <row r="345" ht="15.75" hidden="1" spans="1:10">
      <c r="A345" s="13">
        <v>603</v>
      </c>
      <c r="B345" s="14">
        <v>55</v>
      </c>
      <c r="C345" s="13">
        <v>4</v>
      </c>
      <c r="D345" s="11" t="str">
        <f t="shared" si="6"/>
        <v>55-4</v>
      </c>
      <c r="E345" s="15">
        <f>IFERROR(VLOOKUP($A345,'CR ACT'!$A$3:$G$9999,2,0),"")</f>
        <v>0.378472222222222</v>
      </c>
      <c r="F345" s="15" t="str">
        <f>IFERROR(VLOOKUP($A345,'CR ACT'!$A$3:$G$9999,3,0),"")</f>
        <v>KLKV</v>
      </c>
      <c r="G345" s="13" t="str">
        <f>IFERROR(VLOOKUP($A345,'CR ACT'!$A$3:$G$9999,4,0),"")</f>
        <v>NH</v>
      </c>
      <c r="H345" s="15" t="str">
        <f>IFERROR(VLOOKUP($A345,'CR ACT'!$A$3:$G$9999,5,0),"")</f>
        <v>TVM</v>
      </c>
      <c r="I345" s="15">
        <f>IFERROR(VLOOKUP($A345,'CR ACT'!$A$3:$G$9999,6,0),"")</f>
        <v>0.444444444444444</v>
      </c>
      <c r="J345" s="21">
        <f>IFERROR(VLOOKUP($A345,'CR ACT'!$A$3:$G$9999,7,0),"")</f>
        <v>33.7</v>
      </c>
    </row>
    <row r="346" ht="15.75" hidden="1" spans="1:10">
      <c r="A346" s="13">
        <v>467</v>
      </c>
      <c r="B346" s="10">
        <v>28</v>
      </c>
      <c r="C346" s="13">
        <v>5</v>
      </c>
      <c r="D346" s="11" t="str">
        <f t="shared" si="6"/>
        <v>28-5</v>
      </c>
      <c r="E346" s="15">
        <f>IFERROR(VLOOKUP($A346,'CR ACT'!$A$3:$G$9999,2,0),"")</f>
        <v>0.666666666666667</v>
      </c>
      <c r="F346" s="15" t="str">
        <f>IFERROR(VLOOKUP($A346,'CR ACT'!$A$3:$G$9999,3,0),"")</f>
        <v>TVM</v>
      </c>
      <c r="G346" s="13" t="str">
        <f>IFERROR(VLOOKUP($A346,'CR ACT'!$A$3:$G$9999,4,0),"")</f>
        <v>NH</v>
      </c>
      <c r="H346" s="15" t="str">
        <f>IFERROR(VLOOKUP($A346,'CR ACT'!$A$3:$G$9999,5,0),"")</f>
        <v>KLKV</v>
      </c>
      <c r="I346" s="15">
        <f>IFERROR(VLOOKUP($A346,'CR ACT'!$A$3:$G$9999,6,0),"")</f>
        <v>0.722222222222222</v>
      </c>
      <c r="J346" s="21">
        <f>IFERROR(VLOOKUP($A346,'CR ACT'!$A$3:$G$9999,7,0),"")</f>
        <v>33.7</v>
      </c>
    </row>
    <row r="347" ht="15.75" hidden="1" spans="1:10">
      <c r="A347" s="13">
        <v>204</v>
      </c>
      <c r="B347" s="14">
        <v>55</v>
      </c>
      <c r="C347" s="13">
        <v>6</v>
      </c>
      <c r="D347" s="11" t="str">
        <f t="shared" si="6"/>
        <v>55-6</v>
      </c>
      <c r="E347" s="15">
        <f>IFERROR(VLOOKUP($A347,'CR ACT'!$A$3:$G$9999,2,0),"")</f>
        <v>0.652777777777778</v>
      </c>
      <c r="F347" s="15" t="str">
        <f>IFERROR(VLOOKUP($A347,'CR ACT'!$A$3:$G$9999,3,0),"")</f>
        <v>KLKV</v>
      </c>
      <c r="G347" s="13" t="str">
        <f>IFERROR(VLOOKUP($A347,'CR ACT'!$A$3:$G$9999,4,0),"")</f>
        <v>NH</v>
      </c>
      <c r="H347" s="15" t="str">
        <f>IFERROR(VLOOKUP($A347,'CR ACT'!$A$3:$G$9999,5,0),"")</f>
        <v>TVM</v>
      </c>
      <c r="I347" s="15">
        <f>IFERROR(VLOOKUP($A347,'CR ACT'!$A$3:$G$9999,6,0),"")</f>
        <v>0.715277777777778</v>
      </c>
      <c r="J347" s="21">
        <f>IFERROR(VLOOKUP($A347,'CR ACT'!$A$3:$G$9999,7,0),"")</f>
        <v>33.7</v>
      </c>
    </row>
    <row r="348" ht="15.75" hidden="1" spans="1:10">
      <c r="A348" s="13">
        <v>443</v>
      </c>
      <c r="B348" s="10">
        <v>23</v>
      </c>
      <c r="C348" s="13">
        <v>3</v>
      </c>
      <c r="D348" s="11" t="str">
        <f t="shared" si="6"/>
        <v>23-3</v>
      </c>
      <c r="E348" s="15">
        <f>IFERROR(VLOOKUP($A348,'CR ACT'!$A$3:$G$9999,2,0),"")</f>
        <v>0.680555555555556</v>
      </c>
      <c r="F348" s="15" t="str">
        <f>IFERROR(VLOOKUP($A348,'CR ACT'!$A$3:$G$9999,3,0),"")</f>
        <v>MC</v>
      </c>
      <c r="G348" s="13" t="str">
        <f>IFERROR(VLOOKUP($A348,'CR ACT'!$A$3:$G$9999,4,0),"")</f>
        <v>NH</v>
      </c>
      <c r="H348" s="15" t="str">
        <f>IFERROR(VLOOKUP($A348,'CR ACT'!$A$3:$G$9999,5,0),"")</f>
        <v>KLKV</v>
      </c>
      <c r="I348" s="15">
        <f>IFERROR(VLOOKUP($A348,'CR ACT'!$A$3:$G$9999,6,0),"")</f>
        <v>0.75</v>
      </c>
      <c r="J348" s="21">
        <f>IFERROR(VLOOKUP($A348,'CR ACT'!$A$3:$G$9999,7,0),"")</f>
        <v>40</v>
      </c>
    </row>
    <row r="349" ht="15.75" hidden="1" spans="1:10">
      <c r="A349" s="13">
        <v>76</v>
      </c>
      <c r="B349" s="14">
        <v>55</v>
      </c>
      <c r="C349" s="13">
        <v>8</v>
      </c>
      <c r="D349" s="11" t="str">
        <f t="shared" si="6"/>
        <v>55-8</v>
      </c>
      <c r="E349" s="15">
        <f>IFERROR(VLOOKUP($A349,'CR ACT'!$A$3:$G$9999,2,0),"")</f>
        <v>0.78125</v>
      </c>
      <c r="F349" s="15" t="str">
        <f>IFERROR(VLOOKUP($A349,'CR ACT'!$A$3:$G$9999,3,0),"")</f>
        <v>KLKV</v>
      </c>
      <c r="G349" s="13" t="str">
        <f>IFERROR(VLOOKUP($A349,'CR ACT'!$A$3:$G$9999,4,0),"")</f>
        <v>NH</v>
      </c>
      <c r="H349" s="15" t="str">
        <f>IFERROR(VLOOKUP($A349,'CR ACT'!$A$3:$G$9999,5,0),"")</f>
        <v>PSL</v>
      </c>
      <c r="I349" s="15">
        <f>IFERROR(VLOOKUP($A349,'CR ACT'!$A$3:$G$9999,6,0),"")</f>
        <v>0.788194444444444</v>
      </c>
      <c r="J349" s="21">
        <f>IFERROR(VLOOKUP($A349,'CR ACT'!$A$3:$G$9999,7,0),"")</f>
        <v>3.5</v>
      </c>
    </row>
    <row r="350" ht="15.75" hidden="1" spans="1:10">
      <c r="A350" s="13"/>
      <c r="B350" s="10"/>
      <c r="C350" s="13"/>
      <c r="D350" s="11" t="str">
        <f t="shared" si="6"/>
        <v>0</v>
      </c>
      <c r="E350" s="15" t="str">
        <f>IFERROR(VLOOKUP($A350,'CR ACT'!$A$3:$G$9999,2,0),"")</f>
        <v/>
      </c>
      <c r="F350" s="15" t="str">
        <f>IFERROR(VLOOKUP($A350,'CR ACT'!$A$3:$G$9999,3,0),"")</f>
        <v/>
      </c>
      <c r="G350" s="13" t="str">
        <f>IFERROR(VLOOKUP($A350,'CR ACT'!$A$3:$G$9999,4,0),"")</f>
        <v/>
      </c>
      <c r="H350" s="15" t="str">
        <f>IFERROR(VLOOKUP($A350,'CR ACT'!$A$3:$G$9999,5,0),"")</f>
        <v/>
      </c>
      <c r="I350" s="15" t="str">
        <f>IFERROR(VLOOKUP($A350,'CR ACT'!$A$3:$G$9999,6,0),"")</f>
        <v/>
      </c>
      <c r="J350" s="21" t="str">
        <f>IFERROR(VLOOKUP($A350,'CR ACT'!$A$3:$G$9999,7,0),"")</f>
        <v/>
      </c>
    </row>
    <row r="351" ht="15.75" hidden="1" spans="1:10">
      <c r="A351" s="13"/>
      <c r="B351" s="14"/>
      <c r="C351" s="13"/>
      <c r="D351" s="11" t="str">
        <f t="shared" si="6"/>
        <v>0</v>
      </c>
      <c r="E351" s="15" t="str">
        <f>IFERROR(VLOOKUP($A351,'CR ACT'!$A$3:$G$9999,2,0),"")</f>
        <v/>
      </c>
      <c r="F351" s="15" t="str">
        <f>IFERROR(VLOOKUP($A351,'CR ACT'!$A$3:$G$9999,3,0),"")</f>
        <v/>
      </c>
      <c r="G351" s="13" t="str">
        <f>IFERROR(VLOOKUP($A351,'CR ACT'!$A$3:$G$9999,4,0),"")</f>
        <v/>
      </c>
      <c r="H351" s="15" t="str">
        <f>IFERROR(VLOOKUP($A351,'CR ACT'!$A$3:$G$9999,5,0),"")</f>
        <v/>
      </c>
      <c r="I351" s="15" t="str">
        <f>IFERROR(VLOOKUP($A351,'CR ACT'!$A$3:$G$9999,6,0),"")</f>
        <v/>
      </c>
      <c r="J351" s="21" t="str">
        <f>IFERROR(VLOOKUP($A351,'CR ACT'!$A$3:$G$9999,7,0),"")</f>
        <v/>
      </c>
    </row>
    <row r="352" ht="16.5" hidden="1" spans="1:10">
      <c r="A352" s="13"/>
      <c r="B352" s="18"/>
      <c r="C352" s="16"/>
      <c r="D352" s="11" t="str">
        <f t="shared" si="6"/>
        <v>0</v>
      </c>
      <c r="E352" s="17" t="str">
        <f>IFERROR(VLOOKUP($A352,'CR ACT'!$A$3:$G$9999,2,0),"")</f>
        <v/>
      </c>
      <c r="F352" s="17" t="str">
        <f>IFERROR(VLOOKUP($A352,'CR ACT'!$A$3:$G$9999,3,0),"")</f>
        <v/>
      </c>
      <c r="G352" s="16" t="str">
        <f>IFERROR(VLOOKUP($A352,'CR ACT'!$A$3:$G$9999,4,0),"")</f>
        <v/>
      </c>
      <c r="H352" s="17" t="str">
        <f>IFERROR(VLOOKUP($A352,'CR ACT'!$A$3:$G$9999,5,0),"")</f>
        <v/>
      </c>
      <c r="I352" s="17" t="str">
        <f>IFERROR(VLOOKUP($A352,'CR ACT'!$A$3:$G$9999,6,0),"")</f>
        <v/>
      </c>
      <c r="J352" s="22" t="str">
        <f>IFERROR(VLOOKUP($A352,'CR ACT'!$A$3:$G$9999,7,0),"")</f>
        <v/>
      </c>
    </row>
    <row r="353" ht="15.75" hidden="1" spans="1:10">
      <c r="A353" s="9">
        <v>645</v>
      </c>
      <c r="B353" s="10">
        <v>56</v>
      </c>
      <c r="C353" s="11">
        <v>1</v>
      </c>
      <c r="D353" s="11" t="str">
        <f t="shared" si="6"/>
        <v>56-1</v>
      </c>
      <c r="E353" s="12">
        <f>IFERROR(VLOOKUP($A353,'CR ACT'!$A$3:$G$9999,2,0),"")</f>
        <v>0.208333333333333</v>
      </c>
      <c r="F353" s="12" t="str">
        <f>IFERROR(VLOOKUP($A353,'CR ACT'!$A$3:$G$9999,3,0),"")</f>
        <v>PSL</v>
      </c>
      <c r="G353" s="11" t="str">
        <f>IFERROR(VLOOKUP($A353,'CR ACT'!$A$3:$G$9999,4,0),"")</f>
        <v>KRKM-MJ</v>
      </c>
      <c r="H353" s="12" t="str">
        <f>IFERROR(VLOOKUP($A353,'CR ACT'!$A$3:$G$9999,5,0),"")</f>
        <v>TVM</v>
      </c>
      <c r="I353" s="12">
        <f>IFERROR(VLOOKUP($A353,'CR ACT'!$A$3:$G$9999,6,0),"")</f>
        <v>0.274305555555555</v>
      </c>
      <c r="J353" s="20">
        <f>IFERROR(VLOOKUP($A353,'CR ACT'!$A$3:$G$9999,7,0),"")</f>
        <v>39</v>
      </c>
    </row>
    <row r="354" ht="15.75" hidden="1" spans="1:10">
      <c r="A354" s="13">
        <v>648</v>
      </c>
      <c r="B354" s="14">
        <v>56</v>
      </c>
      <c r="C354" s="13">
        <v>2</v>
      </c>
      <c r="D354" s="11" t="str">
        <f t="shared" si="6"/>
        <v>56-2</v>
      </c>
      <c r="E354" s="15">
        <f>IFERROR(VLOOKUP($A354,'CR ACT'!$A$3:$G$9999,2,0),"")</f>
        <v>0.28125</v>
      </c>
      <c r="F354" s="15" t="str">
        <f>IFERROR(VLOOKUP($A354,'CR ACT'!$A$3:$G$9999,3,0),"")</f>
        <v>TVM</v>
      </c>
      <c r="G354" s="13" t="str">
        <f>IFERROR(VLOOKUP($A354,'CR ACT'!$A$3:$G$9999,4,0),"")</f>
        <v>NTA-MJ</v>
      </c>
      <c r="H354" s="15" t="str">
        <f>IFERROR(VLOOKUP($A354,'CR ACT'!$A$3:$G$9999,5,0),"")</f>
        <v>KRKM</v>
      </c>
      <c r="I354" s="15">
        <f>IFERROR(VLOOKUP($A354,'CR ACT'!$A$3:$G$9999,6,0),"")</f>
        <v>0.350694444444444</v>
      </c>
      <c r="J354" s="21">
        <f>IFERROR(VLOOKUP($A354,'CR ACT'!$A$3:$G$9999,7,0),"")</f>
        <v>34</v>
      </c>
    </row>
    <row r="355" ht="15.75" hidden="1" spans="1:10">
      <c r="A355" s="13">
        <v>646</v>
      </c>
      <c r="B355" s="10">
        <v>56</v>
      </c>
      <c r="C355" s="13">
        <v>3</v>
      </c>
      <c r="D355" s="11" t="str">
        <f t="shared" si="6"/>
        <v>56-3</v>
      </c>
      <c r="E355" s="15">
        <f>IFERROR(VLOOKUP($A355,'CR ACT'!$A$3:$G$9999,2,0),"")</f>
        <v>0.357638888888889</v>
      </c>
      <c r="F355" s="15" t="str">
        <f>IFERROR(VLOOKUP($A355,'CR ACT'!$A$3:$G$9999,3,0),"")</f>
        <v>KRKM</v>
      </c>
      <c r="G355" s="13" t="str">
        <f>IFERROR(VLOOKUP($A355,'CR ACT'!$A$3:$G$9999,4,0),"")</f>
        <v>MJ-NTA</v>
      </c>
      <c r="H355" s="15" t="str">
        <f>IFERROR(VLOOKUP($A355,'CR ACT'!$A$3:$G$9999,5,0),"")</f>
        <v>MC</v>
      </c>
      <c r="I355" s="15">
        <f>IFERROR(VLOOKUP($A355,'CR ACT'!$A$3:$G$9999,6,0),"")</f>
        <v>0.427083333333333</v>
      </c>
      <c r="J355" s="21">
        <f>IFERROR(VLOOKUP($A355,'CR ACT'!$A$3:$G$9999,7,0),"")</f>
        <v>41</v>
      </c>
    </row>
    <row r="356" ht="15.75" hidden="1" spans="1:10">
      <c r="A356" s="13">
        <v>649</v>
      </c>
      <c r="B356" s="14">
        <v>56</v>
      </c>
      <c r="C356" s="13">
        <v>4</v>
      </c>
      <c r="D356" s="11" t="str">
        <f t="shared" si="6"/>
        <v>56-4</v>
      </c>
      <c r="E356" s="15">
        <f>IFERROR(VLOOKUP($A356,'CR ACT'!$A$3:$G$9999,2,0),"")</f>
        <v>0.447916666666667</v>
      </c>
      <c r="F356" s="15" t="str">
        <f>IFERROR(VLOOKUP($A356,'CR ACT'!$A$3:$G$9999,3,0),"")</f>
        <v>MC</v>
      </c>
      <c r="G356" s="13" t="str">
        <f>IFERROR(VLOOKUP($A356,'CR ACT'!$A$3:$G$9999,4,0),"")</f>
        <v>NTA-MJ-KRKM</v>
      </c>
      <c r="H356" s="15" t="str">
        <f>IFERROR(VLOOKUP($A356,'CR ACT'!$A$3:$G$9999,5,0),"")</f>
        <v>PSL</v>
      </c>
      <c r="I356" s="15">
        <f>IFERROR(VLOOKUP($A356,'CR ACT'!$A$3:$G$9999,6,0),"")</f>
        <v>0.53125</v>
      </c>
      <c r="J356" s="21">
        <f>IFERROR(VLOOKUP($A356,'CR ACT'!$A$3:$G$9999,7,0),"")</f>
        <v>46</v>
      </c>
    </row>
    <row r="357" ht="15.75" hidden="1" spans="1:10">
      <c r="A357" s="13"/>
      <c r="B357" s="14"/>
      <c r="C357" s="13"/>
      <c r="D357" s="11" t="str">
        <f t="shared" si="6"/>
        <v>0</v>
      </c>
      <c r="E357" s="15" t="str">
        <f>IFERROR(VLOOKUP($A357,'CR ACT'!$A$3:$G$9999,2,0),"")</f>
        <v/>
      </c>
      <c r="F357" s="15" t="str">
        <f>IFERROR(VLOOKUP($A357,'CR ACT'!$A$3:$G$9999,3,0),"")</f>
        <v/>
      </c>
      <c r="G357" s="13" t="str">
        <f>IFERROR(VLOOKUP($A357,'CR ACT'!$A$3:$G$9999,4,0),"")</f>
        <v/>
      </c>
      <c r="H357" s="15" t="str">
        <f>IFERROR(VLOOKUP($A357,'CR ACT'!$A$3:$G$9999,5,0),"")</f>
        <v/>
      </c>
      <c r="I357" s="15" t="str">
        <f>IFERROR(VLOOKUP($A357,'CR ACT'!$A$3:$G$9999,6,0),"")</f>
        <v/>
      </c>
      <c r="J357" s="21" t="str">
        <f>IFERROR(VLOOKUP($A357,'CR ACT'!$A$3:$G$9999,7,0),"")</f>
        <v/>
      </c>
    </row>
    <row r="358" ht="15.75" hidden="1" spans="1:10">
      <c r="A358" s="13"/>
      <c r="B358" s="14"/>
      <c r="C358" s="13"/>
      <c r="D358" s="11" t="str">
        <f t="shared" si="6"/>
        <v>0</v>
      </c>
      <c r="E358" s="15" t="str">
        <f>IFERROR(VLOOKUP($A358,'CR ACT'!$A$3:$G$9999,2,0),"")</f>
        <v/>
      </c>
      <c r="F358" s="15" t="str">
        <f>IFERROR(VLOOKUP($A358,'CR ACT'!$A$3:$G$9999,3,0),"")</f>
        <v/>
      </c>
      <c r="G358" s="13" t="str">
        <f>IFERROR(VLOOKUP($A358,'CR ACT'!$A$3:$G$9999,4,0),"")</f>
        <v/>
      </c>
      <c r="H358" s="15" t="str">
        <f>IFERROR(VLOOKUP($A358,'CR ACT'!$A$3:$G$9999,5,0),"")</f>
        <v/>
      </c>
      <c r="I358" s="15" t="str">
        <f>IFERROR(VLOOKUP($A358,'CR ACT'!$A$3:$G$9999,6,0),"")</f>
        <v/>
      </c>
      <c r="J358" s="21" t="str">
        <f>IFERROR(VLOOKUP($A358,'CR ACT'!$A$3:$G$9999,7,0),"")</f>
        <v/>
      </c>
    </row>
    <row r="359" ht="15.75" hidden="1" spans="1:10">
      <c r="A359" s="13"/>
      <c r="B359" s="18"/>
      <c r="C359" s="13"/>
      <c r="D359" s="11" t="str">
        <f t="shared" si="6"/>
        <v>0</v>
      </c>
      <c r="E359" s="15" t="str">
        <f>IFERROR(VLOOKUP($A359,'CR ACT'!$A$3:$G$9999,2,0),"")</f>
        <v/>
      </c>
      <c r="F359" s="15" t="str">
        <f>IFERROR(VLOOKUP($A359,'CR ACT'!$A$3:$G$9999,3,0),"")</f>
        <v/>
      </c>
      <c r="G359" s="13" t="str">
        <f>IFERROR(VLOOKUP($A359,'CR ACT'!$A$3:$G$9999,4,0),"")</f>
        <v/>
      </c>
      <c r="H359" s="15" t="str">
        <f>IFERROR(VLOOKUP($A359,'CR ACT'!$A$3:$G$9999,5,0),"")</f>
        <v/>
      </c>
      <c r="I359" s="15" t="str">
        <f>IFERROR(VLOOKUP($A359,'CR ACT'!$A$3:$G$9999,6,0),"")</f>
        <v/>
      </c>
      <c r="J359" s="21" t="str">
        <f>IFERROR(VLOOKUP($A359,'CR ACT'!$A$3:$G$9999,7,0),"")</f>
        <v/>
      </c>
    </row>
    <row r="360" ht="15.75" hidden="1" spans="1:10">
      <c r="A360" s="13"/>
      <c r="B360" s="18"/>
      <c r="C360" s="13"/>
      <c r="D360" s="11" t="str">
        <f t="shared" si="6"/>
        <v>0</v>
      </c>
      <c r="E360" s="15"/>
      <c r="F360" s="15"/>
      <c r="G360" s="13"/>
      <c r="H360" s="15"/>
      <c r="I360" s="15"/>
      <c r="J360" s="21"/>
    </row>
    <row r="361" ht="15.75" hidden="1" spans="1:10">
      <c r="A361" s="13"/>
      <c r="B361" s="18"/>
      <c r="C361" s="13"/>
      <c r="D361" s="11" t="str">
        <f t="shared" si="6"/>
        <v>0</v>
      </c>
      <c r="E361" s="15"/>
      <c r="F361" s="15"/>
      <c r="G361" s="13"/>
      <c r="H361" s="15"/>
      <c r="I361" s="15"/>
      <c r="J361" s="21"/>
    </row>
    <row r="362" ht="15.75" hidden="1" spans="1:10">
      <c r="A362" s="13"/>
      <c r="B362" s="18"/>
      <c r="C362" s="13"/>
      <c r="D362" s="11" t="str">
        <f t="shared" si="6"/>
        <v>0</v>
      </c>
      <c r="E362" s="15"/>
      <c r="F362" s="15"/>
      <c r="G362" s="13"/>
      <c r="H362" s="15"/>
      <c r="I362" s="15"/>
      <c r="J362" s="21"/>
    </row>
    <row r="363" ht="15.75" hidden="1" spans="1:10">
      <c r="A363" s="13"/>
      <c r="B363" s="18"/>
      <c r="C363" s="13"/>
      <c r="D363" s="11" t="str">
        <f t="shared" si="6"/>
        <v>0</v>
      </c>
      <c r="E363" s="15"/>
      <c r="F363" s="15"/>
      <c r="G363" s="13"/>
      <c r="H363" s="15"/>
      <c r="I363" s="15"/>
      <c r="J363" s="21"/>
    </row>
    <row r="364" ht="16.5" hidden="1" spans="1:10">
      <c r="A364" s="13"/>
      <c r="B364" s="18"/>
      <c r="C364" s="16"/>
      <c r="D364" s="11" t="str">
        <f t="shared" si="6"/>
        <v>0</v>
      </c>
      <c r="E364" s="17" t="str">
        <f>IFERROR(VLOOKUP($A364,'CR ACT'!$A$3:$G$9999,2,0),"")</f>
        <v/>
      </c>
      <c r="F364" s="17" t="str">
        <f>IFERROR(VLOOKUP($A364,'CR ACT'!$A$3:$G$9999,3,0),"")</f>
        <v/>
      </c>
      <c r="G364" s="16" t="str">
        <f>IFERROR(VLOOKUP($A364,'CR ACT'!$A$3:$G$9999,4,0),"")</f>
        <v/>
      </c>
      <c r="H364" s="17" t="str">
        <f>IFERROR(VLOOKUP($A364,'CR ACT'!$A$3:$G$9999,5,0),"")</f>
        <v/>
      </c>
      <c r="I364" s="17" t="str">
        <f>IFERROR(VLOOKUP($A364,'CR ACT'!$A$3:$G$9999,6,0),"")</f>
        <v/>
      </c>
      <c r="J364" s="22" t="str">
        <f>IFERROR(VLOOKUP($A364,'CR ACT'!$A$3:$G$9999,7,0),"")</f>
        <v/>
      </c>
    </row>
    <row r="365" ht="15.75" hidden="1" spans="1:10">
      <c r="A365" s="9">
        <v>3</v>
      </c>
      <c r="B365" s="10">
        <v>57</v>
      </c>
      <c r="C365" s="11">
        <v>1</v>
      </c>
      <c r="D365" s="11" t="str">
        <f t="shared" si="6"/>
        <v>57-1</v>
      </c>
      <c r="E365" s="12">
        <f>IFERROR(VLOOKUP($A365,'CR ACT'!$A$3:$G$9999,2,0),"")</f>
        <v>0.277777777777778</v>
      </c>
      <c r="F365" s="12" t="str">
        <f>IFERROR(VLOOKUP($A365,'CR ACT'!$A$3:$G$9999,3,0),"")</f>
        <v>PSL</v>
      </c>
      <c r="G365" s="11" t="str">
        <f>IFERROR(VLOOKUP($A365,'CR ACT'!$A$3:$G$9999,4,0),"")</f>
        <v>NH</v>
      </c>
      <c r="H365" s="12" t="str">
        <f>IFERROR(VLOOKUP($A365,'CR ACT'!$A$3:$G$9999,5,0),"")</f>
        <v>KLKV</v>
      </c>
      <c r="I365" s="12">
        <f>IFERROR(VLOOKUP($A365,'CR ACT'!$A$3:$G$9999,6,0),"")</f>
        <v>0.284722222222222</v>
      </c>
      <c r="J365" s="20">
        <f>IFERROR(VLOOKUP($A365,'CR ACT'!$A$3:$G$9999,7,0),"")</f>
        <v>3.5</v>
      </c>
    </row>
    <row r="366" ht="15.75" hidden="1" spans="1:10">
      <c r="A366" s="13">
        <v>505</v>
      </c>
      <c r="B366" s="14">
        <v>57</v>
      </c>
      <c r="C366" s="13">
        <v>2</v>
      </c>
      <c r="D366" s="11" t="str">
        <f t="shared" si="6"/>
        <v>57-2</v>
      </c>
      <c r="E366" s="15">
        <f>IFERROR(VLOOKUP($A366,'CR ACT'!$A$3:$G$9999,2,0),"")</f>
        <v>0.291666666666667</v>
      </c>
      <c r="F366" s="15" t="str">
        <f>IFERROR(VLOOKUP($A366,'CR ACT'!$A$3:$G$9999,3,0),"")</f>
        <v>KLKV</v>
      </c>
      <c r="G366" s="13" t="str">
        <f>IFERROR(VLOOKUP($A366,'CR ACT'!$A$3:$G$9999,4,0),"")</f>
        <v>KRKM</v>
      </c>
      <c r="H366" s="15" t="str">
        <f>IFERROR(VLOOKUP($A366,'CR ACT'!$A$3:$G$9999,5,0),"")</f>
        <v>VLRD</v>
      </c>
      <c r="I366" s="15">
        <f>IFERROR(VLOOKUP($A366,'CR ACT'!$A$3:$G$9999,6,0),"")</f>
        <v>0.319444444444445</v>
      </c>
      <c r="J366" s="21">
        <f>IFERROR(VLOOKUP($A366,'CR ACT'!$A$3:$G$9999,7,0),"")</f>
        <v>17</v>
      </c>
    </row>
    <row r="367" ht="15.75" hidden="1" spans="1:10">
      <c r="A367" s="13">
        <v>547</v>
      </c>
      <c r="B367" s="10">
        <v>57</v>
      </c>
      <c r="C367" s="13">
        <v>3</v>
      </c>
      <c r="D367" s="11" t="str">
        <f t="shared" si="6"/>
        <v>57-3</v>
      </c>
      <c r="E367" s="15">
        <f>IFERROR(VLOOKUP($A367,'CR ACT'!$A$3:$G$9999,2,0),"")</f>
        <v>0.326388888888889</v>
      </c>
      <c r="F367" s="15" t="str">
        <f>IFERROR(VLOOKUP($A367,'CR ACT'!$A$3:$G$9999,3,0),"")</f>
        <v>VLRD</v>
      </c>
      <c r="G367" s="13" t="str">
        <f>IFERROR(VLOOKUP($A367,'CR ACT'!$A$3:$G$9999,4,0),"")</f>
        <v>KRKM</v>
      </c>
      <c r="H367" s="15" t="str">
        <f>IFERROR(VLOOKUP($A367,'CR ACT'!$A$3:$G$9999,5,0),"")</f>
        <v>KLKV</v>
      </c>
      <c r="I367" s="15">
        <f>IFERROR(VLOOKUP($A367,'CR ACT'!$A$3:$G$9999,6,0),"")</f>
        <v>0.354166666666667</v>
      </c>
      <c r="J367" s="21">
        <f>IFERROR(VLOOKUP($A367,'CR ACT'!$A$3:$G$9999,7,0),"")</f>
        <v>17</v>
      </c>
    </row>
    <row r="368" ht="15.75" hidden="1" spans="1:10">
      <c r="A368" s="13">
        <v>511</v>
      </c>
      <c r="B368" s="14">
        <v>57</v>
      </c>
      <c r="C368" s="13">
        <v>4</v>
      </c>
      <c r="D368" s="11" t="str">
        <f t="shared" si="6"/>
        <v>57-4</v>
      </c>
      <c r="E368" s="15">
        <f>IFERROR(VLOOKUP($A368,'CR ACT'!$A$3:$G$9999,2,0),"")</f>
        <v>0.375</v>
      </c>
      <c r="F368" s="15" t="str">
        <f>IFERROR(VLOOKUP($A368,'CR ACT'!$A$3:$G$9999,3,0),"")</f>
        <v>KLKV</v>
      </c>
      <c r="G368" s="13" t="str">
        <f>IFERROR(VLOOKUP($A368,'CR ACT'!$A$3:$G$9999,4,0),"")</f>
        <v>KRKM</v>
      </c>
      <c r="H368" s="15" t="str">
        <f>IFERROR(VLOOKUP($A368,'CR ACT'!$A$3:$G$9999,5,0),"")</f>
        <v>VLRD</v>
      </c>
      <c r="I368" s="15">
        <f>IFERROR(VLOOKUP($A368,'CR ACT'!$A$3:$G$9999,6,0),"")</f>
        <v>0.402777777777778</v>
      </c>
      <c r="J368" s="21">
        <f>IFERROR(VLOOKUP($A368,'CR ACT'!$A$3:$G$9999,7,0),"")</f>
        <v>17</v>
      </c>
    </row>
    <row r="369" ht="15.75" hidden="1" spans="1:10">
      <c r="A369" s="13">
        <v>556</v>
      </c>
      <c r="B369" s="10">
        <v>57</v>
      </c>
      <c r="C369" s="13">
        <v>5</v>
      </c>
      <c r="D369" s="11" t="str">
        <f t="shared" si="6"/>
        <v>57-5</v>
      </c>
      <c r="E369" s="15">
        <f>IFERROR(VLOOKUP($A369,'CR ACT'!$A$3:$G$9999,2,0),"")</f>
        <v>0.409722222222222</v>
      </c>
      <c r="F369" s="15" t="str">
        <f>IFERROR(VLOOKUP($A369,'CR ACT'!$A$3:$G$9999,3,0),"")</f>
        <v>VLRD</v>
      </c>
      <c r="G369" s="13" t="str">
        <f>IFERROR(VLOOKUP($A369,'CR ACT'!$A$3:$G$9999,4,0),"")</f>
        <v>KRKM</v>
      </c>
      <c r="H369" s="15" t="str">
        <f>IFERROR(VLOOKUP($A369,'CR ACT'!$A$3:$G$9999,5,0),"")</f>
        <v>KLKV</v>
      </c>
      <c r="I369" s="15">
        <f>IFERROR(VLOOKUP($A369,'CR ACT'!$A$3:$G$9999,6,0),"")</f>
        <v>0.4375</v>
      </c>
      <c r="J369" s="21">
        <f>IFERROR(VLOOKUP($A369,'CR ACT'!$A$3:$G$9999,7,0),"")</f>
        <v>17</v>
      </c>
    </row>
    <row r="370" ht="15.75" hidden="1" spans="1:10">
      <c r="A370" s="13">
        <v>180</v>
      </c>
      <c r="B370" s="14">
        <v>57</v>
      </c>
      <c r="C370" s="13">
        <v>6</v>
      </c>
      <c r="D370" s="11" t="str">
        <f t="shared" si="6"/>
        <v>57-6</v>
      </c>
      <c r="E370" s="15">
        <f>IFERROR(VLOOKUP($A370,'CR ACT'!$A$3:$G$9999,2,0),"")</f>
        <v>0.444444444444444</v>
      </c>
      <c r="F370" s="15" t="str">
        <f>IFERROR(VLOOKUP($A370,'CR ACT'!$A$3:$G$9999,3,0),"")</f>
        <v>KLKV</v>
      </c>
      <c r="G370" s="13" t="str">
        <f>IFERROR(VLOOKUP($A370,'CR ACT'!$A$3:$G$9999,4,0),"")</f>
        <v>NH</v>
      </c>
      <c r="H370" s="15" t="str">
        <f>IFERROR(VLOOKUP($A370,'CR ACT'!$A$3:$G$9999,5,0),"")</f>
        <v>MC</v>
      </c>
      <c r="I370" s="15">
        <f>IFERROR(VLOOKUP($A370,'CR ACT'!$A$3:$G$9999,6,0),"")</f>
        <v>0.513888888888889</v>
      </c>
      <c r="J370" s="21">
        <f>IFERROR(VLOOKUP($A370,'CR ACT'!$A$3:$G$9999,7,0),"")</f>
        <v>40</v>
      </c>
    </row>
    <row r="371" ht="15.75" hidden="1" spans="1:10">
      <c r="A371" s="13">
        <v>334</v>
      </c>
      <c r="B371" s="10">
        <v>24</v>
      </c>
      <c r="C371" s="13">
        <v>7</v>
      </c>
      <c r="D371" s="11" t="str">
        <f t="shared" si="6"/>
        <v>24-7</v>
      </c>
      <c r="E371" s="15">
        <f>IFERROR(VLOOKUP($A371,'CR ACT'!$A$3:$G$9999,2,0),"")</f>
        <v>0.729166666666667</v>
      </c>
      <c r="F371" s="15" t="str">
        <f>IFERROR(VLOOKUP($A371,'CR ACT'!$A$3:$G$9999,3,0),"")</f>
        <v>MC</v>
      </c>
      <c r="G371" s="13" t="str">
        <f>IFERROR(VLOOKUP($A371,'CR ACT'!$A$3:$G$9999,4,0),"")</f>
        <v>NH-KLKV</v>
      </c>
      <c r="H371" s="15" t="str">
        <f>IFERROR(VLOOKUP($A371,'CR ACT'!$A$3:$G$9999,5,0),"")</f>
        <v>PSL</v>
      </c>
      <c r="I371" s="15">
        <f>IFERROR(VLOOKUP($A371,'CR ACT'!$A$3:$G$9999,6,0),"")</f>
        <v>0.802083333333333</v>
      </c>
      <c r="J371" s="21">
        <f>IFERROR(VLOOKUP($A371,'CR ACT'!$A$3:$G$9999,7,0),"")</f>
        <v>43.5</v>
      </c>
    </row>
    <row r="372" ht="15.75" hidden="1" spans="1:10">
      <c r="A372" s="13">
        <v>91</v>
      </c>
      <c r="B372" s="14">
        <v>57</v>
      </c>
      <c r="C372" s="13">
        <v>8</v>
      </c>
      <c r="D372" s="11" t="str">
        <f t="shared" si="6"/>
        <v>57-8</v>
      </c>
      <c r="E372" s="15">
        <f>IFERROR(VLOOKUP($A372,'CR ACT'!$A$3:$G$9999,2,0),"")</f>
        <v>0.59375</v>
      </c>
      <c r="F372" s="15" t="str">
        <f>IFERROR(VLOOKUP($A372,'CR ACT'!$A$3:$G$9999,3,0),"")</f>
        <v>KLKV</v>
      </c>
      <c r="G372" s="13" t="str">
        <f>IFERROR(VLOOKUP($A372,'CR ACT'!$A$3:$G$9999,4,0),"")</f>
        <v>NH</v>
      </c>
      <c r="H372" s="15" t="str">
        <f>IFERROR(VLOOKUP($A372,'CR ACT'!$A$3:$G$9999,5,0),"")</f>
        <v>PSL</v>
      </c>
      <c r="I372" s="15">
        <f>IFERROR(VLOOKUP($A372,'CR ACT'!$A$3:$G$9999,6,0),"")</f>
        <v>0.600694444444444</v>
      </c>
      <c r="J372" s="21">
        <f>IFERROR(VLOOKUP($A372,'CR ACT'!$A$3:$G$9999,7,0),"")</f>
        <v>3.5</v>
      </c>
    </row>
    <row r="373" ht="15.75" hidden="1" spans="1:10">
      <c r="A373" s="13"/>
      <c r="B373" s="10"/>
      <c r="C373" s="13"/>
      <c r="D373" s="11" t="str">
        <f t="shared" si="6"/>
        <v>0</v>
      </c>
      <c r="E373" s="15" t="str">
        <f>IFERROR(VLOOKUP($A373,'CR ACT'!$A$3:$G$9999,2,0),"")</f>
        <v/>
      </c>
      <c r="F373" s="15" t="str">
        <f>IFERROR(VLOOKUP($A373,'CR ACT'!$A$3:$G$9999,3,0),"")</f>
        <v/>
      </c>
      <c r="G373" s="13" t="str">
        <f>IFERROR(VLOOKUP($A373,'CR ACT'!$A$3:$G$9999,4,0),"")</f>
        <v/>
      </c>
      <c r="H373" s="15" t="str">
        <f>IFERROR(VLOOKUP($A373,'CR ACT'!$A$3:$G$9999,5,0),"")</f>
        <v/>
      </c>
      <c r="I373" s="15" t="str">
        <f>IFERROR(VLOOKUP($A373,'CR ACT'!$A$3:$G$9999,6,0),"")</f>
        <v/>
      </c>
      <c r="J373" s="21" t="str">
        <f>IFERROR(VLOOKUP($A373,'CR ACT'!$A$3:$G$9999,7,0),"")</f>
        <v/>
      </c>
    </row>
    <row r="374" ht="15.75" hidden="1" spans="1:10">
      <c r="A374" s="13"/>
      <c r="B374" s="14"/>
      <c r="C374" s="13"/>
      <c r="D374" s="11" t="str">
        <f t="shared" si="6"/>
        <v>0</v>
      </c>
      <c r="E374" s="15" t="str">
        <f>IFERROR(VLOOKUP($A374,'CR ACT'!$A$3:$G$9999,2,0),"")</f>
        <v/>
      </c>
      <c r="F374" s="15" t="str">
        <f>IFERROR(VLOOKUP($A374,'CR ACT'!$A$3:$G$9999,3,0),"")</f>
        <v/>
      </c>
      <c r="G374" s="13" t="str">
        <f>IFERROR(VLOOKUP($A374,'CR ACT'!$A$3:$G$9999,4,0),"")</f>
        <v/>
      </c>
      <c r="H374" s="15" t="str">
        <f>IFERROR(VLOOKUP($A374,'CR ACT'!$A$3:$G$9999,5,0),"")</f>
        <v/>
      </c>
      <c r="I374" s="15" t="str">
        <f>IFERROR(VLOOKUP($A374,'CR ACT'!$A$3:$G$9999,6,0),"")</f>
        <v/>
      </c>
      <c r="J374" s="21" t="str">
        <f>IFERROR(VLOOKUP($A374,'CR ACT'!$A$3:$G$9999,7,0),"")</f>
        <v/>
      </c>
    </row>
    <row r="375" ht="16.5" hidden="1" spans="1:10">
      <c r="A375" s="13"/>
      <c r="B375" s="18"/>
      <c r="C375" s="16"/>
      <c r="D375" s="11" t="str">
        <f t="shared" si="6"/>
        <v>0</v>
      </c>
      <c r="E375" s="17" t="str">
        <f>IFERROR(VLOOKUP($A375,'CR ACT'!$A$3:$G$9999,2,0),"")</f>
        <v/>
      </c>
      <c r="F375" s="17" t="str">
        <f>IFERROR(VLOOKUP($A375,'CR ACT'!$A$3:$G$9999,3,0),"")</f>
        <v/>
      </c>
      <c r="G375" s="16" t="str">
        <f>IFERROR(VLOOKUP($A375,'CR ACT'!$A$3:$G$9999,4,0),"")</f>
        <v/>
      </c>
      <c r="H375" s="17" t="str">
        <f>IFERROR(VLOOKUP($A375,'CR ACT'!$A$3:$G$9999,5,0),"")</f>
        <v/>
      </c>
      <c r="I375" s="17" t="str">
        <f>IFERROR(VLOOKUP($A375,'CR ACT'!$A$3:$G$9999,6,0),"")</f>
        <v/>
      </c>
      <c r="J375" s="22" t="str">
        <f>IFERROR(VLOOKUP($A375,'CR ACT'!$A$3:$G$9999,7,0),"")</f>
        <v/>
      </c>
    </row>
    <row r="376" ht="15.75" hidden="1" spans="1:10">
      <c r="A376" s="9">
        <v>509</v>
      </c>
      <c r="B376" s="10">
        <v>58</v>
      </c>
      <c r="C376" s="11">
        <v>1</v>
      </c>
      <c r="D376" s="11" t="str">
        <f t="shared" si="6"/>
        <v>58-1</v>
      </c>
      <c r="E376" s="12">
        <f>IFERROR(VLOOKUP($A376,'CR ACT'!$A$3:$G$9999,2,0),"")</f>
        <v>0.354166666666667</v>
      </c>
      <c r="F376" s="12" t="str">
        <f>IFERROR(VLOOKUP($A376,'CR ACT'!$A$3:$G$9999,3,0),"")</f>
        <v>PSL</v>
      </c>
      <c r="G376" s="11" t="str">
        <f>IFERROR(VLOOKUP($A376,'CR ACT'!$A$3:$G$9999,4,0),"")</f>
        <v>KRKM</v>
      </c>
      <c r="H376" s="12" t="str">
        <f>IFERROR(VLOOKUP($A376,'CR ACT'!$A$3:$G$9999,5,0),"")</f>
        <v>VLRD</v>
      </c>
      <c r="I376" s="12">
        <f>IFERROR(VLOOKUP($A376,'CR ACT'!$A$3:$G$9999,6,0),"")</f>
        <v>0.388888888888889</v>
      </c>
      <c r="J376" s="20">
        <f>IFERROR(VLOOKUP($A376,'CR ACT'!$A$3:$G$9999,7,0),"")</f>
        <v>17</v>
      </c>
    </row>
    <row r="377" ht="15.75" hidden="1" spans="1:10">
      <c r="A377" s="13">
        <v>552</v>
      </c>
      <c r="B377" s="14">
        <v>58</v>
      </c>
      <c r="C377" s="13">
        <v>2</v>
      </c>
      <c r="D377" s="11" t="str">
        <f t="shared" si="6"/>
        <v>58-2</v>
      </c>
      <c r="E377" s="15">
        <f>IFERROR(VLOOKUP($A377,'CR ACT'!$A$3:$G$9999,2,0),"")</f>
        <v>0.395833333333333</v>
      </c>
      <c r="F377" s="15" t="str">
        <f>IFERROR(VLOOKUP($A377,'CR ACT'!$A$3:$G$9999,3,0),"")</f>
        <v>VLRD</v>
      </c>
      <c r="G377" s="13" t="str">
        <f>IFERROR(VLOOKUP($A377,'CR ACT'!$A$3:$G$9999,4,0),"")</f>
        <v>KRKM</v>
      </c>
      <c r="H377" s="15" t="str">
        <f>IFERROR(VLOOKUP($A377,'CR ACT'!$A$3:$G$9999,5,0),"")</f>
        <v>KLKV</v>
      </c>
      <c r="I377" s="15">
        <f>IFERROR(VLOOKUP($A377,'CR ACT'!$A$3:$G$9999,6,0),"")</f>
        <v>0.423611111111111</v>
      </c>
      <c r="J377" s="21">
        <f>IFERROR(VLOOKUP($A377,'CR ACT'!$A$3:$G$9999,7,0),"")</f>
        <v>17</v>
      </c>
    </row>
    <row r="378" ht="15.75" hidden="1" spans="1:10">
      <c r="A378" s="13">
        <v>524</v>
      </c>
      <c r="B378" s="10">
        <v>58</v>
      </c>
      <c r="C378" s="13">
        <v>3</v>
      </c>
      <c r="D378" s="11" t="str">
        <f t="shared" si="6"/>
        <v>58-3</v>
      </c>
      <c r="E378" s="15">
        <f>IFERROR(VLOOKUP($A378,'CR ACT'!$A$3:$G$9999,2,0),"")</f>
        <v>0.545138888888889</v>
      </c>
      <c r="F378" s="15" t="str">
        <f>IFERROR(VLOOKUP($A378,'CR ACT'!$A$3:$G$9999,3,0),"")</f>
        <v>KLKV</v>
      </c>
      <c r="G378" s="13" t="str">
        <f>IFERROR(VLOOKUP($A378,'CR ACT'!$A$3:$G$9999,4,0),"")</f>
        <v>KRKM</v>
      </c>
      <c r="H378" s="15" t="str">
        <f>IFERROR(VLOOKUP($A378,'CR ACT'!$A$3:$G$9999,5,0),"")</f>
        <v>VLRD</v>
      </c>
      <c r="I378" s="15">
        <f>IFERROR(VLOOKUP($A378,'CR ACT'!$A$3:$G$9999,6,0),"")</f>
        <v>0.572916666666667</v>
      </c>
      <c r="J378" s="21">
        <f>IFERROR(VLOOKUP($A378,'CR ACT'!$A$3:$G$9999,7,0),"")</f>
        <v>17</v>
      </c>
    </row>
    <row r="379" ht="15.75" hidden="1" spans="1:10">
      <c r="A379" s="13">
        <v>568</v>
      </c>
      <c r="B379" s="14">
        <v>58</v>
      </c>
      <c r="C379" s="13">
        <v>4</v>
      </c>
      <c r="D379" s="11" t="str">
        <f t="shared" si="6"/>
        <v>58-4</v>
      </c>
      <c r="E379" s="15">
        <f>IFERROR(VLOOKUP($A379,'CR ACT'!$A$3:$G$9999,2,0),"")</f>
        <v>0.579861111111111</v>
      </c>
      <c r="F379" s="15" t="str">
        <f>IFERROR(VLOOKUP($A379,'CR ACT'!$A$3:$G$9999,3,0),"")</f>
        <v>VLRD</v>
      </c>
      <c r="G379" s="13" t="str">
        <f>IFERROR(VLOOKUP($A379,'CR ACT'!$A$3:$G$9999,4,0),"")</f>
        <v>KRKM</v>
      </c>
      <c r="H379" s="15" t="str">
        <f>IFERROR(VLOOKUP($A379,'CR ACT'!$A$3:$G$9999,5,0),"")</f>
        <v>KLKV</v>
      </c>
      <c r="I379" s="15">
        <f>IFERROR(VLOOKUP($A379,'CR ACT'!$A$3:$G$9999,6,0),"")</f>
        <v>0.607638888888889</v>
      </c>
      <c r="J379" s="21">
        <f>IFERROR(VLOOKUP($A379,'CR ACT'!$A$3:$G$9999,7,0),"")</f>
        <v>17</v>
      </c>
    </row>
    <row r="380" ht="15.75" hidden="1" spans="1:10">
      <c r="A380" s="13">
        <v>528</v>
      </c>
      <c r="B380" s="10">
        <v>58</v>
      </c>
      <c r="C380" s="13">
        <v>5</v>
      </c>
      <c r="D380" s="11" t="str">
        <f t="shared" si="6"/>
        <v>58-5</v>
      </c>
      <c r="E380" s="15">
        <f>IFERROR(VLOOKUP($A380,'CR ACT'!$A$3:$G$9999,2,0),"")</f>
        <v>0.614583333333333</v>
      </c>
      <c r="F380" s="15" t="str">
        <f>IFERROR(VLOOKUP($A380,'CR ACT'!$A$3:$G$9999,3,0),"")</f>
        <v>KLKV</v>
      </c>
      <c r="G380" s="13" t="str">
        <f>IFERROR(VLOOKUP($A380,'CR ACT'!$A$3:$G$9999,4,0),"")</f>
        <v>KRKM</v>
      </c>
      <c r="H380" s="15" t="str">
        <f>IFERROR(VLOOKUP($A380,'CR ACT'!$A$3:$G$9999,5,0),"")</f>
        <v>VLRD</v>
      </c>
      <c r="I380" s="15">
        <f>IFERROR(VLOOKUP($A380,'CR ACT'!$A$3:$G$9999,6,0),"")</f>
        <v>0.642361111111111</v>
      </c>
      <c r="J380" s="21">
        <f>IFERROR(VLOOKUP($A380,'CR ACT'!$A$3:$G$9999,7,0),"")</f>
        <v>17</v>
      </c>
    </row>
    <row r="381" ht="15.75" hidden="1" spans="1:10">
      <c r="A381" s="13">
        <v>573</v>
      </c>
      <c r="B381" s="14">
        <v>58</v>
      </c>
      <c r="C381" s="13">
        <v>6</v>
      </c>
      <c r="D381" s="11" t="str">
        <f t="shared" si="6"/>
        <v>58-6</v>
      </c>
      <c r="E381" s="15">
        <f>IFERROR(VLOOKUP($A381,'CR ACT'!$A$3:$G$9999,2,0),"")</f>
        <v>0.663194444444444</v>
      </c>
      <c r="F381" s="15" t="str">
        <f>IFERROR(VLOOKUP($A381,'CR ACT'!$A$3:$G$9999,3,0),"")</f>
        <v>VLRD</v>
      </c>
      <c r="G381" s="13" t="str">
        <f>IFERROR(VLOOKUP($A381,'CR ACT'!$A$3:$G$9999,4,0),"")</f>
        <v>KRKM</v>
      </c>
      <c r="H381" s="15" t="str">
        <f>IFERROR(VLOOKUP($A381,'CR ACT'!$A$3:$G$9999,5,0),"")</f>
        <v>KLKV</v>
      </c>
      <c r="I381" s="15">
        <f>IFERROR(VLOOKUP($A381,'CR ACT'!$A$3:$G$9999,6,0),"")</f>
        <v>0.690972222222222</v>
      </c>
      <c r="J381" s="21">
        <f>IFERROR(VLOOKUP($A381,'CR ACT'!$A$3:$G$9999,7,0),"")</f>
        <v>17</v>
      </c>
    </row>
    <row r="382" ht="15.75" hidden="1" spans="1:10">
      <c r="A382" s="13">
        <v>535</v>
      </c>
      <c r="B382" s="10">
        <v>58</v>
      </c>
      <c r="C382" s="13">
        <v>7</v>
      </c>
      <c r="D382" s="11" t="str">
        <f t="shared" si="6"/>
        <v>58-7</v>
      </c>
      <c r="E382" s="15">
        <f>IFERROR(VLOOKUP($A382,'CR ACT'!$A$3:$G$9999,2,0),"")</f>
        <v>0.697916666666667</v>
      </c>
      <c r="F382" s="15" t="str">
        <f>IFERROR(VLOOKUP($A382,'CR ACT'!$A$3:$G$9999,3,0),"")</f>
        <v>KLKV</v>
      </c>
      <c r="G382" s="13" t="str">
        <f>IFERROR(VLOOKUP($A382,'CR ACT'!$A$3:$G$9999,4,0),"")</f>
        <v>KRKM</v>
      </c>
      <c r="H382" s="15" t="str">
        <f>IFERROR(VLOOKUP($A382,'CR ACT'!$A$3:$G$9999,5,0),"")</f>
        <v>VLRD</v>
      </c>
      <c r="I382" s="15">
        <f>IFERROR(VLOOKUP($A382,'CR ACT'!$A$3:$G$9999,6,0),"")</f>
        <v>0.725694444444445</v>
      </c>
      <c r="J382" s="21">
        <f>IFERROR(VLOOKUP($A382,'CR ACT'!$A$3:$G$9999,7,0),"")</f>
        <v>17</v>
      </c>
    </row>
    <row r="383" ht="15.75" hidden="1" spans="1:10">
      <c r="A383" s="13">
        <v>578</v>
      </c>
      <c r="B383" s="14">
        <v>58</v>
      </c>
      <c r="C383" s="13">
        <v>8</v>
      </c>
      <c r="D383" s="11" t="str">
        <f t="shared" si="6"/>
        <v>58-8</v>
      </c>
      <c r="E383" s="15">
        <f>IFERROR(VLOOKUP($A383,'CR ACT'!$A$3:$G$9999,2,0),"")</f>
        <v>0.732638888888889</v>
      </c>
      <c r="F383" s="15" t="str">
        <f>IFERROR(VLOOKUP($A383,'CR ACT'!$A$3:$G$9999,3,0),"")</f>
        <v>VLRD</v>
      </c>
      <c r="G383" s="13" t="str">
        <f>IFERROR(VLOOKUP($A383,'CR ACT'!$A$3:$G$9999,4,0),"")</f>
        <v>KRKM</v>
      </c>
      <c r="H383" s="15" t="str">
        <f>IFERROR(VLOOKUP($A383,'CR ACT'!$A$3:$G$9999,5,0),"")</f>
        <v>KLKV</v>
      </c>
      <c r="I383" s="15">
        <f>IFERROR(VLOOKUP($A383,'CR ACT'!$A$3:$G$9999,6,0),"")</f>
        <v>0.760416666666667</v>
      </c>
      <c r="J383" s="21">
        <f>IFERROR(VLOOKUP($A383,'CR ACT'!$A$3:$G$9999,7,0),"")</f>
        <v>17</v>
      </c>
    </row>
    <row r="384" ht="15.75" hidden="1" spans="1:10">
      <c r="A384" s="13">
        <v>538</v>
      </c>
      <c r="B384" s="10">
        <v>58</v>
      </c>
      <c r="C384" s="13">
        <v>9</v>
      </c>
      <c r="D384" s="11" t="str">
        <f t="shared" si="6"/>
        <v>58-9</v>
      </c>
      <c r="E384" s="15">
        <f>IFERROR(VLOOKUP($A384,'CR ACT'!$A$3:$G$9999,2,0),"")</f>
        <v>0.767361111111111</v>
      </c>
      <c r="F384" s="15" t="str">
        <f>IFERROR(VLOOKUP($A384,'CR ACT'!$A$3:$G$9999,3,0),"")</f>
        <v>KLKV</v>
      </c>
      <c r="G384" s="13" t="str">
        <f>IFERROR(VLOOKUP($A384,'CR ACT'!$A$3:$G$9999,4,0),"")</f>
        <v>KRKM</v>
      </c>
      <c r="H384" s="15" t="str">
        <f>IFERROR(VLOOKUP($A384,'CR ACT'!$A$3:$G$9999,5,0),"")</f>
        <v>VLRD</v>
      </c>
      <c r="I384" s="15">
        <f>IFERROR(VLOOKUP($A384,'CR ACT'!$A$3:$G$9999,6,0),"")</f>
        <v>0.795138888888889</v>
      </c>
      <c r="J384" s="21">
        <f>IFERROR(VLOOKUP($A384,'CR ACT'!$A$3:$G$9999,7,0),"")</f>
        <v>17</v>
      </c>
    </row>
    <row r="385" ht="16.5" hidden="1" spans="1:10">
      <c r="A385" s="13">
        <v>580</v>
      </c>
      <c r="B385" s="14">
        <v>58</v>
      </c>
      <c r="C385" s="13">
        <v>10</v>
      </c>
      <c r="D385" s="11" t="str">
        <f t="shared" si="6"/>
        <v>58-10</v>
      </c>
      <c r="E385" s="17">
        <f>IFERROR(VLOOKUP($A385,'CR ACT'!$A$3:$G$9999,2,0),"")</f>
        <v>0.802083333333333</v>
      </c>
      <c r="F385" s="17" t="str">
        <f>IFERROR(VLOOKUP($A385,'CR ACT'!$A$3:$G$9999,3,0),"")</f>
        <v>VLRD</v>
      </c>
      <c r="G385" s="16" t="str">
        <f>IFERROR(VLOOKUP($A385,'CR ACT'!$A$3:$G$9999,4,0),"")</f>
        <v>KRKM</v>
      </c>
      <c r="H385" s="17" t="str">
        <f>IFERROR(VLOOKUP($A385,'CR ACT'!$A$3:$G$9999,5,0),"")</f>
        <v>PSL</v>
      </c>
      <c r="I385" s="17">
        <f>IFERROR(VLOOKUP($A385,'CR ACT'!$A$3:$G$9999,6,0),"")</f>
        <v>0.829861111111111</v>
      </c>
      <c r="J385" s="22">
        <f>IFERROR(VLOOKUP($A385,'CR ACT'!$A$3:$G$9999,7,0),"")</f>
        <v>17</v>
      </c>
    </row>
    <row r="386" ht="15.75" hidden="1" spans="1:10">
      <c r="A386" s="9">
        <v>13</v>
      </c>
      <c r="B386" s="10">
        <v>59</v>
      </c>
      <c r="C386" s="11">
        <v>1</v>
      </c>
      <c r="D386" s="11" t="str">
        <f t="shared" si="6"/>
        <v>59-1</v>
      </c>
      <c r="E386" s="12">
        <f>IFERROR(VLOOKUP($A386,'CR ACT'!$A$3:$G$9999,2,0),"")</f>
        <v>0.229166666666667</v>
      </c>
      <c r="F386" s="12" t="str">
        <f>IFERROR(VLOOKUP($A386,'CR ACT'!$A$3:$G$9999,3,0),"")</f>
        <v>PSL</v>
      </c>
      <c r="G386" s="11" t="str">
        <f>IFERROR(VLOOKUP($A386,'CR ACT'!$A$3:$G$9999,4,0),"")</f>
        <v>NH</v>
      </c>
      <c r="H386" s="12" t="str">
        <f>IFERROR(VLOOKUP($A386,'CR ACT'!$A$3:$G$9999,5,0),"")</f>
        <v>KLKV</v>
      </c>
      <c r="I386" s="12">
        <f>IFERROR(VLOOKUP($A386,'CR ACT'!$A$3:$G$9999,6,0),"")</f>
        <v>0.236111111111111</v>
      </c>
      <c r="J386" s="20">
        <f>IFERROR(VLOOKUP($A386,'CR ACT'!$A$3:$G$9999,7,0),"")</f>
        <v>3.5</v>
      </c>
    </row>
    <row r="387" ht="15.75" hidden="1" spans="1:10">
      <c r="A387" s="13">
        <v>502</v>
      </c>
      <c r="B387" s="14">
        <v>59</v>
      </c>
      <c r="C387" s="13">
        <v>2</v>
      </c>
      <c r="D387" s="11" t="str">
        <f t="shared" si="6"/>
        <v>59-2</v>
      </c>
      <c r="E387" s="15">
        <f>IFERROR(VLOOKUP($A387,'CR ACT'!$A$3:$G$9999,2,0),"")</f>
        <v>0.229166666666667</v>
      </c>
      <c r="F387" s="15" t="str">
        <f>IFERROR(VLOOKUP($A387,'CR ACT'!$A$3:$G$9999,3,0),"")</f>
        <v>PSL</v>
      </c>
      <c r="G387" s="13" t="str">
        <f>IFERROR(VLOOKUP($A387,'CR ACT'!$A$3:$G$9999,4,0),"")</f>
        <v>KLKV-KRKM</v>
      </c>
      <c r="H387" s="15" t="str">
        <f>IFERROR(VLOOKUP($A387,'CR ACT'!$A$3:$G$9999,5,0),"")</f>
        <v>VLRD</v>
      </c>
      <c r="I387" s="15">
        <f>IFERROR(VLOOKUP($A387,'CR ACT'!$A$3:$G$9999,6,0),"")</f>
        <v>0.263888888888889</v>
      </c>
      <c r="J387" s="21">
        <f>IFERROR(VLOOKUP($A387,'CR ACT'!$A$3:$G$9999,7,0),"")</f>
        <v>20.5</v>
      </c>
    </row>
    <row r="388" ht="15.75" hidden="1" spans="1:10">
      <c r="A388" s="13">
        <v>543</v>
      </c>
      <c r="B388" s="10">
        <v>59</v>
      </c>
      <c r="C388" s="13">
        <v>3</v>
      </c>
      <c r="D388" s="11" t="str">
        <f t="shared" si="6"/>
        <v>59-3</v>
      </c>
      <c r="E388" s="15">
        <f>IFERROR(VLOOKUP($A388,'CR ACT'!$A$3:$G$9999,2,0),"")</f>
        <v>0.270833333333333</v>
      </c>
      <c r="F388" s="15" t="str">
        <f>IFERROR(VLOOKUP($A388,'CR ACT'!$A$3:$G$9999,3,0),"")</f>
        <v>VLRD</v>
      </c>
      <c r="G388" s="13" t="str">
        <f>IFERROR(VLOOKUP($A388,'CR ACT'!$A$3:$G$9999,4,0),"")</f>
        <v>KRKM</v>
      </c>
      <c r="H388" s="15" t="str">
        <f>IFERROR(VLOOKUP($A388,'CR ACT'!$A$3:$G$9999,5,0),"")</f>
        <v>KLKV</v>
      </c>
      <c r="I388" s="15">
        <f>IFERROR(VLOOKUP($A388,'CR ACT'!$A$3:$G$9999,6,0),"")</f>
        <v>0.298611111111111</v>
      </c>
      <c r="J388" s="21">
        <f>IFERROR(VLOOKUP($A388,'CR ACT'!$A$3:$G$9999,7,0),"")</f>
        <v>17</v>
      </c>
    </row>
    <row r="389" ht="15.75" hidden="1" spans="1:10">
      <c r="A389" s="13">
        <v>506</v>
      </c>
      <c r="B389" s="14">
        <v>59</v>
      </c>
      <c r="C389" s="13">
        <v>4</v>
      </c>
      <c r="D389" s="11" t="str">
        <f t="shared" si="6"/>
        <v>59-4</v>
      </c>
      <c r="E389" s="15">
        <f>IFERROR(VLOOKUP($A389,'CR ACT'!$A$3:$G$9999,2,0),"")</f>
        <v>0.305555555555556</v>
      </c>
      <c r="F389" s="15" t="str">
        <f>IFERROR(VLOOKUP($A389,'CR ACT'!$A$3:$G$9999,3,0),"")</f>
        <v>KLKV</v>
      </c>
      <c r="G389" s="13" t="str">
        <f>IFERROR(VLOOKUP($A389,'CR ACT'!$A$3:$G$9999,4,0),"")</f>
        <v>KRKM</v>
      </c>
      <c r="H389" s="15" t="str">
        <f>IFERROR(VLOOKUP($A389,'CR ACT'!$A$3:$G$9999,5,0),"")</f>
        <v>VLRD</v>
      </c>
      <c r="I389" s="15">
        <f>IFERROR(VLOOKUP($A389,'CR ACT'!$A$3:$G$9999,6,0),"")</f>
        <v>0.340277777777778</v>
      </c>
      <c r="J389" s="21">
        <f>IFERROR(VLOOKUP($A389,'CR ACT'!$A$3:$G$9999,7,0),"")</f>
        <v>17</v>
      </c>
    </row>
    <row r="390" ht="15.75" hidden="1" spans="1:10">
      <c r="A390" s="13">
        <v>550</v>
      </c>
      <c r="B390" s="10">
        <v>59</v>
      </c>
      <c r="C390" s="13">
        <v>5</v>
      </c>
      <c r="D390" s="11" t="str">
        <f t="shared" si="6"/>
        <v>59-5</v>
      </c>
      <c r="E390" s="15">
        <f>IFERROR(VLOOKUP($A390,'CR ACT'!$A$3:$G$9999,2,0),"")</f>
        <v>0.361111111111111</v>
      </c>
      <c r="F390" s="15" t="str">
        <f>IFERROR(VLOOKUP($A390,'CR ACT'!$A$3:$G$9999,3,0),"")</f>
        <v>VLRD</v>
      </c>
      <c r="G390" s="13" t="str">
        <f>IFERROR(VLOOKUP($A390,'CR ACT'!$A$3:$G$9999,4,0),"")</f>
        <v>KRKM</v>
      </c>
      <c r="H390" s="15" t="str">
        <f>IFERROR(VLOOKUP($A390,'CR ACT'!$A$3:$G$9999,5,0),"")</f>
        <v>KLKV</v>
      </c>
      <c r="I390" s="15">
        <f>IFERROR(VLOOKUP($A390,'CR ACT'!$A$3:$G$9999,6,0),"")</f>
        <v>0.388888888888889</v>
      </c>
      <c r="J390" s="21">
        <f>IFERROR(VLOOKUP($A390,'CR ACT'!$A$3:$G$9999,7,0),"")</f>
        <v>17</v>
      </c>
    </row>
    <row r="391" ht="15.75" hidden="1" spans="1:10">
      <c r="A391" s="13">
        <v>513</v>
      </c>
      <c r="B391" s="14">
        <v>59</v>
      </c>
      <c r="C391" s="13">
        <v>6</v>
      </c>
      <c r="D391" s="11" t="str">
        <f t="shared" ref="D391:D454" si="7">B391&amp;-C391</f>
        <v>59-6</v>
      </c>
      <c r="E391" s="15">
        <f>IFERROR(VLOOKUP($A391,'CR ACT'!$A$3:$G$9999,2,0),"")</f>
        <v>0.395833333333333</v>
      </c>
      <c r="F391" s="15" t="str">
        <f>IFERROR(VLOOKUP($A391,'CR ACT'!$A$3:$G$9999,3,0),"")</f>
        <v>KLKV</v>
      </c>
      <c r="G391" s="13" t="str">
        <f>IFERROR(VLOOKUP($A391,'CR ACT'!$A$3:$G$9999,4,0),"")</f>
        <v>KRKM</v>
      </c>
      <c r="H391" s="15" t="str">
        <f>IFERROR(VLOOKUP($A391,'CR ACT'!$A$3:$G$9999,5,0),"")</f>
        <v>VLRD</v>
      </c>
      <c r="I391" s="15">
        <f>IFERROR(VLOOKUP($A391,'CR ACT'!$A$3:$G$9999,6,0),"")</f>
        <v>0.423611111111111</v>
      </c>
      <c r="J391" s="21">
        <f>IFERROR(VLOOKUP($A391,'CR ACT'!$A$3:$G$9999,7,0),"")</f>
        <v>17</v>
      </c>
    </row>
    <row r="392" ht="15.75" hidden="1" spans="1:10">
      <c r="A392" s="13">
        <v>557</v>
      </c>
      <c r="B392" s="10">
        <v>59</v>
      </c>
      <c r="C392" s="13">
        <v>7</v>
      </c>
      <c r="D392" s="11" t="str">
        <f t="shared" si="7"/>
        <v>59-7</v>
      </c>
      <c r="E392" s="15">
        <f>IFERROR(VLOOKUP($A392,'CR ACT'!$A$3:$G$9999,2,0),"")</f>
        <v>0.430555555555556</v>
      </c>
      <c r="F392" s="15" t="str">
        <f>IFERROR(VLOOKUP($A392,'CR ACT'!$A$3:$G$9999,3,0),"")</f>
        <v>VLRD</v>
      </c>
      <c r="G392" s="13" t="str">
        <f>IFERROR(VLOOKUP($A392,'CR ACT'!$A$3:$G$9999,4,0),"")</f>
        <v>KRKM</v>
      </c>
      <c r="H392" s="15" t="str">
        <f>IFERROR(VLOOKUP($A392,'CR ACT'!$A$3:$G$9999,5,0),"")</f>
        <v>KLKV</v>
      </c>
      <c r="I392" s="15">
        <f>IFERROR(VLOOKUP($A392,'CR ACT'!$A$3:$G$9999,6,0),"")</f>
        <v>0.458333333333334</v>
      </c>
      <c r="J392" s="21">
        <f>IFERROR(VLOOKUP($A392,'CR ACT'!$A$3:$G$9999,7,0),"")</f>
        <v>17</v>
      </c>
    </row>
    <row r="393" ht="15.75" hidden="1" spans="1:10">
      <c r="A393" s="13">
        <v>525</v>
      </c>
      <c r="B393" s="14">
        <v>59</v>
      </c>
      <c r="C393" s="13">
        <v>8</v>
      </c>
      <c r="D393" s="11" t="str">
        <f t="shared" si="7"/>
        <v>59-8</v>
      </c>
      <c r="E393" s="15">
        <f>IFERROR(VLOOKUP($A393,'CR ACT'!$A$3:$G$9999,2,0),"")</f>
        <v>0.465277777777778</v>
      </c>
      <c r="F393" s="15" t="str">
        <f>IFERROR(VLOOKUP($A393,'CR ACT'!$A$3:$G$9999,3,0),"")</f>
        <v>KLKV</v>
      </c>
      <c r="G393" s="13" t="str">
        <f>IFERROR(VLOOKUP($A393,'CR ACT'!$A$3:$G$9999,4,0),"")</f>
        <v>KRKM</v>
      </c>
      <c r="H393" s="15" t="str">
        <f>IFERROR(VLOOKUP($A393,'CR ACT'!$A$3:$G$9999,5,0),"")</f>
        <v>VLRD</v>
      </c>
      <c r="I393" s="15">
        <f>IFERROR(VLOOKUP($A393,'CR ACT'!$A$3:$G$9999,6,0),"")</f>
        <v>0.493055555555556</v>
      </c>
      <c r="J393" s="21">
        <f>IFERROR(VLOOKUP($A393,'CR ACT'!$A$3:$G$9999,7,0),"")</f>
        <v>17</v>
      </c>
    </row>
    <row r="394" ht="15.75" hidden="1" spans="1:10">
      <c r="A394" s="13">
        <v>577</v>
      </c>
      <c r="B394" s="10">
        <v>59</v>
      </c>
      <c r="C394" s="13">
        <v>9</v>
      </c>
      <c r="D394" s="11" t="str">
        <f t="shared" si="7"/>
        <v>59-9</v>
      </c>
      <c r="E394" s="15">
        <f>IFERROR(VLOOKUP($A394,'CR ACT'!$A$3:$G$9999,2,0),"")</f>
        <v>0.5</v>
      </c>
      <c r="F394" s="15" t="str">
        <f>IFERROR(VLOOKUP($A394,'CR ACT'!$A$3:$G$9999,3,0),"")</f>
        <v>VLRD</v>
      </c>
      <c r="G394" s="13" t="str">
        <f>IFERROR(VLOOKUP($A394,'CR ACT'!$A$3:$G$9999,4,0),"")</f>
        <v>KRKM-KLKV</v>
      </c>
      <c r="H394" s="15" t="str">
        <f>IFERROR(VLOOKUP($A394,'CR ACT'!$A$3:$G$9999,5,0),"")</f>
        <v>PSL</v>
      </c>
      <c r="I394" s="15">
        <f>IFERROR(VLOOKUP($A394,'CR ACT'!$A$3:$G$9999,6,0),"")</f>
        <v>0.541666666666667</v>
      </c>
      <c r="J394" s="21">
        <f>IFERROR(VLOOKUP($A394,'CR ACT'!$A$3:$G$9999,7,0),"")</f>
        <v>20.5</v>
      </c>
    </row>
    <row r="395" ht="16.5" hidden="1" spans="1:10">
      <c r="A395" s="13">
        <v>77</v>
      </c>
      <c r="B395" s="14">
        <v>59</v>
      </c>
      <c r="C395" s="13">
        <v>10</v>
      </c>
      <c r="D395" s="11" t="str">
        <f t="shared" si="7"/>
        <v>59-10</v>
      </c>
      <c r="E395" s="17">
        <f>IFERROR(VLOOKUP($A395,'CR ACT'!$A$3:$G$9999,2,0),"")</f>
        <v>0.534722222222222</v>
      </c>
      <c r="F395" s="17" t="str">
        <f>IFERROR(VLOOKUP($A395,'CR ACT'!$A$3:$G$9999,3,0),"")</f>
        <v>KLKV</v>
      </c>
      <c r="G395" s="16" t="str">
        <f>IFERROR(VLOOKUP($A395,'CR ACT'!$A$3:$G$9999,4,0),"")</f>
        <v>NH</v>
      </c>
      <c r="H395" s="17" t="str">
        <f>IFERROR(VLOOKUP($A395,'CR ACT'!$A$3:$G$9999,5,0),"")</f>
        <v>PSL</v>
      </c>
      <c r="I395" s="17">
        <f>IFERROR(VLOOKUP($A395,'CR ACT'!$A$3:$G$9999,6,0),"")</f>
        <v>0.541666666666666</v>
      </c>
      <c r="J395" s="22">
        <f>IFERROR(VLOOKUP($A395,'CR ACT'!$A$3:$G$9999,7,0),"")</f>
        <v>3.5</v>
      </c>
    </row>
    <row r="396" ht="15.75" hidden="1" spans="1:10">
      <c r="A396" s="9">
        <v>14</v>
      </c>
      <c r="B396" s="10">
        <v>60</v>
      </c>
      <c r="C396" s="11">
        <v>1</v>
      </c>
      <c r="D396" s="11" t="str">
        <f t="shared" si="7"/>
        <v>60-1</v>
      </c>
      <c r="E396" s="12">
        <f>IFERROR(VLOOKUP($A396,'CR ACT'!$A$3:$G$9999,2,0),"")</f>
        <v>0.243055555555556</v>
      </c>
      <c r="F396" s="12" t="str">
        <f>IFERROR(VLOOKUP($A396,'CR ACT'!$A$3:$G$9999,3,0),"")</f>
        <v>PSL</v>
      </c>
      <c r="G396" s="11" t="str">
        <f>IFERROR(VLOOKUP($A396,'CR ACT'!$A$3:$G$9999,4,0),"")</f>
        <v>NH</v>
      </c>
      <c r="H396" s="12" t="str">
        <f>IFERROR(VLOOKUP($A396,'CR ACT'!$A$3:$G$9999,5,0),"")</f>
        <v>KLKV</v>
      </c>
      <c r="I396" s="12">
        <f>IFERROR(VLOOKUP($A396,'CR ACT'!$A$3:$G$9999,6,0),"")</f>
        <v>0.25</v>
      </c>
      <c r="J396" s="20">
        <f>IFERROR(VLOOKUP($A396,'CR ACT'!$A$3:$G$9999,7,0),"")</f>
        <v>3.5</v>
      </c>
    </row>
    <row r="397" ht="15.75" hidden="1" spans="1:10">
      <c r="A397" s="13">
        <v>503</v>
      </c>
      <c r="B397" s="14">
        <v>60</v>
      </c>
      <c r="C397" s="13">
        <v>2</v>
      </c>
      <c r="D397" s="11" t="str">
        <f t="shared" si="7"/>
        <v>60-2</v>
      </c>
      <c r="E397" s="15">
        <f>IFERROR(VLOOKUP($A397,'CR ACT'!$A$3:$G$9999,2,0),"")</f>
        <v>0.256944444444444</v>
      </c>
      <c r="F397" s="15" t="str">
        <f>IFERROR(VLOOKUP($A397,'CR ACT'!$A$3:$G$9999,3,0),"")</f>
        <v>KLKV</v>
      </c>
      <c r="G397" s="13" t="str">
        <f>IFERROR(VLOOKUP($A397,'CR ACT'!$A$3:$G$9999,4,0),"")</f>
        <v>KRKM</v>
      </c>
      <c r="H397" s="15" t="str">
        <f>IFERROR(VLOOKUP($A397,'CR ACT'!$A$3:$G$9999,5,0),"")</f>
        <v>VLRD</v>
      </c>
      <c r="I397" s="15">
        <f>IFERROR(VLOOKUP($A397,'CR ACT'!$A$3:$G$9999,6,0),"")</f>
        <v>0.284722222222222</v>
      </c>
      <c r="J397" s="21">
        <f>IFERROR(VLOOKUP($A397,'CR ACT'!$A$3:$G$9999,7,0),"")</f>
        <v>17</v>
      </c>
    </row>
    <row r="398" ht="15.75" hidden="1" spans="1:10">
      <c r="A398" s="13">
        <v>544</v>
      </c>
      <c r="B398" s="10">
        <v>60</v>
      </c>
      <c r="C398" s="13">
        <v>3</v>
      </c>
      <c r="D398" s="11" t="str">
        <f t="shared" si="7"/>
        <v>60-3</v>
      </c>
      <c r="E398" s="15">
        <f>IFERROR(VLOOKUP($A398,'CR ACT'!$A$3:$G$9999,2,0),"")</f>
        <v>0.291666666666667</v>
      </c>
      <c r="F398" s="15" t="str">
        <f>IFERROR(VLOOKUP($A398,'CR ACT'!$A$3:$G$9999,3,0),"")</f>
        <v>VLRD</v>
      </c>
      <c r="G398" s="13" t="str">
        <f>IFERROR(VLOOKUP($A398,'CR ACT'!$A$3:$G$9999,4,0),"")</f>
        <v>KRKM</v>
      </c>
      <c r="H398" s="15" t="str">
        <f>IFERROR(VLOOKUP($A398,'CR ACT'!$A$3:$G$9999,5,0),"")</f>
        <v>KLKV</v>
      </c>
      <c r="I398" s="15">
        <f>IFERROR(VLOOKUP($A398,'CR ACT'!$A$3:$G$9999,6,0),"")</f>
        <v>0.319444444444445</v>
      </c>
      <c r="J398" s="21">
        <f>IFERROR(VLOOKUP($A398,'CR ACT'!$A$3:$G$9999,7,0),"")</f>
        <v>17</v>
      </c>
    </row>
    <row r="399" ht="15.75" hidden="1" spans="1:10">
      <c r="A399" s="13">
        <v>507</v>
      </c>
      <c r="B399" s="14">
        <v>60</v>
      </c>
      <c r="C399" s="13">
        <v>4</v>
      </c>
      <c r="D399" s="11" t="str">
        <f t="shared" si="7"/>
        <v>60-4</v>
      </c>
      <c r="E399" s="15">
        <f>IFERROR(VLOOKUP($A399,'CR ACT'!$A$3:$G$9999,2,0),"")</f>
        <v>0.326388888888889</v>
      </c>
      <c r="F399" s="15" t="str">
        <f>IFERROR(VLOOKUP($A399,'CR ACT'!$A$3:$G$9999,3,0),"")</f>
        <v>KLKV</v>
      </c>
      <c r="G399" s="13" t="str">
        <f>IFERROR(VLOOKUP($A399,'CR ACT'!$A$3:$G$9999,4,0),"")</f>
        <v>KRKM</v>
      </c>
      <c r="H399" s="15" t="str">
        <f>IFERROR(VLOOKUP($A399,'CR ACT'!$A$3:$G$9999,5,0),"")</f>
        <v>VLRD</v>
      </c>
      <c r="I399" s="15">
        <f>IFERROR(VLOOKUP($A399,'CR ACT'!$A$3:$G$9999,6,0),"")</f>
        <v>0.354166666666667</v>
      </c>
      <c r="J399" s="21">
        <f>IFERROR(VLOOKUP($A399,'CR ACT'!$A$3:$G$9999,7,0),"")</f>
        <v>17</v>
      </c>
    </row>
    <row r="400" ht="15.75" hidden="1" spans="1:10">
      <c r="A400" s="13">
        <v>551</v>
      </c>
      <c r="B400" s="10">
        <v>60</v>
      </c>
      <c r="C400" s="13">
        <v>5</v>
      </c>
      <c r="D400" s="11" t="str">
        <f t="shared" si="7"/>
        <v>60-5</v>
      </c>
      <c r="E400" s="15">
        <f>IFERROR(VLOOKUP($A400,'CR ACT'!$A$3:$G$9999,2,0),"")</f>
        <v>0.375</v>
      </c>
      <c r="F400" s="15" t="str">
        <f>IFERROR(VLOOKUP($A400,'CR ACT'!$A$3:$G$9999,3,0),"")</f>
        <v>VLRD</v>
      </c>
      <c r="G400" s="13" t="str">
        <f>IFERROR(VLOOKUP($A400,'CR ACT'!$A$3:$G$9999,4,0),"")</f>
        <v>KRKM</v>
      </c>
      <c r="H400" s="15" t="str">
        <f>IFERROR(VLOOKUP($A400,'CR ACT'!$A$3:$G$9999,5,0),"")</f>
        <v>KLKV</v>
      </c>
      <c r="I400" s="15">
        <f>IFERROR(VLOOKUP($A400,'CR ACT'!$A$3:$G$9999,6,0),"")</f>
        <v>0.402777777777778</v>
      </c>
      <c r="J400" s="21">
        <f>IFERROR(VLOOKUP($A400,'CR ACT'!$A$3:$G$9999,7,0),"")</f>
        <v>17</v>
      </c>
    </row>
    <row r="401" ht="15.75" hidden="1" spans="1:10">
      <c r="A401" s="13">
        <v>512</v>
      </c>
      <c r="B401" s="14">
        <v>60</v>
      </c>
      <c r="C401" s="13">
        <v>6</v>
      </c>
      <c r="D401" s="11" t="str">
        <f t="shared" si="7"/>
        <v>60-6</v>
      </c>
      <c r="E401" s="15">
        <f>IFERROR(VLOOKUP($A401,'CR ACT'!$A$3:$G$9999,2,0),"")</f>
        <v>0.409722222222222</v>
      </c>
      <c r="F401" s="15" t="str">
        <f>IFERROR(VLOOKUP($A401,'CR ACT'!$A$3:$G$9999,3,0),"")</f>
        <v>KLKV</v>
      </c>
      <c r="G401" s="13" t="str">
        <f>IFERROR(VLOOKUP($A401,'CR ACT'!$A$3:$G$9999,4,0),"")</f>
        <v>KRKM</v>
      </c>
      <c r="H401" s="15" t="str">
        <f>IFERROR(VLOOKUP($A401,'CR ACT'!$A$3:$G$9999,5,0),"")</f>
        <v>VLRD</v>
      </c>
      <c r="I401" s="15">
        <f>IFERROR(VLOOKUP($A401,'CR ACT'!$A$3:$G$9999,6,0),"")</f>
        <v>0.4375</v>
      </c>
      <c r="J401" s="21">
        <f>IFERROR(VLOOKUP($A401,'CR ACT'!$A$3:$G$9999,7,0),"")</f>
        <v>17</v>
      </c>
    </row>
    <row r="402" ht="15.75" hidden="1" spans="1:10">
      <c r="A402" s="13">
        <v>558</v>
      </c>
      <c r="B402" s="10">
        <v>60</v>
      </c>
      <c r="C402" s="13">
        <v>7</v>
      </c>
      <c r="D402" s="11" t="str">
        <f t="shared" si="7"/>
        <v>60-7</v>
      </c>
      <c r="E402" s="15">
        <f>IFERROR(VLOOKUP($A402,'CR ACT'!$A$3:$G$9999,2,0),"")</f>
        <v>0.444444444444444</v>
      </c>
      <c r="F402" s="15" t="str">
        <f>IFERROR(VLOOKUP($A402,'CR ACT'!$A$3:$G$9999,3,0),"")</f>
        <v>VLRD</v>
      </c>
      <c r="G402" s="13" t="str">
        <f>IFERROR(VLOOKUP($A402,'CR ACT'!$A$3:$G$9999,4,0),"")</f>
        <v>KRKM</v>
      </c>
      <c r="H402" s="15" t="str">
        <f>IFERROR(VLOOKUP($A402,'CR ACT'!$A$3:$G$9999,5,0),"")</f>
        <v>KLKV</v>
      </c>
      <c r="I402" s="15">
        <f>IFERROR(VLOOKUP($A402,'CR ACT'!$A$3:$G$9999,6,0),"")</f>
        <v>0.472222222222222</v>
      </c>
      <c r="J402" s="21">
        <f>IFERROR(VLOOKUP($A402,'CR ACT'!$A$3:$G$9999,7,0),"")</f>
        <v>17</v>
      </c>
    </row>
    <row r="403" ht="15.75" hidden="1" spans="1:10">
      <c r="A403" s="13">
        <v>518</v>
      </c>
      <c r="B403" s="14">
        <v>60</v>
      </c>
      <c r="C403" s="13">
        <v>8</v>
      </c>
      <c r="D403" s="11" t="str">
        <f t="shared" si="7"/>
        <v>60-8</v>
      </c>
      <c r="E403" s="15">
        <f>IFERROR(VLOOKUP($A403,'CR ACT'!$A$3:$G$9999,2,0),"")</f>
        <v>0.479166666666667</v>
      </c>
      <c r="F403" s="15" t="str">
        <f>IFERROR(VLOOKUP($A403,'CR ACT'!$A$3:$G$9999,3,0),"")</f>
        <v>KLKV</v>
      </c>
      <c r="G403" s="13" t="str">
        <f>IFERROR(VLOOKUP($A403,'CR ACT'!$A$3:$G$9999,4,0),"")</f>
        <v>KRKM</v>
      </c>
      <c r="H403" s="15" t="str">
        <f>IFERROR(VLOOKUP($A403,'CR ACT'!$A$3:$G$9999,5,0),"")</f>
        <v>VLRD</v>
      </c>
      <c r="I403" s="15">
        <f>IFERROR(VLOOKUP($A403,'CR ACT'!$A$3:$G$9999,6,0),"")</f>
        <v>0.506944444444445</v>
      </c>
      <c r="J403" s="21">
        <f>IFERROR(VLOOKUP($A403,'CR ACT'!$A$3:$G$9999,7,0),"")</f>
        <v>17</v>
      </c>
    </row>
    <row r="404" ht="15.75" hidden="1" spans="1:10">
      <c r="A404" s="13">
        <v>549</v>
      </c>
      <c r="B404" s="10">
        <v>60</v>
      </c>
      <c r="C404" s="13">
        <v>9</v>
      </c>
      <c r="D404" s="11" t="str">
        <f t="shared" si="7"/>
        <v>60-9</v>
      </c>
      <c r="E404" s="15">
        <f>IFERROR(VLOOKUP($A404,'CR ACT'!$A$3:$G$9999,2,0),"")</f>
        <v>0.513888888888889</v>
      </c>
      <c r="F404" s="15" t="str">
        <f>IFERROR(VLOOKUP($A404,'CR ACT'!$A$3:$G$9999,3,0),"")</f>
        <v>VLRD</v>
      </c>
      <c r="G404" s="13" t="str">
        <f>IFERROR(VLOOKUP($A404,'CR ACT'!$A$3:$G$9999,4,0),"")</f>
        <v>KRKM</v>
      </c>
      <c r="H404" s="15" t="str">
        <f>IFERROR(VLOOKUP($A404,'CR ACT'!$A$3:$G$9999,5,0),"")</f>
        <v>KLKV</v>
      </c>
      <c r="I404" s="15">
        <f>IFERROR(VLOOKUP($A404,'CR ACT'!$A$3:$G$9999,6,0),"")</f>
        <v>0.541666666666667</v>
      </c>
      <c r="J404" s="21">
        <f>IFERROR(VLOOKUP($A404,'CR ACT'!$A$3:$G$9999,7,0),"")</f>
        <v>17</v>
      </c>
    </row>
    <row r="405" ht="16.5" hidden="1" spans="1:10">
      <c r="A405" s="13">
        <v>83</v>
      </c>
      <c r="B405" s="14">
        <v>60</v>
      </c>
      <c r="C405" s="16">
        <v>10</v>
      </c>
      <c r="D405" s="11" t="str">
        <f t="shared" si="7"/>
        <v>60-10</v>
      </c>
      <c r="E405" s="17">
        <f>IFERROR(VLOOKUP($A405,'CR ACT'!$A$3:$G$9999,2,0),"")</f>
        <v>0.548611111111111</v>
      </c>
      <c r="F405" s="17" t="str">
        <f>IFERROR(VLOOKUP($A405,'CR ACT'!$A$3:$G$9999,3,0),"")</f>
        <v>KLKV</v>
      </c>
      <c r="G405" s="16" t="str">
        <f>IFERROR(VLOOKUP($A405,'CR ACT'!$A$3:$G$9999,4,0),"")</f>
        <v>NH</v>
      </c>
      <c r="H405" s="17" t="str">
        <f>IFERROR(VLOOKUP($A405,'CR ACT'!$A$3:$G$9999,5,0),"")</f>
        <v>PSL</v>
      </c>
      <c r="I405" s="17">
        <f>IFERROR(VLOOKUP($A405,'CR ACT'!$A$3:$G$9999,6,0),"")</f>
        <v>0.555555555555555</v>
      </c>
      <c r="J405" s="22">
        <f>IFERROR(VLOOKUP($A405,'CR ACT'!$A$3:$G$9999,7,0),"")</f>
        <v>3.5</v>
      </c>
    </row>
    <row r="406" ht="15.75" hidden="1" spans="1:10">
      <c r="A406" s="9">
        <v>527</v>
      </c>
      <c r="B406" s="10">
        <v>62</v>
      </c>
      <c r="C406" s="11">
        <v>1</v>
      </c>
      <c r="D406" s="11" t="str">
        <f t="shared" si="7"/>
        <v>62-1</v>
      </c>
      <c r="E406" s="12">
        <f>IFERROR(VLOOKUP($A406,'CR ACT'!$A$3:$G$9999,2,0),"")</f>
        <v>0.604166666666667</v>
      </c>
      <c r="F406" s="12" t="str">
        <f>IFERROR(VLOOKUP($A406,'CR ACT'!$A$3:$G$9999,3,0),"")</f>
        <v>PSL</v>
      </c>
      <c r="G406" s="11" t="str">
        <f>IFERROR(VLOOKUP($A406,'CR ACT'!$A$3:$G$9999,4,0),"")</f>
        <v>KRKM</v>
      </c>
      <c r="H406" s="12" t="str">
        <f>IFERROR(VLOOKUP($A406,'CR ACT'!$A$3:$G$9999,5,0),"")</f>
        <v>VLRD</v>
      </c>
      <c r="I406" s="12">
        <f>IFERROR(VLOOKUP($A406,'CR ACT'!$A$3:$G$9999,6,0),"")</f>
        <v>0.631944444444445</v>
      </c>
      <c r="J406" s="20">
        <f>IFERROR(VLOOKUP($A406,'CR ACT'!$A$3:$G$9999,7,0),"")</f>
        <v>17</v>
      </c>
    </row>
    <row r="407" ht="15.75" hidden="1" spans="1:10">
      <c r="A407" s="13">
        <v>571</v>
      </c>
      <c r="B407" s="14">
        <v>62</v>
      </c>
      <c r="C407" s="13">
        <v>2</v>
      </c>
      <c r="D407" s="11" t="str">
        <f t="shared" si="7"/>
        <v>62-2</v>
      </c>
      <c r="E407" s="15">
        <f>IFERROR(VLOOKUP($A407,'CR ACT'!$A$3:$G$9999,2,0),"")</f>
        <v>0.638888888888889</v>
      </c>
      <c r="F407" s="15" t="str">
        <f>IFERROR(VLOOKUP($A407,'CR ACT'!$A$3:$G$9999,3,0),"")</f>
        <v>VLRD</v>
      </c>
      <c r="G407" s="13" t="str">
        <f>IFERROR(VLOOKUP($A407,'CR ACT'!$A$3:$G$9999,4,0),"")</f>
        <v>KRKM</v>
      </c>
      <c r="H407" s="15" t="str">
        <f>IFERROR(VLOOKUP($A407,'CR ACT'!$A$3:$G$9999,5,0),"")</f>
        <v>KLKV</v>
      </c>
      <c r="I407" s="15">
        <f>IFERROR(VLOOKUP($A407,'CR ACT'!$A$3:$G$9999,6,0),"")</f>
        <v>0.666666666666667</v>
      </c>
      <c r="J407" s="21">
        <f>IFERROR(VLOOKUP($A407,'CR ACT'!$A$3:$G$9999,7,0),"")</f>
        <v>17</v>
      </c>
    </row>
    <row r="408" ht="15.75" hidden="1" spans="1:10">
      <c r="A408" s="13">
        <v>628</v>
      </c>
      <c r="B408" s="10">
        <v>62</v>
      </c>
      <c r="C408" s="13">
        <v>3</v>
      </c>
      <c r="D408" s="11" t="str">
        <f t="shared" si="7"/>
        <v>62-3</v>
      </c>
      <c r="E408" s="15">
        <f>IFERROR(VLOOKUP($A408,'CR ACT'!$A$3:$G$9999,2,0),"")</f>
        <v>0.6875</v>
      </c>
      <c r="F408" s="15" t="str">
        <f>IFERROR(VLOOKUP($A408,'CR ACT'!$A$3:$G$9999,3,0),"")</f>
        <v>KLKV</v>
      </c>
      <c r="G408" s="13" t="str">
        <f>IFERROR(VLOOKUP($A408,'CR ACT'!$A$3:$G$9999,4,0),"")</f>
        <v>PDTM</v>
      </c>
      <c r="H408" s="15" t="str">
        <f>IFERROR(VLOOKUP($A408,'CR ACT'!$A$3:$G$9999,5,0),"")</f>
        <v>KTDA</v>
      </c>
      <c r="I408" s="15">
        <f>IFERROR(VLOOKUP($A408,'CR ACT'!$A$3:$G$9999,6,0),"")</f>
        <v>0.743055555555556</v>
      </c>
      <c r="J408" s="21">
        <f>IFERROR(VLOOKUP($A408,'CR ACT'!$A$3:$G$9999,7,0),"")</f>
        <v>32</v>
      </c>
    </row>
    <row r="409" ht="15.75" hidden="1" spans="1:11">
      <c r="A409" s="13">
        <v>632</v>
      </c>
      <c r="B409" s="14">
        <v>62</v>
      </c>
      <c r="C409" s="13">
        <v>4</v>
      </c>
      <c r="D409" s="11" t="str">
        <f t="shared" si="7"/>
        <v>62-4</v>
      </c>
      <c r="E409" s="15">
        <f>IFERROR(VLOOKUP($A409,'CR ACT'!$A$3:$G$9999,2,0),"")</f>
        <v>0.75</v>
      </c>
      <c r="F409" s="15" t="str">
        <f>IFERROR(VLOOKUP($A409,'CR ACT'!$A$3:$G$9999,3,0),"")</f>
        <v>KTDA</v>
      </c>
      <c r="G409" s="13" t="str">
        <f>IFERROR(VLOOKUP($A409,'CR ACT'!$A$3:$G$9999,4,0),"")</f>
        <v>PDTM-KRKM</v>
      </c>
      <c r="H409" s="15" t="str">
        <f>IFERROR(VLOOKUP($A409,'CR ACT'!$A$3:$G$9999,5,0),"")</f>
        <v>KLKV</v>
      </c>
      <c r="I409" s="15">
        <f>IFERROR(VLOOKUP($A409,'CR ACT'!$A$3:$G$9999,6,0),"")</f>
        <v>0.805555555555556</v>
      </c>
      <c r="J409" s="21">
        <f>IFERROR(VLOOKUP($A409,'CR ACT'!$A$3:$G$9999,7,0),"")</f>
        <v>32</v>
      </c>
      <c r="K409" s="1"/>
    </row>
    <row r="410" ht="15.75" hidden="1" spans="1:10">
      <c r="A410" s="13">
        <v>309</v>
      </c>
      <c r="B410" s="10">
        <v>62</v>
      </c>
      <c r="C410" s="13">
        <v>5</v>
      </c>
      <c r="D410" s="11" t="str">
        <f t="shared" si="7"/>
        <v>62-5</v>
      </c>
      <c r="E410" s="15">
        <f>IFERROR(VLOOKUP($A410,'CR ACT'!$A$3:$G$9999,2,0),"")</f>
        <v>0.8125</v>
      </c>
      <c r="F410" s="15" t="str">
        <f>IFERROR(VLOOKUP($A410,'CR ACT'!$A$3:$G$9999,3,0),"")</f>
        <v>KLKV</v>
      </c>
      <c r="G410" s="13" t="str">
        <f>IFERROR(VLOOKUP($A410,'CR ACT'!$A$3:$G$9999,4,0),"")</f>
        <v>NH</v>
      </c>
      <c r="H410" s="15" t="str">
        <f>IFERROR(VLOOKUP($A410,'CR ACT'!$A$3:$G$9999,5,0),"")</f>
        <v>TVM</v>
      </c>
      <c r="I410" s="15">
        <f>IFERROR(VLOOKUP($A410,'CR ACT'!$A$3:$G$9999,6,0),"")</f>
        <v>0.868055555555556</v>
      </c>
      <c r="J410" s="21">
        <f>IFERROR(VLOOKUP($A410,'CR ACT'!$A$3:$G$9999,7,0),"")</f>
        <v>33.7</v>
      </c>
    </row>
    <row r="411" ht="31.5" hidden="1" spans="1:10">
      <c r="A411" s="13">
        <v>370</v>
      </c>
      <c r="B411" s="14">
        <v>43</v>
      </c>
      <c r="C411" s="13">
        <v>5</v>
      </c>
      <c r="D411" s="11" t="str">
        <f t="shared" si="7"/>
        <v>43-5</v>
      </c>
      <c r="E411" s="15">
        <f>IFERROR(VLOOKUP($A411,'CR ACT'!$A$3:$G$9999,2,0),"")</f>
        <v>0.701388888888889</v>
      </c>
      <c r="F411" s="15" t="str">
        <f>IFERROR(VLOOKUP($A411,'CR ACT'!$A$3:$G$9999,3,0),"")</f>
        <v>EF</v>
      </c>
      <c r="G411" s="13" t="str">
        <f>IFERROR(VLOOKUP($A411,'CR ACT'!$A$3:$G$9999,4,0),"")</f>
        <v>NH-TVM-VZD-VLBLM</v>
      </c>
      <c r="H411" s="15" t="str">
        <f>IFERROR(VLOOKUP($A411,'CR ACT'!$A$3:$G$9999,5,0),"")</f>
        <v>KLKV</v>
      </c>
      <c r="I411" s="15">
        <f>IFERROR(VLOOKUP($A411,'CR ACT'!$A$3:$G$9999,6,0),"")</f>
        <v>0.784722222222222</v>
      </c>
      <c r="J411" s="21">
        <f>IFERROR(VLOOKUP($A411,'CR ACT'!$A$3:$G$9999,7,0),"")</f>
        <v>43</v>
      </c>
    </row>
    <row r="412" ht="15.75" hidden="1" spans="1:10">
      <c r="A412" s="13">
        <v>112</v>
      </c>
      <c r="B412" s="10">
        <v>62</v>
      </c>
      <c r="C412" s="13">
        <v>7</v>
      </c>
      <c r="D412" s="11" t="str">
        <f t="shared" si="7"/>
        <v>62-7</v>
      </c>
      <c r="E412" s="15">
        <f>IFERROR(VLOOKUP($A412,'CR ACT'!$A$3:$G$9999,2,0),"")</f>
        <v>0.930555555555556</v>
      </c>
      <c r="F412" s="15" t="str">
        <f>IFERROR(VLOOKUP($A412,'CR ACT'!$A$3:$G$9999,3,0),"")</f>
        <v>KLKV</v>
      </c>
      <c r="G412" s="13" t="str">
        <f>IFERROR(VLOOKUP($A412,'CR ACT'!$A$3:$G$9999,4,0),"")</f>
        <v>NH</v>
      </c>
      <c r="H412" s="15" t="str">
        <f>IFERROR(VLOOKUP($A412,'CR ACT'!$A$3:$G$9999,5,0),"")</f>
        <v>PSL</v>
      </c>
      <c r="I412" s="15">
        <f>IFERROR(VLOOKUP($A412,'CR ACT'!$A$3:$G$9999,6,0),"")</f>
        <v>0.9375</v>
      </c>
      <c r="J412" s="21">
        <f>IFERROR(VLOOKUP($A412,'CR ACT'!$A$3:$G$9999,7,0),"")</f>
        <v>3.5</v>
      </c>
    </row>
    <row r="413" ht="15.75" hidden="1" spans="1:10">
      <c r="A413" s="13"/>
      <c r="B413" s="18"/>
      <c r="C413" s="13"/>
      <c r="D413" s="11" t="str">
        <f t="shared" si="7"/>
        <v>0</v>
      </c>
      <c r="E413" s="15"/>
      <c r="F413" s="15"/>
      <c r="G413" s="13"/>
      <c r="H413" s="15"/>
      <c r="I413" s="15"/>
      <c r="J413" s="21"/>
    </row>
    <row r="414" ht="15.75" hidden="1" spans="1:15">
      <c r="A414" s="13"/>
      <c r="B414" s="18"/>
      <c r="C414" s="13"/>
      <c r="D414" s="11" t="str">
        <f t="shared" si="7"/>
        <v>0</v>
      </c>
      <c r="E414" s="15"/>
      <c r="F414" s="15"/>
      <c r="G414" s="13"/>
      <c r="H414" s="15"/>
      <c r="I414" s="15"/>
      <c r="J414" s="21"/>
      <c r="O414" s="24"/>
    </row>
    <row r="415" ht="16.5" hidden="1" spans="1:15">
      <c r="A415" s="13"/>
      <c r="B415" s="18"/>
      <c r="C415" s="16"/>
      <c r="D415" s="11" t="str">
        <f t="shared" si="7"/>
        <v>0</v>
      </c>
      <c r="E415" s="17" t="str">
        <f>IFERROR(VLOOKUP($A415,'CR ACT'!$A$3:$G$9999,2,0),"")</f>
        <v/>
      </c>
      <c r="F415" s="17" t="str">
        <f>IFERROR(VLOOKUP($A415,'CR ACT'!$A$3:$G$9999,3,0),"")</f>
        <v/>
      </c>
      <c r="G415" s="16" t="str">
        <f>IFERROR(VLOOKUP($A415,'CR ACT'!$A$3:$G$9999,4,0),"")</f>
        <v/>
      </c>
      <c r="H415" s="17" t="str">
        <f>IFERROR(VLOOKUP($A415,'CR ACT'!$A$3:$G$9999,5,0),"")</f>
        <v/>
      </c>
      <c r="I415" s="17" t="str">
        <f>IFERROR(VLOOKUP($A415,'CR ACT'!$A$3:$G$9999,6,0),"")</f>
        <v/>
      </c>
      <c r="J415" s="22" t="str">
        <f>IFERROR(VLOOKUP($A415,'CR ACT'!$A$3:$G$9999,7,0),"")</f>
        <v/>
      </c>
      <c r="O415" s="24"/>
    </row>
    <row r="416" ht="15.75" hidden="1" spans="1:10">
      <c r="A416" s="9">
        <v>15</v>
      </c>
      <c r="B416" s="10">
        <v>64</v>
      </c>
      <c r="C416" s="11">
        <v>1</v>
      </c>
      <c r="D416" s="11" t="str">
        <f t="shared" si="7"/>
        <v>64-1</v>
      </c>
      <c r="E416" s="12">
        <f>IFERROR(VLOOKUP($A416,'CR ACT'!$A$3:$G$9999,2,0),"")</f>
        <v>0.180555555555556</v>
      </c>
      <c r="F416" s="12" t="str">
        <f>IFERROR(VLOOKUP($A416,'CR ACT'!$A$3:$G$9999,3,0),"")</f>
        <v>PSL</v>
      </c>
      <c r="G416" s="11" t="str">
        <f>IFERROR(VLOOKUP($A416,'CR ACT'!$A$3:$G$9999,4,0),"")</f>
        <v>NH</v>
      </c>
      <c r="H416" s="12" t="str">
        <f>IFERROR(VLOOKUP($A416,'CR ACT'!$A$3:$G$9999,5,0),"")</f>
        <v>KLKV</v>
      </c>
      <c r="I416" s="12">
        <f>IFERROR(VLOOKUP($A416,'CR ACT'!$A$3:$G$9999,6,0),"")</f>
        <v>0.184027777777778</v>
      </c>
      <c r="J416" s="20">
        <f>IFERROR(VLOOKUP($A416,'CR ACT'!$A$3:$G$9999,7,0),"")</f>
        <v>3.5</v>
      </c>
    </row>
    <row r="417" ht="15.75" spans="1:10">
      <c r="A417" s="13">
        <v>650</v>
      </c>
      <c r="B417" s="14">
        <v>64</v>
      </c>
      <c r="C417" s="13">
        <v>2</v>
      </c>
      <c r="D417" s="11" t="str">
        <f t="shared" si="7"/>
        <v>64-2</v>
      </c>
      <c r="E417" s="15">
        <f>IFERROR(VLOOKUP($A417,'CR ACT'!$A$3:$G$9999,2,0),"")</f>
        <v>0.1875</v>
      </c>
      <c r="F417" s="15" t="str">
        <f>IFERROR(VLOOKUP($A417,'CR ACT'!$A$3:$G$9999,3,0),"")</f>
        <v>KLKV</v>
      </c>
      <c r="G417" s="13" t="str">
        <f>IFERROR(VLOOKUP($A417,'CR ACT'!$A$3:$G$9999,4,0),"")</f>
        <v>PVR-VZM-BYPASS</v>
      </c>
      <c r="H417" s="15" t="str">
        <f>IFERROR(VLOOKUP($A417,'CR ACT'!$A$3:$G$9999,5,0),"")</f>
        <v>TVM</v>
      </c>
      <c r="I417" s="15">
        <f>IFERROR(VLOOKUP($A417,'CR ACT'!$A$3:$G$9999,6,0),"")</f>
        <v>0.270833333333333</v>
      </c>
      <c r="J417" s="21">
        <f>IFERROR(VLOOKUP($A417,'CR ACT'!$A$3:$G$9999,7,0),"")</f>
        <v>45</v>
      </c>
    </row>
    <row r="418" ht="15.75" hidden="1" spans="1:10">
      <c r="A418" s="13">
        <v>663</v>
      </c>
      <c r="B418" s="10">
        <v>64</v>
      </c>
      <c r="C418" s="13">
        <v>3</v>
      </c>
      <c r="D418" s="11" t="str">
        <f t="shared" si="7"/>
        <v>64-3</v>
      </c>
      <c r="E418" s="15">
        <f>IFERROR(VLOOKUP($A418,'CR ACT'!$A$3:$G$9999,2,0),"")</f>
        <v>0.291666666666667</v>
      </c>
      <c r="F418" s="15" t="str">
        <f>IFERROR(VLOOKUP($A418,'CR ACT'!$A$3:$G$9999,3,0),"")</f>
        <v>TVM</v>
      </c>
      <c r="G418" s="13" t="str">
        <f>IFERROR(VLOOKUP($A418,'CR ACT'!$A$3:$G$9999,4,0),"")</f>
        <v>AVPM-PKDA</v>
      </c>
      <c r="H418" s="15" t="str">
        <f>IFERROR(VLOOKUP($A418,'CR ACT'!$A$3:$G$9999,5,0),"")</f>
        <v>KLKV</v>
      </c>
      <c r="I418" s="15">
        <f>IFERROR(VLOOKUP($A418,'CR ACT'!$A$3:$G$9999,6,0),"")</f>
        <v>0.381944444444445</v>
      </c>
      <c r="J418" s="21">
        <f>IFERROR(VLOOKUP($A418,'CR ACT'!$A$3:$G$9999,7,0),"")</f>
        <v>50</v>
      </c>
    </row>
    <row r="419" ht="15.75" spans="1:10">
      <c r="A419" s="13">
        <v>652</v>
      </c>
      <c r="B419" s="14">
        <v>64</v>
      </c>
      <c r="C419" s="13">
        <v>4</v>
      </c>
      <c r="D419" s="11" t="str">
        <f t="shared" si="7"/>
        <v>64-4</v>
      </c>
      <c r="E419" s="15">
        <f>IFERROR(VLOOKUP($A419,'CR ACT'!$A$3:$G$9999,2,0),"")</f>
        <v>0.388888888888889</v>
      </c>
      <c r="F419" s="15" t="str">
        <f>IFERROR(VLOOKUP($A419,'CR ACT'!$A$3:$G$9999,3,0),"")</f>
        <v>KLKV</v>
      </c>
      <c r="G419" s="13" t="str">
        <f>IFERROR(VLOOKUP($A419,'CR ACT'!$A$3:$G$9999,4,0),"")</f>
        <v>PVR-VZM-BYPASS</v>
      </c>
      <c r="H419" s="15" t="str">
        <f>IFERROR(VLOOKUP($A419,'CR ACT'!$A$3:$G$9999,5,0),"")</f>
        <v>TVM</v>
      </c>
      <c r="I419" s="15">
        <f>IFERROR(VLOOKUP($A419,'CR ACT'!$A$3:$G$9999,6,0),"")</f>
        <v>0.472222222222222</v>
      </c>
      <c r="J419" s="21">
        <f>IFERROR(VLOOKUP($A419,'CR ACT'!$A$3:$G$9999,7,0),"")</f>
        <v>45</v>
      </c>
    </row>
    <row r="420" ht="15.75" hidden="1" spans="1:10">
      <c r="A420" s="13">
        <v>660</v>
      </c>
      <c r="B420" s="10">
        <v>64</v>
      </c>
      <c r="C420" s="13">
        <v>5</v>
      </c>
      <c r="D420" s="11" t="str">
        <f t="shared" si="7"/>
        <v>64-5</v>
      </c>
      <c r="E420" s="15">
        <f>IFERROR(VLOOKUP($A420,'CR ACT'!$A$3:$G$9999,2,0),"")</f>
        <v>0.506944444444444</v>
      </c>
      <c r="F420" s="15" t="str">
        <f>IFERROR(VLOOKUP($A420,'CR ACT'!$A$3:$G$9999,3,0),"")</f>
        <v>TVM</v>
      </c>
      <c r="G420" s="13" t="str">
        <f>IFERROR(VLOOKUP($A420,'CR ACT'!$A$3:$G$9999,4,0),"")</f>
        <v>VZM-PVR</v>
      </c>
      <c r="H420" s="15" t="str">
        <f>IFERROR(VLOOKUP($A420,'CR ACT'!$A$3:$G$9999,5,0),"")</f>
        <v>KLKV</v>
      </c>
      <c r="I420" s="15">
        <f>IFERROR(VLOOKUP($A420,'CR ACT'!$A$3:$G$9999,6,0),"")</f>
        <v>0.590277777777777</v>
      </c>
      <c r="J420" s="21">
        <f>IFERROR(VLOOKUP($A420,'CR ACT'!$A$3:$G$9999,7,0),"")</f>
        <v>45</v>
      </c>
    </row>
    <row r="421" ht="15.75" hidden="1" spans="1:10">
      <c r="A421" s="13">
        <v>85</v>
      </c>
      <c r="B421" s="14">
        <v>64</v>
      </c>
      <c r="C421" s="13">
        <v>6</v>
      </c>
      <c r="D421" s="11" t="str">
        <f t="shared" si="7"/>
        <v>64-6</v>
      </c>
      <c r="E421" s="15">
        <f>IFERROR(VLOOKUP($A421,'CR ACT'!$A$3:$G$9999,2,0),"")</f>
        <v>0.59375</v>
      </c>
      <c r="F421" s="15" t="str">
        <f>IFERROR(VLOOKUP($A421,'CR ACT'!$A$3:$G$9999,3,0),"")</f>
        <v>KLKV</v>
      </c>
      <c r="G421" s="13" t="str">
        <f>IFERROR(VLOOKUP($A421,'CR ACT'!$A$3:$G$9999,4,0),"")</f>
        <v>NH</v>
      </c>
      <c r="H421" s="15" t="str">
        <f>IFERROR(VLOOKUP($A421,'CR ACT'!$A$3:$G$9999,5,0),"")</f>
        <v>PSL</v>
      </c>
      <c r="I421" s="15">
        <f>IFERROR(VLOOKUP($A421,'CR ACT'!$A$3:$G$9999,6,0),"")</f>
        <v>0.597222222222222</v>
      </c>
      <c r="J421" s="21">
        <f>IFERROR(VLOOKUP($A421,'CR ACT'!$A$3:$G$9999,7,0),"")</f>
        <v>3.5</v>
      </c>
    </row>
    <row r="422" ht="15.75" hidden="1" spans="1:10">
      <c r="A422" s="13"/>
      <c r="B422" s="18"/>
      <c r="C422" s="13"/>
      <c r="D422" s="11" t="str">
        <f t="shared" si="7"/>
        <v>0</v>
      </c>
      <c r="E422" s="15" t="str">
        <f>IFERROR(VLOOKUP($A422,'CR ACT'!$A$3:$G$9999,2,0),"")</f>
        <v/>
      </c>
      <c r="F422" s="15" t="str">
        <f>IFERROR(VLOOKUP($A422,'CR ACT'!$A$3:$G$9999,3,0),"")</f>
        <v/>
      </c>
      <c r="G422" s="13" t="str">
        <f>IFERROR(VLOOKUP($A422,'CR ACT'!$A$3:$G$9999,4,0),"")</f>
        <v/>
      </c>
      <c r="H422" s="15" t="str">
        <f>IFERROR(VLOOKUP($A422,'CR ACT'!$A$3:$G$9999,5,0),"")</f>
        <v/>
      </c>
      <c r="I422" s="15" t="str">
        <f>IFERROR(VLOOKUP($A422,'CR ACT'!$A$3:$G$9999,6,0),"")</f>
        <v/>
      </c>
      <c r="J422" s="21" t="str">
        <f>IFERROR(VLOOKUP($A422,'CR ACT'!$A$3:$G$9999,7,0),"")</f>
        <v/>
      </c>
    </row>
    <row r="423" ht="16.5" hidden="1" spans="1:10">
      <c r="A423" s="13"/>
      <c r="B423" s="18"/>
      <c r="C423" s="16"/>
      <c r="D423" s="11" t="str">
        <f t="shared" si="7"/>
        <v>0</v>
      </c>
      <c r="E423" s="17" t="str">
        <f>IFERROR(VLOOKUP($A423,'CR ACT'!$A$3:$G$9999,2,0),"")</f>
        <v/>
      </c>
      <c r="F423" s="17" t="str">
        <f>IFERROR(VLOOKUP($A423,'CR ACT'!$A$3:$G$9999,3,0),"")</f>
        <v/>
      </c>
      <c r="G423" s="16" t="str">
        <f>IFERROR(VLOOKUP($A423,'CR ACT'!$A$3:$G$9999,4,0),"")</f>
        <v/>
      </c>
      <c r="H423" s="17" t="str">
        <f>IFERROR(VLOOKUP($A423,'CR ACT'!$A$3:$G$9999,5,0),"")</f>
        <v/>
      </c>
      <c r="I423" s="17" t="str">
        <f>IFERROR(VLOOKUP($A423,'CR ACT'!$A$3:$G$9999,6,0),"")</f>
        <v/>
      </c>
      <c r="J423" s="22" t="str">
        <f>IFERROR(VLOOKUP($A423,'CR ACT'!$A$3:$G$9999,7,0),"")</f>
        <v/>
      </c>
    </row>
    <row r="424" ht="15.75" hidden="1" spans="1:10">
      <c r="A424" s="9">
        <v>17</v>
      </c>
      <c r="B424" s="10">
        <v>65</v>
      </c>
      <c r="C424" s="11">
        <v>1</v>
      </c>
      <c r="D424" s="11" t="str">
        <f t="shared" si="7"/>
        <v>65-1</v>
      </c>
      <c r="E424" s="12">
        <f>IFERROR(VLOOKUP($A424,'CR ACT'!$A$3:$G$9999,2,0),"")</f>
        <v>0.215277777777778</v>
      </c>
      <c r="F424" s="12" t="str">
        <f>IFERROR(VLOOKUP($A424,'CR ACT'!$A$3:$G$9999,3,0),"")</f>
        <v>PSL</v>
      </c>
      <c r="G424" s="11" t="str">
        <f>IFERROR(VLOOKUP($A424,'CR ACT'!$A$3:$G$9999,4,0),"")</f>
        <v>NH</v>
      </c>
      <c r="H424" s="12" t="str">
        <f>IFERROR(VLOOKUP($A424,'CR ACT'!$A$3:$G$9999,5,0),"")</f>
        <v>KLKV</v>
      </c>
      <c r="I424" s="12">
        <f>IFERROR(VLOOKUP($A424,'CR ACT'!$A$3:$G$9999,6,0),"")</f>
        <v>0.21875</v>
      </c>
      <c r="J424" s="20">
        <f>IFERROR(VLOOKUP($A424,'CR ACT'!$A$3:$G$9999,7,0),"")</f>
        <v>3.5</v>
      </c>
    </row>
    <row r="425" ht="31.5" spans="1:11">
      <c r="A425" s="13">
        <v>651</v>
      </c>
      <c r="B425" s="14">
        <v>65</v>
      </c>
      <c r="C425" s="13">
        <v>2</v>
      </c>
      <c r="D425" s="11" t="str">
        <f t="shared" si="7"/>
        <v>65-2</v>
      </c>
      <c r="E425" s="15">
        <f>IFERROR(VLOOKUP($A425,'CR ACT'!$A$3:$G$9999,2,0),"")</f>
        <v>0.222222222222222</v>
      </c>
      <c r="F425" s="15" t="str">
        <f>IFERROR(VLOOKUP($A425,'CR ACT'!$A$3:$G$9999,3,0),"")</f>
        <v>KLKV</v>
      </c>
      <c r="G425" s="13" t="str">
        <f>IFERROR(VLOOKUP($A425,'CR ACT'!$A$3:$G$9999,4,0),"")</f>
        <v>PVR-VZM-BYPASS-TVM-KANMLA</v>
      </c>
      <c r="H425" s="15" t="str">
        <f>IFERROR(VLOOKUP($A425,'CR ACT'!$A$3:$G$9999,5,0),"")</f>
        <v>MC</v>
      </c>
      <c r="I425" s="15">
        <f>IFERROR(VLOOKUP($A425,'CR ACT'!$A$3:$G$9999,6,0),"")</f>
        <v>0.319444444444444</v>
      </c>
      <c r="J425" s="21">
        <f>IFERROR(VLOOKUP($A425,'CR ACT'!$A$3:$G$9999,7,0),"")</f>
        <v>55</v>
      </c>
      <c r="K425" s="1"/>
    </row>
    <row r="426" ht="15.75" hidden="1" spans="1:11">
      <c r="A426" s="13">
        <v>657</v>
      </c>
      <c r="B426" s="10">
        <v>65</v>
      </c>
      <c r="C426" s="13">
        <v>3</v>
      </c>
      <c r="D426" s="11" t="str">
        <f t="shared" si="7"/>
        <v>65-3</v>
      </c>
      <c r="E426" s="15">
        <f>IFERROR(VLOOKUP($A426,'CR ACT'!$A$3:$G$9999,2,0),"")</f>
        <v>0.326388888888889</v>
      </c>
      <c r="F426" s="15" t="str">
        <f>IFERROR(VLOOKUP($A426,'CR ACT'!$A$3:$G$9999,3,0),"")</f>
        <v>MC</v>
      </c>
      <c r="G426" s="13" t="str">
        <f>IFERROR(VLOOKUP($A426,'CR ACT'!$A$3:$G$9999,4,0),"")</f>
        <v>KNMLA-VZM-PVR</v>
      </c>
      <c r="H426" s="15" t="str">
        <f>IFERROR(VLOOKUP($A426,'CR ACT'!$A$3:$G$9999,5,0),"")</f>
        <v>KLKV</v>
      </c>
      <c r="I426" s="15">
        <f>IFERROR(VLOOKUP($A426,'CR ACT'!$A$3:$G$9999,6,0),"")</f>
        <v>0.423611111111111</v>
      </c>
      <c r="J426" s="21">
        <f>IFERROR(VLOOKUP($A426,'CR ACT'!$A$3:$G$9999,7,0),"")</f>
        <v>55</v>
      </c>
      <c r="K426" s="1"/>
    </row>
    <row r="427" ht="15.75" spans="1:10">
      <c r="A427" s="13">
        <v>653</v>
      </c>
      <c r="B427" s="14">
        <v>65</v>
      </c>
      <c r="C427" s="13">
        <v>4</v>
      </c>
      <c r="D427" s="11" t="str">
        <f t="shared" si="7"/>
        <v>65-4</v>
      </c>
      <c r="E427" s="15">
        <f>IFERROR(VLOOKUP($A427,'CR ACT'!$A$3:$G$9999,2,0),"")</f>
        <v>0.444444444444444</v>
      </c>
      <c r="F427" s="15" t="str">
        <f>IFERROR(VLOOKUP($A427,'CR ACT'!$A$3:$G$9999,3,0),"")</f>
        <v>KLKV</v>
      </c>
      <c r="G427" s="13" t="str">
        <f>IFERROR(VLOOKUP($A427,'CR ACT'!$A$3:$G$9999,4,0),"")</f>
        <v>PVR-VZM-BYPASS</v>
      </c>
      <c r="H427" s="15" t="str">
        <f>IFERROR(VLOOKUP($A427,'CR ACT'!$A$3:$G$9999,5,0),"")</f>
        <v>TVM</v>
      </c>
      <c r="I427" s="15">
        <f>IFERROR(VLOOKUP($A427,'CR ACT'!$A$3:$G$9999,6,0),"")</f>
        <v>0.520833333333333</v>
      </c>
      <c r="J427" s="21">
        <f>IFERROR(VLOOKUP($A427,'CR ACT'!$A$3:$G$9999,7,0),"")</f>
        <v>45</v>
      </c>
    </row>
    <row r="428" ht="15.75" hidden="1" spans="1:10">
      <c r="A428" s="13">
        <v>659</v>
      </c>
      <c r="B428" s="10">
        <v>65</v>
      </c>
      <c r="C428" s="13">
        <v>5</v>
      </c>
      <c r="D428" s="11" t="str">
        <f t="shared" si="7"/>
        <v>65-5</v>
      </c>
      <c r="E428" s="15">
        <f>IFERROR(VLOOKUP($A428,'CR ACT'!$A$3:$G$9999,2,0),"")</f>
        <v>0.527777777777778</v>
      </c>
      <c r="F428" s="15" t="str">
        <f>IFERROR(VLOOKUP($A428,'CR ACT'!$A$3:$G$9999,3,0),"")</f>
        <v>TVM</v>
      </c>
      <c r="G428" s="13" t="str">
        <f>IFERROR(VLOOKUP($A428,'CR ACT'!$A$3:$G$9999,4,0),"")</f>
        <v>VZM-PVR</v>
      </c>
      <c r="H428" s="15" t="str">
        <f>IFERROR(VLOOKUP($A428,'CR ACT'!$A$3:$G$9999,5,0),"")</f>
        <v>KLKV</v>
      </c>
      <c r="I428" s="15">
        <f>IFERROR(VLOOKUP($A428,'CR ACT'!$A$3:$G$9999,6,0),"")</f>
        <v>0.604166666666667</v>
      </c>
      <c r="J428" s="21">
        <f>IFERROR(VLOOKUP($A428,'CR ACT'!$A$3:$G$9999,7,0),"")</f>
        <v>45</v>
      </c>
    </row>
    <row r="429" ht="15.75" hidden="1" spans="1:10">
      <c r="A429" s="13">
        <v>89</v>
      </c>
      <c r="B429" s="14">
        <v>65</v>
      </c>
      <c r="C429" s="13">
        <v>6</v>
      </c>
      <c r="D429" s="11" t="str">
        <f t="shared" si="7"/>
        <v>65-6</v>
      </c>
      <c r="E429" s="15">
        <f>IFERROR(VLOOKUP($A429,'CR ACT'!$A$3:$G$9999,2,0),"")</f>
        <v>0.607638888888889</v>
      </c>
      <c r="F429" s="15" t="str">
        <f>IFERROR(VLOOKUP($A429,'CR ACT'!$A$3:$G$9999,3,0),"")</f>
        <v>KLKV</v>
      </c>
      <c r="G429" s="13" t="str">
        <f>IFERROR(VLOOKUP($A429,'CR ACT'!$A$3:$G$9999,4,0),"")</f>
        <v>NH</v>
      </c>
      <c r="H429" s="15" t="str">
        <f>IFERROR(VLOOKUP($A429,'CR ACT'!$A$3:$G$9999,5,0),"")</f>
        <v>PSL</v>
      </c>
      <c r="I429" s="15">
        <f>IFERROR(VLOOKUP($A429,'CR ACT'!$A$3:$G$9999,6,0),"")</f>
        <v>0.611111111111111</v>
      </c>
      <c r="J429" s="21">
        <f>IFERROR(VLOOKUP($A429,'CR ACT'!$A$3:$G$9999,7,0),"")</f>
        <v>3.5</v>
      </c>
    </row>
    <row r="430" ht="15.75" hidden="1" spans="1:10">
      <c r="A430" s="13"/>
      <c r="B430" s="18"/>
      <c r="C430" s="13"/>
      <c r="D430" s="11" t="str">
        <f t="shared" si="7"/>
        <v>0</v>
      </c>
      <c r="E430" s="15" t="str">
        <f>IFERROR(VLOOKUP($A430,'CR ACT'!$A$3:$G$9999,2,0),"")</f>
        <v/>
      </c>
      <c r="F430" s="15" t="str">
        <f>IFERROR(VLOOKUP($A430,'CR ACT'!$A$3:$G$9999,3,0),"")</f>
        <v/>
      </c>
      <c r="G430" s="13" t="str">
        <f>IFERROR(VLOOKUP($A430,'CR ACT'!$A$3:$G$9999,4,0),"")</f>
        <v/>
      </c>
      <c r="H430" s="15" t="str">
        <f>IFERROR(VLOOKUP($A430,'CR ACT'!$A$3:$G$9999,5,0),"")</f>
        <v/>
      </c>
      <c r="I430" s="15" t="str">
        <f>IFERROR(VLOOKUP($A430,'CR ACT'!$A$3:$G$9999,6,0),"")</f>
        <v/>
      </c>
      <c r="J430" s="21" t="str">
        <f>IFERROR(VLOOKUP($A430,'CR ACT'!$A$3:$G$9999,7,0),"")</f>
        <v/>
      </c>
    </row>
    <row r="431" ht="16.5" hidden="1" spans="1:10">
      <c r="A431" s="13"/>
      <c r="B431" s="18"/>
      <c r="C431" s="16"/>
      <c r="D431" s="11" t="str">
        <f t="shared" si="7"/>
        <v>0</v>
      </c>
      <c r="E431" s="17" t="str">
        <f>IFERROR(VLOOKUP($A431,'CR ACT'!$A$3:$G$9999,2,0),"")</f>
        <v/>
      </c>
      <c r="F431" s="17" t="str">
        <f>IFERROR(VLOOKUP($A431,'CR ACT'!$A$3:$G$9999,3,0),"")</f>
        <v/>
      </c>
      <c r="G431" s="16" t="str">
        <f>IFERROR(VLOOKUP($A431,'CR ACT'!$A$3:$G$9999,4,0),"")</f>
        <v/>
      </c>
      <c r="H431" s="17" t="str">
        <f>IFERROR(VLOOKUP($A431,'CR ACT'!$A$3:$G$9999,5,0),"")</f>
        <v/>
      </c>
      <c r="I431" s="17" t="str">
        <f>IFERROR(VLOOKUP($A431,'CR ACT'!$A$3:$G$9999,6,0),"")</f>
        <v/>
      </c>
      <c r="J431" s="22" t="str">
        <f>IFERROR(VLOOKUP($A431,'CR ACT'!$A$3:$G$9999,7,0),"")</f>
        <v/>
      </c>
    </row>
    <row r="432" ht="15.75" hidden="1" spans="1:10">
      <c r="A432" s="9">
        <v>55</v>
      </c>
      <c r="B432" s="10">
        <v>66</v>
      </c>
      <c r="C432" s="11">
        <v>1</v>
      </c>
      <c r="D432" s="11" t="str">
        <f t="shared" si="7"/>
        <v>66-1</v>
      </c>
      <c r="E432" s="12">
        <f>IFERROR(VLOOKUP($A432,'CR ACT'!$A$3:$G$9999,2,0),"")</f>
        <v>0.628472222222222</v>
      </c>
      <c r="F432" s="12" t="str">
        <f>IFERROR(VLOOKUP($A432,'CR ACT'!$A$3:$G$9999,3,0),"")</f>
        <v>PSL</v>
      </c>
      <c r="G432" s="11" t="str">
        <f>IFERROR(VLOOKUP($A432,'CR ACT'!$A$3:$G$9999,4,0),"")</f>
        <v>NH</v>
      </c>
      <c r="H432" s="12" t="str">
        <f>IFERROR(VLOOKUP($A432,'CR ACT'!$A$3:$G$9999,5,0),"")</f>
        <v>KLKV</v>
      </c>
      <c r="I432" s="12">
        <f>IFERROR(VLOOKUP($A432,'CR ACT'!$A$3:$G$9999,6,0),"")</f>
        <v>0.635416666666666</v>
      </c>
      <c r="J432" s="20">
        <f>IFERROR(VLOOKUP($A432,'CR ACT'!$A$3:$G$9999,7,0),"")</f>
        <v>3.5</v>
      </c>
    </row>
    <row r="433" ht="15.75" hidden="1" spans="1:10">
      <c r="A433" s="13">
        <v>265</v>
      </c>
      <c r="B433" s="14">
        <v>66</v>
      </c>
      <c r="C433" s="13">
        <v>2</v>
      </c>
      <c r="D433" s="11" t="str">
        <f t="shared" si="7"/>
        <v>66-2</v>
      </c>
      <c r="E433" s="15">
        <f>IFERROR(VLOOKUP($A433,'CR ACT'!$A$3:$G$9999,2,0),"")</f>
        <v>0.642361111111111</v>
      </c>
      <c r="F433" s="15" t="str">
        <f>IFERROR(VLOOKUP($A433,'CR ACT'!$A$3:$G$9999,3,0),"")</f>
        <v>KLKV</v>
      </c>
      <c r="G433" s="13" t="str">
        <f>IFERROR(VLOOKUP($A433,'CR ACT'!$A$3:$G$9999,4,0),"")</f>
        <v>NH</v>
      </c>
      <c r="H433" s="15" t="str">
        <f>IFERROR(VLOOKUP($A433,'CR ACT'!$A$3:$G$9999,5,0),"")</f>
        <v>TVM</v>
      </c>
      <c r="I433" s="15">
        <f>IFERROR(VLOOKUP($A433,'CR ACT'!$A$3:$G$9999,6,0),"")</f>
        <v>0.701388888888889</v>
      </c>
      <c r="J433" s="21">
        <f>IFERROR(VLOOKUP($A433,'CR ACT'!$A$3:$G$9999,7,0),"")</f>
        <v>33.7</v>
      </c>
    </row>
    <row r="434" ht="15.75" hidden="1" spans="1:10">
      <c r="A434" s="13">
        <v>454</v>
      </c>
      <c r="B434" s="10">
        <v>66</v>
      </c>
      <c r="C434" s="13">
        <v>3</v>
      </c>
      <c r="D434" s="11" t="str">
        <f t="shared" si="7"/>
        <v>66-3</v>
      </c>
      <c r="E434" s="15">
        <f>IFERROR(VLOOKUP($A434,'CR ACT'!$A$3:$G$9999,2,0),"")</f>
        <v>0.708333333333333</v>
      </c>
      <c r="F434" s="15" t="str">
        <f>IFERROR(VLOOKUP($A434,'CR ACT'!$A$3:$G$9999,3,0),"")</f>
        <v>TVM</v>
      </c>
      <c r="G434" s="13" t="str">
        <f>IFERROR(VLOOKUP($A434,'CR ACT'!$A$3:$G$9999,4,0),"")</f>
        <v>NH</v>
      </c>
      <c r="H434" s="15" t="str">
        <f>IFERROR(VLOOKUP($A434,'CR ACT'!$A$3:$G$9999,5,0),"")</f>
        <v>KLKV</v>
      </c>
      <c r="I434" s="15">
        <f>IFERROR(VLOOKUP($A434,'CR ACT'!$A$3:$G$9999,6,0),"")</f>
        <v>0.763888888888889</v>
      </c>
      <c r="J434" s="21">
        <f>IFERROR(VLOOKUP($A434,'CR ACT'!$A$3:$G$9999,7,0),"")</f>
        <v>33.7</v>
      </c>
    </row>
    <row r="435" ht="15.75" hidden="1" spans="1:10">
      <c r="A435" s="13">
        <v>280</v>
      </c>
      <c r="B435" s="14">
        <v>66</v>
      </c>
      <c r="C435" s="13">
        <v>4</v>
      </c>
      <c r="D435" s="11" t="str">
        <f t="shared" si="7"/>
        <v>66-4</v>
      </c>
      <c r="E435" s="15">
        <f>IFERROR(VLOOKUP($A435,'CR ACT'!$A$3:$G$9999,2,0),"")</f>
        <v>0.784722222222222</v>
      </c>
      <c r="F435" s="15" t="str">
        <f>IFERROR(VLOOKUP($A435,'CR ACT'!$A$3:$G$9999,3,0),"")</f>
        <v>KLKV</v>
      </c>
      <c r="G435" s="13" t="str">
        <f>IFERROR(VLOOKUP($A435,'CR ACT'!$A$3:$G$9999,4,0),"")</f>
        <v>NH</v>
      </c>
      <c r="H435" s="15" t="str">
        <f>IFERROR(VLOOKUP($A435,'CR ACT'!$A$3:$G$9999,5,0),"")</f>
        <v>MC</v>
      </c>
      <c r="I435" s="15">
        <f>IFERROR(VLOOKUP($A435,'CR ACT'!$A$3:$G$9999,6,0),"")</f>
        <v>0.854166666666667</v>
      </c>
      <c r="J435" s="21">
        <f>IFERROR(VLOOKUP($A435,'CR ACT'!$A$3:$G$9999,7,0),"")</f>
        <v>40</v>
      </c>
    </row>
    <row r="436" ht="15.75" hidden="1" spans="1:10">
      <c r="A436" s="13">
        <v>453</v>
      </c>
      <c r="B436" s="10">
        <v>25</v>
      </c>
      <c r="C436" s="13">
        <v>3</v>
      </c>
      <c r="D436" s="11" t="str">
        <f t="shared" si="7"/>
        <v>25-3</v>
      </c>
      <c r="E436" s="15">
        <f>IFERROR(VLOOKUP($A436,'CR ACT'!$A$3:$G$9999,2,0),"")</f>
        <v>0.715277777777778</v>
      </c>
      <c r="F436" s="15" t="str">
        <f>IFERROR(VLOOKUP($A436,'CR ACT'!$A$3:$G$9999,3,0),"")</f>
        <v>CSTN</v>
      </c>
      <c r="G436" s="13" t="str">
        <f>IFERROR(VLOOKUP($A436,'CR ACT'!$A$3:$G$9999,4,0),"")</f>
        <v>NH</v>
      </c>
      <c r="H436" s="15" t="str">
        <f>IFERROR(VLOOKUP($A436,'CR ACT'!$A$3:$G$9999,5,0),"")</f>
        <v>KLKV</v>
      </c>
      <c r="I436" s="15">
        <f>IFERROR(VLOOKUP($A436,'CR ACT'!$A$3:$G$9999,6,0),"")</f>
        <v>0.805555555555556</v>
      </c>
      <c r="J436" s="21">
        <f>IFERROR(VLOOKUP($A436,'CR ACT'!$A$3:$G$9999,7,0),"")</f>
        <v>42</v>
      </c>
    </row>
    <row r="437" ht="15.75" hidden="1" spans="1:10">
      <c r="A437" s="13">
        <v>108</v>
      </c>
      <c r="B437" s="14">
        <v>66</v>
      </c>
      <c r="C437" s="13">
        <v>6</v>
      </c>
      <c r="D437" s="11" t="str">
        <f t="shared" si="7"/>
        <v>66-6</v>
      </c>
      <c r="E437" s="15">
        <f>IFERROR(VLOOKUP($A437,'CR ACT'!$A$3:$G$9999,2,0),"")</f>
        <v>0.9375</v>
      </c>
      <c r="F437" s="15" t="str">
        <f>IFERROR(VLOOKUP($A437,'CR ACT'!$A$3:$G$9999,3,0),"")</f>
        <v>KLKV</v>
      </c>
      <c r="G437" s="13" t="str">
        <f>IFERROR(VLOOKUP($A437,'CR ACT'!$A$3:$G$9999,4,0),"")</f>
        <v>NH</v>
      </c>
      <c r="H437" s="15" t="str">
        <f>IFERROR(VLOOKUP($A437,'CR ACT'!$A$3:$G$9999,5,0),"")</f>
        <v>PSL</v>
      </c>
      <c r="I437" s="15">
        <f>IFERROR(VLOOKUP($A437,'CR ACT'!$A$3:$G$9999,6,0),"")</f>
        <v>0.940972222222222</v>
      </c>
      <c r="J437" s="21">
        <f>IFERROR(VLOOKUP($A437,'CR ACT'!$A$3:$G$9999,7,0),"")</f>
        <v>3.5</v>
      </c>
    </row>
    <row r="438" ht="15.75" hidden="1" spans="1:10">
      <c r="A438" s="13"/>
      <c r="B438" s="18"/>
      <c r="C438" s="13"/>
      <c r="D438" s="11" t="str">
        <f t="shared" si="7"/>
        <v>0</v>
      </c>
      <c r="E438" s="15" t="str">
        <f>IFERROR(VLOOKUP($A438,'CR ACT'!$A$3:$G$9999,2,0),"")</f>
        <v/>
      </c>
      <c r="F438" s="15" t="str">
        <f>IFERROR(VLOOKUP($A438,'CR ACT'!$A$3:$G$9999,3,0),"")</f>
        <v/>
      </c>
      <c r="G438" s="13" t="str">
        <f>IFERROR(VLOOKUP($A438,'CR ACT'!$A$3:$G$9999,4,0),"")</f>
        <v/>
      </c>
      <c r="H438" s="15" t="str">
        <f>IFERROR(VLOOKUP($A438,'CR ACT'!$A$3:$G$9999,5,0),"")</f>
        <v/>
      </c>
      <c r="I438" s="15" t="str">
        <f>IFERROR(VLOOKUP($A438,'CR ACT'!$A$3:$G$9999,6,0),"")</f>
        <v/>
      </c>
      <c r="J438" s="21" t="str">
        <f>IFERROR(VLOOKUP($A438,'CR ACT'!$A$3:$G$9999,7,0),"")</f>
        <v/>
      </c>
    </row>
    <row r="439" ht="16.5" hidden="1" spans="1:10">
      <c r="A439" s="13"/>
      <c r="B439" s="18"/>
      <c r="C439" s="16"/>
      <c r="D439" s="11" t="str">
        <f t="shared" si="7"/>
        <v>0</v>
      </c>
      <c r="E439" s="17" t="str">
        <f>IFERROR(VLOOKUP($A439,'CR ACT'!$A$3:$G$9999,2,0),"")</f>
        <v/>
      </c>
      <c r="F439" s="17" t="str">
        <f>IFERROR(VLOOKUP($A439,'CR ACT'!$A$3:$G$9999,3,0),"")</f>
        <v/>
      </c>
      <c r="G439" s="16" t="str">
        <f>IFERROR(VLOOKUP($A439,'CR ACT'!$A$3:$G$9999,4,0),"")</f>
        <v/>
      </c>
      <c r="H439" s="17" t="str">
        <f>IFERROR(VLOOKUP($A439,'CR ACT'!$A$3:$G$9999,5,0),"")</f>
        <v/>
      </c>
      <c r="I439" s="17" t="str">
        <f>IFERROR(VLOOKUP($A439,'CR ACT'!$A$3:$G$9999,6,0),"")</f>
        <v/>
      </c>
      <c r="J439" s="22" t="str">
        <f>IFERROR(VLOOKUP($A439,'CR ACT'!$A$3:$G$9999,7,0),"")</f>
        <v/>
      </c>
    </row>
    <row r="440" ht="15.75" hidden="1" spans="1:11">
      <c r="A440" s="9">
        <v>16</v>
      </c>
      <c r="B440" s="10">
        <v>68</v>
      </c>
      <c r="C440" s="11">
        <v>1</v>
      </c>
      <c r="D440" s="11" t="str">
        <f t="shared" si="7"/>
        <v>68-1</v>
      </c>
      <c r="E440" s="12">
        <f>IFERROR(VLOOKUP($A440,'CR ACT'!$A$3:$G$9999,2,0),"")</f>
        <v>0.256944444444444</v>
      </c>
      <c r="F440" s="12" t="str">
        <f>IFERROR(VLOOKUP($A440,'CR ACT'!$A$3:$G$9999,3,0),"")</f>
        <v>PSL</v>
      </c>
      <c r="G440" s="11" t="str">
        <f>IFERROR(VLOOKUP($A440,'CR ACT'!$A$3:$G$9999,4,0),"")</f>
        <v>NH</v>
      </c>
      <c r="H440" s="12" t="str">
        <f>IFERROR(VLOOKUP($A440,'CR ACT'!$A$3:$G$9999,5,0),"")</f>
        <v>KLKV</v>
      </c>
      <c r="I440" s="12">
        <f>IFERROR(VLOOKUP($A440,'CR ACT'!$A$3:$G$9999,6,0),"")</f>
        <v>0.263888888888888</v>
      </c>
      <c r="J440" s="20">
        <f>IFERROR(VLOOKUP($A440,'CR ACT'!$A$3:$G$9999,7,0),"")</f>
        <v>3.5</v>
      </c>
      <c r="K440" s="1"/>
    </row>
    <row r="441" ht="15.75" hidden="1" spans="1:10">
      <c r="A441" s="13">
        <v>147</v>
      </c>
      <c r="B441" s="14">
        <v>68</v>
      </c>
      <c r="C441" s="13">
        <v>2</v>
      </c>
      <c r="D441" s="11" t="str">
        <f t="shared" si="7"/>
        <v>68-2</v>
      </c>
      <c r="E441" s="15">
        <f>IFERROR(VLOOKUP($A441,'CR ACT'!$A$3:$G$9999,2,0),"")</f>
        <v>0.267361111111111</v>
      </c>
      <c r="F441" s="15" t="str">
        <f>IFERROR(VLOOKUP($A441,'CR ACT'!$A$3:$G$9999,3,0),"")</f>
        <v>KLKV</v>
      </c>
      <c r="G441" s="13" t="str">
        <f>IFERROR(VLOOKUP($A441,'CR ACT'!$A$3:$G$9999,4,0),"")</f>
        <v>NH</v>
      </c>
      <c r="H441" s="15" t="str">
        <f>IFERROR(VLOOKUP($A441,'CR ACT'!$A$3:$G$9999,5,0),"")</f>
        <v>MC</v>
      </c>
      <c r="I441" s="15">
        <f>IFERROR(VLOOKUP($A441,'CR ACT'!$A$3:$G$9999,6,0),"")</f>
        <v>0.333333333333333</v>
      </c>
      <c r="J441" s="21">
        <f>IFERROR(VLOOKUP($A441,'CR ACT'!$A$3:$G$9999,7,0),"")</f>
        <v>40</v>
      </c>
    </row>
    <row r="442" ht="15.75" hidden="1" spans="1:10">
      <c r="A442" s="13">
        <v>387</v>
      </c>
      <c r="B442" s="10">
        <v>55</v>
      </c>
      <c r="C442" s="13">
        <v>7</v>
      </c>
      <c r="D442" s="11" t="str">
        <f t="shared" si="7"/>
        <v>55-7</v>
      </c>
      <c r="E442" s="15">
        <f>IFERROR(VLOOKUP($A442,'CR ACT'!$A$3:$G$9999,2,0),"")</f>
        <v>0.722222222222222</v>
      </c>
      <c r="F442" s="15" t="str">
        <f>IFERROR(VLOOKUP($A442,'CR ACT'!$A$3:$G$9999,3,0),"")</f>
        <v>TVM</v>
      </c>
      <c r="G442" s="13" t="str">
        <f>IFERROR(VLOOKUP($A442,'CR ACT'!$A$3:$G$9999,4,0),"")</f>
        <v>NH</v>
      </c>
      <c r="H442" s="15" t="str">
        <f>IFERROR(VLOOKUP($A442,'CR ACT'!$A$3:$G$9999,5,0),"")</f>
        <v>KLKV</v>
      </c>
      <c r="I442" s="15">
        <f>IFERROR(VLOOKUP($A442,'CR ACT'!$A$3:$G$9999,6,0),"")</f>
        <v>0.777777777777778</v>
      </c>
      <c r="J442" s="21">
        <f>IFERROR(VLOOKUP($A442,'CR ACT'!$A$3:$G$9999,7,0),"")</f>
        <v>33.7</v>
      </c>
    </row>
    <row r="443" ht="15.75" spans="1:10">
      <c r="A443" s="13">
        <v>654</v>
      </c>
      <c r="B443" s="14">
        <v>68</v>
      </c>
      <c r="C443" s="13">
        <v>4</v>
      </c>
      <c r="D443" s="11" t="str">
        <f t="shared" si="7"/>
        <v>68-4</v>
      </c>
      <c r="E443" s="15">
        <f>IFERROR(VLOOKUP($A443,'CR ACT'!$A$3:$G$9999,2,0),"")</f>
        <v>0.4375</v>
      </c>
      <c r="F443" s="15" t="str">
        <f>IFERROR(VLOOKUP($A443,'CR ACT'!$A$3:$G$9999,3,0),"")</f>
        <v>KLKV</v>
      </c>
      <c r="G443" s="13" t="str">
        <f>IFERROR(VLOOKUP($A443,'CR ACT'!$A$3:$G$9999,4,0),"")</f>
        <v>PVR-VZM-BYPASS</v>
      </c>
      <c r="H443" s="15" t="str">
        <f>IFERROR(VLOOKUP($A443,'CR ACT'!$A$3:$G$9999,5,0),"")</f>
        <v>TVM</v>
      </c>
      <c r="I443" s="15">
        <f>IFERROR(VLOOKUP($A443,'CR ACT'!$A$3:$G$9999,6,0),"")</f>
        <v>0.520833333333333</v>
      </c>
      <c r="J443" s="21">
        <f>IFERROR(VLOOKUP($A443,'CR ACT'!$A$3:$G$9999,7,0),"")</f>
        <v>45</v>
      </c>
    </row>
    <row r="444" ht="15.75" hidden="1" spans="1:10">
      <c r="A444" s="13">
        <v>315</v>
      </c>
      <c r="B444" s="10">
        <v>67</v>
      </c>
      <c r="C444" s="13">
        <v>5</v>
      </c>
      <c r="D444" s="11" t="str">
        <f t="shared" si="7"/>
        <v>67-5</v>
      </c>
      <c r="E444" s="15">
        <f>IFERROR(VLOOKUP($A444,'CR ACT'!$A$3:$G$9999,2,0),"")</f>
        <v>0.739583333333333</v>
      </c>
      <c r="F444" s="15" t="str">
        <f>IFERROR(VLOOKUP($A444,'CR ACT'!$A$3:$G$9999,3,0),"")</f>
        <v>TVM</v>
      </c>
      <c r="G444" s="13" t="str">
        <f>IFERROR(VLOOKUP($A444,'CR ACT'!$A$3:$G$9999,4,0),"")</f>
        <v>NH</v>
      </c>
      <c r="H444" s="15" t="str">
        <f>IFERROR(VLOOKUP($A444,'CR ACT'!$A$3:$G$9999,5,0),"")</f>
        <v>KLKV</v>
      </c>
      <c r="I444" s="15">
        <f>IFERROR(VLOOKUP($A444,'CR ACT'!$A$3:$G$9999,6,0),"")</f>
        <v>0.795138888888889</v>
      </c>
      <c r="J444" s="21">
        <f>IFERROR(VLOOKUP($A444,'CR ACT'!$A$3:$G$9999,7,0),"")</f>
        <v>33.7</v>
      </c>
    </row>
    <row r="445" ht="15.75" hidden="1" spans="1:10">
      <c r="A445" s="13">
        <v>81</v>
      </c>
      <c r="B445" s="14">
        <v>68</v>
      </c>
      <c r="C445" s="13">
        <v>6</v>
      </c>
      <c r="D445" s="11" t="str">
        <f t="shared" si="7"/>
        <v>68-6</v>
      </c>
      <c r="E445" s="15">
        <f>IFERROR(VLOOKUP($A445,'CR ACT'!$A$3:$G$9999,2,0),"")</f>
        <v>0.590277777777778</v>
      </c>
      <c r="F445" s="15" t="str">
        <f>IFERROR(VLOOKUP($A445,'CR ACT'!$A$3:$G$9999,3,0),"")</f>
        <v>KLKV</v>
      </c>
      <c r="G445" s="13" t="str">
        <f>IFERROR(VLOOKUP($A445,'CR ACT'!$A$3:$G$9999,4,0),"")</f>
        <v>NH</v>
      </c>
      <c r="H445" s="15" t="str">
        <f>IFERROR(VLOOKUP($A445,'CR ACT'!$A$3:$G$9999,5,0),"")</f>
        <v>PSL</v>
      </c>
      <c r="I445" s="15">
        <f>IFERROR(VLOOKUP($A445,'CR ACT'!$A$3:$G$9999,6,0),"")</f>
        <v>0.597222222222222</v>
      </c>
      <c r="J445" s="21">
        <f>IFERROR(VLOOKUP($A445,'CR ACT'!$A$3:$G$9999,7,0),"")</f>
        <v>3.5</v>
      </c>
    </row>
    <row r="446" ht="15.75" hidden="1" spans="1:10">
      <c r="A446" s="13"/>
      <c r="B446" s="10"/>
      <c r="C446" s="13"/>
      <c r="D446" s="11" t="str">
        <f t="shared" si="7"/>
        <v>0</v>
      </c>
      <c r="E446" s="15" t="str">
        <f>IFERROR(VLOOKUP($A446,'CR ACT'!$A$3:$G$9999,2,0),"")</f>
        <v/>
      </c>
      <c r="F446" s="15" t="str">
        <f>IFERROR(VLOOKUP($A446,'CR ACT'!$A$3:$G$9999,3,0),"")</f>
        <v/>
      </c>
      <c r="G446" s="13" t="str">
        <f>IFERROR(VLOOKUP($A446,'CR ACT'!$A$3:$G$9999,4,0),"")</f>
        <v/>
      </c>
      <c r="H446" s="15" t="str">
        <f>IFERROR(VLOOKUP($A446,'CR ACT'!$A$3:$G$9999,5,0),"")</f>
        <v/>
      </c>
      <c r="I446" s="15" t="str">
        <f>IFERROR(VLOOKUP($A446,'CR ACT'!$A$3:$G$9999,6,0),"")</f>
        <v/>
      </c>
      <c r="J446" s="21" t="str">
        <f>IFERROR(VLOOKUP($A446,'CR ACT'!$A$3:$G$9999,7,0),"")</f>
        <v/>
      </c>
    </row>
    <row r="447" ht="16.5" hidden="1" spans="1:10">
      <c r="A447" s="13"/>
      <c r="B447" s="18"/>
      <c r="C447" s="16"/>
      <c r="D447" s="11" t="str">
        <f t="shared" si="7"/>
        <v>0</v>
      </c>
      <c r="E447" s="17" t="str">
        <f>IFERROR(VLOOKUP($A447,'CR ACT'!$A$3:$G$9999,2,0),"")</f>
        <v/>
      </c>
      <c r="F447" s="17" t="str">
        <f>IFERROR(VLOOKUP($A447,'CR ACT'!$A$3:$G$9999,3,0),"")</f>
        <v/>
      </c>
      <c r="G447" s="16" t="str">
        <f>IFERROR(VLOOKUP($A447,'CR ACT'!$A$3:$G$9999,4,0),"")</f>
        <v/>
      </c>
      <c r="H447" s="17" t="str">
        <f>IFERROR(VLOOKUP($A447,'CR ACT'!$A$3:$G$9999,5,0),"")</f>
        <v/>
      </c>
      <c r="I447" s="17" t="str">
        <f>IFERROR(VLOOKUP($A447,'CR ACT'!$A$3:$G$9999,6,0),"")</f>
        <v/>
      </c>
      <c r="J447" s="22" t="str">
        <f>IFERROR(VLOOKUP($A447,'CR ACT'!$A$3:$G$9999,7,0),"")</f>
        <v/>
      </c>
    </row>
    <row r="448" ht="15.75" hidden="1" spans="1:10">
      <c r="A448" s="9">
        <v>34</v>
      </c>
      <c r="B448" s="10">
        <v>69</v>
      </c>
      <c r="C448" s="11">
        <v>1</v>
      </c>
      <c r="D448" s="11" t="str">
        <f t="shared" si="7"/>
        <v>69-1</v>
      </c>
      <c r="E448" s="12">
        <f>IFERROR(VLOOKUP($A448,'CR ACT'!$A$3:$G$9999,2,0),"")</f>
        <v>0.333333333333333</v>
      </c>
      <c r="F448" s="12" t="str">
        <f>IFERROR(VLOOKUP($A448,'CR ACT'!$A$3:$G$9999,3,0),"")</f>
        <v>PSL</v>
      </c>
      <c r="G448" s="11" t="str">
        <f>IFERROR(VLOOKUP($A448,'CR ACT'!$A$3:$G$9999,4,0),"")</f>
        <v>NH</v>
      </c>
      <c r="H448" s="12" t="str">
        <f>IFERROR(VLOOKUP($A448,'CR ACT'!$A$3:$G$9999,5,0),"")</f>
        <v>KLKV</v>
      </c>
      <c r="I448" s="12">
        <f>IFERROR(VLOOKUP($A448,'CR ACT'!$A$3:$G$9999,6,0),"")</f>
        <v>0.336805555555555</v>
      </c>
      <c r="J448" s="20">
        <f>IFERROR(VLOOKUP($A448,'CR ACT'!$A$3:$G$9999,7,0),"")</f>
        <v>3.5</v>
      </c>
    </row>
    <row r="449" ht="15.75" hidden="1" spans="1:11">
      <c r="A449" s="13">
        <v>178</v>
      </c>
      <c r="B449" s="14">
        <v>69</v>
      </c>
      <c r="C449" s="13">
        <v>2</v>
      </c>
      <c r="D449" s="11" t="str">
        <f t="shared" si="7"/>
        <v>69-2</v>
      </c>
      <c r="E449" s="15">
        <f>IFERROR(VLOOKUP($A449,'CR ACT'!$A$3:$G$9999,2,0),"")</f>
        <v>0.340277777777778</v>
      </c>
      <c r="F449" s="15" t="str">
        <f>IFERROR(VLOOKUP($A449,'CR ACT'!$A$3:$G$9999,3,0),"")</f>
        <v>KLKV</v>
      </c>
      <c r="G449" s="13" t="str">
        <f>IFERROR(VLOOKUP($A449,'CR ACT'!$A$3:$G$9999,4,0),"")</f>
        <v>NH</v>
      </c>
      <c r="H449" s="15" t="str">
        <f>IFERROR(VLOOKUP($A449,'CR ACT'!$A$3:$G$9999,5,0),"")</f>
        <v>PCD</v>
      </c>
      <c r="I449" s="15">
        <f>IFERROR(VLOOKUP($A449,'CR ACT'!$A$3:$G$9999,6,0),"")</f>
        <v>0.4375</v>
      </c>
      <c r="J449" s="21">
        <f>IFERROR(VLOOKUP($A449,'CR ACT'!$A$3:$G$9999,7,0),"")</f>
        <v>56</v>
      </c>
      <c r="K449" s="1"/>
    </row>
    <row r="450" ht="15.75" hidden="1" spans="1:11">
      <c r="A450" s="13">
        <v>461</v>
      </c>
      <c r="B450" s="10">
        <v>52</v>
      </c>
      <c r="C450" s="13">
        <v>5</v>
      </c>
      <c r="D450" s="11" t="str">
        <f t="shared" si="7"/>
        <v>52-5</v>
      </c>
      <c r="E450" s="15">
        <f>IFERROR(VLOOKUP($A450,'CR ACT'!$A$3:$G$9999,2,0),"")</f>
        <v>0.743055555555556</v>
      </c>
      <c r="F450" s="15" t="str">
        <f>IFERROR(VLOOKUP($A450,'CR ACT'!$A$3:$G$9999,3,0),"")</f>
        <v>TVM</v>
      </c>
      <c r="G450" s="13" t="str">
        <f>IFERROR(VLOOKUP($A450,'CR ACT'!$A$3:$G$9999,4,0),"")</f>
        <v>NH</v>
      </c>
      <c r="H450" s="15" t="str">
        <f>IFERROR(VLOOKUP($A450,'CR ACT'!$A$3:$G$9999,5,0),"")</f>
        <v>KLKV</v>
      </c>
      <c r="I450" s="15">
        <f>IFERROR(VLOOKUP($A450,'CR ACT'!$A$3:$G$9999,6,0),"")</f>
        <v>0.805555555555556</v>
      </c>
      <c r="J450" s="21">
        <f>IFERROR(VLOOKUP($A450,'CR ACT'!$A$3:$G$9999,7,0),"")</f>
        <v>33.7</v>
      </c>
      <c r="K450" s="1"/>
    </row>
    <row r="451" ht="15.75" hidden="1" spans="1:11">
      <c r="A451" s="13">
        <v>252</v>
      </c>
      <c r="B451" s="14">
        <v>69</v>
      </c>
      <c r="C451" s="13">
        <v>4</v>
      </c>
      <c r="D451" s="11" t="str">
        <f t="shared" si="7"/>
        <v>69-4</v>
      </c>
      <c r="E451" s="15">
        <f>IFERROR(VLOOKUP($A451,'CR ACT'!$A$3:$G$9999,2,0),"")</f>
        <v>0.604166666666667</v>
      </c>
      <c r="F451" s="15" t="str">
        <f>IFERROR(VLOOKUP($A451,'CR ACT'!$A$3:$G$9999,3,0),"")</f>
        <v>NTA</v>
      </c>
      <c r="G451" s="13" t="str">
        <f>IFERROR(VLOOKUP($A451,'CR ACT'!$A$3:$G$9999,4,0),"")</f>
        <v>TVM-MC-CHPY</v>
      </c>
      <c r="H451" s="15" t="str">
        <f>IFERROR(VLOOKUP($A451,'CR ACT'!$A$3:$G$9999,5,0),"")</f>
        <v>PCD</v>
      </c>
      <c r="I451" s="15">
        <f>IFERROR(VLOOKUP($A451,'CR ACT'!$A$3:$G$9999,6,0),"")</f>
        <v>0.680555555555556</v>
      </c>
      <c r="J451" s="21">
        <f>IFERROR(VLOOKUP($A451,'CR ACT'!$A$3:$G$9999,7,0),"")</f>
        <v>43</v>
      </c>
      <c r="K451" s="1"/>
    </row>
    <row r="452" ht="15.75" hidden="1" spans="1:10">
      <c r="A452" s="13">
        <v>452</v>
      </c>
      <c r="B452" s="10">
        <v>69</v>
      </c>
      <c r="C452" s="13">
        <v>5</v>
      </c>
      <c r="D452" s="11" t="str">
        <f t="shared" si="7"/>
        <v>69-5</v>
      </c>
      <c r="E452" s="15">
        <f>IFERROR(VLOOKUP($A452,'CR ACT'!$A$3:$G$9999,2,0),"")</f>
        <v>0.6875</v>
      </c>
      <c r="F452" s="15" t="str">
        <f>IFERROR(VLOOKUP($A452,'CR ACT'!$A$3:$G$9999,3,0),"")</f>
        <v>PCD</v>
      </c>
      <c r="G452" s="13" t="str">
        <f>IFERROR(VLOOKUP($A452,'CR ACT'!$A$3:$G$9999,4,0),"")</f>
        <v>MC-PTM-NH</v>
      </c>
      <c r="H452" s="15" t="str">
        <f>IFERROR(VLOOKUP($A452,'CR ACT'!$A$3:$G$9999,5,0),"")</f>
        <v>KLKV</v>
      </c>
      <c r="I452" s="15">
        <f>IFERROR(VLOOKUP($A452,'CR ACT'!$A$3:$G$9999,6,0),"")</f>
        <v>0.784722222222222</v>
      </c>
      <c r="J452" s="21">
        <f>IFERROR(VLOOKUP($A452,'CR ACT'!$A$3:$G$9999,7,0),"")</f>
        <v>56</v>
      </c>
    </row>
    <row r="453" ht="15.75" hidden="1" spans="1:10">
      <c r="A453" s="13">
        <v>103</v>
      </c>
      <c r="B453" s="14">
        <v>69</v>
      </c>
      <c r="C453" s="13">
        <v>6</v>
      </c>
      <c r="D453" s="11" t="str">
        <f t="shared" si="7"/>
        <v>69-6</v>
      </c>
      <c r="E453" s="15">
        <f>IFERROR(VLOOKUP($A453,'CR ACT'!$A$3:$G$9999,2,0),"")</f>
        <v>0.788194444444444</v>
      </c>
      <c r="F453" s="15" t="str">
        <f>IFERROR(VLOOKUP($A453,'CR ACT'!$A$3:$G$9999,3,0),"")</f>
        <v>KLKV</v>
      </c>
      <c r="G453" s="13" t="str">
        <f>IFERROR(VLOOKUP($A453,'CR ACT'!$A$3:$G$9999,4,0),"")</f>
        <v>NH</v>
      </c>
      <c r="H453" s="15" t="str">
        <f>IFERROR(VLOOKUP($A453,'CR ACT'!$A$3:$G$9999,5,0),"")</f>
        <v>PSL</v>
      </c>
      <c r="I453" s="15">
        <f>IFERROR(VLOOKUP($A453,'CR ACT'!$A$3:$G$9999,6,0),"")</f>
        <v>0.791666666666666</v>
      </c>
      <c r="J453" s="21">
        <f>IFERROR(VLOOKUP($A453,'CR ACT'!$A$3:$G$9999,7,0),"")</f>
        <v>3.5</v>
      </c>
    </row>
    <row r="454" ht="15.75" hidden="1" spans="1:10">
      <c r="A454" s="13"/>
      <c r="B454" s="18"/>
      <c r="C454" s="13"/>
      <c r="D454" s="11" t="str">
        <f t="shared" si="7"/>
        <v>0</v>
      </c>
      <c r="E454" s="15" t="str">
        <f>IFERROR(VLOOKUP($A454,'CR ACT'!$A$3:$G$9999,2,0),"")</f>
        <v/>
      </c>
      <c r="F454" s="15" t="str">
        <f>IFERROR(VLOOKUP($A454,'CR ACT'!$A$3:$G$9999,3,0),"")</f>
        <v/>
      </c>
      <c r="G454" s="13" t="str">
        <f>IFERROR(VLOOKUP($A454,'CR ACT'!$A$3:$G$9999,4,0),"")</f>
        <v/>
      </c>
      <c r="H454" s="15" t="str">
        <f>IFERROR(VLOOKUP($A454,'CR ACT'!$A$3:$G$9999,5,0),"")</f>
        <v/>
      </c>
      <c r="I454" s="15" t="str">
        <f>IFERROR(VLOOKUP($A454,'CR ACT'!$A$3:$G$9999,6,0),"")</f>
        <v/>
      </c>
      <c r="J454" s="21" t="str">
        <f>IFERROR(VLOOKUP($A454,'CR ACT'!$A$3:$G$9999,7,0),"")</f>
        <v/>
      </c>
    </row>
    <row r="455" ht="16.5" hidden="1" spans="1:10">
      <c r="A455" s="13"/>
      <c r="B455" s="18"/>
      <c r="C455" s="16"/>
      <c r="D455" s="11" t="str">
        <f t="shared" ref="D455:D516" si="8">B455&amp;-C455</f>
        <v>0</v>
      </c>
      <c r="E455" s="17" t="str">
        <f>IFERROR(VLOOKUP($A455,'CR ACT'!$A$3:$G$9999,2,0),"")</f>
        <v/>
      </c>
      <c r="F455" s="17" t="str">
        <f>IFERROR(VLOOKUP($A455,'CR ACT'!$A$3:$G$9999,3,0),"")</f>
        <v/>
      </c>
      <c r="G455" s="16" t="str">
        <f>IFERROR(VLOOKUP($A455,'CR ACT'!$A$3:$G$9999,4,0),"")</f>
        <v/>
      </c>
      <c r="H455" s="17" t="str">
        <f>IFERROR(VLOOKUP($A455,'CR ACT'!$A$3:$G$9999,5,0),"")</f>
        <v/>
      </c>
      <c r="I455" s="17" t="str">
        <f>IFERROR(VLOOKUP($A455,'CR ACT'!$A$3:$G$9999,6,0),"")</f>
        <v/>
      </c>
      <c r="J455" s="22" t="str">
        <f>IFERROR(VLOOKUP($A455,'CR ACT'!$A$3:$G$9999,7,0),"")</f>
        <v/>
      </c>
    </row>
    <row r="456" ht="15.75" hidden="1" spans="1:10">
      <c r="A456" s="9">
        <v>23</v>
      </c>
      <c r="B456" s="10">
        <v>70</v>
      </c>
      <c r="C456" s="11">
        <v>1</v>
      </c>
      <c r="D456" s="11" t="str">
        <f t="shared" si="8"/>
        <v>70-1</v>
      </c>
      <c r="E456" s="12">
        <f>IFERROR(VLOOKUP($A456,'CR ACT'!$A$3:$G$9999,2,0),"")</f>
        <v>0.423611111111111</v>
      </c>
      <c r="F456" s="12" t="str">
        <f>IFERROR(VLOOKUP($A456,'CR ACT'!$A$3:$G$9999,3,0),"")</f>
        <v>PSL</v>
      </c>
      <c r="G456" s="11" t="str">
        <f>IFERROR(VLOOKUP($A456,'CR ACT'!$A$3:$G$9999,4,0),"")</f>
        <v>NH</v>
      </c>
      <c r="H456" s="12" t="str">
        <f>IFERROR(VLOOKUP($A456,'CR ACT'!$A$3:$G$9999,5,0),"")</f>
        <v>KLKV</v>
      </c>
      <c r="I456" s="12">
        <f>IFERROR(VLOOKUP($A456,'CR ACT'!$A$3:$G$9999,6,0),"")</f>
        <v>0.427083333333333</v>
      </c>
      <c r="J456" s="20">
        <f>IFERROR(VLOOKUP($A456,'CR ACT'!$A$3:$G$9999,7,0),"")</f>
        <v>3.5</v>
      </c>
    </row>
    <row r="457" ht="15.75" hidden="1" spans="1:10">
      <c r="A457" s="13">
        <v>201</v>
      </c>
      <c r="B457" s="14">
        <v>70</v>
      </c>
      <c r="C457" s="13">
        <v>2</v>
      </c>
      <c r="D457" s="11" t="str">
        <f t="shared" si="8"/>
        <v>70-2</v>
      </c>
      <c r="E457" s="15">
        <f>IFERROR(VLOOKUP($A457,'CR ACT'!$A$3:$G$9999,2,0),"")</f>
        <v>0.427083333333333</v>
      </c>
      <c r="F457" s="15" t="str">
        <f>IFERROR(VLOOKUP($A457,'CR ACT'!$A$3:$G$9999,3,0),"")</f>
        <v>KLKV</v>
      </c>
      <c r="G457" s="13" t="str">
        <f>IFERROR(VLOOKUP($A457,'CR ACT'!$A$3:$G$9999,4,0),"")</f>
        <v>NH</v>
      </c>
      <c r="H457" s="15" t="str">
        <f>IFERROR(VLOOKUP($A457,'CR ACT'!$A$3:$G$9999,5,0),"")</f>
        <v>TVM</v>
      </c>
      <c r="I457" s="15">
        <f>IFERROR(VLOOKUP($A457,'CR ACT'!$A$3:$G$9999,6,0),"")</f>
        <v>0.482638888888889</v>
      </c>
      <c r="J457" s="21">
        <f>IFERROR(VLOOKUP($A457,'CR ACT'!$A$3:$G$9999,7,0),"")</f>
        <v>33.7</v>
      </c>
    </row>
    <row r="458" ht="15.75" hidden="1" spans="1:11">
      <c r="A458" s="13">
        <v>464</v>
      </c>
      <c r="B458" s="10">
        <v>13</v>
      </c>
      <c r="C458" s="13">
        <v>5</v>
      </c>
      <c r="D458" s="11" t="str">
        <f t="shared" si="8"/>
        <v>13-5</v>
      </c>
      <c r="E458" s="15">
        <f>IFERROR(VLOOKUP($A458,'CR ACT'!$A$3:$G$9999,2,0),"")</f>
        <v>0.746527777777778</v>
      </c>
      <c r="F458" s="15" t="str">
        <f>IFERROR(VLOOKUP($A458,'CR ACT'!$A$3:$G$9999,3,0),"")</f>
        <v>MC</v>
      </c>
      <c r="G458" s="13" t="str">
        <f>IFERROR(VLOOKUP($A458,'CR ACT'!$A$3:$G$9999,4,0),"")</f>
        <v>NH</v>
      </c>
      <c r="H458" s="15" t="str">
        <f>IFERROR(VLOOKUP($A458,'CR ACT'!$A$3:$G$9999,5,0),"")</f>
        <v>KLKV</v>
      </c>
      <c r="I458" s="15">
        <f>IFERROR(VLOOKUP($A458,'CR ACT'!$A$3:$G$9999,6,0),"")</f>
        <v>0.819444444444445</v>
      </c>
      <c r="J458" s="21">
        <f>IFERROR(VLOOKUP($A458,'CR ACT'!$A$3:$G$9999,7,0),"")</f>
        <v>40</v>
      </c>
      <c r="K458" s="1"/>
    </row>
    <row r="459" ht="15.75" hidden="1" spans="1:10">
      <c r="A459" s="13">
        <v>635</v>
      </c>
      <c r="B459" s="14">
        <v>70</v>
      </c>
      <c r="C459" s="13">
        <v>4</v>
      </c>
      <c r="D459" s="11" t="str">
        <f t="shared" si="8"/>
        <v>70-4</v>
      </c>
      <c r="E459" s="15">
        <f>IFERROR(VLOOKUP($A459,'CR ACT'!$A$3:$G$9999,2,0),"")</f>
        <v>0.545138888888889</v>
      </c>
      <c r="F459" s="15" t="str">
        <f>IFERROR(VLOOKUP($A459,'CR ACT'!$A$3:$G$9999,3,0),"")</f>
        <v>KLKV</v>
      </c>
      <c r="G459" s="13" t="str">
        <f>IFERROR(VLOOKUP($A459,'CR ACT'!$A$3:$G$9999,4,0),"")</f>
        <v>PLKDA-PZKNU</v>
      </c>
      <c r="H459" s="15" t="str">
        <f>IFERROR(VLOOKUP($A459,'CR ACT'!$A$3:$G$9999,5,0),"")</f>
        <v>VLKA</v>
      </c>
      <c r="I459" s="15">
        <f>IFERROR(VLOOKUP($A459,'CR ACT'!$A$3:$G$9999,6,0),"")</f>
        <v>0.565972222222222</v>
      </c>
      <c r="J459" s="21">
        <f>IFERROR(VLOOKUP($A459,'CR ACT'!$A$3:$G$9999,7,0),"")</f>
        <v>13</v>
      </c>
    </row>
    <row r="460" ht="15.75" hidden="1" spans="1:10">
      <c r="A460" s="13">
        <v>639</v>
      </c>
      <c r="B460" s="10">
        <v>70</v>
      </c>
      <c r="C460" s="13">
        <v>5</v>
      </c>
      <c r="D460" s="11" t="str">
        <f t="shared" si="8"/>
        <v>70-5</v>
      </c>
      <c r="E460" s="15">
        <f>IFERROR(VLOOKUP($A460,'CR ACT'!$A$3:$G$9999,2,0),"")</f>
        <v>0.572916666666667</v>
      </c>
      <c r="F460" s="15" t="str">
        <f>IFERROR(VLOOKUP($A460,'CR ACT'!$A$3:$G$9999,3,0),"")</f>
        <v>VLKA</v>
      </c>
      <c r="G460" s="13" t="str">
        <f>IFERROR(VLOOKUP($A460,'CR ACT'!$A$3:$G$9999,4,0),"")</f>
        <v>PLKDA</v>
      </c>
      <c r="H460" s="15" t="str">
        <f>IFERROR(VLOOKUP($A460,'CR ACT'!$A$3:$G$9999,5,0),"")</f>
        <v>KLKV</v>
      </c>
      <c r="I460" s="15">
        <f>IFERROR(VLOOKUP($A460,'CR ACT'!$A$3:$G$9999,6,0),"")</f>
        <v>0.59375</v>
      </c>
      <c r="J460" s="21">
        <f>IFERROR(VLOOKUP($A460,'CR ACT'!$A$3:$G$9999,7,0),"")</f>
        <v>13</v>
      </c>
    </row>
    <row r="461" ht="15.75" hidden="1" spans="1:10">
      <c r="A461" s="13">
        <v>263</v>
      </c>
      <c r="B461" s="14">
        <v>70</v>
      </c>
      <c r="C461" s="13">
        <v>6</v>
      </c>
      <c r="D461" s="11" t="str">
        <f t="shared" si="8"/>
        <v>70-6</v>
      </c>
      <c r="E461" s="15">
        <f>IFERROR(VLOOKUP($A461,'CR ACT'!$A$3:$G$9999,2,0),"")</f>
        <v>0.614583333333333</v>
      </c>
      <c r="F461" s="15" t="str">
        <f>IFERROR(VLOOKUP($A461,'CR ACT'!$A$3:$G$9999,3,0),"")</f>
        <v>KLKV</v>
      </c>
      <c r="G461" s="13" t="str">
        <f>IFERROR(VLOOKUP($A461,'CR ACT'!$A$3:$G$9999,4,0),"")</f>
        <v>NH</v>
      </c>
      <c r="H461" s="15" t="str">
        <f>IFERROR(VLOOKUP($A461,'CR ACT'!$A$3:$G$9999,5,0),"")</f>
        <v>TVM</v>
      </c>
      <c r="I461" s="15">
        <f>IFERROR(VLOOKUP($A461,'CR ACT'!$A$3:$G$9999,6,0),"")</f>
        <v>0.670138888888889</v>
      </c>
      <c r="J461" s="21">
        <f>IFERROR(VLOOKUP($A461,'CR ACT'!$A$3:$G$9999,7,0),"")</f>
        <v>33.7</v>
      </c>
    </row>
    <row r="462" ht="15.75" hidden="1" spans="1:10">
      <c r="A462" s="13">
        <v>624</v>
      </c>
      <c r="B462" s="10">
        <v>70</v>
      </c>
      <c r="C462" s="13">
        <v>7</v>
      </c>
      <c r="D462" s="11" t="str">
        <f t="shared" si="8"/>
        <v>70-7</v>
      </c>
      <c r="E462" s="15">
        <f>IFERROR(VLOOKUP($A462,'CR ACT'!$A$3:$G$9999,2,0),"")</f>
        <v>0.715277777777778</v>
      </c>
      <c r="F462" s="15" t="str">
        <f>IFERROR(VLOOKUP($A462,'CR ACT'!$A$3:$G$9999,3,0),"")</f>
        <v>TVM</v>
      </c>
      <c r="G462" s="13" t="str">
        <f>IFERROR(VLOOKUP($A462,'CR ACT'!$A$3:$G$9999,4,0),"")</f>
        <v>KTDA-MYL-KRKM</v>
      </c>
      <c r="H462" s="15" t="str">
        <f>IFERROR(VLOOKUP($A462,'CR ACT'!$A$3:$G$9999,5,0),"")</f>
        <v>PSL</v>
      </c>
      <c r="I462" s="15">
        <f>IFERROR(VLOOKUP($A462,'CR ACT'!$A$3:$G$9999,6,0),"")</f>
        <v>0.8125</v>
      </c>
      <c r="J462" s="21">
        <f>IFERROR(VLOOKUP($A462,'CR ACT'!$A$3:$G$9999,7,0),"")</f>
        <v>57</v>
      </c>
    </row>
    <row r="463" ht="16.5" hidden="1" spans="1:10">
      <c r="A463" s="13"/>
      <c r="B463" s="14"/>
      <c r="C463" s="16"/>
      <c r="D463" s="11" t="str">
        <f t="shared" si="8"/>
        <v>0</v>
      </c>
      <c r="E463" s="17" t="str">
        <f>IFERROR(VLOOKUP($A463,'CR ACT'!$A$3:$G$9999,2,0),"")</f>
        <v/>
      </c>
      <c r="F463" s="17" t="str">
        <f>IFERROR(VLOOKUP($A463,'CR ACT'!$A$3:$G$9999,3,0),"")</f>
        <v/>
      </c>
      <c r="G463" s="16" t="str">
        <f>IFERROR(VLOOKUP($A463,'CR ACT'!$A$3:$G$9999,4,0),"")</f>
        <v/>
      </c>
      <c r="H463" s="17" t="str">
        <f>IFERROR(VLOOKUP($A463,'CR ACT'!$A$3:$G$9999,5,0),"")</f>
        <v/>
      </c>
      <c r="I463" s="17" t="str">
        <f>IFERROR(VLOOKUP($A463,'CR ACT'!$A$3:$G$9999,6,0),"")</f>
        <v/>
      </c>
      <c r="J463" s="22" t="str">
        <f>IFERROR(VLOOKUP($A463,'CR ACT'!$A$3:$G$9999,7,0),"")</f>
        <v/>
      </c>
    </row>
    <row r="464" ht="15.75" hidden="1" spans="1:10">
      <c r="A464" s="9">
        <v>20</v>
      </c>
      <c r="B464" s="10">
        <v>71</v>
      </c>
      <c r="C464" s="11">
        <v>1</v>
      </c>
      <c r="D464" s="11" t="str">
        <f t="shared" si="8"/>
        <v>71-1</v>
      </c>
      <c r="E464" s="12">
        <f>IFERROR(VLOOKUP($A464,'CR ACT'!$A$3:$G$9999,2,0),"")</f>
        <v>0.263888888888889</v>
      </c>
      <c r="F464" s="12" t="str">
        <f>IFERROR(VLOOKUP($A464,'CR ACT'!$A$3:$G$9999,3,0),"")</f>
        <v>PSL</v>
      </c>
      <c r="G464" s="11" t="str">
        <f>IFERROR(VLOOKUP($A464,'CR ACT'!$A$3:$G$9999,4,0),"")</f>
        <v>NH</v>
      </c>
      <c r="H464" s="12" t="str">
        <f>IFERROR(VLOOKUP($A464,'CR ACT'!$A$3:$G$9999,5,0),"")</f>
        <v>KLKV</v>
      </c>
      <c r="I464" s="12">
        <f>IFERROR(VLOOKUP($A464,'CR ACT'!$A$3:$G$9999,6,0),"")</f>
        <v>0.267361111111111</v>
      </c>
      <c r="J464" s="20">
        <f>IFERROR(VLOOKUP($A464,'CR ACT'!$A$3:$G$9999,7,0),"")</f>
        <v>3.5</v>
      </c>
    </row>
    <row r="465" ht="15.75" hidden="1" spans="1:11">
      <c r="A465" s="13">
        <v>633</v>
      </c>
      <c r="B465" s="14">
        <v>71</v>
      </c>
      <c r="C465" s="13">
        <v>2</v>
      </c>
      <c r="D465" s="11" t="str">
        <f t="shared" si="8"/>
        <v>71-2</v>
      </c>
      <c r="E465" s="15">
        <f>IFERROR(VLOOKUP($A465,'CR ACT'!$A$3:$G$9999,2,0),"")</f>
        <v>0.270833333333333</v>
      </c>
      <c r="F465" s="15" t="str">
        <f>IFERROR(VLOOKUP($A465,'CR ACT'!$A$3:$G$9999,3,0),"")</f>
        <v>KLKV</v>
      </c>
      <c r="G465" s="13" t="str">
        <f>IFERROR(VLOOKUP($A465,'CR ACT'!$A$3:$G$9999,4,0),"")</f>
        <v>PLKDA-PZKNU</v>
      </c>
      <c r="H465" s="15" t="str">
        <f>IFERROR(VLOOKUP($A465,'CR ACT'!$A$3:$G$9999,5,0),"")</f>
        <v>VLKA</v>
      </c>
      <c r="I465" s="15">
        <f>IFERROR(VLOOKUP($A465,'CR ACT'!$A$3:$G$9999,6,0),"")</f>
        <v>0.291666666666667</v>
      </c>
      <c r="J465" s="21">
        <f>IFERROR(VLOOKUP($A465,'CR ACT'!$A$3:$G$9999,7,0),"")</f>
        <v>13</v>
      </c>
      <c r="K465" s="1"/>
    </row>
    <row r="466" ht="15.75" hidden="1" spans="1:10">
      <c r="A466" s="13">
        <v>637</v>
      </c>
      <c r="B466" s="10">
        <v>71</v>
      </c>
      <c r="C466" s="13">
        <v>3</v>
      </c>
      <c r="D466" s="11" t="str">
        <f t="shared" si="8"/>
        <v>71-3</v>
      </c>
      <c r="E466" s="15">
        <f>IFERROR(VLOOKUP($A466,'CR ACT'!$A$3:$G$9999,2,0),"")</f>
        <v>0.298611111111111</v>
      </c>
      <c r="F466" s="15" t="str">
        <f>IFERROR(VLOOKUP($A466,'CR ACT'!$A$3:$G$9999,3,0),"")</f>
        <v>VLKA</v>
      </c>
      <c r="G466" s="13" t="str">
        <f>IFERROR(VLOOKUP($A466,'CR ACT'!$A$3:$G$9999,4,0),"")</f>
        <v>PLKDA</v>
      </c>
      <c r="H466" s="15" t="str">
        <f>IFERROR(VLOOKUP($A466,'CR ACT'!$A$3:$G$9999,5,0),"")</f>
        <v>KLKV</v>
      </c>
      <c r="I466" s="15">
        <f>IFERROR(VLOOKUP($A466,'CR ACT'!$A$3:$G$9999,6,0),"")</f>
        <v>0.319444444444444</v>
      </c>
      <c r="J466" s="21">
        <f>IFERROR(VLOOKUP($A466,'CR ACT'!$A$3:$G$9999,7,0),"")</f>
        <v>13</v>
      </c>
    </row>
    <row r="467" ht="15.75" hidden="1" spans="1:10">
      <c r="A467" s="13">
        <v>666</v>
      </c>
      <c r="B467" s="14">
        <v>71</v>
      </c>
      <c r="C467" s="13">
        <v>4</v>
      </c>
      <c r="D467" s="11" t="str">
        <f t="shared" si="8"/>
        <v>71-4</v>
      </c>
      <c r="E467" s="15">
        <f>IFERROR(VLOOKUP($A467,'CR ACT'!$A$3:$G$9999,2,0),"")</f>
        <v>0.326388888888889</v>
      </c>
      <c r="F467" s="15" t="str">
        <f>IFERROR(VLOOKUP($A467,'CR ACT'!$A$3:$G$9999,3,0),"")</f>
        <v>KLKV</v>
      </c>
      <c r="G467" s="13" t="str">
        <f>IFERROR(VLOOKUP($A467,'CR ACT'!$A$3:$G$9999,4,0),"")</f>
        <v>PKM-NTA-TVM-PTM</v>
      </c>
      <c r="H467" s="15" t="str">
        <f>IFERROR(VLOOKUP($A467,'CR ACT'!$A$3:$G$9999,5,0),"")</f>
        <v>MC</v>
      </c>
      <c r="I467" s="15">
        <f>IFERROR(VLOOKUP($A467,'CR ACT'!$A$3:$G$9999,6,0),"")</f>
        <v>0.402777777777778</v>
      </c>
      <c r="J467" s="21">
        <f>IFERROR(VLOOKUP($A467,'CR ACT'!$A$3:$G$9999,7,0),"")</f>
        <v>42</v>
      </c>
    </row>
    <row r="468" ht="15.75" hidden="1" spans="1:10">
      <c r="A468" s="13">
        <v>499</v>
      </c>
      <c r="B468" s="10">
        <v>72</v>
      </c>
      <c r="C468" s="13">
        <v>5</v>
      </c>
      <c r="D468" s="11" t="str">
        <f t="shared" si="8"/>
        <v>72-5</v>
      </c>
      <c r="E468" s="15">
        <f>IFERROR(VLOOKUP($A468,'CR ACT'!$A$3:$G$9999,2,0),"")</f>
        <v>0.753472222222222</v>
      </c>
      <c r="F468" s="15" t="str">
        <f>IFERROR(VLOOKUP($A468,'CR ACT'!$A$3:$G$9999,3,0),"")</f>
        <v>TVM</v>
      </c>
      <c r="G468" s="13" t="str">
        <f>IFERROR(VLOOKUP($A468,'CR ACT'!$A$3:$G$9999,4,0),"")</f>
        <v>NH-KLKV</v>
      </c>
      <c r="H468" s="15" t="str">
        <f>IFERROR(VLOOKUP($A468,'CR ACT'!$A$3:$G$9999,5,0),"")</f>
        <v>PSL</v>
      </c>
      <c r="I468" s="15">
        <f>IFERROR(VLOOKUP($A468,'CR ACT'!$A$3:$G$9999,6,0),"")</f>
        <v>0.815972222222222</v>
      </c>
      <c r="J468" s="21">
        <f>IFERROR(VLOOKUP($A468,'CR ACT'!$A$3:$G$9999,7,0),"")</f>
        <v>37.2</v>
      </c>
    </row>
    <row r="469" ht="15.75" hidden="1" spans="1:10">
      <c r="A469" s="13">
        <v>229</v>
      </c>
      <c r="B469" s="14">
        <v>71</v>
      </c>
      <c r="C469" s="13">
        <v>6</v>
      </c>
      <c r="D469" s="11" t="str">
        <f t="shared" si="8"/>
        <v>71-6</v>
      </c>
      <c r="E469" s="15">
        <f>IFERROR(VLOOKUP($A469,'CR ACT'!$A$3:$G$9999,2,0),"")</f>
        <v>0.493055555555556</v>
      </c>
      <c r="F469" s="15" t="str">
        <f>IFERROR(VLOOKUP($A469,'CR ACT'!$A$3:$G$9999,3,0),"")</f>
        <v>KLKV</v>
      </c>
      <c r="G469" s="13" t="str">
        <f>IFERROR(VLOOKUP($A469,'CR ACT'!$A$3:$G$9999,4,0),"")</f>
        <v>NH</v>
      </c>
      <c r="H469" s="15" t="str">
        <f>IFERROR(VLOOKUP($A469,'CR ACT'!$A$3:$G$9999,5,0),"")</f>
        <v>TVM</v>
      </c>
      <c r="I469" s="15">
        <f>IFERROR(VLOOKUP($A469,'CR ACT'!$A$3:$G$9999,6,0),"")</f>
        <v>0.548611111111111</v>
      </c>
      <c r="J469" s="21">
        <f>IFERROR(VLOOKUP($A469,'CR ACT'!$A$3:$G$9999,7,0),"")</f>
        <v>33.7</v>
      </c>
    </row>
    <row r="470" ht="15.75" hidden="1" spans="1:10">
      <c r="A470" s="13">
        <v>466</v>
      </c>
      <c r="B470" s="10">
        <v>54</v>
      </c>
      <c r="C470" s="13">
        <v>5</v>
      </c>
      <c r="D470" s="11" t="str">
        <f t="shared" si="8"/>
        <v>54-5</v>
      </c>
      <c r="E470" s="15">
        <f>IFERROR(VLOOKUP($A470,'CR ACT'!$A$3:$G$9999,2,0),"")</f>
        <v>0.736111111111111</v>
      </c>
      <c r="F470" s="15" t="str">
        <f>IFERROR(VLOOKUP($A470,'CR ACT'!$A$3:$G$9999,3,0),"")</f>
        <v>TVM</v>
      </c>
      <c r="G470" s="13" t="str">
        <f>IFERROR(VLOOKUP($A470,'CR ACT'!$A$3:$G$9999,4,0),"")</f>
        <v>NH</v>
      </c>
      <c r="H470" s="15" t="str">
        <f>IFERROR(VLOOKUP($A470,'CR ACT'!$A$3:$G$9999,5,0),"")</f>
        <v>KLKV</v>
      </c>
      <c r="I470" s="15">
        <f>IFERROR(VLOOKUP($A470,'CR ACT'!$A$3:$G$9999,6,0),"")</f>
        <v>0.791666666666667</v>
      </c>
      <c r="J470" s="21">
        <f>IFERROR(VLOOKUP($A470,'CR ACT'!$A$3:$G$9999,7,0),"")</f>
        <v>33.7</v>
      </c>
    </row>
    <row r="471" ht="16.5" hidden="1" spans="1:10">
      <c r="A471" s="13">
        <v>92</v>
      </c>
      <c r="B471" s="14">
        <v>71</v>
      </c>
      <c r="C471" s="16">
        <v>8</v>
      </c>
      <c r="D471" s="11" t="str">
        <f t="shared" si="8"/>
        <v>71-8</v>
      </c>
      <c r="E471" s="17">
        <f>IFERROR(VLOOKUP($A471,'CR ACT'!$A$3:$G$9999,2,0),"")</f>
        <v>0.614583333333333</v>
      </c>
      <c r="F471" s="17" t="str">
        <f>IFERROR(VLOOKUP($A471,'CR ACT'!$A$3:$G$9999,3,0),"")</f>
        <v>KLKV</v>
      </c>
      <c r="G471" s="16" t="str">
        <f>IFERROR(VLOOKUP($A471,'CR ACT'!$A$3:$G$9999,4,0),"")</f>
        <v>NH</v>
      </c>
      <c r="H471" s="17" t="str">
        <f>IFERROR(VLOOKUP($A471,'CR ACT'!$A$3:$G$9999,5,0),"")</f>
        <v>PSL</v>
      </c>
      <c r="I471" s="17">
        <f>IFERROR(VLOOKUP($A471,'CR ACT'!$A$3:$G$9999,6,0),"")</f>
        <v>0.621527777777778</v>
      </c>
      <c r="J471" s="22">
        <f>IFERROR(VLOOKUP($A471,'CR ACT'!$A$3:$G$9999,7,0),"")</f>
        <v>3.5</v>
      </c>
    </row>
    <row r="472" ht="15.75" hidden="1" spans="1:10">
      <c r="A472" s="9">
        <v>24</v>
      </c>
      <c r="B472" s="10">
        <v>24</v>
      </c>
      <c r="C472" s="11">
        <v>1</v>
      </c>
      <c r="D472" s="11" t="str">
        <f t="shared" si="8"/>
        <v>24-1</v>
      </c>
      <c r="E472" s="12">
        <f>IFERROR(VLOOKUP($A472,'CR ACT'!$A$3:$G$9999,2,0),"")</f>
        <v>0.340277777777778</v>
      </c>
      <c r="F472" s="12" t="str">
        <f>IFERROR(VLOOKUP($A472,'CR ACT'!$A$3:$G$9999,3,0),"")</f>
        <v>PSL</v>
      </c>
      <c r="G472" s="11" t="str">
        <f>IFERROR(VLOOKUP($A472,'CR ACT'!$A$3:$G$9999,4,0),"")</f>
        <v>NH</v>
      </c>
      <c r="H472" s="12" t="str">
        <f>IFERROR(VLOOKUP($A472,'CR ACT'!$A$3:$G$9999,5,0),"")</f>
        <v>KLKV</v>
      </c>
      <c r="I472" s="12">
        <f>IFERROR(VLOOKUP($A472,'CR ACT'!$A$3:$G$9999,6,0),"")</f>
        <v>0.347222222222222</v>
      </c>
      <c r="J472" s="20">
        <f>IFERROR(VLOOKUP($A472,'CR ACT'!$A$3:$G$9999,7,0),"")</f>
        <v>3.5</v>
      </c>
    </row>
    <row r="473" ht="15.75" hidden="1" spans="1:11">
      <c r="A473" s="13">
        <v>154</v>
      </c>
      <c r="B473" s="14">
        <v>24</v>
      </c>
      <c r="C473" s="13">
        <v>2</v>
      </c>
      <c r="D473" s="11" t="str">
        <f t="shared" si="8"/>
        <v>24-2</v>
      </c>
      <c r="E473" s="15">
        <f>IFERROR(VLOOKUP($A473,'CR ACT'!$A$3:$G$9999,2,0),"")</f>
        <v>0.645833333333333</v>
      </c>
      <c r="F473" s="15" t="str">
        <f>IFERROR(VLOOKUP($A473,'CR ACT'!$A$3:$G$9999,3,0),"")</f>
        <v>KLKV</v>
      </c>
      <c r="G473" s="13" t="str">
        <f>IFERROR(VLOOKUP($A473,'CR ACT'!$A$3:$G$9999,4,0),"")</f>
        <v>PSL-KRKM-DVPM</v>
      </c>
      <c r="H473" s="15" t="str">
        <f>IFERROR(VLOOKUP($A473,'CR ACT'!$A$3:$G$9999,5,0),"")</f>
        <v>MC</v>
      </c>
      <c r="I473" s="15">
        <f>IFERROR(VLOOKUP($A473,'CR ACT'!$A$3:$G$9999,6,0),"")</f>
        <v>0.722222222222222</v>
      </c>
      <c r="J473" s="21">
        <f>IFERROR(VLOOKUP($A473,'CR ACT'!$A$3:$G$9999,7,0),"")</f>
        <v>44</v>
      </c>
      <c r="K473" s="1"/>
    </row>
    <row r="474" ht="15.75" hidden="1" spans="1:10">
      <c r="A474" s="13">
        <v>472</v>
      </c>
      <c r="B474" s="10">
        <v>15</v>
      </c>
      <c r="C474" s="13">
        <v>5</v>
      </c>
      <c r="D474" s="11" t="str">
        <f t="shared" si="8"/>
        <v>15-5</v>
      </c>
      <c r="E474" s="15">
        <f>IFERROR(VLOOKUP($A474,'CR ACT'!$A$3:$G$9999,2,0),"")</f>
        <v>0.767361111111111</v>
      </c>
      <c r="F474" s="15" t="str">
        <f>IFERROR(VLOOKUP($A474,'CR ACT'!$A$3:$G$9999,3,0),"")</f>
        <v>MC</v>
      </c>
      <c r="G474" s="13" t="str">
        <f>IFERROR(VLOOKUP($A474,'CR ACT'!$A$3:$G$9999,4,0),"")</f>
        <v>NH</v>
      </c>
      <c r="H474" s="15" t="str">
        <f>IFERROR(VLOOKUP($A474,'CR ACT'!$A$3:$G$9999,5,0),"")</f>
        <v>KLKV</v>
      </c>
      <c r="I474" s="15">
        <f>IFERROR(VLOOKUP($A474,'CR ACT'!$A$3:$G$9999,6,0),"")</f>
        <v>0.840277777777778</v>
      </c>
      <c r="J474" s="21">
        <f>IFERROR(VLOOKUP($A474,'CR ACT'!$A$3:$G$9999,7,0),"")</f>
        <v>40</v>
      </c>
    </row>
    <row r="475" ht="15.75" hidden="1" spans="1:10">
      <c r="A475" s="13">
        <v>153</v>
      </c>
      <c r="B475" s="14">
        <v>24</v>
      </c>
      <c r="C475" s="13">
        <v>4</v>
      </c>
      <c r="D475" s="11" t="str">
        <f t="shared" si="8"/>
        <v>24-4</v>
      </c>
      <c r="E475" s="15">
        <f>IFERROR(VLOOKUP($A475,'CR ACT'!$A$3:$G$9999,2,0),"")</f>
        <v>0.482638888888889</v>
      </c>
      <c r="F475" s="15" t="str">
        <f>IFERROR(VLOOKUP($A475,'CR ACT'!$A$3:$G$9999,3,0),"")</f>
        <v>KLKV</v>
      </c>
      <c r="G475" s="13" t="str">
        <f>IFERROR(VLOOKUP($A475,'CR ACT'!$A$3:$G$9999,4,0),"")</f>
        <v>NH</v>
      </c>
      <c r="H475" s="15" t="str">
        <f>IFERROR(VLOOKUP($A475,'CR ACT'!$A$3:$G$9999,5,0),"")</f>
        <v>TVM</v>
      </c>
      <c r="I475" s="15">
        <f>IFERROR(VLOOKUP($A475,'CR ACT'!$A$3:$G$9999,6,0),"")</f>
        <v>0.538194444444444</v>
      </c>
      <c r="J475" s="21">
        <f>IFERROR(VLOOKUP($A475,'CR ACT'!$A$3:$G$9999,7,0),"")</f>
        <v>33.7</v>
      </c>
    </row>
    <row r="476" ht="15.75" hidden="1" spans="1:10">
      <c r="A476" s="13">
        <v>328</v>
      </c>
      <c r="B476" s="10">
        <v>39</v>
      </c>
      <c r="C476" s="13">
        <v>5</v>
      </c>
      <c r="D476" s="11" t="str">
        <f t="shared" si="8"/>
        <v>39-5</v>
      </c>
      <c r="E476" s="15">
        <f>IFERROR(VLOOKUP($A476,'CR ACT'!$A$3:$G$9999,2,0),"")</f>
        <v>0.770833333333333</v>
      </c>
      <c r="F476" s="15" t="str">
        <f>IFERROR(VLOOKUP($A476,'CR ACT'!$A$3:$G$9999,3,0),"")</f>
        <v>TVM</v>
      </c>
      <c r="G476" s="13" t="str">
        <f>IFERROR(VLOOKUP($A476,'CR ACT'!$A$3:$G$9999,4,0),"")</f>
        <v>NH</v>
      </c>
      <c r="H476" s="15" t="str">
        <f>IFERROR(VLOOKUP($A476,'CR ACT'!$A$3:$G$9999,5,0),"")</f>
        <v>NTA</v>
      </c>
      <c r="I476" s="15">
        <f>IFERROR(VLOOKUP($A476,'CR ACT'!$A$3:$G$9999,6,0),"")</f>
        <v>0.805555555555556</v>
      </c>
      <c r="J476" s="21">
        <f>IFERROR(VLOOKUP($A476,'CR ACT'!$A$3:$G$9999,7,0),"")</f>
        <v>20</v>
      </c>
    </row>
    <row r="477" ht="15.75" hidden="1" spans="1:10">
      <c r="A477" s="13">
        <v>150</v>
      </c>
      <c r="B477" s="14">
        <v>24</v>
      </c>
      <c r="C477" s="13">
        <v>6</v>
      </c>
      <c r="D477" s="11" t="str">
        <f t="shared" si="8"/>
        <v>24-6</v>
      </c>
      <c r="E477" s="15">
        <f>IFERROR(VLOOKUP($A477,'CR ACT'!$A$3:$G$9999,2,0),"")</f>
        <v>0.618055555555556</v>
      </c>
      <c r="F477" s="15" t="str">
        <f>IFERROR(VLOOKUP($A477,'CR ACT'!$A$3:$G$9999,3,0),"")</f>
        <v>KLKV</v>
      </c>
      <c r="G477" s="13" t="str">
        <f>IFERROR(VLOOKUP($A477,'CR ACT'!$A$3:$G$9999,4,0),"")</f>
        <v>NH</v>
      </c>
      <c r="H477" s="15" t="str">
        <f>IFERROR(VLOOKUP($A477,'CR ACT'!$A$3:$G$9999,5,0),"")</f>
        <v>TVM</v>
      </c>
      <c r="I477" s="15">
        <f>IFERROR(VLOOKUP($A477,'CR ACT'!$A$3:$G$9999,6,0),"")</f>
        <v>0.673611111111111</v>
      </c>
      <c r="J477" s="21">
        <f>IFERROR(VLOOKUP($A477,'CR ACT'!$A$3:$G$9999,7,0),"")</f>
        <v>33.7</v>
      </c>
    </row>
    <row r="478" ht="15.75" hidden="1" spans="1:10">
      <c r="A478" s="13">
        <v>473</v>
      </c>
      <c r="B478" s="10">
        <v>61</v>
      </c>
      <c r="C478" s="13">
        <v>5</v>
      </c>
      <c r="D478" s="11" t="str">
        <f t="shared" si="8"/>
        <v>61-5</v>
      </c>
      <c r="E478" s="15">
        <f>IFERROR(VLOOKUP($A478,'CR ACT'!$A$3:$G$9999,2,0),"")</f>
        <v>0.784722222222222</v>
      </c>
      <c r="F478" s="15" t="str">
        <f>IFERROR(VLOOKUP($A478,'CR ACT'!$A$3:$G$9999,3,0),"")</f>
        <v>TVM</v>
      </c>
      <c r="G478" s="13" t="str">
        <f>IFERROR(VLOOKUP($A478,'CR ACT'!$A$3:$G$9999,4,0),"")</f>
        <v>NH</v>
      </c>
      <c r="H478" s="15" t="str">
        <f>IFERROR(VLOOKUP($A478,'CR ACT'!$A$3:$G$9999,5,0),"")</f>
        <v>KLKV</v>
      </c>
      <c r="I478" s="15">
        <f>IFERROR(VLOOKUP($A478,'CR ACT'!$A$3:$G$9999,6,0),"")</f>
        <v>0.847222222222222</v>
      </c>
      <c r="J478" s="21">
        <f>IFERROR(VLOOKUP($A478,'CR ACT'!$A$3:$G$9999,7,0),"")</f>
        <v>33.7</v>
      </c>
    </row>
    <row r="479" ht="16.5" hidden="1" spans="1:10">
      <c r="A479" s="13">
        <v>84</v>
      </c>
      <c r="B479" s="14">
        <v>24</v>
      </c>
      <c r="C479" s="16">
        <v>8</v>
      </c>
      <c r="D479" s="11" t="str">
        <f t="shared" si="8"/>
        <v>24-8</v>
      </c>
      <c r="E479" s="17">
        <f>IFERROR(VLOOKUP($A479,'CR ACT'!$A$3:$G$9999,2,0),"")</f>
        <v>0.743055555555555</v>
      </c>
      <c r="F479" s="17" t="str">
        <f>IFERROR(VLOOKUP($A479,'CR ACT'!$A$3:$G$9999,3,0),"")</f>
        <v>KLKV</v>
      </c>
      <c r="G479" s="16" t="str">
        <f>IFERROR(VLOOKUP($A479,'CR ACT'!$A$3:$G$9999,4,0),"")</f>
        <v>NH</v>
      </c>
      <c r="H479" s="17" t="str">
        <f>IFERROR(VLOOKUP($A479,'CR ACT'!$A$3:$G$9999,5,0),"")</f>
        <v>PSL</v>
      </c>
      <c r="I479" s="17">
        <f>IFERROR(VLOOKUP($A479,'CR ACT'!$A$3:$G$9999,6,0),"")</f>
        <v>0.75</v>
      </c>
      <c r="J479" s="22">
        <f>IFERROR(VLOOKUP($A479,'CR ACT'!$A$3:$G$9999,7,0),"")</f>
        <v>3.5</v>
      </c>
    </row>
    <row r="480" ht="15.75" hidden="1" spans="1:10">
      <c r="A480" s="9">
        <v>59</v>
      </c>
      <c r="B480" s="10">
        <v>39</v>
      </c>
      <c r="C480" s="11">
        <v>1</v>
      </c>
      <c r="D480" s="11" t="str">
        <f t="shared" si="8"/>
        <v>39-1</v>
      </c>
      <c r="E480" s="12">
        <f>IFERROR(VLOOKUP($A480,'CR ACT'!$A$3:$G$9999,2,0),"")</f>
        <v>0.5625</v>
      </c>
      <c r="F480" s="12" t="str">
        <f>IFERROR(VLOOKUP($A480,'CR ACT'!$A$3:$G$9999,3,0),"")</f>
        <v>PSL</v>
      </c>
      <c r="G480" s="11" t="str">
        <f>IFERROR(VLOOKUP($A480,'CR ACT'!$A$3:$G$9999,4,0),"")</f>
        <v>NH</v>
      </c>
      <c r="H480" s="12" t="str">
        <f>IFERROR(VLOOKUP($A480,'CR ACT'!$A$3:$G$9999,5,0),"")</f>
        <v>KLKV</v>
      </c>
      <c r="I480" s="12">
        <f>IFERROR(VLOOKUP($A480,'CR ACT'!$A$3:$G$9999,6,0),"")</f>
        <v>0.565972222222222</v>
      </c>
      <c r="J480" s="20">
        <f>IFERROR(VLOOKUP($A480,'CR ACT'!$A$3:$G$9999,7,0),"")</f>
        <v>3.5</v>
      </c>
    </row>
    <row r="481" ht="15.75" hidden="1" spans="1:11">
      <c r="A481" s="13">
        <v>146</v>
      </c>
      <c r="B481" s="14">
        <v>39</v>
      </c>
      <c r="C481" s="13">
        <v>2</v>
      </c>
      <c r="D481" s="11" t="str">
        <f t="shared" si="8"/>
        <v>39-2</v>
      </c>
      <c r="E481" s="15">
        <f>IFERROR(VLOOKUP($A481,'CR ACT'!$A$3:$G$9999,2,0),"")</f>
        <v>0.555555555555556</v>
      </c>
      <c r="F481" s="15" t="str">
        <f>IFERROR(VLOOKUP($A481,'CR ACT'!$A$3:$G$9999,3,0),"")</f>
        <v>PSL</v>
      </c>
      <c r="G481" s="13" t="str">
        <f>IFERROR(VLOOKUP($A481,'CR ACT'!$A$3:$G$9999,4,0),"")</f>
        <v>KLKV-NH</v>
      </c>
      <c r="H481" s="15" t="str">
        <f>IFERROR(VLOOKUP($A481,'CR ACT'!$A$3:$G$9999,5,0),"")</f>
        <v>TVM</v>
      </c>
      <c r="I481" s="15">
        <f>IFERROR(VLOOKUP($A481,'CR ACT'!$A$3:$G$9999,6,0),"")</f>
        <v>0.625</v>
      </c>
      <c r="J481" s="21">
        <f>IFERROR(VLOOKUP($A481,'CR ACT'!$A$3:$G$9999,7,0),"")</f>
        <v>37.2</v>
      </c>
      <c r="K481" s="1"/>
    </row>
    <row r="482" ht="15.75" hidden="1" spans="1:10">
      <c r="A482" s="13">
        <v>484</v>
      </c>
      <c r="B482" s="10">
        <v>32</v>
      </c>
      <c r="C482" s="13">
        <v>5</v>
      </c>
      <c r="D482" s="11" t="str">
        <f t="shared" si="8"/>
        <v>32-5</v>
      </c>
      <c r="E482" s="15">
        <f>IFERROR(VLOOKUP($A482,'CR ACT'!$A$3:$G$9999,2,0),"")</f>
        <v>0.798611111111111</v>
      </c>
      <c r="F482" s="15" t="str">
        <f>IFERROR(VLOOKUP($A482,'CR ACT'!$A$3:$G$9999,3,0),"")</f>
        <v>MC</v>
      </c>
      <c r="G482" s="13" t="str">
        <f>IFERROR(VLOOKUP($A482,'CR ACT'!$A$3:$G$9999,4,0),"")</f>
        <v>NH-KLKV</v>
      </c>
      <c r="H482" s="15" t="str">
        <f>IFERROR(VLOOKUP($A482,'CR ACT'!$A$3:$G$9999,5,0),"")</f>
        <v>PSL</v>
      </c>
      <c r="I482" s="15">
        <f>IFERROR(VLOOKUP($A482,'CR ACT'!$A$3:$G$9999,6,0),"")</f>
        <v>0.881944444444445</v>
      </c>
      <c r="J482" s="21">
        <f>IFERROR(VLOOKUP($A482,'CR ACT'!$A$3:$G$9999,7,0),"")</f>
        <v>43.5</v>
      </c>
    </row>
    <row r="483" ht="15.75" hidden="1" spans="1:10">
      <c r="A483" s="13">
        <v>131</v>
      </c>
      <c r="B483" s="14">
        <v>39</v>
      </c>
      <c r="C483" s="13">
        <v>4</v>
      </c>
      <c r="D483" s="11" t="str">
        <f t="shared" si="8"/>
        <v>39-4</v>
      </c>
      <c r="E483" s="15">
        <f>IFERROR(VLOOKUP($A483,'CR ACT'!$A$3:$G$9999,2,0),"")</f>
        <v>0.694444444444445</v>
      </c>
      <c r="F483" s="15" t="str">
        <f>IFERROR(VLOOKUP($A483,'CR ACT'!$A$3:$G$9999,3,0),"")</f>
        <v>KLKV</v>
      </c>
      <c r="G483" s="13" t="str">
        <f>IFERROR(VLOOKUP($A483,'CR ACT'!$A$3:$G$9999,4,0),"")</f>
        <v>NH</v>
      </c>
      <c r="H483" s="15" t="str">
        <f>IFERROR(VLOOKUP($A483,'CR ACT'!$A$3:$G$9999,5,0),"")</f>
        <v>MC</v>
      </c>
      <c r="I483" s="15">
        <f>IFERROR(VLOOKUP($A483,'CR ACT'!$A$3:$G$9999,6,0),"")</f>
        <v>0.763888888888889</v>
      </c>
      <c r="J483" s="21">
        <f>IFERROR(VLOOKUP($A483,'CR ACT'!$A$3:$G$9999,7,0),"")</f>
        <v>40</v>
      </c>
    </row>
    <row r="484" ht="15.75" hidden="1" spans="1:10">
      <c r="A484" s="13">
        <v>479</v>
      </c>
      <c r="B484" s="10">
        <v>17</v>
      </c>
      <c r="C484" s="13">
        <v>5</v>
      </c>
      <c r="D484" s="11" t="str">
        <f t="shared" si="8"/>
        <v>17-5</v>
      </c>
      <c r="E484" s="15">
        <f>IFERROR(VLOOKUP($A484,'CR ACT'!$A$3:$G$9999,2,0),"")</f>
        <v>0.805555555555556</v>
      </c>
      <c r="F484" s="15" t="str">
        <f>IFERROR(VLOOKUP($A484,'CR ACT'!$A$3:$G$9999,3,0),"")</f>
        <v>TVM</v>
      </c>
      <c r="G484" s="13" t="str">
        <f>IFERROR(VLOOKUP($A484,'CR ACT'!$A$3:$G$9999,4,0),"")</f>
        <v>NH</v>
      </c>
      <c r="H484" s="15" t="str">
        <f>IFERROR(VLOOKUP($A484,'CR ACT'!$A$3:$G$9999,5,0),"")</f>
        <v>KLKV</v>
      </c>
      <c r="I484" s="15">
        <f>IFERROR(VLOOKUP($A484,'CR ACT'!$A$3:$G$9999,6,0),"")</f>
        <v>0.868055555555556</v>
      </c>
      <c r="J484" s="21">
        <f>IFERROR(VLOOKUP($A484,'CR ACT'!$A$3:$G$9999,7,0),"")</f>
        <v>33.7</v>
      </c>
    </row>
    <row r="485" ht="15.75" hidden="1" spans="1:10">
      <c r="A485" s="13">
        <v>311</v>
      </c>
      <c r="B485" s="14">
        <v>39</v>
      </c>
      <c r="C485" s="13">
        <v>6</v>
      </c>
      <c r="D485" s="11" t="str">
        <f t="shared" si="8"/>
        <v>39-6</v>
      </c>
      <c r="E485" s="15">
        <f>IFERROR(VLOOKUP($A485,'CR ACT'!$A$3:$G$9999,2,0),"")</f>
        <v>0.8125</v>
      </c>
      <c r="F485" s="15" t="str">
        <f>IFERROR(VLOOKUP($A485,'CR ACT'!$A$3:$G$9999,3,0),"")</f>
        <v>NTA</v>
      </c>
      <c r="G485" s="13" t="str">
        <f>IFERROR(VLOOKUP($A485,'CR ACT'!$A$3:$G$9999,4,0),"")</f>
        <v>NH</v>
      </c>
      <c r="H485" s="15" t="str">
        <f>IFERROR(VLOOKUP($A485,'CR ACT'!$A$3:$G$9999,5,0),"")</f>
        <v>TVM</v>
      </c>
      <c r="I485" s="15">
        <f>IFERROR(VLOOKUP($A485,'CR ACT'!$A$3:$G$9999,6,0),"")</f>
        <v>0.847222222222222</v>
      </c>
      <c r="J485" s="21">
        <f>IFERROR(VLOOKUP($A485,'CR ACT'!$A$3:$G$9999,7,0),"")</f>
        <v>20</v>
      </c>
    </row>
    <row r="486" ht="15.75" hidden="1" spans="1:10">
      <c r="A486" s="13">
        <v>478</v>
      </c>
      <c r="B486" s="10">
        <v>21</v>
      </c>
      <c r="C486" s="13">
        <v>5</v>
      </c>
      <c r="D486" s="11" t="str">
        <f t="shared" si="8"/>
        <v>21-5</v>
      </c>
      <c r="E486" s="15">
        <f>IFERROR(VLOOKUP($A486,'CR ACT'!$A$3:$G$9999,2,0),"")</f>
        <v>0.809027777777778</v>
      </c>
      <c r="F486" s="15" t="str">
        <f>IFERROR(VLOOKUP($A486,'CR ACT'!$A$3:$G$9999,3,0),"")</f>
        <v>MC</v>
      </c>
      <c r="G486" s="13" t="str">
        <f>IFERROR(VLOOKUP($A486,'CR ACT'!$A$3:$G$9999,4,0),"")</f>
        <v>NH</v>
      </c>
      <c r="H486" s="15" t="str">
        <f>IFERROR(VLOOKUP($A486,'CR ACT'!$A$3:$G$9999,5,0),"")</f>
        <v>KLKV</v>
      </c>
      <c r="I486" s="15">
        <f>IFERROR(VLOOKUP($A486,'CR ACT'!$A$3:$G$9999,6,0),"")</f>
        <v>0.878472222222222</v>
      </c>
      <c r="J486" s="21">
        <f>IFERROR(VLOOKUP($A486,'CR ACT'!$A$3:$G$9999,7,0),"")</f>
        <v>40</v>
      </c>
    </row>
    <row r="487" ht="16.5" hidden="1" spans="1:10">
      <c r="A487" s="13">
        <v>104</v>
      </c>
      <c r="B487" s="14">
        <v>39</v>
      </c>
      <c r="C487" s="16">
        <v>8</v>
      </c>
      <c r="D487" s="11" t="str">
        <f t="shared" si="8"/>
        <v>39-8</v>
      </c>
      <c r="E487" s="17">
        <f>IFERROR(VLOOKUP($A487,'CR ACT'!$A$3:$G$9999,2,0),"")</f>
        <v>0.954861111111111</v>
      </c>
      <c r="F487" s="17" t="str">
        <f>IFERROR(VLOOKUP($A487,'CR ACT'!$A$3:$G$9999,3,0),"")</f>
        <v>KLKV</v>
      </c>
      <c r="G487" s="16" t="str">
        <f>IFERROR(VLOOKUP($A487,'CR ACT'!$A$3:$G$9999,4,0),"")</f>
        <v>NH</v>
      </c>
      <c r="H487" s="17" t="str">
        <f>IFERROR(VLOOKUP($A487,'CR ACT'!$A$3:$G$9999,5,0),"")</f>
        <v>PSL</v>
      </c>
      <c r="I487" s="17">
        <f>IFERROR(VLOOKUP($A487,'CR ACT'!$A$3:$G$9999,6,0),"")</f>
        <v>0.958333333333333</v>
      </c>
      <c r="J487" s="22">
        <f>IFERROR(VLOOKUP($A487,'CR ACT'!$A$3:$G$9999,7,0),"")</f>
        <v>3.5</v>
      </c>
    </row>
    <row r="488" ht="15.75" hidden="1" spans="1:10">
      <c r="A488" s="9">
        <v>44</v>
      </c>
      <c r="B488" s="10">
        <v>61</v>
      </c>
      <c r="C488" s="11">
        <v>1</v>
      </c>
      <c r="D488" s="11" t="str">
        <f t="shared" si="8"/>
        <v>61-1</v>
      </c>
      <c r="E488" s="12">
        <f>IFERROR(VLOOKUP($A488,'CR ACT'!$A$3:$G$9999,2,0),"")</f>
        <v>0.541666666666667</v>
      </c>
      <c r="F488" s="12" t="str">
        <f>IFERROR(VLOOKUP($A488,'CR ACT'!$A$3:$G$9999,3,0),"")</f>
        <v>PSL</v>
      </c>
      <c r="G488" s="11" t="str">
        <f>IFERROR(VLOOKUP($A488,'CR ACT'!$A$3:$G$9999,4,0),"")</f>
        <v>NH</v>
      </c>
      <c r="H488" s="12" t="str">
        <f>IFERROR(VLOOKUP($A488,'CR ACT'!$A$3:$G$9999,5,0),"")</f>
        <v>KLKV</v>
      </c>
      <c r="I488" s="12">
        <f>IFERROR(VLOOKUP($A488,'CR ACT'!$A$3:$G$9999,6,0),"")</f>
        <v>0.548611111111111</v>
      </c>
      <c r="J488" s="20">
        <f>IFERROR(VLOOKUP($A488,'CR ACT'!$A$3:$G$9999,7,0),"")</f>
        <v>3.5</v>
      </c>
    </row>
    <row r="489" ht="15.75" hidden="1" spans="1:11">
      <c r="A489" s="13">
        <v>271</v>
      </c>
      <c r="B489" s="14">
        <v>61</v>
      </c>
      <c r="C489" s="13">
        <v>2</v>
      </c>
      <c r="D489" s="11" t="str">
        <f t="shared" si="8"/>
        <v>61-2</v>
      </c>
      <c r="E489" s="15">
        <f>IFERROR(VLOOKUP($A489,'CR ACT'!$A$3:$G$9999,2,0),"")</f>
        <v>0.555555555555556</v>
      </c>
      <c r="F489" s="15" t="str">
        <f>IFERROR(VLOOKUP($A489,'CR ACT'!$A$3:$G$9999,3,0),"")</f>
        <v>KLKV</v>
      </c>
      <c r="G489" s="13" t="str">
        <f>IFERROR(VLOOKUP($A489,'CR ACT'!$A$3:$G$9999,4,0),"")</f>
        <v>NH</v>
      </c>
      <c r="H489" s="15" t="str">
        <f>IFERROR(VLOOKUP($A489,'CR ACT'!$A$3:$G$9999,5,0),"")</f>
        <v>MC</v>
      </c>
      <c r="I489" s="15">
        <f>IFERROR(VLOOKUP($A489,'CR ACT'!$A$3:$G$9999,6,0),"")</f>
        <v>0.625</v>
      </c>
      <c r="J489" s="21">
        <f>IFERROR(VLOOKUP($A489,'CR ACT'!$A$3:$G$9999,7,0),"")</f>
        <v>40</v>
      </c>
      <c r="K489" s="1"/>
    </row>
    <row r="490" ht="15.75" hidden="1" spans="1:10">
      <c r="A490" s="13">
        <v>485</v>
      </c>
      <c r="B490" s="10">
        <v>19</v>
      </c>
      <c r="C490" s="13">
        <v>5</v>
      </c>
      <c r="D490" s="11" t="str">
        <f t="shared" si="8"/>
        <v>19-5</v>
      </c>
      <c r="E490" s="15">
        <f>IFERROR(VLOOKUP($A490,'CR ACT'!$A$3:$G$9999,2,0),"")</f>
        <v>0.815972222222222</v>
      </c>
      <c r="F490" s="15" t="str">
        <f>IFERROR(VLOOKUP($A490,'CR ACT'!$A$3:$G$9999,3,0),"")</f>
        <v>TVM</v>
      </c>
      <c r="G490" s="13" t="str">
        <f>IFERROR(VLOOKUP($A490,'CR ACT'!$A$3:$G$9999,4,0),"")</f>
        <v>NH</v>
      </c>
      <c r="H490" s="15" t="str">
        <f>IFERROR(VLOOKUP($A490,'CR ACT'!$A$3:$G$9999,5,0),"")</f>
        <v>KLKV</v>
      </c>
      <c r="I490" s="15">
        <f>IFERROR(VLOOKUP($A490,'CR ACT'!$A$3:$G$9999,6,0),"")</f>
        <v>0.871527777777778</v>
      </c>
      <c r="J490" s="21">
        <f>IFERROR(VLOOKUP($A490,'CR ACT'!$A$3:$G$9999,7,0),"")</f>
        <v>33.7</v>
      </c>
    </row>
    <row r="491" ht="15.75" hidden="1" spans="1:10">
      <c r="A491" s="13">
        <v>284</v>
      </c>
      <c r="B491" s="14">
        <v>61</v>
      </c>
      <c r="C491" s="13">
        <v>4</v>
      </c>
      <c r="D491" s="11" t="str">
        <f t="shared" si="8"/>
        <v>61-4</v>
      </c>
      <c r="E491" s="15">
        <f>IFERROR(VLOOKUP($A491,'CR ACT'!$A$3:$G$9999,2,0),"")</f>
        <v>0.708333333333333</v>
      </c>
      <c r="F491" s="15" t="str">
        <f>IFERROR(VLOOKUP($A491,'CR ACT'!$A$3:$G$9999,3,0),"")</f>
        <v>KLKV</v>
      </c>
      <c r="G491" s="13" t="str">
        <f>IFERROR(VLOOKUP($A491,'CR ACT'!$A$3:$G$9999,4,0),"")</f>
        <v>NH</v>
      </c>
      <c r="H491" s="15" t="str">
        <f>IFERROR(VLOOKUP($A491,'CR ACT'!$A$3:$G$9999,5,0),"")</f>
        <v>TVM</v>
      </c>
      <c r="I491" s="15">
        <f>IFERROR(VLOOKUP($A491,'CR ACT'!$A$3:$G$9999,6,0),"")</f>
        <v>0.763888888888889</v>
      </c>
      <c r="J491" s="21">
        <f>IFERROR(VLOOKUP($A491,'CR ACT'!$A$3:$G$9999,7,0),"")</f>
        <v>33.7</v>
      </c>
    </row>
    <row r="492" ht="15.75" hidden="1" spans="1:10">
      <c r="A492" s="13">
        <v>487</v>
      </c>
      <c r="B492" s="10">
        <v>23</v>
      </c>
      <c r="C492" s="13">
        <v>5</v>
      </c>
      <c r="D492" s="11" t="str">
        <f t="shared" si="8"/>
        <v>23-5</v>
      </c>
      <c r="E492" s="15">
        <f>IFERROR(VLOOKUP($A492,'CR ACT'!$A$3:$G$9999,2,0),"")</f>
        <v>0.833333333333333</v>
      </c>
      <c r="F492" s="15" t="str">
        <f>IFERROR(VLOOKUP($A492,'CR ACT'!$A$3:$G$9999,3,0),"")</f>
        <v>TVM</v>
      </c>
      <c r="G492" s="13" t="str">
        <f>IFERROR(VLOOKUP($A492,'CR ACT'!$A$3:$G$9999,4,0),"")</f>
        <v>NH</v>
      </c>
      <c r="H492" s="15" t="str">
        <f>IFERROR(VLOOKUP($A492,'CR ACT'!$A$3:$G$9999,5,0),"")</f>
        <v>KLKV</v>
      </c>
      <c r="I492" s="15">
        <f>IFERROR(VLOOKUP($A492,'CR ACT'!$A$3:$G$9999,6,0),"")</f>
        <v>0.888888888888889</v>
      </c>
      <c r="J492" s="21">
        <f>IFERROR(VLOOKUP($A492,'CR ACT'!$A$3:$G$9999,7,0),"")</f>
        <v>33.7</v>
      </c>
    </row>
    <row r="493" ht="15.75" hidden="1" spans="1:10">
      <c r="A493" s="13">
        <v>107</v>
      </c>
      <c r="B493" s="14">
        <v>61</v>
      </c>
      <c r="C493" s="13">
        <v>6</v>
      </c>
      <c r="D493" s="11" t="str">
        <f t="shared" si="8"/>
        <v>61-6</v>
      </c>
      <c r="E493" s="15">
        <f>IFERROR(VLOOKUP($A493,'CR ACT'!$A$3:$G$9999,2,0),"")</f>
        <v>0.854166666666667</v>
      </c>
      <c r="F493" s="15" t="str">
        <f>IFERROR(VLOOKUP($A493,'CR ACT'!$A$3:$G$9999,3,0),"")</f>
        <v>KLKV</v>
      </c>
      <c r="G493" s="13" t="str">
        <f>IFERROR(VLOOKUP($A493,'CR ACT'!$A$3:$G$9999,4,0),"")</f>
        <v>NH</v>
      </c>
      <c r="H493" s="15" t="str">
        <f>IFERROR(VLOOKUP($A493,'CR ACT'!$A$3:$G$9999,5,0),"")</f>
        <v>PSL</v>
      </c>
      <c r="I493" s="15">
        <f>IFERROR(VLOOKUP($A493,'CR ACT'!$A$3:$G$9999,6,0),"")</f>
        <v>0.861111111111111</v>
      </c>
      <c r="J493" s="21">
        <f>IFERROR(VLOOKUP($A493,'CR ACT'!$A$3:$G$9999,7,0),"")</f>
        <v>3.5</v>
      </c>
    </row>
    <row r="494" ht="15.75" hidden="1" spans="1:10">
      <c r="A494" s="13"/>
      <c r="B494" s="10"/>
      <c r="C494" s="13"/>
      <c r="D494" s="11" t="str">
        <f t="shared" si="8"/>
        <v>0</v>
      </c>
      <c r="E494" s="15" t="str">
        <f>IFERROR(VLOOKUP($A494,'CR ACT'!$A$3:$G$9999,2,0),"")</f>
        <v/>
      </c>
      <c r="F494" s="15" t="str">
        <f>IFERROR(VLOOKUP($A494,'CR ACT'!$A$3:$G$9999,3,0),"")</f>
        <v/>
      </c>
      <c r="G494" s="13" t="str">
        <f>IFERROR(VLOOKUP($A494,'CR ACT'!$A$3:$G$9999,4,0),"")</f>
        <v/>
      </c>
      <c r="H494" s="15" t="str">
        <f>IFERROR(VLOOKUP($A494,'CR ACT'!$A$3:$G$9999,5,0),"")</f>
        <v/>
      </c>
      <c r="I494" s="15" t="str">
        <f>IFERROR(VLOOKUP($A494,'CR ACT'!$A$3:$G$9999,6,0),"")</f>
        <v/>
      </c>
      <c r="J494" s="21" t="str">
        <f>IFERROR(VLOOKUP($A494,'CR ACT'!$A$3:$G$9999,7,0),"")</f>
        <v/>
      </c>
    </row>
    <row r="495" ht="16.5" hidden="1" spans="1:10">
      <c r="A495" s="13"/>
      <c r="B495" s="14"/>
      <c r="C495" s="16"/>
      <c r="D495" s="11" t="str">
        <f t="shared" si="8"/>
        <v>0</v>
      </c>
      <c r="E495" s="17" t="str">
        <f>IFERROR(VLOOKUP($A495,'CR ACT'!$A$3:$G$9999,2,0),"")</f>
        <v/>
      </c>
      <c r="F495" s="17" t="str">
        <f>IFERROR(VLOOKUP($A495,'CR ACT'!$A$3:$G$9999,3,0),"")</f>
        <v/>
      </c>
      <c r="G495" s="16" t="str">
        <f>IFERROR(VLOOKUP($A495,'CR ACT'!$A$3:$G$9999,4,0),"")</f>
        <v/>
      </c>
      <c r="H495" s="17" t="str">
        <f>IFERROR(VLOOKUP($A495,'CR ACT'!$A$3:$G$9999,5,0),"")</f>
        <v/>
      </c>
      <c r="I495" s="17" t="str">
        <f>IFERROR(VLOOKUP($A495,'CR ACT'!$A$3:$G$9999,6,0),"")</f>
        <v/>
      </c>
      <c r="J495" s="22" t="str">
        <f>IFERROR(VLOOKUP($A495,'CR ACT'!$A$3:$G$9999,7,0),"")</f>
        <v/>
      </c>
    </row>
    <row r="496" ht="15.75" hidden="1" spans="1:10">
      <c r="A496" s="9">
        <v>10</v>
      </c>
      <c r="B496" s="10">
        <v>63</v>
      </c>
      <c r="C496" s="11">
        <v>1</v>
      </c>
      <c r="D496" s="11" t="str">
        <f t="shared" si="8"/>
        <v>63-1</v>
      </c>
      <c r="E496" s="12">
        <f>IFERROR(VLOOKUP($A496,'CR ACT'!$A$3:$G$9999,2,0),"")</f>
        <v>0.270833333333333</v>
      </c>
      <c r="F496" s="12" t="str">
        <f>IFERROR(VLOOKUP($A496,'CR ACT'!$A$3:$G$9999,3,0),"")</f>
        <v>PSL</v>
      </c>
      <c r="G496" s="11" t="str">
        <f>IFERROR(VLOOKUP($A496,'CR ACT'!$A$3:$G$9999,4,0),"")</f>
        <v>NH</v>
      </c>
      <c r="H496" s="12" t="str">
        <f>IFERROR(VLOOKUP($A496,'CR ACT'!$A$3:$G$9999,5,0),"")</f>
        <v>KLKV</v>
      </c>
      <c r="I496" s="12">
        <f>IFERROR(VLOOKUP($A496,'CR ACT'!$A$3:$G$9999,6,0),"")</f>
        <v>0.277777777777777</v>
      </c>
      <c r="J496" s="20">
        <f>IFERROR(VLOOKUP($A496,'CR ACT'!$A$3:$G$9999,7,0),"")</f>
        <v>3.5</v>
      </c>
    </row>
    <row r="497" ht="15.75" hidden="1" spans="1:11">
      <c r="A497" s="13">
        <v>127</v>
      </c>
      <c r="B497" s="14">
        <v>63</v>
      </c>
      <c r="C497" s="13">
        <v>2</v>
      </c>
      <c r="D497" s="11" t="str">
        <f t="shared" si="8"/>
        <v>63-2</v>
      </c>
      <c r="E497" s="15">
        <f>IFERROR(VLOOKUP($A497,'CR ACT'!$A$3:$G$9999,2,0),"")</f>
        <v>0.284722222222222</v>
      </c>
      <c r="F497" s="15" t="str">
        <f>IFERROR(VLOOKUP($A497,'CR ACT'!$A$3:$G$9999,3,0),"")</f>
        <v>KLKV</v>
      </c>
      <c r="G497" s="13" t="str">
        <f>IFERROR(VLOOKUP($A497,'CR ACT'!$A$3:$G$9999,4,0),"")</f>
        <v>NH</v>
      </c>
      <c r="H497" s="15" t="str">
        <f>IFERROR(VLOOKUP($A497,'CR ACT'!$A$3:$G$9999,5,0),"")</f>
        <v>TVM</v>
      </c>
      <c r="I497" s="15">
        <f>IFERROR(VLOOKUP($A497,'CR ACT'!$A$3:$G$9999,6,0),"")</f>
        <v>0.340277777777778</v>
      </c>
      <c r="J497" s="21">
        <f>IFERROR(VLOOKUP($A497,'CR ACT'!$A$3:$G$9999,7,0),"")</f>
        <v>33.7</v>
      </c>
      <c r="K497" s="1"/>
    </row>
    <row r="498" ht="15.75" hidden="1" spans="1:10">
      <c r="A498" s="13">
        <v>489</v>
      </c>
      <c r="B498" s="10">
        <v>66</v>
      </c>
      <c r="C498" s="13">
        <v>5</v>
      </c>
      <c r="D498" s="11" t="str">
        <f t="shared" si="8"/>
        <v>66-5</v>
      </c>
      <c r="E498" s="15">
        <f>IFERROR(VLOOKUP($A498,'CR ACT'!$A$3:$G$9999,2,0),"")</f>
        <v>0.861111111111111</v>
      </c>
      <c r="F498" s="15" t="str">
        <f>IFERROR(VLOOKUP($A498,'CR ACT'!$A$3:$G$9999,3,0),"")</f>
        <v>MC</v>
      </c>
      <c r="G498" s="13" t="str">
        <f>IFERROR(VLOOKUP($A498,'CR ACT'!$A$3:$G$9999,4,0),"")</f>
        <v>NH</v>
      </c>
      <c r="H498" s="15" t="str">
        <f>IFERROR(VLOOKUP($A498,'CR ACT'!$A$3:$G$9999,5,0),"")</f>
        <v>KLKV</v>
      </c>
      <c r="I498" s="15">
        <f>IFERROR(VLOOKUP($A498,'CR ACT'!$A$3:$G$9999,6,0),"")</f>
        <v>0.930555555555556</v>
      </c>
      <c r="J498" s="21">
        <f>IFERROR(VLOOKUP($A498,'CR ACT'!$A$3:$G$9999,7,0),"")</f>
        <v>40</v>
      </c>
    </row>
    <row r="499" ht="15.75" hidden="1" spans="1:10">
      <c r="A499" s="13">
        <v>125</v>
      </c>
      <c r="B499" s="14">
        <v>63</v>
      </c>
      <c r="C499" s="13">
        <v>4</v>
      </c>
      <c r="D499" s="11" t="str">
        <f t="shared" si="8"/>
        <v>63-4</v>
      </c>
      <c r="E499" s="15">
        <f>IFERROR(VLOOKUP($A499,'CR ACT'!$A$3:$G$9999,2,0),"")</f>
        <v>0.399305555555556</v>
      </c>
      <c r="F499" s="15" t="str">
        <f>IFERROR(VLOOKUP($A499,'CR ACT'!$A$3:$G$9999,3,0),"")</f>
        <v>NTA</v>
      </c>
      <c r="G499" s="13" t="str">
        <f>IFERROR(VLOOKUP($A499,'CR ACT'!$A$3:$G$9999,4,0),"")</f>
        <v>NH</v>
      </c>
      <c r="H499" s="15" t="str">
        <f>IFERROR(VLOOKUP($A499,'CR ACT'!$A$3:$G$9999,5,0),"")</f>
        <v>TVM</v>
      </c>
      <c r="I499" s="15">
        <f>IFERROR(VLOOKUP($A499,'CR ACT'!$A$3:$G$9999,6,0),"")</f>
        <v>0.430555555555556</v>
      </c>
      <c r="J499" s="21">
        <f>IFERROR(VLOOKUP($A499,'CR ACT'!$A$3:$G$9999,7,0),"")</f>
        <v>20.7</v>
      </c>
    </row>
    <row r="500" ht="15.75" hidden="1" spans="1:10">
      <c r="A500" s="13">
        <v>492</v>
      </c>
      <c r="B500" s="10">
        <v>47</v>
      </c>
      <c r="C500" s="13">
        <v>5</v>
      </c>
      <c r="D500" s="11" t="str">
        <f t="shared" si="8"/>
        <v>47-5</v>
      </c>
      <c r="E500" s="15">
        <f>IFERROR(VLOOKUP($A500,'CR ACT'!$A$3:$G$9999,2,0),"")</f>
        <v>0.868055555555556</v>
      </c>
      <c r="F500" s="15" t="str">
        <f>IFERROR(VLOOKUP($A500,'CR ACT'!$A$3:$G$9999,3,0),"")</f>
        <v>TVM</v>
      </c>
      <c r="G500" s="13" t="str">
        <f>IFERROR(VLOOKUP($A500,'CR ACT'!$A$3:$G$9999,4,0),"")</f>
        <v>NH</v>
      </c>
      <c r="H500" s="15" t="str">
        <f>IFERROR(VLOOKUP($A500,'CR ACT'!$A$3:$G$9999,5,0),"")</f>
        <v>KLKV</v>
      </c>
      <c r="I500" s="15">
        <f>IFERROR(VLOOKUP($A500,'CR ACT'!$A$3:$G$9999,6,0),"")</f>
        <v>0.923611111111112</v>
      </c>
      <c r="J500" s="21">
        <f>IFERROR(VLOOKUP($A500,'CR ACT'!$A$3:$G$9999,7,0),"")</f>
        <v>33.7</v>
      </c>
    </row>
    <row r="501" ht="15.75" hidden="1" spans="1:10">
      <c r="A501" s="13">
        <v>275</v>
      </c>
      <c r="B501" s="14">
        <v>63</v>
      </c>
      <c r="C501" s="13">
        <v>6</v>
      </c>
      <c r="D501" s="11" t="str">
        <f t="shared" si="8"/>
        <v>63-6</v>
      </c>
      <c r="E501" s="15">
        <f>IFERROR(VLOOKUP($A501,'CR ACT'!$A$3:$G$9999,2,0),"")</f>
        <v>0.597222222222222</v>
      </c>
      <c r="F501" s="15" t="str">
        <f>IFERROR(VLOOKUP($A501,'CR ACT'!$A$3:$G$9999,3,0),"")</f>
        <v>KLKV</v>
      </c>
      <c r="G501" s="13" t="str">
        <f>IFERROR(VLOOKUP($A501,'CR ACT'!$A$3:$G$9999,4,0),"")</f>
        <v>NH</v>
      </c>
      <c r="H501" s="15" t="str">
        <f>IFERROR(VLOOKUP($A501,'CR ACT'!$A$3:$G$9999,5,0),"")</f>
        <v>TVM</v>
      </c>
      <c r="I501" s="15">
        <f>IFERROR(VLOOKUP($A501,'CR ACT'!$A$3:$G$9999,6,0),"")</f>
        <v>0.65625</v>
      </c>
      <c r="J501" s="21">
        <f>IFERROR(VLOOKUP($A501,'CR ACT'!$A$3:$G$9999,7,0),"")</f>
        <v>33.7</v>
      </c>
    </row>
    <row r="502" ht="15.75" hidden="1" spans="1:10">
      <c r="A502" s="13">
        <v>498</v>
      </c>
      <c r="B502" s="10">
        <v>62</v>
      </c>
      <c r="C502" s="13">
        <v>6</v>
      </c>
      <c r="D502" s="11" t="str">
        <f t="shared" si="8"/>
        <v>62-6</v>
      </c>
      <c r="E502" s="15">
        <f>IFERROR(VLOOKUP($A502,'CR ACT'!$A$3:$G$9999,2,0),"")</f>
        <v>0.875</v>
      </c>
      <c r="F502" s="15" t="str">
        <f>IFERROR(VLOOKUP($A502,'CR ACT'!$A$3:$G$9999,3,0),"")</f>
        <v>TVM</v>
      </c>
      <c r="G502" s="13" t="str">
        <f>IFERROR(VLOOKUP($A502,'CR ACT'!$A$3:$G$9999,4,0),"")</f>
        <v>NH</v>
      </c>
      <c r="H502" s="15" t="str">
        <f>IFERROR(VLOOKUP($A502,'CR ACT'!$A$3:$G$9999,5,0),"")</f>
        <v>KLKV</v>
      </c>
      <c r="I502" s="15">
        <f>IFERROR(VLOOKUP($A502,'CR ACT'!$A$3:$G$9999,6,0),"")</f>
        <v>0.927083333333333</v>
      </c>
      <c r="J502" s="21">
        <f>IFERROR(VLOOKUP($A502,'CR ACT'!$A$3:$G$9999,7,0),"")</f>
        <v>33.7</v>
      </c>
    </row>
    <row r="503" ht="16.5" hidden="1" spans="1:10">
      <c r="A503" s="13">
        <v>94</v>
      </c>
      <c r="B503" s="14">
        <v>63</v>
      </c>
      <c r="C503" s="16">
        <v>8</v>
      </c>
      <c r="D503" s="11" t="str">
        <f t="shared" si="8"/>
        <v>63-8</v>
      </c>
      <c r="E503" s="17">
        <f>IFERROR(VLOOKUP($A503,'CR ACT'!$A$3:$G$9999,2,0),"")</f>
        <v>0.729166666666667</v>
      </c>
      <c r="F503" s="17" t="str">
        <f>IFERROR(VLOOKUP($A503,'CR ACT'!$A$3:$G$9999,3,0),"")</f>
        <v>KLKV</v>
      </c>
      <c r="G503" s="16" t="str">
        <f>IFERROR(VLOOKUP($A503,'CR ACT'!$A$3:$G$9999,4,0),"")</f>
        <v>NH</v>
      </c>
      <c r="H503" s="17" t="str">
        <f>IFERROR(VLOOKUP($A503,'CR ACT'!$A$3:$G$9999,5,0),"")</f>
        <v>PSL</v>
      </c>
      <c r="I503" s="17">
        <f>IFERROR(VLOOKUP($A503,'CR ACT'!$A$3:$G$9999,6,0),"")</f>
        <v>0.736111111111111</v>
      </c>
      <c r="J503" s="22">
        <f>IFERROR(VLOOKUP($A503,'CR ACT'!$A$3:$G$9999,7,0),"")</f>
        <v>3.5</v>
      </c>
    </row>
    <row r="504" ht="15.75" hidden="1" spans="1:10">
      <c r="A504" s="9">
        <v>52</v>
      </c>
      <c r="B504" s="10">
        <v>67</v>
      </c>
      <c r="C504" s="11">
        <v>1</v>
      </c>
      <c r="D504" s="11" t="str">
        <f t="shared" si="8"/>
        <v>67-1</v>
      </c>
      <c r="E504" s="12">
        <f>IFERROR(VLOOKUP($A504,'CR ACT'!$A$3:$G$9999,2,0),"")</f>
        <v>0.444444444444444</v>
      </c>
      <c r="F504" s="12" t="str">
        <f>IFERROR(VLOOKUP($A504,'CR ACT'!$A$3:$G$9999,3,0),"")</f>
        <v>PSL</v>
      </c>
      <c r="G504" s="11" t="str">
        <f>IFERROR(VLOOKUP($A504,'CR ACT'!$A$3:$G$9999,4,0),"")</f>
        <v>NH</v>
      </c>
      <c r="H504" s="12" t="str">
        <f>IFERROR(VLOOKUP($A504,'CR ACT'!$A$3:$G$9999,5,0),"")</f>
        <v>KLKV</v>
      </c>
      <c r="I504" s="12">
        <f>IFERROR(VLOOKUP($A504,'CR ACT'!$A$3:$G$9999,6,0),"")</f>
        <v>0.451388888888888</v>
      </c>
      <c r="J504" s="20">
        <f>IFERROR(VLOOKUP($A504,'CR ACT'!$A$3:$G$9999,7,0),"")</f>
        <v>3.5</v>
      </c>
    </row>
    <row r="505" ht="15.75" spans="1:11">
      <c r="A505" s="13">
        <v>656</v>
      </c>
      <c r="B505" s="14">
        <v>67</v>
      </c>
      <c r="C505" s="13">
        <v>2</v>
      </c>
      <c r="D505" s="11" t="str">
        <f t="shared" si="8"/>
        <v>67-2</v>
      </c>
      <c r="E505" s="15">
        <f>IFERROR(VLOOKUP($A505,'CR ACT'!$A$3:$G$9999,2,0),"")</f>
        <v>0.458333333333333</v>
      </c>
      <c r="F505" s="15" t="str">
        <f>IFERROR(VLOOKUP($A505,'CR ACT'!$A$3:$G$9999,3,0),"")</f>
        <v>KLKV</v>
      </c>
      <c r="G505" s="13" t="str">
        <f>IFERROR(VLOOKUP($A505,'CR ACT'!$A$3:$G$9999,4,0),"")</f>
        <v>PVR-VZM-BYPASS</v>
      </c>
      <c r="H505" s="15" t="str">
        <f>IFERROR(VLOOKUP($A505,'CR ACT'!$A$3:$G$9999,5,0),"")</f>
        <v>TVM</v>
      </c>
      <c r="I505" s="15">
        <f>IFERROR(VLOOKUP($A505,'CR ACT'!$A$3:$G$9999,6,0),"")</f>
        <v>0.541666666666666</v>
      </c>
      <c r="J505" s="21">
        <f>IFERROR(VLOOKUP($A505,'CR ACT'!$A$3:$G$9999,7,0),"")</f>
        <v>45</v>
      </c>
      <c r="K505" s="1"/>
    </row>
    <row r="506" ht="15.75" hidden="1" spans="1:10">
      <c r="A506" s="13">
        <v>667</v>
      </c>
      <c r="B506" s="10">
        <v>67</v>
      </c>
      <c r="C506" s="13">
        <v>3</v>
      </c>
      <c r="D506" s="11" t="str">
        <f t="shared" si="8"/>
        <v>67-3</v>
      </c>
      <c r="E506" s="15">
        <f>IFERROR(VLOOKUP($A506,'CR ACT'!$A$3:$G$9999,2,0),"")</f>
        <v>0.548611111111111</v>
      </c>
      <c r="F506" s="15" t="str">
        <f>IFERROR(VLOOKUP($A506,'CR ACT'!$A$3:$G$9999,3,0),"")</f>
        <v>TVM</v>
      </c>
      <c r="G506" s="13" t="str">
        <f>IFERROR(VLOOKUP($A506,'CR ACT'!$A$3:$G$9999,4,0),"")</f>
        <v>VZM-PVR</v>
      </c>
      <c r="H506" s="15" t="str">
        <f>IFERROR(VLOOKUP($A506,'CR ACT'!$A$3:$G$9999,5,0),"")</f>
        <v>KLKV</v>
      </c>
      <c r="I506" s="15">
        <f>IFERROR(VLOOKUP($A506,'CR ACT'!$A$3:$G$9999,6,0),"")</f>
        <v>0.631944444444444</v>
      </c>
      <c r="J506" s="21">
        <f>IFERROR(VLOOKUP($A506,'CR ACT'!$A$3:$G$9999,7,0),"")</f>
        <v>45</v>
      </c>
    </row>
    <row r="507" ht="15.75" hidden="1" spans="1:10">
      <c r="A507" s="13">
        <v>290</v>
      </c>
      <c r="B507" s="14">
        <v>67</v>
      </c>
      <c r="C507" s="13">
        <v>4</v>
      </c>
      <c r="D507" s="11" t="str">
        <f t="shared" si="8"/>
        <v>67-4</v>
      </c>
      <c r="E507" s="15">
        <f>IFERROR(VLOOKUP($A507,'CR ACT'!$A$3:$G$9999,2,0),"")</f>
        <v>0.677083333333333</v>
      </c>
      <c r="F507" s="15" t="str">
        <f>IFERROR(VLOOKUP($A507,'CR ACT'!$A$3:$G$9999,3,0),"")</f>
        <v>KLKV</v>
      </c>
      <c r="G507" s="13" t="str">
        <f>IFERROR(VLOOKUP($A507,'CR ACT'!$A$3:$G$9999,4,0),"")</f>
        <v>NH</v>
      </c>
      <c r="H507" s="15" t="str">
        <f>IFERROR(VLOOKUP($A507,'CR ACT'!$A$3:$G$9999,5,0),"")</f>
        <v>TVM</v>
      </c>
      <c r="I507" s="15">
        <f>IFERROR(VLOOKUP($A507,'CR ACT'!$A$3:$G$9999,6,0),"")</f>
        <v>0.732638888888889</v>
      </c>
      <c r="J507" s="21">
        <f>IFERROR(VLOOKUP($A507,'CR ACT'!$A$3:$G$9999,7,0),"")</f>
        <v>33.7</v>
      </c>
    </row>
    <row r="508" ht="15.75" hidden="1" spans="1:10">
      <c r="A508" s="13">
        <v>494</v>
      </c>
      <c r="B508" s="10">
        <v>25</v>
      </c>
      <c r="C508" s="13">
        <v>5</v>
      </c>
      <c r="D508" s="11" t="str">
        <f t="shared" si="8"/>
        <v>25-5</v>
      </c>
      <c r="E508" s="15">
        <f>IFERROR(VLOOKUP($A508,'CR ACT'!$A$3:$G$9999,2,0),"")</f>
        <v>0.888888888888889</v>
      </c>
      <c r="F508" s="15" t="str">
        <f>IFERROR(VLOOKUP($A508,'CR ACT'!$A$3:$G$9999,3,0),"")</f>
        <v>TVM</v>
      </c>
      <c r="G508" s="13" t="str">
        <f>IFERROR(VLOOKUP($A508,'CR ACT'!$A$3:$G$9999,4,0),"")</f>
        <v>NH</v>
      </c>
      <c r="H508" s="15" t="str">
        <f>IFERROR(VLOOKUP($A508,'CR ACT'!$A$3:$G$9999,5,0),"")</f>
        <v>KLKV</v>
      </c>
      <c r="I508" s="15">
        <f>IFERROR(VLOOKUP($A508,'CR ACT'!$A$3:$G$9999,6,0),"")</f>
        <v>0.944444444444445</v>
      </c>
      <c r="J508" s="21">
        <f>IFERROR(VLOOKUP($A508,'CR ACT'!$A$3:$G$9999,7,0),"")</f>
        <v>33.7</v>
      </c>
    </row>
    <row r="509" ht="15.75" hidden="1" spans="1:10">
      <c r="A509" s="13">
        <v>105</v>
      </c>
      <c r="B509" s="14">
        <v>67</v>
      </c>
      <c r="C509" s="13">
        <v>6</v>
      </c>
      <c r="D509" s="11" t="str">
        <f t="shared" si="8"/>
        <v>67-6</v>
      </c>
      <c r="E509" s="15">
        <f>IFERROR(VLOOKUP($A509,'CR ACT'!$A$3:$G$9999,2,0),"")</f>
        <v>0.802083333333333</v>
      </c>
      <c r="F509" s="15" t="str">
        <f>IFERROR(VLOOKUP($A509,'CR ACT'!$A$3:$G$9999,3,0),"")</f>
        <v>KLKV</v>
      </c>
      <c r="G509" s="13" t="str">
        <f>IFERROR(VLOOKUP($A509,'CR ACT'!$A$3:$G$9999,4,0),"")</f>
        <v>NH</v>
      </c>
      <c r="H509" s="15" t="str">
        <f>IFERROR(VLOOKUP($A509,'CR ACT'!$A$3:$G$9999,5,0),"")</f>
        <v>PSL</v>
      </c>
      <c r="I509" s="15">
        <f>IFERROR(VLOOKUP($A509,'CR ACT'!$A$3:$G$9999,6,0),"")</f>
        <v>0.809027777777778</v>
      </c>
      <c r="J509" s="21">
        <f>IFERROR(VLOOKUP($A509,'CR ACT'!$A$3:$G$9999,7,0),"")</f>
        <v>3.5</v>
      </c>
    </row>
    <row r="510" ht="15.75" hidden="1" spans="1:10">
      <c r="A510" s="13"/>
      <c r="B510" s="10"/>
      <c r="C510" s="13"/>
      <c r="D510" s="11" t="str">
        <f t="shared" si="8"/>
        <v>0</v>
      </c>
      <c r="E510" s="15" t="str">
        <f>IFERROR(VLOOKUP($A510,'CR ACT'!$A$3:$G$9999,2,0),"")</f>
        <v/>
      </c>
      <c r="F510" s="15" t="str">
        <f>IFERROR(VLOOKUP($A510,'CR ACT'!$A$3:$G$9999,3,0),"")</f>
        <v/>
      </c>
      <c r="G510" s="13" t="str">
        <f>IFERROR(VLOOKUP($A510,'CR ACT'!$A$3:$G$9999,4,0),"")</f>
        <v/>
      </c>
      <c r="H510" s="15" t="str">
        <f>IFERROR(VLOOKUP($A510,'CR ACT'!$A$3:$G$9999,5,0),"")</f>
        <v/>
      </c>
      <c r="I510" s="15" t="str">
        <f>IFERROR(VLOOKUP($A510,'CR ACT'!$A$3:$G$9999,6,0),"")</f>
        <v/>
      </c>
      <c r="J510" s="21" t="str">
        <f>IFERROR(VLOOKUP($A510,'CR ACT'!$A$3:$G$9999,7,0),"")</f>
        <v/>
      </c>
    </row>
    <row r="511" ht="16.5" hidden="1" spans="1:10">
      <c r="A511" s="13"/>
      <c r="B511" s="14"/>
      <c r="C511" s="16"/>
      <c r="D511" s="11" t="str">
        <f t="shared" si="8"/>
        <v>0</v>
      </c>
      <c r="E511" s="17" t="str">
        <f>IFERROR(VLOOKUP($A511,'CR ACT'!$A$3:$G$9999,2,0),"")</f>
        <v/>
      </c>
      <c r="F511" s="17" t="str">
        <f>IFERROR(VLOOKUP($A511,'CR ACT'!$A$3:$G$9999,3,0),"")</f>
        <v/>
      </c>
      <c r="G511" s="16" t="str">
        <f>IFERROR(VLOOKUP($A511,'CR ACT'!$A$3:$G$9999,4,0),"")</f>
        <v/>
      </c>
      <c r="H511" s="17" t="str">
        <f>IFERROR(VLOOKUP($A511,'CR ACT'!$A$3:$G$9999,5,0),"")</f>
        <v/>
      </c>
      <c r="I511" s="17" t="str">
        <f>IFERROR(VLOOKUP($A511,'CR ACT'!$A$3:$G$9999,6,0),"")</f>
        <v/>
      </c>
      <c r="J511" s="22" t="str">
        <f>IFERROR(VLOOKUP($A511,'CR ACT'!$A$3:$G$9999,7,0),"")</f>
        <v/>
      </c>
    </row>
    <row r="512" ht="15.75" hidden="1" spans="1:10">
      <c r="A512" s="9">
        <v>19</v>
      </c>
      <c r="B512" s="10">
        <v>72</v>
      </c>
      <c r="C512" s="11">
        <v>1</v>
      </c>
      <c r="D512" s="11" t="str">
        <f t="shared" si="8"/>
        <v>72-1</v>
      </c>
      <c r="E512" s="12">
        <f>IFERROR(VLOOKUP($A512,'CR ACT'!$A$3:$G$9999,2,0),"")</f>
        <v>0.458333333333333</v>
      </c>
      <c r="F512" s="12" t="str">
        <f>IFERROR(VLOOKUP($A512,'CR ACT'!$A$3:$G$9999,3,0),"")</f>
        <v>PSL</v>
      </c>
      <c r="G512" s="11" t="str">
        <f>IFERROR(VLOOKUP($A512,'CR ACT'!$A$3:$G$9999,4,0),"")</f>
        <v>NH</v>
      </c>
      <c r="H512" s="12" t="str">
        <f>IFERROR(VLOOKUP($A512,'CR ACT'!$A$3:$G$9999,5,0),"")</f>
        <v>KLKV</v>
      </c>
      <c r="I512" s="12">
        <f>IFERROR(VLOOKUP($A512,'CR ACT'!$A$3:$G$9999,6,0),"")</f>
        <v>0.465277777777777</v>
      </c>
      <c r="J512" s="20">
        <f>IFERROR(VLOOKUP($A512,'CR ACT'!$A$3:$G$9999,7,0),"")</f>
        <v>3.5</v>
      </c>
    </row>
    <row r="513" ht="15.75" spans="1:11">
      <c r="A513" s="13">
        <v>672</v>
      </c>
      <c r="B513" s="14">
        <v>72</v>
      </c>
      <c r="C513" s="13">
        <v>2</v>
      </c>
      <c r="D513" s="11" t="str">
        <f t="shared" si="8"/>
        <v>72-2</v>
      </c>
      <c r="E513" s="15">
        <f>IFERROR(VLOOKUP($A513,'CR ACT'!$A$3:$G$9999,2,0),"")</f>
        <v>0.451388888888889</v>
      </c>
      <c r="F513" s="15" t="str">
        <f>IFERROR(VLOOKUP($A513,'CR ACT'!$A$3:$G$9999,3,0),"")</f>
        <v>PSL</v>
      </c>
      <c r="G513" s="13" t="str">
        <f>IFERROR(VLOOKUP($A513,'CR ACT'!$A$3:$G$9999,4,0),"")</f>
        <v>KLKV-NTA</v>
      </c>
      <c r="H513" s="15" t="str">
        <f>IFERROR(VLOOKUP($A513,'CR ACT'!$A$3:$G$9999,5,0),"")</f>
        <v>MC</v>
      </c>
      <c r="I513" s="15">
        <f>IFERROR(VLOOKUP($A513,'CR ACT'!$A$3:$G$9999,6,0),"")</f>
        <v>0.534722222222222</v>
      </c>
      <c r="J513" s="21">
        <f>IFERROR(VLOOKUP($A513,'CR ACT'!$A$3:$G$9999,7,0),"")</f>
        <v>43.5</v>
      </c>
      <c r="K513" s="1"/>
    </row>
    <row r="514" ht="15.75" hidden="1" spans="1:10">
      <c r="A514" s="13">
        <v>658</v>
      </c>
      <c r="B514" s="10">
        <v>72</v>
      </c>
      <c r="C514" s="13">
        <v>3</v>
      </c>
      <c r="D514" s="11" t="str">
        <f t="shared" si="8"/>
        <v>72-3</v>
      </c>
      <c r="E514" s="15">
        <f>IFERROR(VLOOKUP($A514,'CR ACT'!$A$3:$G$9999,2,0),"")</f>
        <v>0.541666666666667</v>
      </c>
      <c r="F514" s="15" t="str">
        <f>IFERROR(VLOOKUP($A514,'CR ACT'!$A$3:$G$9999,3,0),"")</f>
        <v>MC</v>
      </c>
      <c r="G514" s="13" t="str">
        <f>IFERROR(VLOOKUP($A514,'CR ACT'!$A$3:$G$9999,4,0),"")</f>
        <v>VZM-PVR</v>
      </c>
      <c r="H514" s="15" t="str">
        <f>IFERROR(VLOOKUP($A514,'CR ACT'!$A$3:$G$9999,5,0),"")</f>
        <v>KLKV</v>
      </c>
      <c r="I514" s="15">
        <f>IFERROR(VLOOKUP($A514,'CR ACT'!$A$3:$G$9999,6,0),"")</f>
        <v>0.631944444444445</v>
      </c>
      <c r="J514" s="21">
        <f>IFERROR(VLOOKUP($A514,'CR ACT'!$A$3:$G$9999,7,0),"")</f>
        <v>52</v>
      </c>
    </row>
    <row r="515" ht="15.75" hidden="1" spans="1:10">
      <c r="A515" s="13">
        <v>310</v>
      </c>
      <c r="B515" s="14">
        <v>72</v>
      </c>
      <c r="C515" s="13">
        <v>4</v>
      </c>
      <c r="D515" s="11" t="str">
        <f t="shared" si="8"/>
        <v>72-4</v>
      </c>
      <c r="E515" s="15">
        <f>IFERROR(VLOOKUP($A515,'CR ACT'!$A$3:$G$9999,2,0),"")</f>
        <v>0.684027777777778</v>
      </c>
      <c r="F515" s="15" t="str">
        <f>IFERROR(VLOOKUP($A515,'CR ACT'!$A$3:$G$9999,3,0),"")</f>
        <v>KLKV</v>
      </c>
      <c r="G515" s="13" t="str">
        <f>IFERROR(VLOOKUP($A515,'CR ACT'!$A$3:$G$9999,4,0),"")</f>
        <v>NH</v>
      </c>
      <c r="H515" s="15" t="str">
        <f>IFERROR(VLOOKUP($A515,'CR ACT'!$A$3:$G$9999,5,0),"")</f>
        <v>TVM</v>
      </c>
      <c r="I515" s="15">
        <f>IFERROR(VLOOKUP($A515,'CR ACT'!$A$3:$G$9999,6,0),"")</f>
        <v>0.746527777777778</v>
      </c>
      <c r="J515" s="21">
        <f>IFERROR(VLOOKUP($A515,'CR ACT'!$A$3:$G$9999,7,0),"")</f>
        <v>33.7</v>
      </c>
    </row>
    <row r="516" ht="15.75" hidden="1" spans="1:10">
      <c r="A516" s="13">
        <v>496</v>
      </c>
      <c r="B516" s="10">
        <v>39</v>
      </c>
      <c r="C516" s="13">
        <v>7</v>
      </c>
      <c r="D516" s="11" t="str">
        <f t="shared" si="8"/>
        <v>39-7</v>
      </c>
      <c r="E516" s="15">
        <f>IFERROR(VLOOKUP($A516,'CR ACT'!$A$3:$G$9999,2,0),"")</f>
        <v>0.784722222222222</v>
      </c>
      <c r="F516" s="15" t="str">
        <f>IFERROR(VLOOKUP($A516,'CR ACT'!$A$3:$G$9999,3,0),"")</f>
        <v>MC</v>
      </c>
      <c r="G516" s="13" t="str">
        <f>IFERROR(VLOOKUP($A516,'CR ACT'!$A$3:$G$9999,4,0),"")</f>
        <v>NH-KLKV</v>
      </c>
      <c r="H516" s="15" t="str">
        <f>IFERROR(VLOOKUP($A516,'CR ACT'!$A$3:$G$9999,5,0),"")</f>
        <v>PSL</v>
      </c>
      <c r="I516" s="15">
        <f>IFERROR(VLOOKUP($A516,'CR ACT'!$A$3:$G$9999,6,0),"")</f>
        <v>0.868055555555556</v>
      </c>
      <c r="J516" s="21">
        <f>IFERROR(VLOOKUP($A516,'CR ACT'!$A$3:$G$9999,7,0),"")</f>
        <v>43.5</v>
      </c>
    </row>
    <row r="517" ht="15.75" hidden="1" spans="1:10">
      <c r="A517" s="13">
        <v>95</v>
      </c>
      <c r="B517" s="14">
        <v>72</v>
      </c>
      <c r="C517" s="13">
        <v>6</v>
      </c>
      <c r="D517" s="11" t="str">
        <f t="shared" ref="D517:D567" si="9">B517&amp;-C517</f>
        <v>72-6</v>
      </c>
      <c r="E517" s="15">
        <f>IFERROR(VLOOKUP($A517,'CR ACT'!$A$3:$G$9999,2,0),"")</f>
        <v>0.815972222222222</v>
      </c>
      <c r="F517" s="15" t="str">
        <f>IFERROR(VLOOKUP($A517,'CR ACT'!$A$3:$G$9999,3,0),"")</f>
        <v>KLKV</v>
      </c>
      <c r="G517" s="13" t="str">
        <f>IFERROR(VLOOKUP($A517,'CR ACT'!$A$3:$G$9999,4,0),"")</f>
        <v>NH</v>
      </c>
      <c r="H517" s="15" t="str">
        <f>IFERROR(VLOOKUP($A517,'CR ACT'!$A$3:$G$9999,5,0),"")</f>
        <v>PSL</v>
      </c>
      <c r="I517" s="15">
        <f>IFERROR(VLOOKUP($A517,'CR ACT'!$A$3:$G$9999,6,0),"")</f>
        <v>0.822916666666667</v>
      </c>
      <c r="J517" s="21">
        <f>IFERROR(VLOOKUP($A517,'CR ACT'!$A$3:$G$9999,7,0),"")</f>
        <v>3.5</v>
      </c>
    </row>
    <row r="518" ht="15.75" hidden="1" spans="1:10">
      <c r="A518" s="13"/>
      <c r="B518" s="10"/>
      <c r="C518" s="13"/>
      <c r="D518" s="11" t="str">
        <f t="shared" si="9"/>
        <v>0</v>
      </c>
      <c r="E518" s="15" t="str">
        <f>IFERROR(VLOOKUP($A518,'CR ACT'!$A$3:$G$9999,2,0),"")</f>
        <v/>
      </c>
      <c r="F518" s="15" t="str">
        <f>IFERROR(VLOOKUP($A518,'CR ACT'!$A$3:$G$9999,3,0),"")</f>
        <v/>
      </c>
      <c r="G518" s="13" t="str">
        <f>IFERROR(VLOOKUP($A518,'CR ACT'!$A$3:$G$9999,4,0),"")</f>
        <v/>
      </c>
      <c r="H518" s="15" t="str">
        <f>IFERROR(VLOOKUP($A518,'CR ACT'!$A$3:$G$9999,5,0),"")</f>
        <v/>
      </c>
      <c r="I518" s="15" t="str">
        <f>IFERROR(VLOOKUP($A518,'CR ACT'!$A$3:$G$9999,6,0),"")</f>
        <v/>
      </c>
      <c r="J518" s="21" t="str">
        <f>IFERROR(VLOOKUP($A518,'CR ACT'!$A$3:$G$9999,7,0),"")</f>
        <v/>
      </c>
    </row>
    <row r="519" ht="16.5" hidden="1" spans="1:10">
      <c r="A519" s="13"/>
      <c r="B519" s="14"/>
      <c r="C519" s="16"/>
      <c r="D519" s="11" t="str">
        <f t="shared" si="9"/>
        <v>0</v>
      </c>
      <c r="E519" s="17" t="str">
        <f>IFERROR(VLOOKUP($A519,'CR ACT'!$A$3:$G$9999,2,0),"")</f>
        <v/>
      </c>
      <c r="F519" s="17" t="str">
        <f>IFERROR(VLOOKUP($A519,'CR ACT'!$A$3:$G$9999,3,0),"")</f>
        <v/>
      </c>
      <c r="G519" s="16" t="str">
        <f>IFERROR(VLOOKUP($A519,'CR ACT'!$A$3:$G$9999,4,0),"")</f>
        <v/>
      </c>
      <c r="H519" s="17" t="str">
        <f>IFERROR(VLOOKUP($A519,'CR ACT'!$A$3:$G$9999,5,0),"")</f>
        <v/>
      </c>
      <c r="I519" s="17" t="str">
        <f>IFERROR(VLOOKUP($A519,'CR ACT'!$A$3:$G$9999,6,0),"")</f>
        <v/>
      </c>
      <c r="J519" s="22" t="str">
        <f>IFERROR(VLOOKUP($A519,'CR ACT'!$A$3:$G$9999,7,0),"")</f>
        <v/>
      </c>
    </row>
    <row r="520" ht="15.75" hidden="1" spans="1:10">
      <c r="A520" s="9"/>
      <c r="B520" s="10"/>
      <c r="C520" s="11">
        <v>1</v>
      </c>
      <c r="D520" s="11" t="str">
        <f t="shared" si="9"/>
        <v>-1</v>
      </c>
      <c r="E520" s="12" t="str">
        <f>IFERROR(VLOOKUP($A520,'CR ACT'!$A$3:$G$9999,2,0),"")</f>
        <v/>
      </c>
      <c r="F520" s="12" t="str">
        <f>IFERROR(VLOOKUP($A520,'CR ACT'!$A$3:$G$9999,3,0),"")</f>
        <v/>
      </c>
      <c r="G520" s="11" t="str">
        <f>IFERROR(VLOOKUP($A520,'CR ACT'!$A$3:$G$9999,4,0),"")</f>
        <v/>
      </c>
      <c r="H520" s="12" t="str">
        <f>IFERROR(VLOOKUP($A520,'CR ACT'!$A$3:$G$9999,5,0),"")</f>
        <v/>
      </c>
      <c r="I520" s="12" t="str">
        <f>IFERROR(VLOOKUP($A520,'CR ACT'!$A$3:$G$9999,6,0),"")</f>
        <v/>
      </c>
      <c r="J520" s="20" t="str">
        <f>IFERROR(VLOOKUP($A520,'CR ACT'!$A$3:$G$9999,7,0),"")</f>
        <v/>
      </c>
    </row>
    <row r="521" ht="15.75" hidden="1" spans="1:11">
      <c r="A521" s="13"/>
      <c r="B521" s="14"/>
      <c r="C521" s="13">
        <v>2</v>
      </c>
      <c r="D521" s="11" t="str">
        <f t="shared" si="9"/>
        <v>-2</v>
      </c>
      <c r="E521" s="15" t="str">
        <f>IFERROR(VLOOKUP($A521,'CR ACT'!$A$3:$G$9999,2,0),"")</f>
        <v/>
      </c>
      <c r="F521" s="15" t="str">
        <f>IFERROR(VLOOKUP($A521,'CR ACT'!$A$3:$G$9999,3,0),"")</f>
        <v/>
      </c>
      <c r="G521" s="13" t="str">
        <f>IFERROR(VLOOKUP($A521,'CR ACT'!$A$3:$G$9999,4,0),"")</f>
        <v/>
      </c>
      <c r="H521" s="15" t="str">
        <f>IFERROR(VLOOKUP($A521,'CR ACT'!$A$3:$G$9999,5,0),"")</f>
        <v/>
      </c>
      <c r="I521" s="15" t="str">
        <f>IFERROR(VLOOKUP($A521,'CR ACT'!$A$3:$G$9999,6,0),"")</f>
        <v/>
      </c>
      <c r="J521" s="21" t="str">
        <f>IFERROR(VLOOKUP($A521,'CR ACT'!$A$3:$G$9999,7,0),"")</f>
        <v/>
      </c>
      <c r="K521" s="1"/>
    </row>
    <row r="522" ht="15.75" hidden="1" spans="1:10">
      <c r="A522" s="13"/>
      <c r="B522" s="10"/>
      <c r="C522" s="13">
        <v>3</v>
      </c>
      <c r="D522" s="11" t="str">
        <f t="shared" si="9"/>
        <v>-3</v>
      </c>
      <c r="E522" s="15" t="str">
        <f>IFERROR(VLOOKUP($A522,'CR ACT'!$A$3:$G$9999,2,0),"")</f>
        <v/>
      </c>
      <c r="F522" s="15" t="str">
        <f>IFERROR(VLOOKUP($A522,'CR ACT'!$A$3:$G$9999,3,0),"")</f>
        <v/>
      </c>
      <c r="G522" s="13" t="str">
        <f>IFERROR(VLOOKUP($A522,'CR ACT'!$A$3:$G$9999,4,0),"")</f>
        <v/>
      </c>
      <c r="H522" s="15" t="str">
        <f>IFERROR(VLOOKUP($A522,'CR ACT'!$A$3:$G$9999,5,0),"")</f>
        <v/>
      </c>
      <c r="I522" s="15" t="str">
        <f>IFERROR(VLOOKUP($A522,'CR ACT'!$A$3:$G$9999,6,0),"")</f>
        <v/>
      </c>
      <c r="J522" s="21" t="str">
        <f>IFERROR(VLOOKUP($A522,'CR ACT'!$A$3:$G$9999,7,0),"")</f>
        <v/>
      </c>
    </row>
    <row r="523" ht="15.75" hidden="1" spans="1:10">
      <c r="A523" s="13"/>
      <c r="B523" s="14"/>
      <c r="C523" s="13">
        <v>4</v>
      </c>
      <c r="D523" s="11" t="str">
        <f t="shared" si="9"/>
        <v>-4</v>
      </c>
      <c r="E523" s="15" t="str">
        <f>IFERROR(VLOOKUP($A523,'CR ACT'!$A$3:$G$9999,2,0),"")</f>
        <v/>
      </c>
      <c r="F523" s="15" t="str">
        <f>IFERROR(VLOOKUP($A523,'CR ACT'!$A$3:$G$9999,3,0),"")</f>
        <v/>
      </c>
      <c r="G523" s="13" t="str">
        <f>IFERROR(VLOOKUP($A523,'CR ACT'!$A$3:$G$9999,4,0),"")</f>
        <v/>
      </c>
      <c r="H523" s="15" t="str">
        <f>IFERROR(VLOOKUP($A523,'CR ACT'!$A$3:$G$9999,5,0),"")</f>
        <v/>
      </c>
      <c r="I523" s="15" t="str">
        <f>IFERROR(VLOOKUP($A523,'CR ACT'!$A$3:$G$9999,6,0),"")</f>
        <v/>
      </c>
      <c r="J523" s="21" t="str">
        <f>IFERROR(VLOOKUP($A523,'CR ACT'!$A$3:$G$9999,7,0),"")</f>
        <v/>
      </c>
    </row>
    <row r="524" ht="15.75" hidden="1" spans="1:10">
      <c r="A524" s="13"/>
      <c r="B524" s="10"/>
      <c r="C524" s="13">
        <v>5</v>
      </c>
      <c r="D524" s="11" t="str">
        <f t="shared" si="9"/>
        <v>-5</v>
      </c>
      <c r="E524" s="15" t="str">
        <f>IFERROR(VLOOKUP($A524,'CR ACT'!$A$3:$G$9999,2,0),"")</f>
        <v/>
      </c>
      <c r="F524" s="15" t="str">
        <f>IFERROR(VLOOKUP($A524,'CR ACT'!$A$3:$G$9999,3,0),"")</f>
        <v/>
      </c>
      <c r="G524" s="13" t="str">
        <f>IFERROR(VLOOKUP($A524,'CR ACT'!$A$3:$G$9999,4,0),"")</f>
        <v/>
      </c>
      <c r="H524" s="15" t="str">
        <f>IFERROR(VLOOKUP($A524,'CR ACT'!$A$3:$G$9999,5,0),"")</f>
        <v/>
      </c>
      <c r="I524" s="15" t="str">
        <f>IFERROR(VLOOKUP($A524,'CR ACT'!$A$3:$G$9999,6,0),"")</f>
        <v/>
      </c>
      <c r="J524" s="21" t="str">
        <f>IFERROR(VLOOKUP($A524,'CR ACT'!$A$3:$G$9999,7,0),"")</f>
        <v/>
      </c>
    </row>
    <row r="525" ht="15.75" hidden="1" spans="1:10">
      <c r="A525" s="13"/>
      <c r="B525" s="14"/>
      <c r="C525" s="13">
        <v>6</v>
      </c>
      <c r="D525" s="11" t="str">
        <f t="shared" si="9"/>
        <v>-6</v>
      </c>
      <c r="E525" s="15" t="str">
        <f>IFERROR(VLOOKUP($A525,'CR ACT'!$A$3:$G$9999,2,0),"")</f>
        <v/>
      </c>
      <c r="F525" s="15" t="str">
        <f>IFERROR(VLOOKUP($A525,'CR ACT'!$A$3:$G$9999,3,0),"")</f>
        <v/>
      </c>
      <c r="G525" s="13" t="str">
        <f>IFERROR(VLOOKUP($A525,'CR ACT'!$A$3:$G$9999,4,0),"")</f>
        <v/>
      </c>
      <c r="H525" s="15" t="str">
        <f>IFERROR(VLOOKUP($A525,'CR ACT'!$A$3:$G$9999,5,0),"")</f>
        <v/>
      </c>
      <c r="I525" s="15" t="str">
        <f>IFERROR(VLOOKUP($A525,'CR ACT'!$A$3:$G$9999,6,0),"")</f>
        <v/>
      </c>
      <c r="J525" s="21" t="str">
        <f>IFERROR(VLOOKUP($A525,'CR ACT'!$A$3:$G$9999,7,0),"")</f>
        <v/>
      </c>
    </row>
    <row r="526" ht="15.75" hidden="1" spans="1:10">
      <c r="A526" s="13"/>
      <c r="B526" s="10"/>
      <c r="C526" s="13">
        <v>7</v>
      </c>
      <c r="D526" s="11" t="str">
        <f t="shared" si="9"/>
        <v>-7</v>
      </c>
      <c r="E526" s="15" t="str">
        <f>IFERROR(VLOOKUP($A526,'CR ACT'!$A$3:$G$9999,2,0),"")</f>
        <v/>
      </c>
      <c r="F526" s="15" t="str">
        <f>IFERROR(VLOOKUP($A526,'CR ACT'!$A$3:$G$9999,3,0),"")</f>
        <v/>
      </c>
      <c r="G526" s="13" t="str">
        <f>IFERROR(VLOOKUP($A526,'CR ACT'!$A$3:$G$9999,4,0),"")</f>
        <v/>
      </c>
      <c r="H526" s="15" t="str">
        <f>IFERROR(VLOOKUP($A526,'CR ACT'!$A$3:$G$9999,5,0),"")</f>
        <v/>
      </c>
      <c r="I526" s="15" t="str">
        <f>IFERROR(VLOOKUP($A526,'CR ACT'!$A$3:$G$9999,6,0),"")</f>
        <v/>
      </c>
      <c r="J526" s="21" t="str">
        <f>IFERROR(VLOOKUP($A526,'CR ACT'!$A$3:$G$9999,7,0),"")</f>
        <v/>
      </c>
    </row>
    <row r="527" ht="16.5" hidden="1" spans="1:10">
      <c r="A527" s="13"/>
      <c r="B527" s="14"/>
      <c r="C527" s="16">
        <v>8</v>
      </c>
      <c r="D527" s="11" t="str">
        <f t="shared" si="9"/>
        <v>-8</v>
      </c>
      <c r="E527" s="17" t="str">
        <f>IFERROR(VLOOKUP($A527,'CR ACT'!$A$3:$G$9999,2,0),"")</f>
        <v/>
      </c>
      <c r="F527" s="17" t="str">
        <f>IFERROR(VLOOKUP($A527,'CR ACT'!$A$3:$G$9999,3,0),"")</f>
        <v/>
      </c>
      <c r="G527" s="16" t="str">
        <f>IFERROR(VLOOKUP($A527,'CR ACT'!$A$3:$G$9999,4,0),"")</f>
        <v/>
      </c>
      <c r="H527" s="17" t="str">
        <f>IFERROR(VLOOKUP($A527,'CR ACT'!$A$3:$G$9999,5,0),"")</f>
        <v/>
      </c>
      <c r="I527" s="17" t="str">
        <f>IFERROR(VLOOKUP($A527,'CR ACT'!$A$3:$G$9999,6,0),"")</f>
        <v/>
      </c>
      <c r="J527" s="22" t="str">
        <f>IFERROR(VLOOKUP($A527,'CR ACT'!$A$3:$G$9999,7,0),"")</f>
        <v/>
      </c>
    </row>
    <row r="528" ht="15.75" hidden="1" spans="1:10">
      <c r="A528" s="9"/>
      <c r="B528" s="10"/>
      <c r="C528" s="11">
        <v>1</v>
      </c>
      <c r="D528" s="11" t="str">
        <f t="shared" si="9"/>
        <v>-1</v>
      </c>
      <c r="E528" s="12" t="str">
        <f>IFERROR(VLOOKUP($A528,'CR ACT'!$A$3:$G$9999,2,0),"")</f>
        <v/>
      </c>
      <c r="F528" s="12" t="str">
        <f>IFERROR(VLOOKUP($A528,'CR ACT'!$A$3:$G$9999,3,0),"")</f>
        <v/>
      </c>
      <c r="G528" s="11" t="str">
        <f>IFERROR(VLOOKUP($A528,'CR ACT'!$A$3:$G$9999,4,0),"")</f>
        <v/>
      </c>
      <c r="H528" s="12" t="str">
        <f>IFERROR(VLOOKUP($A528,'CR ACT'!$A$3:$G$9999,5,0),"")</f>
        <v/>
      </c>
      <c r="I528" s="12" t="str">
        <f>IFERROR(VLOOKUP($A528,'CR ACT'!$A$3:$G$9999,6,0),"")</f>
        <v/>
      </c>
      <c r="J528" s="20" t="str">
        <f>IFERROR(VLOOKUP($A528,'CR ACT'!$A$3:$G$9999,7,0),"")</f>
        <v/>
      </c>
    </row>
    <row r="529" ht="15.75" hidden="1" spans="1:11">
      <c r="A529" s="13"/>
      <c r="B529" s="14"/>
      <c r="C529" s="13">
        <v>2</v>
      </c>
      <c r="D529" s="11" t="str">
        <f t="shared" si="9"/>
        <v>-2</v>
      </c>
      <c r="E529" s="15" t="str">
        <f>IFERROR(VLOOKUP($A529,'CR ACT'!$A$3:$G$9999,2,0),"")</f>
        <v/>
      </c>
      <c r="F529" s="15" t="str">
        <f>IFERROR(VLOOKUP($A529,'CR ACT'!$A$3:$G$9999,3,0),"")</f>
        <v/>
      </c>
      <c r="G529" s="13" t="str">
        <f>IFERROR(VLOOKUP($A529,'CR ACT'!$A$3:$G$9999,4,0),"")</f>
        <v/>
      </c>
      <c r="H529" s="15" t="str">
        <f>IFERROR(VLOOKUP($A529,'CR ACT'!$A$3:$G$9999,5,0),"")</f>
        <v/>
      </c>
      <c r="I529" s="15" t="str">
        <f>IFERROR(VLOOKUP($A529,'CR ACT'!$A$3:$G$9999,6,0),"")</f>
        <v/>
      </c>
      <c r="J529" s="21" t="str">
        <f>IFERROR(VLOOKUP($A529,'CR ACT'!$A$3:$G$9999,7,0),"")</f>
        <v/>
      </c>
      <c r="K529" s="1"/>
    </row>
    <row r="530" ht="15.75" hidden="1" spans="1:10">
      <c r="A530" s="13"/>
      <c r="B530" s="10"/>
      <c r="C530" s="13">
        <v>3</v>
      </c>
      <c r="D530" s="11" t="str">
        <f t="shared" si="9"/>
        <v>-3</v>
      </c>
      <c r="E530" s="15" t="str">
        <f>IFERROR(VLOOKUP($A530,'CR ACT'!$A$3:$G$9999,2,0),"")</f>
        <v/>
      </c>
      <c r="F530" s="15" t="str">
        <f>IFERROR(VLOOKUP($A530,'CR ACT'!$A$3:$G$9999,3,0),"")</f>
        <v/>
      </c>
      <c r="G530" s="13" t="str">
        <f>IFERROR(VLOOKUP($A530,'CR ACT'!$A$3:$G$9999,4,0),"")</f>
        <v/>
      </c>
      <c r="H530" s="15" t="str">
        <f>IFERROR(VLOOKUP($A530,'CR ACT'!$A$3:$G$9999,5,0),"")</f>
        <v/>
      </c>
      <c r="I530" s="15" t="str">
        <f>IFERROR(VLOOKUP($A530,'CR ACT'!$A$3:$G$9999,6,0),"")</f>
        <v/>
      </c>
      <c r="J530" s="21" t="str">
        <f>IFERROR(VLOOKUP($A530,'CR ACT'!$A$3:$G$9999,7,0),"")</f>
        <v/>
      </c>
    </row>
    <row r="531" ht="15.75" hidden="1" spans="1:10">
      <c r="A531" s="13"/>
      <c r="B531" s="14"/>
      <c r="C531" s="13">
        <v>4</v>
      </c>
      <c r="D531" s="11" t="str">
        <f t="shared" si="9"/>
        <v>-4</v>
      </c>
      <c r="E531" s="15" t="str">
        <f>IFERROR(VLOOKUP($A531,'CR ACT'!$A$3:$G$9999,2,0),"")</f>
        <v/>
      </c>
      <c r="F531" s="15" t="str">
        <f>IFERROR(VLOOKUP($A531,'CR ACT'!$A$3:$G$9999,3,0),"")</f>
        <v/>
      </c>
      <c r="G531" s="13" t="str">
        <f>IFERROR(VLOOKUP($A531,'CR ACT'!$A$3:$G$9999,4,0),"")</f>
        <v/>
      </c>
      <c r="H531" s="15" t="str">
        <f>IFERROR(VLOOKUP($A531,'CR ACT'!$A$3:$G$9999,5,0),"")</f>
        <v/>
      </c>
      <c r="I531" s="15" t="str">
        <f>IFERROR(VLOOKUP($A531,'CR ACT'!$A$3:$G$9999,6,0),"")</f>
        <v/>
      </c>
      <c r="J531" s="21" t="str">
        <f>IFERROR(VLOOKUP($A531,'CR ACT'!$A$3:$G$9999,7,0),"")</f>
        <v/>
      </c>
    </row>
    <row r="532" ht="15.75" hidden="1" spans="1:10">
      <c r="A532" s="13"/>
      <c r="B532" s="10"/>
      <c r="C532" s="13">
        <v>5</v>
      </c>
      <c r="D532" s="11" t="str">
        <f t="shared" si="9"/>
        <v>-5</v>
      </c>
      <c r="E532" s="15" t="str">
        <f>IFERROR(VLOOKUP($A532,'CR ACT'!$A$3:$G$9999,2,0),"")</f>
        <v/>
      </c>
      <c r="F532" s="15" t="str">
        <f>IFERROR(VLOOKUP($A532,'CR ACT'!$A$3:$G$9999,3,0),"")</f>
        <v/>
      </c>
      <c r="G532" s="13" t="str">
        <f>IFERROR(VLOOKUP($A532,'CR ACT'!$A$3:$G$9999,4,0),"")</f>
        <v/>
      </c>
      <c r="H532" s="15" t="str">
        <f>IFERROR(VLOOKUP($A532,'CR ACT'!$A$3:$G$9999,5,0),"")</f>
        <v/>
      </c>
      <c r="I532" s="15" t="str">
        <f>IFERROR(VLOOKUP($A532,'CR ACT'!$A$3:$G$9999,6,0),"")</f>
        <v/>
      </c>
      <c r="J532" s="21" t="str">
        <f>IFERROR(VLOOKUP($A532,'CR ACT'!$A$3:$G$9999,7,0),"")</f>
        <v/>
      </c>
    </row>
    <row r="533" ht="15.75" hidden="1" spans="1:10">
      <c r="A533" s="13"/>
      <c r="B533" s="14"/>
      <c r="C533" s="13">
        <v>6</v>
      </c>
      <c r="D533" s="11" t="str">
        <f t="shared" si="9"/>
        <v>-6</v>
      </c>
      <c r="E533" s="15" t="str">
        <f>IFERROR(VLOOKUP($A533,'CR ACT'!$A$3:$G$9999,2,0),"")</f>
        <v/>
      </c>
      <c r="F533" s="15" t="str">
        <f>IFERROR(VLOOKUP($A533,'CR ACT'!$A$3:$G$9999,3,0),"")</f>
        <v/>
      </c>
      <c r="G533" s="13" t="str">
        <f>IFERROR(VLOOKUP($A533,'CR ACT'!$A$3:$G$9999,4,0),"")</f>
        <v/>
      </c>
      <c r="H533" s="15" t="str">
        <f>IFERROR(VLOOKUP($A533,'CR ACT'!$A$3:$G$9999,5,0),"")</f>
        <v/>
      </c>
      <c r="I533" s="15" t="str">
        <f>IFERROR(VLOOKUP($A533,'CR ACT'!$A$3:$G$9999,6,0),"")</f>
        <v/>
      </c>
      <c r="J533" s="21" t="str">
        <f>IFERROR(VLOOKUP($A533,'CR ACT'!$A$3:$G$9999,7,0),"")</f>
        <v/>
      </c>
    </row>
    <row r="534" ht="15.75" hidden="1" spans="1:10">
      <c r="A534" s="13"/>
      <c r="B534" s="10"/>
      <c r="C534" s="13">
        <v>7</v>
      </c>
      <c r="D534" s="11" t="str">
        <f t="shared" si="9"/>
        <v>-7</v>
      </c>
      <c r="E534" s="15" t="str">
        <f>IFERROR(VLOOKUP($A534,'CR ACT'!$A$3:$G$9999,2,0),"")</f>
        <v/>
      </c>
      <c r="F534" s="15" t="str">
        <f>IFERROR(VLOOKUP($A534,'CR ACT'!$A$3:$G$9999,3,0),"")</f>
        <v/>
      </c>
      <c r="G534" s="13" t="str">
        <f>IFERROR(VLOOKUP($A534,'CR ACT'!$A$3:$G$9999,4,0),"")</f>
        <v/>
      </c>
      <c r="H534" s="15" t="str">
        <f>IFERROR(VLOOKUP($A534,'CR ACT'!$A$3:$G$9999,5,0),"")</f>
        <v/>
      </c>
      <c r="I534" s="15" t="str">
        <f>IFERROR(VLOOKUP($A534,'CR ACT'!$A$3:$G$9999,6,0),"")</f>
        <v/>
      </c>
      <c r="J534" s="21" t="str">
        <f>IFERROR(VLOOKUP($A534,'CR ACT'!$A$3:$G$9999,7,0),"")</f>
        <v/>
      </c>
    </row>
    <row r="535" ht="16.5" hidden="1" spans="1:10">
      <c r="A535" s="13"/>
      <c r="B535" s="14"/>
      <c r="C535" s="16">
        <v>8</v>
      </c>
      <c r="D535" s="11" t="str">
        <f t="shared" si="9"/>
        <v>-8</v>
      </c>
      <c r="E535" s="17" t="str">
        <f>IFERROR(VLOOKUP($A535,'CR ACT'!$A$3:$G$9999,2,0),"")</f>
        <v/>
      </c>
      <c r="F535" s="17" t="str">
        <f>IFERROR(VLOOKUP($A535,'CR ACT'!$A$3:$G$9999,3,0),"")</f>
        <v/>
      </c>
      <c r="G535" s="16" t="str">
        <f>IFERROR(VLOOKUP($A535,'CR ACT'!$A$3:$G$9999,4,0),"")</f>
        <v/>
      </c>
      <c r="H535" s="17" t="str">
        <f>IFERROR(VLOOKUP($A535,'CR ACT'!$A$3:$G$9999,5,0),"")</f>
        <v/>
      </c>
      <c r="I535" s="17" t="str">
        <f>IFERROR(VLOOKUP($A535,'CR ACT'!$A$3:$G$9999,6,0),"")</f>
        <v/>
      </c>
      <c r="J535" s="22" t="str">
        <f>IFERROR(VLOOKUP($A535,'CR ACT'!$A$3:$G$9999,7,0),"")</f>
        <v/>
      </c>
    </row>
    <row r="536" ht="15.75" hidden="1" spans="1:10">
      <c r="A536" s="9"/>
      <c r="B536" s="10"/>
      <c r="C536" s="11">
        <v>1</v>
      </c>
      <c r="D536" s="11" t="str">
        <f t="shared" si="9"/>
        <v>-1</v>
      </c>
      <c r="E536" s="12" t="str">
        <f>IFERROR(VLOOKUP($A536,'CR ACT'!$A$3:$G$9999,2,0),"")</f>
        <v/>
      </c>
      <c r="F536" s="12" t="str">
        <f>IFERROR(VLOOKUP($A536,'CR ACT'!$A$3:$G$9999,3,0),"")</f>
        <v/>
      </c>
      <c r="G536" s="11" t="str">
        <f>IFERROR(VLOOKUP($A536,'CR ACT'!$A$3:$G$9999,4,0),"")</f>
        <v/>
      </c>
      <c r="H536" s="12" t="str">
        <f>IFERROR(VLOOKUP($A536,'CR ACT'!$A$3:$G$9999,5,0),"")</f>
        <v/>
      </c>
      <c r="I536" s="12" t="str">
        <f>IFERROR(VLOOKUP($A536,'CR ACT'!$A$3:$G$9999,6,0),"")</f>
        <v/>
      </c>
      <c r="J536" s="20" t="str">
        <f>IFERROR(VLOOKUP($A536,'CR ACT'!$A$3:$G$9999,7,0),"")</f>
        <v/>
      </c>
    </row>
    <row r="537" ht="15.75" hidden="1" spans="1:11">
      <c r="A537" s="13"/>
      <c r="B537" s="14"/>
      <c r="C537" s="13">
        <v>2</v>
      </c>
      <c r="D537" s="11" t="str">
        <f t="shared" si="9"/>
        <v>-2</v>
      </c>
      <c r="E537" s="15" t="str">
        <f>IFERROR(VLOOKUP($A537,'CR ACT'!$A$3:$G$9999,2,0),"")</f>
        <v/>
      </c>
      <c r="F537" s="15" t="str">
        <f>IFERROR(VLOOKUP($A537,'CR ACT'!$A$3:$G$9999,3,0),"")</f>
        <v/>
      </c>
      <c r="G537" s="13" t="str">
        <f>IFERROR(VLOOKUP($A537,'CR ACT'!$A$3:$G$9999,4,0),"")</f>
        <v/>
      </c>
      <c r="H537" s="15" t="str">
        <f>IFERROR(VLOOKUP($A537,'CR ACT'!$A$3:$G$9999,5,0),"")</f>
        <v/>
      </c>
      <c r="I537" s="15" t="str">
        <f>IFERROR(VLOOKUP($A537,'CR ACT'!$A$3:$G$9999,6,0),"")</f>
        <v/>
      </c>
      <c r="J537" s="21" t="str">
        <f>IFERROR(VLOOKUP($A537,'CR ACT'!$A$3:$G$9999,7,0),"")</f>
        <v/>
      </c>
      <c r="K537" s="1"/>
    </row>
    <row r="538" ht="15.75" hidden="1" spans="1:10">
      <c r="A538" s="13"/>
      <c r="B538" s="10"/>
      <c r="C538" s="13">
        <v>3</v>
      </c>
      <c r="D538" s="11" t="str">
        <f t="shared" si="9"/>
        <v>-3</v>
      </c>
      <c r="E538" s="15" t="str">
        <f>IFERROR(VLOOKUP($A538,'CR ACT'!$A$3:$G$9999,2,0),"")</f>
        <v/>
      </c>
      <c r="F538" s="15" t="str">
        <f>IFERROR(VLOOKUP($A538,'CR ACT'!$A$3:$G$9999,3,0),"")</f>
        <v/>
      </c>
      <c r="G538" s="13" t="str">
        <f>IFERROR(VLOOKUP($A538,'CR ACT'!$A$3:$G$9999,4,0),"")</f>
        <v/>
      </c>
      <c r="H538" s="15" t="str">
        <f>IFERROR(VLOOKUP($A538,'CR ACT'!$A$3:$G$9999,5,0),"")</f>
        <v/>
      </c>
      <c r="I538" s="15" t="str">
        <f>IFERROR(VLOOKUP($A538,'CR ACT'!$A$3:$G$9999,6,0),"")</f>
        <v/>
      </c>
      <c r="J538" s="21" t="str">
        <f>IFERROR(VLOOKUP($A538,'CR ACT'!$A$3:$G$9999,7,0),"")</f>
        <v/>
      </c>
    </row>
    <row r="539" ht="15.75" hidden="1" spans="1:10">
      <c r="A539" s="13"/>
      <c r="B539" s="14"/>
      <c r="C539" s="13">
        <v>4</v>
      </c>
      <c r="D539" s="11" t="str">
        <f t="shared" si="9"/>
        <v>-4</v>
      </c>
      <c r="E539" s="15" t="str">
        <f>IFERROR(VLOOKUP($A539,'CR ACT'!$A$3:$G$9999,2,0),"")</f>
        <v/>
      </c>
      <c r="F539" s="15" t="str">
        <f>IFERROR(VLOOKUP($A539,'CR ACT'!$A$3:$G$9999,3,0),"")</f>
        <v/>
      </c>
      <c r="G539" s="13" t="str">
        <f>IFERROR(VLOOKUP($A539,'CR ACT'!$A$3:$G$9999,4,0),"")</f>
        <v/>
      </c>
      <c r="H539" s="15" t="str">
        <f>IFERROR(VLOOKUP($A539,'CR ACT'!$A$3:$G$9999,5,0),"")</f>
        <v/>
      </c>
      <c r="I539" s="15" t="str">
        <f>IFERROR(VLOOKUP($A539,'CR ACT'!$A$3:$G$9999,6,0),"")</f>
        <v/>
      </c>
      <c r="J539" s="21" t="str">
        <f>IFERROR(VLOOKUP($A539,'CR ACT'!$A$3:$G$9999,7,0),"")</f>
        <v/>
      </c>
    </row>
    <row r="540" ht="15.75" hidden="1" spans="1:10">
      <c r="A540" s="13"/>
      <c r="B540" s="10"/>
      <c r="C540" s="13">
        <v>5</v>
      </c>
      <c r="D540" s="11" t="str">
        <f t="shared" si="9"/>
        <v>-5</v>
      </c>
      <c r="E540" s="15" t="str">
        <f>IFERROR(VLOOKUP($A540,'CR ACT'!$A$3:$G$9999,2,0),"")</f>
        <v/>
      </c>
      <c r="F540" s="15" t="str">
        <f>IFERROR(VLOOKUP($A540,'CR ACT'!$A$3:$G$9999,3,0),"")</f>
        <v/>
      </c>
      <c r="G540" s="13" t="str">
        <f>IFERROR(VLOOKUP($A540,'CR ACT'!$A$3:$G$9999,4,0),"")</f>
        <v/>
      </c>
      <c r="H540" s="15" t="str">
        <f>IFERROR(VLOOKUP($A540,'CR ACT'!$A$3:$G$9999,5,0),"")</f>
        <v/>
      </c>
      <c r="I540" s="15" t="str">
        <f>IFERROR(VLOOKUP($A540,'CR ACT'!$A$3:$G$9999,6,0),"")</f>
        <v/>
      </c>
      <c r="J540" s="21" t="str">
        <f>IFERROR(VLOOKUP($A540,'CR ACT'!$A$3:$G$9999,7,0),"")</f>
        <v/>
      </c>
    </row>
    <row r="541" ht="15.75" hidden="1" spans="1:10">
      <c r="A541" s="13"/>
      <c r="B541" s="14"/>
      <c r="C541" s="13">
        <v>6</v>
      </c>
      <c r="D541" s="11" t="str">
        <f t="shared" si="9"/>
        <v>-6</v>
      </c>
      <c r="E541" s="15" t="str">
        <f>IFERROR(VLOOKUP($A541,'CR ACT'!$A$3:$G$9999,2,0),"")</f>
        <v/>
      </c>
      <c r="F541" s="15" t="str">
        <f>IFERROR(VLOOKUP($A541,'CR ACT'!$A$3:$G$9999,3,0),"")</f>
        <v/>
      </c>
      <c r="G541" s="13" t="str">
        <f>IFERROR(VLOOKUP($A541,'CR ACT'!$A$3:$G$9999,4,0),"")</f>
        <v/>
      </c>
      <c r="H541" s="15" t="str">
        <f>IFERROR(VLOOKUP($A541,'CR ACT'!$A$3:$G$9999,5,0),"")</f>
        <v/>
      </c>
      <c r="I541" s="15" t="str">
        <f>IFERROR(VLOOKUP($A541,'CR ACT'!$A$3:$G$9999,6,0),"")</f>
        <v/>
      </c>
      <c r="J541" s="21" t="str">
        <f>IFERROR(VLOOKUP($A541,'CR ACT'!$A$3:$G$9999,7,0),"")</f>
        <v/>
      </c>
    </row>
    <row r="542" ht="15.75" hidden="1" spans="1:10">
      <c r="A542" s="13"/>
      <c r="B542" s="10"/>
      <c r="C542" s="13">
        <v>7</v>
      </c>
      <c r="D542" s="11" t="str">
        <f t="shared" si="9"/>
        <v>-7</v>
      </c>
      <c r="E542" s="15" t="str">
        <f>IFERROR(VLOOKUP($A542,'CR ACT'!$A$3:$G$9999,2,0),"")</f>
        <v/>
      </c>
      <c r="F542" s="15" t="str">
        <f>IFERROR(VLOOKUP($A542,'CR ACT'!$A$3:$G$9999,3,0),"")</f>
        <v/>
      </c>
      <c r="G542" s="13" t="str">
        <f>IFERROR(VLOOKUP($A542,'CR ACT'!$A$3:$G$9999,4,0),"")</f>
        <v/>
      </c>
      <c r="H542" s="15" t="str">
        <f>IFERROR(VLOOKUP($A542,'CR ACT'!$A$3:$G$9999,5,0),"")</f>
        <v/>
      </c>
      <c r="I542" s="15" t="str">
        <f>IFERROR(VLOOKUP($A542,'CR ACT'!$A$3:$G$9999,6,0),"")</f>
        <v/>
      </c>
      <c r="J542" s="21" t="str">
        <f>IFERROR(VLOOKUP($A542,'CR ACT'!$A$3:$G$9999,7,0),"")</f>
        <v/>
      </c>
    </row>
    <row r="543" ht="16.5" hidden="1" spans="1:10">
      <c r="A543" s="13"/>
      <c r="B543" s="14"/>
      <c r="C543" s="16">
        <v>8</v>
      </c>
      <c r="D543" s="11" t="str">
        <f t="shared" si="9"/>
        <v>-8</v>
      </c>
      <c r="E543" s="17" t="str">
        <f>IFERROR(VLOOKUP($A543,'CR ACT'!$A$3:$G$9999,2,0),"")</f>
        <v/>
      </c>
      <c r="F543" s="17" t="str">
        <f>IFERROR(VLOOKUP($A543,'CR ACT'!$A$3:$G$9999,3,0),"")</f>
        <v/>
      </c>
      <c r="G543" s="16" t="str">
        <f>IFERROR(VLOOKUP($A543,'CR ACT'!$A$3:$G$9999,4,0),"")</f>
        <v/>
      </c>
      <c r="H543" s="17" t="str">
        <f>IFERROR(VLOOKUP($A543,'CR ACT'!$A$3:$G$9999,5,0),"")</f>
        <v/>
      </c>
      <c r="I543" s="17" t="str">
        <f>IFERROR(VLOOKUP($A543,'CR ACT'!$A$3:$G$9999,6,0),"")</f>
        <v/>
      </c>
      <c r="J543" s="22" t="str">
        <f>IFERROR(VLOOKUP($A543,'CR ACT'!$A$3:$G$9999,7,0),"")</f>
        <v/>
      </c>
    </row>
    <row r="544" ht="15.75" hidden="1" spans="1:10">
      <c r="A544" s="9"/>
      <c r="B544" s="10"/>
      <c r="C544" s="11">
        <v>1</v>
      </c>
      <c r="D544" s="11" t="str">
        <f t="shared" si="9"/>
        <v>-1</v>
      </c>
      <c r="E544" s="12" t="str">
        <f>IFERROR(VLOOKUP($A544,'CR ACT'!$A$3:$G$9999,2,0),"")</f>
        <v/>
      </c>
      <c r="F544" s="12" t="str">
        <f>IFERROR(VLOOKUP($A544,'CR ACT'!$A$3:$G$9999,3,0),"")</f>
        <v/>
      </c>
      <c r="G544" s="11" t="str">
        <f>IFERROR(VLOOKUP($A544,'CR ACT'!$A$3:$G$9999,4,0),"")</f>
        <v/>
      </c>
      <c r="H544" s="12" t="str">
        <f>IFERROR(VLOOKUP($A544,'CR ACT'!$A$3:$G$9999,5,0),"")</f>
        <v/>
      </c>
      <c r="I544" s="12" t="str">
        <f>IFERROR(VLOOKUP($A544,'CR ACT'!$A$3:$G$9999,6,0),"")</f>
        <v/>
      </c>
      <c r="J544" s="20" t="str">
        <f>IFERROR(VLOOKUP($A544,'CR ACT'!$A$3:$G$9999,7,0),"")</f>
        <v/>
      </c>
    </row>
    <row r="545" ht="15.75" hidden="1" spans="1:11">
      <c r="A545" s="13"/>
      <c r="B545" s="14"/>
      <c r="C545" s="13">
        <v>2</v>
      </c>
      <c r="D545" s="11" t="str">
        <f t="shared" si="9"/>
        <v>-2</v>
      </c>
      <c r="E545" s="15" t="str">
        <f>IFERROR(VLOOKUP($A545,'CR ACT'!$A$3:$G$9999,2,0),"")</f>
        <v/>
      </c>
      <c r="F545" s="15" t="str">
        <f>IFERROR(VLOOKUP($A545,'CR ACT'!$A$3:$G$9999,3,0),"")</f>
        <v/>
      </c>
      <c r="G545" s="13" t="str">
        <f>IFERROR(VLOOKUP($A545,'CR ACT'!$A$3:$G$9999,4,0),"")</f>
        <v/>
      </c>
      <c r="H545" s="15" t="str">
        <f>IFERROR(VLOOKUP($A545,'CR ACT'!$A$3:$G$9999,5,0),"")</f>
        <v/>
      </c>
      <c r="I545" s="15" t="str">
        <f>IFERROR(VLOOKUP($A545,'CR ACT'!$A$3:$G$9999,6,0),"")</f>
        <v/>
      </c>
      <c r="J545" s="21" t="str">
        <f>IFERROR(VLOOKUP($A545,'CR ACT'!$A$3:$G$9999,7,0),"")</f>
        <v/>
      </c>
      <c r="K545" s="1"/>
    </row>
    <row r="546" ht="15.75" hidden="1" spans="1:10">
      <c r="A546" s="13"/>
      <c r="B546" s="10"/>
      <c r="C546" s="13">
        <v>3</v>
      </c>
      <c r="D546" s="11" t="str">
        <f t="shared" si="9"/>
        <v>-3</v>
      </c>
      <c r="E546" s="15" t="str">
        <f>IFERROR(VLOOKUP($A546,'CR ACT'!$A$3:$G$9999,2,0),"")</f>
        <v/>
      </c>
      <c r="F546" s="15" t="str">
        <f>IFERROR(VLOOKUP($A546,'CR ACT'!$A$3:$G$9999,3,0),"")</f>
        <v/>
      </c>
      <c r="G546" s="13" t="str">
        <f>IFERROR(VLOOKUP($A546,'CR ACT'!$A$3:$G$9999,4,0),"")</f>
        <v/>
      </c>
      <c r="H546" s="15" t="str">
        <f>IFERROR(VLOOKUP($A546,'CR ACT'!$A$3:$G$9999,5,0),"")</f>
        <v/>
      </c>
      <c r="I546" s="15" t="str">
        <f>IFERROR(VLOOKUP($A546,'CR ACT'!$A$3:$G$9999,6,0),"")</f>
        <v/>
      </c>
      <c r="J546" s="21" t="str">
        <f>IFERROR(VLOOKUP($A546,'CR ACT'!$A$3:$G$9999,7,0),"")</f>
        <v/>
      </c>
    </row>
    <row r="547" ht="15.75" hidden="1" spans="1:10">
      <c r="A547" s="13"/>
      <c r="B547" s="14"/>
      <c r="C547" s="13">
        <v>4</v>
      </c>
      <c r="D547" s="11" t="str">
        <f t="shared" si="9"/>
        <v>-4</v>
      </c>
      <c r="E547" s="15" t="str">
        <f>IFERROR(VLOOKUP($A547,'CR ACT'!$A$3:$G$9999,2,0),"")</f>
        <v/>
      </c>
      <c r="F547" s="15" t="str">
        <f>IFERROR(VLOOKUP($A547,'CR ACT'!$A$3:$G$9999,3,0),"")</f>
        <v/>
      </c>
      <c r="G547" s="13" t="str">
        <f>IFERROR(VLOOKUP($A547,'CR ACT'!$A$3:$G$9999,4,0),"")</f>
        <v/>
      </c>
      <c r="H547" s="15" t="str">
        <f>IFERROR(VLOOKUP($A547,'CR ACT'!$A$3:$G$9999,5,0),"")</f>
        <v/>
      </c>
      <c r="I547" s="15" t="str">
        <f>IFERROR(VLOOKUP($A547,'CR ACT'!$A$3:$G$9999,6,0),"")</f>
        <v/>
      </c>
      <c r="J547" s="21" t="str">
        <f>IFERROR(VLOOKUP($A547,'CR ACT'!$A$3:$G$9999,7,0),"")</f>
        <v/>
      </c>
    </row>
    <row r="548" ht="15.75" hidden="1" spans="1:10">
      <c r="A548" s="13"/>
      <c r="B548" s="10"/>
      <c r="C548" s="13">
        <v>5</v>
      </c>
      <c r="D548" s="11" t="str">
        <f t="shared" si="9"/>
        <v>-5</v>
      </c>
      <c r="E548" s="15" t="str">
        <f>IFERROR(VLOOKUP($A548,'CR ACT'!$A$3:$G$9999,2,0),"")</f>
        <v/>
      </c>
      <c r="F548" s="15" t="str">
        <f>IFERROR(VLOOKUP($A548,'CR ACT'!$A$3:$G$9999,3,0),"")</f>
        <v/>
      </c>
      <c r="G548" s="13" t="str">
        <f>IFERROR(VLOOKUP($A548,'CR ACT'!$A$3:$G$9999,4,0),"")</f>
        <v/>
      </c>
      <c r="H548" s="15" t="str">
        <f>IFERROR(VLOOKUP($A548,'CR ACT'!$A$3:$G$9999,5,0),"")</f>
        <v/>
      </c>
      <c r="I548" s="15" t="str">
        <f>IFERROR(VLOOKUP($A548,'CR ACT'!$A$3:$G$9999,6,0),"")</f>
        <v/>
      </c>
      <c r="J548" s="21" t="str">
        <f>IFERROR(VLOOKUP($A548,'CR ACT'!$A$3:$G$9999,7,0),"")</f>
        <v/>
      </c>
    </row>
    <row r="549" ht="15.75" hidden="1" spans="1:10">
      <c r="A549" s="13"/>
      <c r="B549" s="14"/>
      <c r="C549" s="13">
        <v>6</v>
      </c>
      <c r="D549" s="11" t="str">
        <f t="shared" si="9"/>
        <v>-6</v>
      </c>
      <c r="E549" s="15" t="str">
        <f>IFERROR(VLOOKUP($A549,'CR ACT'!$A$3:$G$9999,2,0),"")</f>
        <v/>
      </c>
      <c r="F549" s="15" t="str">
        <f>IFERROR(VLOOKUP($A549,'CR ACT'!$A$3:$G$9999,3,0),"")</f>
        <v/>
      </c>
      <c r="G549" s="13" t="str">
        <f>IFERROR(VLOOKUP($A549,'CR ACT'!$A$3:$G$9999,4,0),"")</f>
        <v/>
      </c>
      <c r="H549" s="15" t="str">
        <f>IFERROR(VLOOKUP($A549,'CR ACT'!$A$3:$G$9999,5,0),"")</f>
        <v/>
      </c>
      <c r="I549" s="15" t="str">
        <f>IFERROR(VLOOKUP($A549,'CR ACT'!$A$3:$G$9999,6,0),"")</f>
        <v/>
      </c>
      <c r="J549" s="21" t="str">
        <f>IFERROR(VLOOKUP($A549,'CR ACT'!$A$3:$G$9999,7,0),"")</f>
        <v/>
      </c>
    </row>
    <row r="550" ht="15.75" hidden="1" spans="1:10">
      <c r="A550" s="13"/>
      <c r="B550" s="10"/>
      <c r="C550" s="13">
        <v>7</v>
      </c>
      <c r="D550" s="11" t="str">
        <f t="shared" si="9"/>
        <v>-7</v>
      </c>
      <c r="E550" s="15" t="str">
        <f>IFERROR(VLOOKUP($A550,'CR ACT'!$A$3:$G$9999,2,0),"")</f>
        <v/>
      </c>
      <c r="F550" s="15" t="str">
        <f>IFERROR(VLOOKUP($A550,'CR ACT'!$A$3:$G$9999,3,0),"")</f>
        <v/>
      </c>
      <c r="G550" s="13" t="str">
        <f>IFERROR(VLOOKUP($A550,'CR ACT'!$A$3:$G$9999,4,0),"")</f>
        <v/>
      </c>
      <c r="H550" s="15" t="str">
        <f>IFERROR(VLOOKUP($A550,'CR ACT'!$A$3:$G$9999,5,0),"")</f>
        <v/>
      </c>
      <c r="I550" s="15" t="str">
        <f>IFERROR(VLOOKUP($A550,'CR ACT'!$A$3:$G$9999,6,0),"")</f>
        <v/>
      </c>
      <c r="J550" s="21" t="str">
        <f>IFERROR(VLOOKUP($A550,'CR ACT'!$A$3:$G$9999,7,0),"")</f>
        <v/>
      </c>
    </row>
    <row r="551" ht="16.5" hidden="1" spans="1:10">
      <c r="A551" s="13"/>
      <c r="B551" s="14"/>
      <c r="C551" s="16">
        <v>8</v>
      </c>
      <c r="D551" s="11" t="str">
        <f t="shared" si="9"/>
        <v>-8</v>
      </c>
      <c r="E551" s="17" t="str">
        <f>IFERROR(VLOOKUP($A551,'CR ACT'!$A$3:$G$9999,2,0),"")</f>
        <v/>
      </c>
      <c r="F551" s="17" t="str">
        <f>IFERROR(VLOOKUP($A551,'CR ACT'!$A$3:$G$9999,3,0),"")</f>
        <v/>
      </c>
      <c r="G551" s="16" t="str">
        <f>IFERROR(VLOOKUP($A551,'CR ACT'!$A$3:$G$9999,4,0),"")</f>
        <v/>
      </c>
      <c r="H551" s="17" t="str">
        <f>IFERROR(VLOOKUP($A551,'CR ACT'!$A$3:$G$9999,5,0),"")</f>
        <v/>
      </c>
      <c r="I551" s="17" t="str">
        <f>IFERROR(VLOOKUP($A551,'CR ACT'!$A$3:$G$9999,6,0),"")</f>
        <v/>
      </c>
      <c r="J551" s="22" t="str">
        <f>IFERROR(VLOOKUP($A551,'CR ACT'!$A$3:$G$9999,7,0),"")</f>
        <v/>
      </c>
    </row>
    <row r="552" ht="15.75" hidden="1" spans="1:10">
      <c r="A552" s="9"/>
      <c r="B552" s="10"/>
      <c r="C552" s="11">
        <v>1</v>
      </c>
      <c r="D552" s="11" t="str">
        <f t="shared" si="9"/>
        <v>-1</v>
      </c>
      <c r="E552" s="12" t="str">
        <f>IFERROR(VLOOKUP($A552,'CR ACT'!$A$3:$G$9999,2,0),"")</f>
        <v/>
      </c>
      <c r="F552" s="12" t="str">
        <f>IFERROR(VLOOKUP($A552,'CR ACT'!$A$3:$G$9999,3,0),"")</f>
        <v/>
      </c>
      <c r="G552" s="11" t="str">
        <f>IFERROR(VLOOKUP($A552,'CR ACT'!$A$3:$G$9999,4,0),"")</f>
        <v/>
      </c>
      <c r="H552" s="12" t="str">
        <f>IFERROR(VLOOKUP($A552,'CR ACT'!$A$3:$G$9999,5,0),"")</f>
        <v/>
      </c>
      <c r="I552" s="12" t="str">
        <f>IFERROR(VLOOKUP($A552,'CR ACT'!$A$3:$G$9999,6,0),"")</f>
        <v/>
      </c>
      <c r="J552" s="20" t="str">
        <f>IFERROR(VLOOKUP($A552,'CR ACT'!$A$3:$G$9999,7,0),"")</f>
        <v/>
      </c>
    </row>
    <row r="553" ht="15.75" hidden="1" spans="1:11">
      <c r="A553" s="13"/>
      <c r="B553" s="14"/>
      <c r="C553" s="13">
        <v>2</v>
      </c>
      <c r="D553" s="11" t="str">
        <f t="shared" si="9"/>
        <v>-2</v>
      </c>
      <c r="E553" s="15" t="str">
        <f>IFERROR(VLOOKUP($A553,'CR ACT'!$A$3:$G$9999,2,0),"")</f>
        <v/>
      </c>
      <c r="F553" s="15" t="str">
        <f>IFERROR(VLOOKUP($A553,'CR ACT'!$A$3:$G$9999,3,0),"")</f>
        <v/>
      </c>
      <c r="G553" s="13" t="str">
        <f>IFERROR(VLOOKUP($A553,'CR ACT'!$A$3:$G$9999,4,0),"")</f>
        <v/>
      </c>
      <c r="H553" s="15" t="str">
        <f>IFERROR(VLOOKUP($A553,'CR ACT'!$A$3:$G$9999,5,0),"")</f>
        <v/>
      </c>
      <c r="I553" s="15" t="str">
        <f>IFERROR(VLOOKUP($A553,'CR ACT'!$A$3:$G$9999,6,0),"")</f>
        <v/>
      </c>
      <c r="J553" s="21" t="str">
        <f>IFERROR(VLOOKUP($A553,'CR ACT'!$A$3:$G$9999,7,0),"")</f>
        <v/>
      </c>
      <c r="K553" s="1"/>
    </row>
    <row r="554" ht="15.75" hidden="1" spans="1:10">
      <c r="A554" s="13"/>
      <c r="B554" s="10"/>
      <c r="C554" s="13">
        <v>3</v>
      </c>
      <c r="D554" s="11" t="str">
        <f t="shared" si="9"/>
        <v>-3</v>
      </c>
      <c r="E554" s="15" t="str">
        <f>IFERROR(VLOOKUP($A554,'CR ACT'!$A$3:$G$9999,2,0),"")</f>
        <v/>
      </c>
      <c r="F554" s="15" t="str">
        <f>IFERROR(VLOOKUP($A554,'CR ACT'!$A$3:$G$9999,3,0),"")</f>
        <v/>
      </c>
      <c r="G554" s="13" t="str">
        <f>IFERROR(VLOOKUP($A554,'CR ACT'!$A$3:$G$9999,4,0),"")</f>
        <v/>
      </c>
      <c r="H554" s="15" t="str">
        <f>IFERROR(VLOOKUP($A554,'CR ACT'!$A$3:$G$9999,5,0),"")</f>
        <v/>
      </c>
      <c r="I554" s="15" t="str">
        <f>IFERROR(VLOOKUP($A554,'CR ACT'!$A$3:$G$9999,6,0),"")</f>
        <v/>
      </c>
      <c r="J554" s="21" t="str">
        <f>IFERROR(VLOOKUP($A554,'CR ACT'!$A$3:$G$9999,7,0),"")</f>
        <v/>
      </c>
    </row>
    <row r="555" ht="15.75" hidden="1" spans="1:10">
      <c r="A555" s="13"/>
      <c r="B555" s="14"/>
      <c r="C555" s="13">
        <v>4</v>
      </c>
      <c r="D555" s="11" t="str">
        <f t="shared" si="9"/>
        <v>-4</v>
      </c>
      <c r="E555" s="15" t="str">
        <f>IFERROR(VLOOKUP($A555,'CR ACT'!$A$3:$G$9999,2,0),"")</f>
        <v/>
      </c>
      <c r="F555" s="15" t="str">
        <f>IFERROR(VLOOKUP($A555,'CR ACT'!$A$3:$G$9999,3,0),"")</f>
        <v/>
      </c>
      <c r="G555" s="13" t="str">
        <f>IFERROR(VLOOKUP($A555,'CR ACT'!$A$3:$G$9999,4,0),"")</f>
        <v/>
      </c>
      <c r="H555" s="15" t="str">
        <f>IFERROR(VLOOKUP($A555,'CR ACT'!$A$3:$G$9999,5,0),"")</f>
        <v/>
      </c>
      <c r="I555" s="15" t="str">
        <f>IFERROR(VLOOKUP($A555,'CR ACT'!$A$3:$G$9999,6,0),"")</f>
        <v/>
      </c>
      <c r="J555" s="21" t="str">
        <f>IFERROR(VLOOKUP($A555,'CR ACT'!$A$3:$G$9999,7,0),"")</f>
        <v/>
      </c>
    </row>
    <row r="556" ht="15.75" hidden="1" spans="1:10">
      <c r="A556" s="13"/>
      <c r="B556" s="10"/>
      <c r="C556" s="13">
        <v>5</v>
      </c>
      <c r="D556" s="11" t="str">
        <f t="shared" si="9"/>
        <v>-5</v>
      </c>
      <c r="E556" s="15" t="str">
        <f>IFERROR(VLOOKUP($A556,'CR ACT'!$A$3:$G$9999,2,0),"")</f>
        <v/>
      </c>
      <c r="F556" s="15" t="str">
        <f>IFERROR(VLOOKUP($A556,'CR ACT'!$A$3:$G$9999,3,0),"")</f>
        <v/>
      </c>
      <c r="G556" s="13" t="str">
        <f>IFERROR(VLOOKUP($A556,'CR ACT'!$A$3:$G$9999,4,0),"")</f>
        <v/>
      </c>
      <c r="H556" s="15" t="str">
        <f>IFERROR(VLOOKUP($A556,'CR ACT'!$A$3:$G$9999,5,0),"")</f>
        <v/>
      </c>
      <c r="I556" s="15" t="str">
        <f>IFERROR(VLOOKUP($A556,'CR ACT'!$A$3:$G$9999,6,0),"")</f>
        <v/>
      </c>
      <c r="J556" s="21" t="str">
        <f>IFERROR(VLOOKUP($A556,'CR ACT'!$A$3:$G$9999,7,0),"")</f>
        <v/>
      </c>
    </row>
    <row r="557" ht="15.75" hidden="1" spans="1:10">
      <c r="A557" s="13"/>
      <c r="B557" s="14"/>
      <c r="C557" s="13">
        <v>6</v>
      </c>
      <c r="D557" s="11" t="str">
        <f t="shared" si="9"/>
        <v>-6</v>
      </c>
      <c r="E557" s="15" t="str">
        <f>IFERROR(VLOOKUP($A557,'CR ACT'!$A$3:$G$9999,2,0),"")</f>
        <v/>
      </c>
      <c r="F557" s="15" t="str">
        <f>IFERROR(VLOOKUP($A557,'CR ACT'!$A$3:$G$9999,3,0),"")</f>
        <v/>
      </c>
      <c r="G557" s="13" t="str">
        <f>IFERROR(VLOOKUP($A557,'CR ACT'!$A$3:$G$9999,4,0),"")</f>
        <v/>
      </c>
      <c r="H557" s="15" t="str">
        <f>IFERROR(VLOOKUP($A557,'CR ACT'!$A$3:$G$9999,5,0),"")</f>
        <v/>
      </c>
      <c r="I557" s="15" t="str">
        <f>IFERROR(VLOOKUP($A557,'CR ACT'!$A$3:$G$9999,6,0),"")</f>
        <v/>
      </c>
      <c r="J557" s="21" t="str">
        <f>IFERROR(VLOOKUP($A557,'CR ACT'!$A$3:$G$9999,7,0),"")</f>
        <v/>
      </c>
    </row>
    <row r="558" ht="15.75" hidden="1" spans="1:10">
      <c r="A558" s="13"/>
      <c r="B558" s="10"/>
      <c r="C558" s="13">
        <v>7</v>
      </c>
      <c r="D558" s="11" t="str">
        <f t="shared" si="9"/>
        <v>-7</v>
      </c>
      <c r="E558" s="15" t="str">
        <f>IFERROR(VLOOKUP($A558,'CR ACT'!$A$3:$G$9999,2,0),"")</f>
        <v/>
      </c>
      <c r="F558" s="15" t="str">
        <f>IFERROR(VLOOKUP($A558,'CR ACT'!$A$3:$G$9999,3,0),"")</f>
        <v/>
      </c>
      <c r="G558" s="13" t="str">
        <f>IFERROR(VLOOKUP($A558,'CR ACT'!$A$3:$G$9999,4,0),"")</f>
        <v/>
      </c>
      <c r="H558" s="15" t="str">
        <f>IFERROR(VLOOKUP($A558,'CR ACT'!$A$3:$G$9999,5,0),"")</f>
        <v/>
      </c>
      <c r="I558" s="15" t="str">
        <f>IFERROR(VLOOKUP($A558,'CR ACT'!$A$3:$G$9999,6,0),"")</f>
        <v/>
      </c>
      <c r="J558" s="21" t="str">
        <f>IFERROR(VLOOKUP($A558,'CR ACT'!$A$3:$G$9999,7,0),"")</f>
        <v/>
      </c>
    </row>
    <row r="559" ht="16.5" hidden="1" spans="1:10">
      <c r="A559" s="13"/>
      <c r="B559" s="14"/>
      <c r="C559" s="16">
        <v>8</v>
      </c>
      <c r="D559" s="11" t="str">
        <f t="shared" si="9"/>
        <v>-8</v>
      </c>
      <c r="E559" s="17" t="str">
        <f>IFERROR(VLOOKUP($A559,'CR ACT'!$A$3:$G$9999,2,0),"")</f>
        <v/>
      </c>
      <c r="F559" s="17" t="str">
        <f>IFERROR(VLOOKUP($A559,'CR ACT'!$A$3:$G$9999,3,0),"")</f>
        <v/>
      </c>
      <c r="G559" s="16" t="str">
        <f>IFERROR(VLOOKUP($A559,'CR ACT'!$A$3:$G$9999,4,0),"")</f>
        <v/>
      </c>
      <c r="H559" s="17" t="str">
        <f>IFERROR(VLOOKUP($A559,'CR ACT'!$A$3:$G$9999,5,0),"")</f>
        <v/>
      </c>
      <c r="I559" s="17" t="str">
        <f>IFERROR(VLOOKUP($A559,'CR ACT'!$A$3:$G$9999,6,0),"")</f>
        <v/>
      </c>
      <c r="J559" s="22" t="str">
        <f>IFERROR(VLOOKUP($A559,'CR ACT'!$A$3:$G$9999,7,0),"")</f>
        <v/>
      </c>
    </row>
    <row r="560" ht="15.75" hidden="1" spans="1:10">
      <c r="A560" s="9"/>
      <c r="B560" s="10"/>
      <c r="C560" s="11">
        <v>1</v>
      </c>
      <c r="D560" s="11" t="str">
        <f t="shared" si="9"/>
        <v>-1</v>
      </c>
      <c r="E560" s="12" t="str">
        <f>IFERROR(VLOOKUP($A560,'CR ACT'!$A$3:$G$9999,2,0),"")</f>
        <v/>
      </c>
      <c r="F560" s="12" t="str">
        <f>IFERROR(VLOOKUP($A560,'CR ACT'!$A$3:$G$9999,3,0),"")</f>
        <v/>
      </c>
      <c r="G560" s="11" t="str">
        <f>IFERROR(VLOOKUP($A560,'CR ACT'!$A$3:$G$9999,4,0),"")</f>
        <v/>
      </c>
      <c r="H560" s="12" t="str">
        <f>IFERROR(VLOOKUP($A560,'CR ACT'!$A$3:$G$9999,5,0),"")</f>
        <v/>
      </c>
      <c r="I560" s="12" t="str">
        <f>IFERROR(VLOOKUP($A560,'CR ACT'!$A$3:$G$9999,6,0),"")</f>
        <v/>
      </c>
      <c r="J560" s="20" t="str">
        <f>IFERROR(VLOOKUP($A560,'CR ACT'!$A$3:$G$9999,7,0),"")</f>
        <v/>
      </c>
    </row>
    <row r="561" ht="15.75" hidden="1" spans="1:11">
      <c r="A561" s="13"/>
      <c r="B561" s="14"/>
      <c r="C561" s="13">
        <v>2</v>
      </c>
      <c r="D561" s="11" t="str">
        <f t="shared" si="9"/>
        <v>-2</v>
      </c>
      <c r="E561" s="15" t="str">
        <f>IFERROR(VLOOKUP($A561,'CR ACT'!$A$3:$G$9999,2,0),"")</f>
        <v/>
      </c>
      <c r="F561" s="15" t="str">
        <f>IFERROR(VLOOKUP($A561,'CR ACT'!$A$3:$G$9999,3,0),"")</f>
        <v/>
      </c>
      <c r="G561" s="13" t="str">
        <f>IFERROR(VLOOKUP($A561,'CR ACT'!$A$3:$G$9999,4,0),"")</f>
        <v/>
      </c>
      <c r="H561" s="15" t="str">
        <f>IFERROR(VLOOKUP($A561,'CR ACT'!$A$3:$G$9999,5,0),"")</f>
        <v/>
      </c>
      <c r="I561" s="15" t="str">
        <f>IFERROR(VLOOKUP($A561,'CR ACT'!$A$3:$G$9999,6,0),"")</f>
        <v/>
      </c>
      <c r="J561" s="21" t="str">
        <f>IFERROR(VLOOKUP($A561,'CR ACT'!$A$3:$G$9999,7,0),"")</f>
        <v/>
      </c>
      <c r="K561" s="1"/>
    </row>
    <row r="562" ht="15.75" hidden="1" spans="1:10">
      <c r="A562" s="13"/>
      <c r="B562" s="10"/>
      <c r="C562" s="13">
        <v>3</v>
      </c>
      <c r="D562" s="11" t="str">
        <f t="shared" si="9"/>
        <v>-3</v>
      </c>
      <c r="E562" s="15" t="str">
        <f>IFERROR(VLOOKUP($A562,'CR ACT'!$A$3:$G$9999,2,0),"")</f>
        <v/>
      </c>
      <c r="F562" s="15" t="str">
        <f>IFERROR(VLOOKUP($A562,'CR ACT'!$A$3:$G$9999,3,0),"")</f>
        <v/>
      </c>
      <c r="G562" s="13" t="str">
        <f>IFERROR(VLOOKUP($A562,'CR ACT'!$A$3:$G$9999,4,0),"")</f>
        <v/>
      </c>
      <c r="H562" s="15" t="str">
        <f>IFERROR(VLOOKUP($A562,'CR ACT'!$A$3:$G$9999,5,0),"")</f>
        <v/>
      </c>
      <c r="I562" s="15" t="str">
        <f>IFERROR(VLOOKUP($A562,'CR ACT'!$A$3:$G$9999,6,0),"")</f>
        <v/>
      </c>
      <c r="J562" s="21" t="str">
        <f>IFERROR(VLOOKUP($A562,'CR ACT'!$A$3:$G$9999,7,0),"")</f>
        <v/>
      </c>
    </row>
    <row r="563" ht="15.75" hidden="1" spans="1:10">
      <c r="A563" s="13"/>
      <c r="B563" s="14"/>
      <c r="C563" s="13">
        <v>4</v>
      </c>
      <c r="D563" s="11" t="str">
        <f t="shared" si="9"/>
        <v>-4</v>
      </c>
      <c r="E563" s="15" t="str">
        <f>IFERROR(VLOOKUP($A563,'CR ACT'!$A$3:$G$9999,2,0),"")</f>
        <v/>
      </c>
      <c r="F563" s="15" t="str">
        <f>IFERROR(VLOOKUP($A563,'CR ACT'!$A$3:$G$9999,3,0),"")</f>
        <v/>
      </c>
      <c r="G563" s="13" t="str">
        <f>IFERROR(VLOOKUP($A563,'CR ACT'!$A$3:$G$9999,4,0),"")</f>
        <v/>
      </c>
      <c r="H563" s="15" t="str">
        <f>IFERROR(VLOOKUP($A563,'CR ACT'!$A$3:$G$9999,5,0),"")</f>
        <v/>
      </c>
      <c r="I563" s="15" t="str">
        <f>IFERROR(VLOOKUP($A563,'CR ACT'!$A$3:$G$9999,6,0),"")</f>
        <v/>
      </c>
      <c r="J563" s="21" t="str">
        <f>IFERROR(VLOOKUP($A563,'CR ACT'!$A$3:$G$9999,7,0),"")</f>
        <v/>
      </c>
    </row>
    <row r="564" ht="15.75" hidden="1" spans="1:10">
      <c r="A564" s="13"/>
      <c r="B564" s="10"/>
      <c r="C564" s="13">
        <v>5</v>
      </c>
      <c r="D564" s="11" t="str">
        <f t="shared" si="9"/>
        <v>-5</v>
      </c>
      <c r="E564" s="15" t="str">
        <f>IFERROR(VLOOKUP($A564,'CR ACT'!$A$3:$G$9999,2,0),"")</f>
        <v/>
      </c>
      <c r="F564" s="15" t="str">
        <f>IFERROR(VLOOKUP($A564,'CR ACT'!$A$3:$G$9999,3,0),"")</f>
        <v/>
      </c>
      <c r="G564" s="13" t="str">
        <f>IFERROR(VLOOKUP($A564,'CR ACT'!$A$3:$G$9999,4,0),"")</f>
        <v/>
      </c>
      <c r="H564" s="15" t="str">
        <f>IFERROR(VLOOKUP($A564,'CR ACT'!$A$3:$G$9999,5,0),"")</f>
        <v/>
      </c>
      <c r="I564" s="15" t="str">
        <f>IFERROR(VLOOKUP($A564,'CR ACT'!$A$3:$G$9999,6,0),"")</f>
        <v/>
      </c>
      <c r="J564" s="21" t="str">
        <f>IFERROR(VLOOKUP($A564,'CR ACT'!$A$3:$G$9999,7,0),"")</f>
        <v/>
      </c>
    </row>
    <row r="565" ht="15.75" hidden="1" spans="1:10">
      <c r="A565" s="13"/>
      <c r="B565" s="14"/>
      <c r="C565" s="13">
        <v>6</v>
      </c>
      <c r="D565" s="11" t="str">
        <f t="shared" si="9"/>
        <v>-6</v>
      </c>
      <c r="E565" s="15" t="str">
        <f>IFERROR(VLOOKUP($A565,'CR ACT'!$A$3:$G$9999,2,0),"")</f>
        <v/>
      </c>
      <c r="F565" s="15" t="str">
        <f>IFERROR(VLOOKUP($A565,'CR ACT'!$A$3:$G$9999,3,0),"")</f>
        <v/>
      </c>
      <c r="G565" s="13" t="str">
        <f>IFERROR(VLOOKUP($A565,'CR ACT'!$A$3:$G$9999,4,0),"")</f>
        <v/>
      </c>
      <c r="H565" s="15" t="str">
        <f>IFERROR(VLOOKUP($A565,'CR ACT'!$A$3:$G$9999,5,0),"")</f>
        <v/>
      </c>
      <c r="I565" s="15" t="str">
        <f>IFERROR(VLOOKUP($A565,'CR ACT'!$A$3:$G$9999,6,0),"")</f>
        <v/>
      </c>
      <c r="J565" s="21" t="str">
        <f>IFERROR(VLOOKUP($A565,'CR ACT'!$A$3:$G$9999,7,0),"")</f>
        <v/>
      </c>
    </row>
    <row r="566" ht="15.75" hidden="1" spans="1:10">
      <c r="A566" s="13"/>
      <c r="B566" s="10"/>
      <c r="C566" s="13">
        <v>7</v>
      </c>
      <c r="D566" s="11" t="str">
        <f t="shared" si="9"/>
        <v>-7</v>
      </c>
      <c r="E566" s="15" t="str">
        <f>IFERROR(VLOOKUP($A566,'CR ACT'!$A$3:$G$9999,2,0),"")</f>
        <v/>
      </c>
      <c r="F566" s="15" t="str">
        <f>IFERROR(VLOOKUP($A566,'CR ACT'!$A$3:$G$9999,3,0),"")</f>
        <v/>
      </c>
      <c r="G566" s="13" t="str">
        <f>IFERROR(VLOOKUP($A566,'CR ACT'!$A$3:$G$9999,4,0),"")</f>
        <v/>
      </c>
      <c r="H566" s="15" t="str">
        <f>IFERROR(VLOOKUP($A566,'CR ACT'!$A$3:$G$9999,5,0),"")</f>
        <v/>
      </c>
      <c r="I566" s="15" t="str">
        <f>IFERROR(VLOOKUP($A566,'CR ACT'!$A$3:$G$9999,6,0),"")</f>
        <v/>
      </c>
      <c r="J566" s="21" t="str">
        <f>IFERROR(VLOOKUP($A566,'CR ACT'!$A$3:$G$9999,7,0),"")</f>
        <v/>
      </c>
    </row>
    <row r="567" ht="16.5" hidden="1" spans="1:10">
      <c r="A567" s="13"/>
      <c r="B567" s="14"/>
      <c r="C567" s="16">
        <v>8</v>
      </c>
      <c r="D567" s="11" t="str">
        <f t="shared" si="9"/>
        <v>-8</v>
      </c>
      <c r="E567" s="17" t="str">
        <f>IFERROR(VLOOKUP($A567,'CR ACT'!$A$3:$G$9999,2,0),"")</f>
        <v/>
      </c>
      <c r="F567" s="17" t="str">
        <f>IFERROR(VLOOKUP($A567,'CR ACT'!$A$3:$G$9999,3,0),"")</f>
        <v/>
      </c>
      <c r="G567" s="16" t="str">
        <f>IFERROR(VLOOKUP($A567,'CR ACT'!$A$3:$G$9999,4,0),"")</f>
        <v/>
      </c>
      <c r="H567" s="17" t="str">
        <f>IFERROR(VLOOKUP($A567,'CR ACT'!$A$3:$G$9999,5,0),"")</f>
        <v/>
      </c>
      <c r="I567" s="17" t="str">
        <f>IFERROR(VLOOKUP($A567,'CR ACT'!$A$3:$G$9999,6,0),"")</f>
        <v/>
      </c>
      <c r="J567" s="22" t="str">
        <f>IFERROR(VLOOKUP($A567,'CR ACT'!$A$3:$G$9999,7,0),"")</f>
        <v/>
      </c>
    </row>
  </sheetData>
  <autoFilter ref="A4:J567">
    <filterColumn colId="5">
      <customFilters>
        <customFilter operator="equal" val="KLKV"/>
      </customFilters>
    </filterColumn>
    <filterColumn colId="6">
      <customFilters>
        <customFilter operator="equal" val="PVR-VZM-BYPASS"/>
        <customFilter operator="equal" val="PVR-VZM-BYPASS-TVM-KANMLA"/>
      </customFilters>
    </filterColumn>
    <sortState ref="A4:J567">
      <sortCondition ref="E4:E567"/>
    </sortState>
    <extLst/>
  </autoFilter>
  <mergeCells count="3">
    <mergeCell ref="A1:J1"/>
    <mergeCell ref="A2:J2"/>
    <mergeCell ref="A3:J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</vt:lpstr>
      <vt:lpstr>CR ACT</vt:lpstr>
      <vt:lpstr>PRNT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KSRTC - ATO - 7</dc:creator>
  <cp:lastModifiedBy>muham</cp:lastModifiedBy>
  <cp:revision>281</cp:revision>
  <dcterms:created xsi:type="dcterms:W3CDTF">2022-06-14T11:15:00Z</dcterms:created>
  <cp:lastPrinted>2023-02-23T09:08:00Z</cp:lastPrinted>
  <dcterms:modified xsi:type="dcterms:W3CDTF">2023-05-25T10:24:23Z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1033-11.2.0.11537</vt:lpwstr>
  </property>
  <property fmtid="{D5CDD505-2E9C-101B-9397-08002B2CF9AE}" pid="9" name="ICV">
    <vt:lpwstr>AAF7D6C8911246348DBDB2BA739197F3</vt:lpwstr>
  </property>
</Properties>
</file>