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9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0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1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ndy Lauguico\Documents\01-learn-in-public\product\r-linear-regression\"/>
    </mc:Choice>
  </mc:AlternateContent>
  <xr:revisionPtr revIDLastSave="0" documentId="13_ncr:1_{9A856BEB-BB2C-4199-8436-311F8CFAE851}" xr6:coauthVersionLast="47" xr6:coauthVersionMax="47" xr10:uidLastSave="{00000000-0000-0000-0000-000000000000}"/>
  <bookViews>
    <workbookView xWindow="38280" yWindow="-120" windowWidth="29040" windowHeight="15720" firstSheet="1" activeTab="5" xr2:uid="{06EE85D0-79E0-4C85-BDA9-B6537CCBBDD5}"/>
  </bookViews>
  <sheets>
    <sheet name="What is Machine Learning" sheetId="1" r:id="rId1"/>
    <sheet name="ML Vocabulary" sheetId="6" r:id="rId2"/>
    <sheet name="Supervised ML" sheetId="10" r:id="rId3"/>
    <sheet name="ML Pipeline" sheetId="7" r:id="rId4"/>
    <sheet name="Linear Regression" sheetId="4" r:id="rId5"/>
    <sheet name="Evaluating Linear Regression" sheetId="8" r:id="rId6"/>
    <sheet name="References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86" i="8" l="1"/>
  <c r="N658" i="8"/>
  <c r="T286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56" i="8"/>
  <c r="T57" i="8"/>
  <c r="T58" i="8"/>
  <c r="T59" i="8"/>
  <c r="T60" i="8"/>
  <c r="T61" i="8"/>
  <c r="T62" i="8"/>
  <c r="T63" i="8"/>
  <c r="T64" i="8"/>
  <c r="T65" i="8"/>
  <c r="T66" i="8"/>
  <c r="T67" i="8"/>
  <c r="T68" i="8"/>
  <c r="T69" i="8"/>
  <c r="T70" i="8"/>
  <c r="T71" i="8"/>
  <c r="T72" i="8"/>
  <c r="T73" i="8"/>
  <c r="T74" i="8"/>
  <c r="T75" i="8"/>
  <c r="T76" i="8"/>
  <c r="T77" i="8"/>
  <c r="T78" i="8"/>
  <c r="T79" i="8"/>
  <c r="T80" i="8"/>
  <c r="T81" i="8"/>
  <c r="T82" i="8"/>
  <c r="T83" i="8"/>
  <c r="T84" i="8"/>
  <c r="T85" i="8"/>
  <c r="T86" i="8"/>
  <c r="T87" i="8"/>
  <c r="T88" i="8"/>
  <c r="T89" i="8"/>
  <c r="T90" i="8"/>
  <c r="T91" i="8"/>
  <c r="T92" i="8"/>
  <c r="T93" i="8"/>
  <c r="T94" i="8"/>
  <c r="T95" i="8"/>
  <c r="T96" i="8"/>
  <c r="T97" i="8"/>
  <c r="T98" i="8"/>
  <c r="T99" i="8"/>
  <c r="T100" i="8"/>
  <c r="T101" i="8"/>
  <c r="T102" i="8"/>
  <c r="T103" i="8"/>
  <c r="T104" i="8"/>
  <c r="T105" i="8"/>
  <c r="T106" i="8"/>
  <c r="T107" i="8"/>
  <c r="T108" i="8"/>
  <c r="T109" i="8"/>
  <c r="T110" i="8"/>
  <c r="T111" i="8"/>
  <c r="T112" i="8"/>
  <c r="T113" i="8"/>
  <c r="T114" i="8"/>
  <c r="T115" i="8"/>
  <c r="T116" i="8"/>
  <c r="T117" i="8"/>
  <c r="T118" i="8"/>
  <c r="T119" i="8"/>
  <c r="T120" i="8"/>
  <c r="T121" i="8"/>
  <c r="T122" i="8"/>
  <c r="T123" i="8"/>
  <c r="T124" i="8"/>
  <c r="T125" i="8"/>
  <c r="T126" i="8"/>
  <c r="T127" i="8"/>
  <c r="T128" i="8"/>
  <c r="T129" i="8"/>
  <c r="T130" i="8"/>
  <c r="T131" i="8"/>
  <c r="T132" i="8"/>
  <c r="T133" i="8"/>
  <c r="T134" i="8"/>
  <c r="T135" i="8"/>
  <c r="T136" i="8"/>
  <c r="T137" i="8"/>
  <c r="T138" i="8"/>
  <c r="T139" i="8"/>
  <c r="T140" i="8"/>
  <c r="T141" i="8"/>
  <c r="T142" i="8"/>
  <c r="T143" i="8"/>
  <c r="T144" i="8"/>
  <c r="T145" i="8"/>
  <c r="T146" i="8"/>
  <c r="T147" i="8"/>
  <c r="T148" i="8"/>
  <c r="T149" i="8"/>
  <c r="T150" i="8"/>
  <c r="T151" i="8"/>
  <c r="T152" i="8"/>
  <c r="T153" i="8"/>
  <c r="T154" i="8"/>
  <c r="T155" i="8"/>
  <c r="T156" i="8"/>
  <c r="T157" i="8"/>
  <c r="T158" i="8"/>
  <c r="T159" i="8"/>
  <c r="T160" i="8"/>
  <c r="T161" i="8"/>
  <c r="T162" i="8"/>
  <c r="T163" i="8"/>
  <c r="T164" i="8"/>
  <c r="T165" i="8"/>
  <c r="T166" i="8"/>
  <c r="T167" i="8"/>
  <c r="T168" i="8"/>
  <c r="T169" i="8"/>
  <c r="T170" i="8"/>
  <c r="T171" i="8"/>
  <c r="T172" i="8"/>
  <c r="T173" i="8"/>
  <c r="T174" i="8"/>
  <c r="T175" i="8"/>
  <c r="T176" i="8"/>
  <c r="T177" i="8"/>
  <c r="T178" i="8"/>
  <c r="T179" i="8"/>
  <c r="T180" i="8"/>
  <c r="T181" i="8"/>
  <c r="T182" i="8"/>
  <c r="T183" i="8"/>
  <c r="T184" i="8"/>
  <c r="T185" i="8"/>
  <c r="T186" i="8"/>
  <c r="T187" i="8"/>
  <c r="T188" i="8"/>
  <c r="T189" i="8"/>
  <c r="T190" i="8"/>
  <c r="T191" i="8"/>
  <c r="T192" i="8"/>
  <c r="T193" i="8"/>
  <c r="T194" i="8"/>
  <c r="T195" i="8"/>
  <c r="T196" i="8"/>
  <c r="T197" i="8"/>
  <c r="T198" i="8"/>
  <c r="T199" i="8"/>
  <c r="T200" i="8"/>
  <c r="T201" i="8"/>
  <c r="T202" i="8"/>
  <c r="T203" i="8"/>
  <c r="T204" i="8"/>
  <c r="T205" i="8"/>
  <c r="T206" i="8"/>
  <c r="T207" i="8"/>
  <c r="T208" i="8"/>
  <c r="T209" i="8"/>
  <c r="T210" i="8"/>
  <c r="T211" i="8"/>
  <c r="T212" i="8"/>
  <c r="T213" i="8"/>
  <c r="T214" i="8"/>
  <c r="T215" i="8"/>
  <c r="T216" i="8"/>
  <c r="T217" i="8"/>
  <c r="T218" i="8"/>
  <c r="T219" i="8"/>
  <c r="T220" i="8"/>
  <c r="T221" i="8"/>
  <c r="T222" i="8"/>
  <c r="T223" i="8"/>
  <c r="T224" i="8"/>
  <c r="T225" i="8"/>
  <c r="T226" i="8"/>
  <c r="T227" i="8"/>
  <c r="T228" i="8"/>
  <c r="T229" i="8"/>
  <c r="T230" i="8"/>
  <c r="T231" i="8"/>
  <c r="T232" i="8"/>
  <c r="T233" i="8"/>
  <c r="T234" i="8"/>
  <c r="T235" i="8"/>
  <c r="T236" i="8"/>
  <c r="T237" i="8"/>
  <c r="T238" i="8"/>
  <c r="T239" i="8"/>
  <c r="T240" i="8"/>
  <c r="T241" i="8"/>
  <c r="T242" i="8"/>
  <c r="T243" i="8"/>
  <c r="T244" i="8"/>
  <c r="T245" i="8"/>
  <c r="T246" i="8"/>
  <c r="T247" i="8"/>
  <c r="T248" i="8"/>
  <c r="T249" i="8"/>
  <c r="T250" i="8"/>
  <c r="T251" i="8"/>
  <c r="T252" i="8"/>
  <c r="T253" i="8"/>
  <c r="T254" i="8"/>
  <c r="T255" i="8"/>
  <c r="T256" i="8"/>
  <c r="T257" i="8"/>
  <c r="T258" i="8"/>
  <c r="T259" i="8"/>
  <c r="T260" i="8"/>
  <c r="T261" i="8"/>
  <c r="T262" i="8"/>
  <c r="T263" i="8"/>
  <c r="T264" i="8"/>
  <c r="T265" i="8"/>
  <c r="T266" i="8"/>
  <c r="T267" i="8"/>
  <c r="T268" i="8"/>
  <c r="T269" i="8"/>
  <c r="T270" i="8"/>
  <c r="T271" i="8"/>
  <c r="T272" i="8"/>
  <c r="T273" i="8"/>
  <c r="T274" i="8"/>
  <c r="T275" i="8"/>
  <c r="T276" i="8"/>
  <c r="T277" i="8"/>
  <c r="T278" i="8"/>
  <c r="T279" i="8"/>
  <c r="T280" i="8"/>
  <c r="T281" i="8"/>
  <c r="T282" i="8"/>
  <c r="T283" i="8"/>
  <c r="M658" i="8"/>
  <c r="T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264" i="8"/>
  <c r="M265" i="8"/>
  <c r="M266" i="8"/>
  <c r="M267" i="8"/>
  <c r="M268" i="8"/>
  <c r="M269" i="8"/>
  <c r="M270" i="8"/>
  <c r="M271" i="8"/>
  <c r="M272" i="8"/>
  <c r="M273" i="8"/>
  <c r="M274" i="8"/>
  <c r="M275" i="8"/>
  <c r="M276" i="8"/>
  <c r="M277" i="8"/>
  <c r="M278" i="8"/>
  <c r="M279" i="8"/>
  <c r="M280" i="8"/>
  <c r="M281" i="8"/>
  <c r="M282" i="8"/>
  <c r="M283" i="8"/>
  <c r="M284" i="8"/>
  <c r="M285" i="8"/>
  <c r="M286" i="8"/>
  <c r="M287" i="8"/>
  <c r="M288" i="8"/>
  <c r="M289" i="8"/>
  <c r="M290" i="8"/>
  <c r="M291" i="8"/>
  <c r="M292" i="8"/>
  <c r="M293" i="8"/>
  <c r="M294" i="8"/>
  <c r="M295" i="8"/>
  <c r="M296" i="8"/>
  <c r="M297" i="8"/>
  <c r="M298" i="8"/>
  <c r="M299" i="8"/>
  <c r="M300" i="8"/>
  <c r="M301" i="8"/>
  <c r="M302" i="8"/>
  <c r="M303" i="8"/>
  <c r="M304" i="8"/>
  <c r="M305" i="8"/>
  <c r="M306" i="8"/>
  <c r="M307" i="8"/>
  <c r="M308" i="8"/>
  <c r="M309" i="8"/>
  <c r="M310" i="8"/>
  <c r="M311" i="8"/>
  <c r="M312" i="8"/>
  <c r="M313" i="8"/>
  <c r="M314" i="8"/>
  <c r="M315" i="8"/>
  <c r="M316" i="8"/>
  <c r="M317" i="8"/>
  <c r="M318" i="8"/>
  <c r="M319" i="8"/>
  <c r="M320" i="8"/>
  <c r="M321" i="8"/>
  <c r="M322" i="8"/>
  <c r="M323" i="8"/>
  <c r="M324" i="8"/>
  <c r="M325" i="8"/>
  <c r="M326" i="8"/>
  <c r="M327" i="8"/>
  <c r="M328" i="8"/>
  <c r="M329" i="8"/>
  <c r="M330" i="8"/>
  <c r="M331" i="8"/>
  <c r="M332" i="8"/>
  <c r="M333" i="8"/>
  <c r="M334" i="8"/>
  <c r="M335" i="8"/>
  <c r="M336" i="8"/>
  <c r="M337" i="8"/>
  <c r="M338" i="8"/>
  <c r="M339" i="8"/>
  <c r="M340" i="8"/>
  <c r="M341" i="8"/>
  <c r="M342" i="8"/>
  <c r="M343" i="8"/>
  <c r="M344" i="8"/>
  <c r="M345" i="8"/>
  <c r="M346" i="8"/>
  <c r="M347" i="8"/>
  <c r="M348" i="8"/>
  <c r="M349" i="8"/>
  <c r="M350" i="8"/>
  <c r="M351" i="8"/>
  <c r="M352" i="8"/>
  <c r="M353" i="8"/>
  <c r="M354" i="8"/>
  <c r="M355" i="8"/>
  <c r="M356" i="8"/>
  <c r="M357" i="8"/>
  <c r="M358" i="8"/>
  <c r="M359" i="8"/>
  <c r="M360" i="8"/>
  <c r="M361" i="8"/>
  <c r="M362" i="8"/>
  <c r="M363" i="8"/>
  <c r="M364" i="8"/>
  <c r="M365" i="8"/>
  <c r="M366" i="8"/>
  <c r="M367" i="8"/>
  <c r="M368" i="8"/>
  <c r="M369" i="8"/>
  <c r="M370" i="8"/>
  <c r="M371" i="8"/>
  <c r="M372" i="8"/>
  <c r="M373" i="8"/>
  <c r="M374" i="8"/>
  <c r="M375" i="8"/>
  <c r="M376" i="8"/>
  <c r="M377" i="8"/>
  <c r="M378" i="8"/>
  <c r="M379" i="8"/>
  <c r="M380" i="8"/>
  <c r="M381" i="8"/>
  <c r="M382" i="8"/>
  <c r="M383" i="8"/>
  <c r="M384" i="8"/>
  <c r="M385" i="8"/>
  <c r="M386" i="8"/>
  <c r="M387" i="8"/>
  <c r="M388" i="8"/>
  <c r="M389" i="8"/>
  <c r="M390" i="8"/>
  <c r="M391" i="8"/>
  <c r="M392" i="8"/>
  <c r="M393" i="8"/>
  <c r="M394" i="8"/>
  <c r="M395" i="8"/>
  <c r="M396" i="8"/>
  <c r="M397" i="8"/>
  <c r="M398" i="8"/>
  <c r="M399" i="8"/>
  <c r="M400" i="8"/>
  <c r="M401" i="8"/>
  <c r="M402" i="8"/>
  <c r="M403" i="8"/>
  <c r="M404" i="8"/>
  <c r="M405" i="8"/>
  <c r="M406" i="8"/>
  <c r="M407" i="8"/>
  <c r="M408" i="8"/>
  <c r="M409" i="8"/>
  <c r="M410" i="8"/>
  <c r="M411" i="8"/>
  <c r="M412" i="8"/>
  <c r="M413" i="8"/>
  <c r="M414" i="8"/>
  <c r="M415" i="8"/>
  <c r="M416" i="8"/>
  <c r="M417" i="8"/>
  <c r="M418" i="8"/>
  <c r="M419" i="8"/>
  <c r="M420" i="8"/>
  <c r="M421" i="8"/>
  <c r="M422" i="8"/>
  <c r="M423" i="8"/>
  <c r="M424" i="8"/>
  <c r="M425" i="8"/>
  <c r="M426" i="8"/>
  <c r="M427" i="8"/>
  <c r="M428" i="8"/>
  <c r="M429" i="8"/>
  <c r="M430" i="8"/>
  <c r="M431" i="8"/>
  <c r="M432" i="8"/>
  <c r="M433" i="8"/>
  <c r="M434" i="8"/>
  <c r="M435" i="8"/>
  <c r="M436" i="8"/>
  <c r="M437" i="8"/>
  <c r="M438" i="8"/>
  <c r="M439" i="8"/>
  <c r="M440" i="8"/>
  <c r="M441" i="8"/>
  <c r="M442" i="8"/>
  <c r="M443" i="8"/>
  <c r="M444" i="8"/>
  <c r="M445" i="8"/>
  <c r="M446" i="8"/>
  <c r="M447" i="8"/>
  <c r="M448" i="8"/>
  <c r="M449" i="8"/>
  <c r="M450" i="8"/>
  <c r="M451" i="8"/>
  <c r="M452" i="8"/>
  <c r="M453" i="8"/>
  <c r="M454" i="8"/>
  <c r="M455" i="8"/>
  <c r="M456" i="8"/>
  <c r="M457" i="8"/>
  <c r="M458" i="8"/>
  <c r="M459" i="8"/>
  <c r="M460" i="8"/>
  <c r="M461" i="8"/>
  <c r="M462" i="8"/>
  <c r="M463" i="8"/>
  <c r="M464" i="8"/>
  <c r="M465" i="8"/>
  <c r="M466" i="8"/>
  <c r="M467" i="8"/>
  <c r="M468" i="8"/>
  <c r="M469" i="8"/>
  <c r="M470" i="8"/>
  <c r="M471" i="8"/>
  <c r="M472" i="8"/>
  <c r="M473" i="8"/>
  <c r="M474" i="8"/>
  <c r="M475" i="8"/>
  <c r="M476" i="8"/>
  <c r="M477" i="8"/>
  <c r="M478" i="8"/>
  <c r="M479" i="8"/>
  <c r="M480" i="8"/>
  <c r="M481" i="8"/>
  <c r="M482" i="8"/>
  <c r="M483" i="8"/>
  <c r="M484" i="8"/>
  <c r="M485" i="8"/>
  <c r="M486" i="8"/>
  <c r="M487" i="8"/>
  <c r="M488" i="8"/>
  <c r="M489" i="8"/>
  <c r="M490" i="8"/>
  <c r="M491" i="8"/>
  <c r="M492" i="8"/>
  <c r="M493" i="8"/>
  <c r="M494" i="8"/>
  <c r="M495" i="8"/>
  <c r="M496" i="8"/>
  <c r="M497" i="8"/>
  <c r="M498" i="8"/>
  <c r="M499" i="8"/>
  <c r="M500" i="8"/>
  <c r="M501" i="8"/>
  <c r="M502" i="8"/>
  <c r="M503" i="8"/>
  <c r="M504" i="8"/>
  <c r="M505" i="8"/>
  <c r="M506" i="8"/>
  <c r="M507" i="8"/>
  <c r="M508" i="8"/>
  <c r="M509" i="8"/>
  <c r="M510" i="8"/>
  <c r="M511" i="8"/>
  <c r="M512" i="8"/>
  <c r="M513" i="8"/>
  <c r="M514" i="8"/>
  <c r="M515" i="8"/>
  <c r="M516" i="8"/>
  <c r="M517" i="8"/>
  <c r="M518" i="8"/>
  <c r="M519" i="8"/>
  <c r="M520" i="8"/>
  <c r="M521" i="8"/>
  <c r="M522" i="8"/>
  <c r="M523" i="8"/>
  <c r="M524" i="8"/>
  <c r="M525" i="8"/>
  <c r="M526" i="8"/>
  <c r="M527" i="8"/>
  <c r="M528" i="8"/>
  <c r="M529" i="8"/>
  <c r="M530" i="8"/>
  <c r="M531" i="8"/>
  <c r="M532" i="8"/>
  <c r="M533" i="8"/>
  <c r="M534" i="8"/>
  <c r="M535" i="8"/>
  <c r="M536" i="8"/>
  <c r="M537" i="8"/>
  <c r="M538" i="8"/>
  <c r="M539" i="8"/>
  <c r="M540" i="8"/>
  <c r="M541" i="8"/>
  <c r="M542" i="8"/>
  <c r="M543" i="8"/>
  <c r="M544" i="8"/>
  <c r="M545" i="8"/>
  <c r="M546" i="8"/>
  <c r="M547" i="8"/>
  <c r="M548" i="8"/>
  <c r="M549" i="8"/>
  <c r="M550" i="8"/>
  <c r="M551" i="8"/>
  <c r="M552" i="8"/>
  <c r="M553" i="8"/>
  <c r="M554" i="8"/>
  <c r="M555" i="8"/>
  <c r="M556" i="8"/>
  <c r="M557" i="8"/>
  <c r="M558" i="8"/>
  <c r="M559" i="8"/>
  <c r="M560" i="8"/>
  <c r="M561" i="8"/>
  <c r="M562" i="8"/>
  <c r="M563" i="8"/>
  <c r="M564" i="8"/>
  <c r="M565" i="8"/>
  <c r="M566" i="8"/>
  <c r="M567" i="8"/>
  <c r="M568" i="8"/>
  <c r="M569" i="8"/>
  <c r="M570" i="8"/>
  <c r="M571" i="8"/>
  <c r="M572" i="8"/>
  <c r="M573" i="8"/>
  <c r="M574" i="8"/>
  <c r="M575" i="8"/>
  <c r="M576" i="8"/>
  <c r="M577" i="8"/>
  <c r="M578" i="8"/>
  <c r="M579" i="8"/>
  <c r="M580" i="8"/>
  <c r="M581" i="8"/>
  <c r="M582" i="8"/>
  <c r="M583" i="8"/>
  <c r="M584" i="8"/>
  <c r="M585" i="8"/>
  <c r="M586" i="8"/>
  <c r="M587" i="8"/>
  <c r="M588" i="8"/>
  <c r="M589" i="8"/>
  <c r="M590" i="8"/>
  <c r="M591" i="8"/>
  <c r="M592" i="8"/>
  <c r="M593" i="8"/>
  <c r="M594" i="8"/>
  <c r="M595" i="8"/>
  <c r="M596" i="8"/>
  <c r="M597" i="8"/>
  <c r="M598" i="8"/>
  <c r="M599" i="8"/>
  <c r="M600" i="8"/>
  <c r="M601" i="8"/>
  <c r="M602" i="8"/>
  <c r="M603" i="8"/>
  <c r="M604" i="8"/>
  <c r="M605" i="8"/>
  <c r="M606" i="8"/>
  <c r="M607" i="8"/>
  <c r="M608" i="8"/>
  <c r="M609" i="8"/>
  <c r="M610" i="8"/>
  <c r="M611" i="8"/>
  <c r="M612" i="8"/>
  <c r="M613" i="8"/>
  <c r="M614" i="8"/>
  <c r="M615" i="8"/>
  <c r="M616" i="8"/>
  <c r="M617" i="8"/>
  <c r="M618" i="8"/>
  <c r="M619" i="8"/>
  <c r="M620" i="8"/>
  <c r="M621" i="8"/>
  <c r="M622" i="8"/>
  <c r="M623" i="8"/>
  <c r="M624" i="8"/>
  <c r="M625" i="8"/>
  <c r="M626" i="8"/>
  <c r="M627" i="8"/>
  <c r="M628" i="8"/>
  <c r="M629" i="8"/>
  <c r="M630" i="8"/>
  <c r="M631" i="8"/>
  <c r="M632" i="8"/>
  <c r="M633" i="8"/>
  <c r="M634" i="8"/>
  <c r="M635" i="8"/>
  <c r="M636" i="8"/>
  <c r="M637" i="8"/>
  <c r="M638" i="8"/>
  <c r="M639" i="8"/>
  <c r="M640" i="8"/>
  <c r="M641" i="8"/>
  <c r="M642" i="8"/>
  <c r="M643" i="8"/>
  <c r="M644" i="8"/>
  <c r="M645" i="8"/>
  <c r="M646" i="8"/>
  <c r="M647" i="8"/>
  <c r="M648" i="8"/>
  <c r="M649" i="8"/>
  <c r="M650" i="8"/>
  <c r="M651" i="8"/>
  <c r="M652" i="8"/>
  <c r="M653" i="8"/>
  <c r="M654" i="8"/>
  <c r="M655" i="8"/>
  <c r="M3" i="8"/>
  <c r="S286" i="8"/>
  <c r="L658" i="8"/>
  <c r="R4" i="8"/>
  <c r="S4" i="8"/>
  <c r="R5" i="8"/>
  <c r="S5" i="8"/>
  <c r="R6" i="8"/>
  <c r="S6" i="8"/>
  <c r="R7" i="8"/>
  <c r="S7" i="8"/>
  <c r="R8" i="8"/>
  <c r="S8" i="8"/>
  <c r="R9" i="8"/>
  <c r="S9" i="8"/>
  <c r="R10" i="8"/>
  <c r="S10" i="8"/>
  <c r="R11" i="8"/>
  <c r="S11" i="8"/>
  <c r="R12" i="8"/>
  <c r="S12" i="8"/>
  <c r="R13" i="8"/>
  <c r="S13" i="8"/>
  <c r="R14" i="8"/>
  <c r="S14" i="8"/>
  <c r="R15" i="8"/>
  <c r="S15" i="8"/>
  <c r="R16" i="8"/>
  <c r="S16" i="8"/>
  <c r="R17" i="8"/>
  <c r="S17" i="8"/>
  <c r="R18" i="8"/>
  <c r="S18" i="8"/>
  <c r="R19" i="8"/>
  <c r="S19" i="8"/>
  <c r="R20" i="8"/>
  <c r="S20" i="8"/>
  <c r="R21" i="8"/>
  <c r="S21" i="8"/>
  <c r="R22" i="8"/>
  <c r="S22" i="8"/>
  <c r="R23" i="8"/>
  <c r="S23" i="8"/>
  <c r="R24" i="8"/>
  <c r="S24" i="8"/>
  <c r="R25" i="8"/>
  <c r="S25" i="8"/>
  <c r="R26" i="8"/>
  <c r="S26" i="8"/>
  <c r="R27" i="8"/>
  <c r="S27" i="8"/>
  <c r="R28" i="8"/>
  <c r="S28" i="8"/>
  <c r="R29" i="8"/>
  <c r="S29" i="8"/>
  <c r="R30" i="8"/>
  <c r="S30" i="8"/>
  <c r="R31" i="8"/>
  <c r="S31" i="8"/>
  <c r="R32" i="8"/>
  <c r="S32" i="8"/>
  <c r="R33" i="8"/>
  <c r="S33" i="8"/>
  <c r="R34" i="8"/>
  <c r="S34" i="8"/>
  <c r="R35" i="8"/>
  <c r="S35" i="8"/>
  <c r="R36" i="8"/>
  <c r="S36" i="8"/>
  <c r="R37" i="8"/>
  <c r="S37" i="8"/>
  <c r="R38" i="8"/>
  <c r="S38" i="8"/>
  <c r="R39" i="8"/>
  <c r="S39" i="8"/>
  <c r="R40" i="8"/>
  <c r="S40" i="8"/>
  <c r="R41" i="8"/>
  <c r="S41" i="8"/>
  <c r="R42" i="8"/>
  <c r="S42" i="8"/>
  <c r="R43" i="8"/>
  <c r="S43" i="8"/>
  <c r="R44" i="8"/>
  <c r="S44" i="8"/>
  <c r="R45" i="8"/>
  <c r="S45" i="8"/>
  <c r="R46" i="8"/>
  <c r="S46" i="8"/>
  <c r="R47" i="8"/>
  <c r="S47" i="8"/>
  <c r="R48" i="8"/>
  <c r="S48" i="8"/>
  <c r="R49" i="8"/>
  <c r="S49" i="8"/>
  <c r="R50" i="8"/>
  <c r="S50" i="8"/>
  <c r="R51" i="8"/>
  <c r="S51" i="8"/>
  <c r="R52" i="8"/>
  <c r="S52" i="8"/>
  <c r="R53" i="8"/>
  <c r="S53" i="8"/>
  <c r="R54" i="8"/>
  <c r="S54" i="8"/>
  <c r="R55" i="8"/>
  <c r="S55" i="8"/>
  <c r="R56" i="8"/>
  <c r="S56" i="8"/>
  <c r="R57" i="8"/>
  <c r="S57" i="8"/>
  <c r="R58" i="8"/>
  <c r="S58" i="8"/>
  <c r="R59" i="8"/>
  <c r="S59" i="8"/>
  <c r="R60" i="8"/>
  <c r="S60" i="8"/>
  <c r="R61" i="8"/>
  <c r="S61" i="8"/>
  <c r="R62" i="8"/>
  <c r="S62" i="8"/>
  <c r="R63" i="8"/>
  <c r="S63" i="8"/>
  <c r="R64" i="8"/>
  <c r="S64" i="8"/>
  <c r="R65" i="8"/>
  <c r="S65" i="8"/>
  <c r="R66" i="8"/>
  <c r="S66" i="8"/>
  <c r="R67" i="8"/>
  <c r="S67" i="8"/>
  <c r="R68" i="8"/>
  <c r="S68" i="8"/>
  <c r="R69" i="8"/>
  <c r="S69" i="8"/>
  <c r="R70" i="8"/>
  <c r="S70" i="8"/>
  <c r="R71" i="8"/>
  <c r="S71" i="8"/>
  <c r="R72" i="8"/>
  <c r="S72" i="8"/>
  <c r="R73" i="8"/>
  <c r="S73" i="8"/>
  <c r="R74" i="8"/>
  <c r="S74" i="8"/>
  <c r="R75" i="8"/>
  <c r="S75" i="8"/>
  <c r="R76" i="8"/>
  <c r="S76" i="8"/>
  <c r="R77" i="8"/>
  <c r="S77" i="8"/>
  <c r="R78" i="8"/>
  <c r="S78" i="8"/>
  <c r="R79" i="8"/>
  <c r="S79" i="8"/>
  <c r="R80" i="8"/>
  <c r="S80" i="8"/>
  <c r="R81" i="8"/>
  <c r="S81" i="8"/>
  <c r="R82" i="8"/>
  <c r="S82" i="8"/>
  <c r="R83" i="8"/>
  <c r="S83" i="8"/>
  <c r="R84" i="8"/>
  <c r="S84" i="8"/>
  <c r="R85" i="8"/>
  <c r="S85" i="8"/>
  <c r="R86" i="8"/>
  <c r="S86" i="8"/>
  <c r="R87" i="8"/>
  <c r="S87" i="8"/>
  <c r="R88" i="8"/>
  <c r="S88" i="8"/>
  <c r="R89" i="8"/>
  <c r="S89" i="8"/>
  <c r="R90" i="8"/>
  <c r="S90" i="8"/>
  <c r="R91" i="8"/>
  <c r="S91" i="8"/>
  <c r="R92" i="8"/>
  <c r="S92" i="8"/>
  <c r="R93" i="8"/>
  <c r="S93" i="8"/>
  <c r="R94" i="8"/>
  <c r="S94" i="8"/>
  <c r="R95" i="8"/>
  <c r="S95" i="8"/>
  <c r="R96" i="8"/>
  <c r="S96" i="8"/>
  <c r="R97" i="8"/>
  <c r="S97" i="8"/>
  <c r="R98" i="8"/>
  <c r="S98" i="8"/>
  <c r="R99" i="8"/>
  <c r="S99" i="8"/>
  <c r="R100" i="8"/>
  <c r="S100" i="8"/>
  <c r="R101" i="8"/>
  <c r="S101" i="8"/>
  <c r="R102" i="8"/>
  <c r="S102" i="8"/>
  <c r="R103" i="8"/>
  <c r="S103" i="8"/>
  <c r="R104" i="8"/>
  <c r="S104" i="8"/>
  <c r="R105" i="8"/>
  <c r="S105" i="8"/>
  <c r="R106" i="8"/>
  <c r="S106" i="8"/>
  <c r="R107" i="8"/>
  <c r="S107" i="8"/>
  <c r="R108" i="8"/>
  <c r="S108" i="8"/>
  <c r="R109" i="8"/>
  <c r="S109" i="8"/>
  <c r="R110" i="8"/>
  <c r="S110" i="8"/>
  <c r="R111" i="8"/>
  <c r="S111" i="8"/>
  <c r="R112" i="8"/>
  <c r="S112" i="8"/>
  <c r="R113" i="8"/>
  <c r="S113" i="8"/>
  <c r="R114" i="8"/>
  <c r="S114" i="8"/>
  <c r="R115" i="8"/>
  <c r="S115" i="8"/>
  <c r="R116" i="8"/>
  <c r="S116" i="8"/>
  <c r="R117" i="8"/>
  <c r="S117" i="8"/>
  <c r="R118" i="8"/>
  <c r="S118" i="8"/>
  <c r="R119" i="8"/>
  <c r="S119" i="8"/>
  <c r="R120" i="8"/>
  <c r="S120" i="8"/>
  <c r="R121" i="8"/>
  <c r="S121" i="8"/>
  <c r="R122" i="8"/>
  <c r="S122" i="8"/>
  <c r="R123" i="8"/>
  <c r="S123" i="8"/>
  <c r="R124" i="8"/>
  <c r="S124" i="8"/>
  <c r="R125" i="8"/>
  <c r="S125" i="8"/>
  <c r="R126" i="8"/>
  <c r="S126" i="8"/>
  <c r="R127" i="8"/>
  <c r="S127" i="8"/>
  <c r="R128" i="8"/>
  <c r="S128" i="8"/>
  <c r="R129" i="8"/>
  <c r="S129" i="8"/>
  <c r="R130" i="8"/>
  <c r="S130" i="8"/>
  <c r="R131" i="8"/>
  <c r="S131" i="8"/>
  <c r="R132" i="8"/>
  <c r="S132" i="8"/>
  <c r="R133" i="8"/>
  <c r="S133" i="8"/>
  <c r="R134" i="8"/>
  <c r="S134" i="8"/>
  <c r="R135" i="8"/>
  <c r="S135" i="8"/>
  <c r="R136" i="8"/>
  <c r="S136" i="8"/>
  <c r="R137" i="8"/>
  <c r="S137" i="8"/>
  <c r="R138" i="8"/>
  <c r="S138" i="8"/>
  <c r="R139" i="8"/>
  <c r="S139" i="8"/>
  <c r="R140" i="8"/>
  <c r="S140" i="8"/>
  <c r="R141" i="8"/>
  <c r="S141" i="8"/>
  <c r="R142" i="8"/>
  <c r="S142" i="8"/>
  <c r="R143" i="8"/>
  <c r="S143" i="8"/>
  <c r="R144" i="8"/>
  <c r="S144" i="8"/>
  <c r="R145" i="8"/>
  <c r="S145" i="8"/>
  <c r="R146" i="8"/>
  <c r="S146" i="8"/>
  <c r="R147" i="8"/>
  <c r="S147" i="8"/>
  <c r="R148" i="8"/>
  <c r="S148" i="8"/>
  <c r="R149" i="8"/>
  <c r="S149" i="8"/>
  <c r="R150" i="8"/>
  <c r="S150" i="8"/>
  <c r="R151" i="8"/>
  <c r="S151" i="8"/>
  <c r="R152" i="8"/>
  <c r="S152" i="8"/>
  <c r="R153" i="8"/>
  <c r="S153" i="8"/>
  <c r="R154" i="8"/>
  <c r="S154" i="8"/>
  <c r="R155" i="8"/>
  <c r="S155" i="8"/>
  <c r="R156" i="8"/>
  <c r="S156" i="8"/>
  <c r="R157" i="8"/>
  <c r="S157" i="8"/>
  <c r="R158" i="8"/>
  <c r="S158" i="8"/>
  <c r="R159" i="8"/>
  <c r="S159" i="8"/>
  <c r="R160" i="8"/>
  <c r="S160" i="8"/>
  <c r="R161" i="8"/>
  <c r="S161" i="8"/>
  <c r="R162" i="8"/>
  <c r="S162" i="8"/>
  <c r="R163" i="8"/>
  <c r="S163" i="8"/>
  <c r="R164" i="8"/>
  <c r="S164" i="8"/>
  <c r="R165" i="8"/>
  <c r="S165" i="8"/>
  <c r="R166" i="8"/>
  <c r="S166" i="8"/>
  <c r="R167" i="8"/>
  <c r="S167" i="8"/>
  <c r="R168" i="8"/>
  <c r="S168" i="8"/>
  <c r="R169" i="8"/>
  <c r="S169" i="8"/>
  <c r="R170" i="8"/>
  <c r="S170" i="8"/>
  <c r="R171" i="8"/>
  <c r="S171" i="8"/>
  <c r="R172" i="8"/>
  <c r="S172" i="8"/>
  <c r="R173" i="8"/>
  <c r="S173" i="8"/>
  <c r="R174" i="8"/>
  <c r="S174" i="8"/>
  <c r="R175" i="8"/>
  <c r="S175" i="8"/>
  <c r="R176" i="8"/>
  <c r="S176" i="8"/>
  <c r="R177" i="8"/>
  <c r="S177" i="8"/>
  <c r="R178" i="8"/>
  <c r="S178" i="8"/>
  <c r="R179" i="8"/>
  <c r="S179" i="8"/>
  <c r="R180" i="8"/>
  <c r="S180" i="8"/>
  <c r="R181" i="8"/>
  <c r="S181" i="8"/>
  <c r="R182" i="8"/>
  <c r="S182" i="8"/>
  <c r="R183" i="8"/>
  <c r="S183" i="8"/>
  <c r="R184" i="8"/>
  <c r="S184" i="8"/>
  <c r="R185" i="8"/>
  <c r="S185" i="8"/>
  <c r="R186" i="8"/>
  <c r="S186" i="8"/>
  <c r="R187" i="8"/>
  <c r="S187" i="8"/>
  <c r="R188" i="8"/>
  <c r="S188" i="8"/>
  <c r="R189" i="8"/>
  <c r="S189" i="8"/>
  <c r="R190" i="8"/>
  <c r="S190" i="8"/>
  <c r="R191" i="8"/>
  <c r="S191" i="8"/>
  <c r="R192" i="8"/>
  <c r="S192" i="8"/>
  <c r="R193" i="8"/>
  <c r="S193" i="8"/>
  <c r="R194" i="8"/>
  <c r="S194" i="8"/>
  <c r="R195" i="8"/>
  <c r="S195" i="8"/>
  <c r="R196" i="8"/>
  <c r="S196" i="8"/>
  <c r="R197" i="8"/>
  <c r="S197" i="8"/>
  <c r="R198" i="8"/>
  <c r="S198" i="8"/>
  <c r="R199" i="8"/>
  <c r="S199" i="8"/>
  <c r="R200" i="8"/>
  <c r="S200" i="8"/>
  <c r="R201" i="8"/>
  <c r="S201" i="8"/>
  <c r="R202" i="8"/>
  <c r="S202" i="8"/>
  <c r="R203" i="8"/>
  <c r="S203" i="8"/>
  <c r="R204" i="8"/>
  <c r="S204" i="8"/>
  <c r="R205" i="8"/>
  <c r="S205" i="8"/>
  <c r="R206" i="8"/>
  <c r="S206" i="8"/>
  <c r="R207" i="8"/>
  <c r="S207" i="8"/>
  <c r="R208" i="8"/>
  <c r="S208" i="8"/>
  <c r="R209" i="8"/>
  <c r="S209" i="8"/>
  <c r="R210" i="8"/>
  <c r="S210" i="8"/>
  <c r="R211" i="8"/>
  <c r="S211" i="8"/>
  <c r="R212" i="8"/>
  <c r="S212" i="8"/>
  <c r="R213" i="8"/>
  <c r="S213" i="8"/>
  <c r="R214" i="8"/>
  <c r="S214" i="8"/>
  <c r="R215" i="8"/>
  <c r="S215" i="8"/>
  <c r="R216" i="8"/>
  <c r="S216" i="8"/>
  <c r="R217" i="8"/>
  <c r="S217" i="8"/>
  <c r="R218" i="8"/>
  <c r="S218" i="8"/>
  <c r="R219" i="8"/>
  <c r="S219" i="8"/>
  <c r="R220" i="8"/>
  <c r="S220" i="8"/>
  <c r="R221" i="8"/>
  <c r="S221" i="8"/>
  <c r="R222" i="8"/>
  <c r="S222" i="8"/>
  <c r="R223" i="8"/>
  <c r="S223" i="8"/>
  <c r="R224" i="8"/>
  <c r="S224" i="8"/>
  <c r="R225" i="8"/>
  <c r="S225" i="8"/>
  <c r="R226" i="8"/>
  <c r="S226" i="8"/>
  <c r="R227" i="8"/>
  <c r="S227" i="8"/>
  <c r="R228" i="8"/>
  <c r="S228" i="8"/>
  <c r="R229" i="8"/>
  <c r="S229" i="8"/>
  <c r="R230" i="8"/>
  <c r="S230" i="8"/>
  <c r="R231" i="8"/>
  <c r="S231" i="8"/>
  <c r="R232" i="8"/>
  <c r="S232" i="8"/>
  <c r="R233" i="8"/>
  <c r="S233" i="8"/>
  <c r="R234" i="8"/>
  <c r="S234" i="8"/>
  <c r="R235" i="8"/>
  <c r="S235" i="8"/>
  <c r="R236" i="8"/>
  <c r="S236" i="8"/>
  <c r="R237" i="8"/>
  <c r="S237" i="8"/>
  <c r="R238" i="8"/>
  <c r="S238" i="8"/>
  <c r="R239" i="8"/>
  <c r="S239" i="8"/>
  <c r="R240" i="8"/>
  <c r="S240" i="8"/>
  <c r="R241" i="8"/>
  <c r="S241" i="8"/>
  <c r="R242" i="8"/>
  <c r="S242" i="8"/>
  <c r="R243" i="8"/>
  <c r="S243" i="8"/>
  <c r="R244" i="8"/>
  <c r="S244" i="8"/>
  <c r="R245" i="8"/>
  <c r="S245" i="8"/>
  <c r="R246" i="8"/>
  <c r="S246" i="8"/>
  <c r="R247" i="8"/>
  <c r="S247" i="8"/>
  <c r="R248" i="8"/>
  <c r="S248" i="8"/>
  <c r="R249" i="8"/>
  <c r="S249" i="8"/>
  <c r="R250" i="8"/>
  <c r="S250" i="8"/>
  <c r="R251" i="8"/>
  <c r="S251" i="8"/>
  <c r="R252" i="8"/>
  <c r="S252" i="8"/>
  <c r="R253" i="8"/>
  <c r="S253" i="8"/>
  <c r="R254" i="8"/>
  <c r="S254" i="8"/>
  <c r="R255" i="8"/>
  <c r="S255" i="8"/>
  <c r="R256" i="8"/>
  <c r="S256" i="8"/>
  <c r="R257" i="8"/>
  <c r="S257" i="8"/>
  <c r="R258" i="8"/>
  <c r="S258" i="8"/>
  <c r="R259" i="8"/>
  <c r="S259" i="8"/>
  <c r="R260" i="8"/>
  <c r="S260" i="8"/>
  <c r="R261" i="8"/>
  <c r="S261" i="8"/>
  <c r="R262" i="8"/>
  <c r="S262" i="8"/>
  <c r="R263" i="8"/>
  <c r="S263" i="8"/>
  <c r="R264" i="8"/>
  <c r="S264" i="8"/>
  <c r="R265" i="8"/>
  <c r="S265" i="8"/>
  <c r="R266" i="8"/>
  <c r="S266" i="8"/>
  <c r="R267" i="8"/>
  <c r="S267" i="8"/>
  <c r="R268" i="8"/>
  <c r="S268" i="8"/>
  <c r="R269" i="8"/>
  <c r="S269" i="8"/>
  <c r="R270" i="8"/>
  <c r="S270" i="8"/>
  <c r="R271" i="8"/>
  <c r="S271" i="8"/>
  <c r="R272" i="8"/>
  <c r="S272" i="8"/>
  <c r="R273" i="8"/>
  <c r="S273" i="8"/>
  <c r="R274" i="8"/>
  <c r="S274" i="8"/>
  <c r="R275" i="8"/>
  <c r="S275" i="8"/>
  <c r="R276" i="8"/>
  <c r="S276" i="8"/>
  <c r="R277" i="8"/>
  <c r="S277" i="8"/>
  <c r="R278" i="8"/>
  <c r="S278" i="8"/>
  <c r="R279" i="8"/>
  <c r="S279" i="8"/>
  <c r="R280" i="8"/>
  <c r="S280" i="8"/>
  <c r="R281" i="8"/>
  <c r="S281" i="8"/>
  <c r="R282" i="8"/>
  <c r="S282" i="8"/>
  <c r="R283" i="8"/>
  <c r="S283" i="8"/>
  <c r="R3" i="8"/>
  <c r="S3" i="8" s="1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7" i="8"/>
  <c r="L238" i="8"/>
  <c r="L239" i="8"/>
  <c r="L240" i="8"/>
  <c r="L241" i="8"/>
  <c r="L242" i="8"/>
  <c r="L243" i="8"/>
  <c r="L244" i="8"/>
  <c r="L245" i="8"/>
  <c r="L246" i="8"/>
  <c r="L247" i="8"/>
  <c r="L248" i="8"/>
  <c r="L249" i="8"/>
  <c r="L250" i="8"/>
  <c r="L251" i="8"/>
  <c r="L252" i="8"/>
  <c r="L253" i="8"/>
  <c r="L254" i="8"/>
  <c r="L255" i="8"/>
  <c r="L256" i="8"/>
  <c r="L257" i="8"/>
  <c r="L258" i="8"/>
  <c r="L259" i="8"/>
  <c r="L260" i="8"/>
  <c r="L261" i="8"/>
  <c r="L262" i="8"/>
  <c r="L263" i="8"/>
  <c r="L264" i="8"/>
  <c r="L265" i="8"/>
  <c r="L266" i="8"/>
  <c r="L267" i="8"/>
  <c r="L268" i="8"/>
  <c r="L269" i="8"/>
  <c r="L270" i="8"/>
  <c r="L271" i="8"/>
  <c r="L272" i="8"/>
  <c r="L273" i="8"/>
  <c r="L274" i="8"/>
  <c r="L275" i="8"/>
  <c r="L276" i="8"/>
  <c r="L277" i="8"/>
  <c r="L278" i="8"/>
  <c r="L279" i="8"/>
  <c r="L280" i="8"/>
  <c r="L281" i="8"/>
  <c r="L282" i="8"/>
  <c r="L283" i="8"/>
  <c r="L284" i="8"/>
  <c r="L285" i="8"/>
  <c r="L286" i="8"/>
  <c r="L287" i="8"/>
  <c r="L288" i="8"/>
  <c r="L289" i="8"/>
  <c r="L290" i="8"/>
  <c r="L291" i="8"/>
  <c r="L292" i="8"/>
  <c r="L293" i="8"/>
  <c r="L294" i="8"/>
  <c r="L295" i="8"/>
  <c r="L296" i="8"/>
  <c r="L297" i="8"/>
  <c r="L298" i="8"/>
  <c r="L299" i="8"/>
  <c r="L300" i="8"/>
  <c r="L301" i="8"/>
  <c r="L302" i="8"/>
  <c r="L303" i="8"/>
  <c r="L304" i="8"/>
  <c r="L305" i="8"/>
  <c r="L306" i="8"/>
  <c r="L307" i="8"/>
  <c r="L308" i="8"/>
  <c r="L309" i="8"/>
  <c r="L310" i="8"/>
  <c r="L311" i="8"/>
  <c r="L312" i="8"/>
  <c r="L313" i="8"/>
  <c r="L314" i="8"/>
  <c r="L315" i="8"/>
  <c r="L316" i="8"/>
  <c r="L317" i="8"/>
  <c r="L318" i="8"/>
  <c r="L319" i="8"/>
  <c r="L320" i="8"/>
  <c r="L321" i="8"/>
  <c r="L322" i="8"/>
  <c r="L323" i="8"/>
  <c r="L324" i="8"/>
  <c r="L325" i="8"/>
  <c r="L326" i="8"/>
  <c r="L327" i="8"/>
  <c r="L328" i="8"/>
  <c r="L329" i="8"/>
  <c r="L330" i="8"/>
  <c r="L331" i="8"/>
  <c r="L332" i="8"/>
  <c r="L333" i="8"/>
  <c r="L334" i="8"/>
  <c r="L335" i="8"/>
  <c r="L336" i="8"/>
  <c r="L337" i="8"/>
  <c r="L338" i="8"/>
  <c r="L339" i="8"/>
  <c r="L340" i="8"/>
  <c r="L341" i="8"/>
  <c r="L342" i="8"/>
  <c r="L343" i="8"/>
  <c r="L344" i="8"/>
  <c r="L345" i="8"/>
  <c r="L346" i="8"/>
  <c r="L347" i="8"/>
  <c r="L348" i="8"/>
  <c r="L349" i="8"/>
  <c r="L350" i="8"/>
  <c r="L351" i="8"/>
  <c r="L352" i="8"/>
  <c r="L353" i="8"/>
  <c r="L354" i="8"/>
  <c r="L355" i="8"/>
  <c r="L356" i="8"/>
  <c r="L357" i="8"/>
  <c r="L358" i="8"/>
  <c r="L359" i="8"/>
  <c r="L360" i="8"/>
  <c r="L361" i="8"/>
  <c r="L362" i="8"/>
  <c r="L363" i="8"/>
  <c r="L364" i="8"/>
  <c r="L365" i="8"/>
  <c r="L366" i="8"/>
  <c r="L367" i="8"/>
  <c r="L368" i="8"/>
  <c r="L369" i="8"/>
  <c r="L370" i="8"/>
  <c r="L371" i="8"/>
  <c r="L372" i="8"/>
  <c r="L373" i="8"/>
  <c r="L374" i="8"/>
  <c r="L375" i="8"/>
  <c r="L376" i="8"/>
  <c r="L377" i="8"/>
  <c r="L378" i="8"/>
  <c r="L379" i="8"/>
  <c r="L380" i="8"/>
  <c r="L381" i="8"/>
  <c r="L382" i="8"/>
  <c r="L383" i="8"/>
  <c r="L384" i="8"/>
  <c r="L385" i="8"/>
  <c r="L386" i="8"/>
  <c r="L387" i="8"/>
  <c r="L388" i="8"/>
  <c r="L389" i="8"/>
  <c r="L390" i="8"/>
  <c r="L391" i="8"/>
  <c r="L392" i="8"/>
  <c r="L393" i="8"/>
  <c r="L394" i="8"/>
  <c r="L395" i="8"/>
  <c r="L396" i="8"/>
  <c r="L397" i="8"/>
  <c r="L398" i="8"/>
  <c r="L399" i="8"/>
  <c r="L400" i="8"/>
  <c r="L401" i="8"/>
  <c r="L402" i="8"/>
  <c r="L403" i="8"/>
  <c r="L404" i="8"/>
  <c r="L405" i="8"/>
  <c r="L406" i="8"/>
  <c r="L407" i="8"/>
  <c r="L408" i="8"/>
  <c r="L409" i="8"/>
  <c r="L410" i="8"/>
  <c r="L411" i="8"/>
  <c r="L412" i="8"/>
  <c r="L413" i="8"/>
  <c r="L414" i="8"/>
  <c r="L415" i="8"/>
  <c r="L416" i="8"/>
  <c r="L417" i="8"/>
  <c r="L418" i="8"/>
  <c r="L419" i="8"/>
  <c r="L420" i="8"/>
  <c r="L421" i="8"/>
  <c r="L422" i="8"/>
  <c r="L423" i="8"/>
  <c r="L424" i="8"/>
  <c r="L425" i="8"/>
  <c r="L426" i="8"/>
  <c r="L427" i="8"/>
  <c r="L428" i="8"/>
  <c r="L429" i="8"/>
  <c r="L430" i="8"/>
  <c r="L431" i="8"/>
  <c r="L432" i="8"/>
  <c r="L433" i="8"/>
  <c r="L434" i="8"/>
  <c r="L435" i="8"/>
  <c r="L436" i="8"/>
  <c r="L437" i="8"/>
  <c r="L438" i="8"/>
  <c r="L439" i="8"/>
  <c r="L440" i="8"/>
  <c r="L441" i="8"/>
  <c r="L442" i="8"/>
  <c r="L443" i="8"/>
  <c r="L444" i="8"/>
  <c r="L445" i="8"/>
  <c r="L446" i="8"/>
  <c r="L447" i="8"/>
  <c r="L448" i="8"/>
  <c r="L449" i="8"/>
  <c r="L450" i="8"/>
  <c r="L451" i="8"/>
  <c r="L452" i="8"/>
  <c r="L453" i="8"/>
  <c r="L454" i="8"/>
  <c r="L455" i="8"/>
  <c r="L456" i="8"/>
  <c r="L457" i="8"/>
  <c r="L458" i="8"/>
  <c r="L459" i="8"/>
  <c r="L460" i="8"/>
  <c r="L461" i="8"/>
  <c r="L462" i="8"/>
  <c r="L463" i="8"/>
  <c r="L464" i="8"/>
  <c r="L465" i="8"/>
  <c r="L466" i="8"/>
  <c r="L467" i="8"/>
  <c r="L468" i="8"/>
  <c r="L469" i="8"/>
  <c r="L470" i="8"/>
  <c r="L471" i="8"/>
  <c r="L472" i="8"/>
  <c r="L473" i="8"/>
  <c r="L474" i="8"/>
  <c r="L475" i="8"/>
  <c r="L476" i="8"/>
  <c r="L477" i="8"/>
  <c r="L478" i="8"/>
  <c r="L479" i="8"/>
  <c r="L480" i="8"/>
  <c r="L481" i="8"/>
  <c r="L482" i="8"/>
  <c r="L483" i="8"/>
  <c r="L484" i="8"/>
  <c r="L485" i="8"/>
  <c r="L486" i="8"/>
  <c r="L487" i="8"/>
  <c r="L488" i="8"/>
  <c r="L489" i="8"/>
  <c r="L490" i="8"/>
  <c r="L491" i="8"/>
  <c r="L492" i="8"/>
  <c r="L493" i="8"/>
  <c r="L494" i="8"/>
  <c r="L495" i="8"/>
  <c r="L496" i="8"/>
  <c r="L497" i="8"/>
  <c r="L498" i="8"/>
  <c r="L499" i="8"/>
  <c r="L500" i="8"/>
  <c r="L501" i="8"/>
  <c r="L502" i="8"/>
  <c r="L503" i="8"/>
  <c r="L504" i="8"/>
  <c r="L505" i="8"/>
  <c r="L506" i="8"/>
  <c r="L507" i="8"/>
  <c r="L508" i="8"/>
  <c r="L509" i="8"/>
  <c r="L510" i="8"/>
  <c r="L511" i="8"/>
  <c r="L512" i="8"/>
  <c r="L513" i="8"/>
  <c r="L514" i="8"/>
  <c r="L515" i="8"/>
  <c r="L516" i="8"/>
  <c r="L517" i="8"/>
  <c r="L518" i="8"/>
  <c r="L519" i="8"/>
  <c r="L520" i="8"/>
  <c r="L521" i="8"/>
  <c r="L522" i="8"/>
  <c r="L523" i="8"/>
  <c r="L524" i="8"/>
  <c r="L525" i="8"/>
  <c r="L526" i="8"/>
  <c r="L527" i="8"/>
  <c r="L528" i="8"/>
  <c r="L529" i="8"/>
  <c r="L530" i="8"/>
  <c r="L531" i="8"/>
  <c r="L532" i="8"/>
  <c r="L533" i="8"/>
  <c r="L534" i="8"/>
  <c r="L535" i="8"/>
  <c r="L536" i="8"/>
  <c r="L537" i="8"/>
  <c r="L538" i="8"/>
  <c r="L539" i="8"/>
  <c r="L540" i="8"/>
  <c r="L541" i="8"/>
  <c r="L542" i="8"/>
  <c r="L543" i="8"/>
  <c r="L544" i="8"/>
  <c r="L545" i="8"/>
  <c r="L546" i="8"/>
  <c r="L547" i="8"/>
  <c r="L548" i="8"/>
  <c r="L549" i="8"/>
  <c r="L550" i="8"/>
  <c r="L551" i="8"/>
  <c r="L552" i="8"/>
  <c r="L553" i="8"/>
  <c r="L554" i="8"/>
  <c r="L555" i="8"/>
  <c r="L556" i="8"/>
  <c r="L557" i="8"/>
  <c r="L558" i="8"/>
  <c r="L559" i="8"/>
  <c r="L560" i="8"/>
  <c r="L561" i="8"/>
  <c r="L562" i="8"/>
  <c r="L563" i="8"/>
  <c r="L564" i="8"/>
  <c r="L565" i="8"/>
  <c r="L566" i="8"/>
  <c r="L567" i="8"/>
  <c r="L568" i="8"/>
  <c r="L569" i="8"/>
  <c r="L570" i="8"/>
  <c r="L571" i="8"/>
  <c r="L572" i="8"/>
  <c r="L573" i="8"/>
  <c r="L574" i="8"/>
  <c r="L575" i="8"/>
  <c r="L576" i="8"/>
  <c r="L577" i="8"/>
  <c r="L578" i="8"/>
  <c r="L579" i="8"/>
  <c r="L580" i="8"/>
  <c r="L581" i="8"/>
  <c r="L582" i="8"/>
  <c r="L583" i="8"/>
  <c r="L584" i="8"/>
  <c r="L585" i="8"/>
  <c r="L586" i="8"/>
  <c r="L587" i="8"/>
  <c r="L588" i="8"/>
  <c r="L589" i="8"/>
  <c r="L590" i="8"/>
  <c r="L591" i="8"/>
  <c r="L592" i="8"/>
  <c r="L593" i="8"/>
  <c r="L594" i="8"/>
  <c r="L595" i="8"/>
  <c r="L596" i="8"/>
  <c r="L597" i="8"/>
  <c r="L598" i="8"/>
  <c r="L599" i="8"/>
  <c r="L600" i="8"/>
  <c r="L601" i="8"/>
  <c r="L602" i="8"/>
  <c r="L603" i="8"/>
  <c r="L604" i="8"/>
  <c r="L605" i="8"/>
  <c r="L606" i="8"/>
  <c r="L607" i="8"/>
  <c r="L608" i="8"/>
  <c r="L609" i="8"/>
  <c r="L610" i="8"/>
  <c r="L611" i="8"/>
  <c r="L612" i="8"/>
  <c r="L613" i="8"/>
  <c r="L614" i="8"/>
  <c r="L615" i="8"/>
  <c r="L616" i="8"/>
  <c r="L617" i="8"/>
  <c r="L618" i="8"/>
  <c r="L619" i="8"/>
  <c r="L620" i="8"/>
  <c r="L621" i="8"/>
  <c r="L622" i="8"/>
  <c r="L623" i="8"/>
  <c r="L624" i="8"/>
  <c r="L625" i="8"/>
  <c r="L626" i="8"/>
  <c r="L627" i="8"/>
  <c r="L628" i="8"/>
  <c r="L629" i="8"/>
  <c r="L630" i="8"/>
  <c r="L631" i="8"/>
  <c r="L632" i="8"/>
  <c r="L633" i="8"/>
  <c r="L634" i="8"/>
  <c r="L635" i="8"/>
  <c r="L636" i="8"/>
  <c r="L637" i="8"/>
  <c r="L638" i="8"/>
  <c r="L639" i="8"/>
  <c r="L640" i="8"/>
  <c r="L641" i="8"/>
  <c r="L642" i="8"/>
  <c r="L643" i="8"/>
  <c r="L644" i="8"/>
  <c r="L645" i="8"/>
  <c r="L646" i="8"/>
  <c r="L647" i="8"/>
  <c r="L648" i="8"/>
  <c r="L649" i="8"/>
  <c r="L650" i="8"/>
  <c r="L651" i="8"/>
  <c r="L652" i="8"/>
  <c r="L653" i="8"/>
  <c r="L654" i="8"/>
  <c r="L655" i="8"/>
  <c r="L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59" i="8"/>
  <c r="K260" i="8"/>
  <c r="K261" i="8"/>
  <c r="K262" i="8"/>
  <c r="K263" i="8"/>
  <c r="K264" i="8"/>
  <c r="K265" i="8"/>
  <c r="K266" i="8"/>
  <c r="K267" i="8"/>
  <c r="K268" i="8"/>
  <c r="K269" i="8"/>
  <c r="K270" i="8"/>
  <c r="K271" i="8"/>
  <c r="K272" i="8"/>
  <c r="K273" i="8"/>
  <c r="K274" i="8"/>
  <c r="K275" i="8"/>
  <c r="K276" i="8"/>
  <c r="K277" i="8"/>
  <c r="K278" i="8"/>
  <c r="K279" i="8"/>
  <c r="K280" i="8"/>
  <c r="K281" i="8"/>
  <c r="K282" i="8"/>
  <c r="K283" i="8"/>
  <c r="K284" i="8"/>
  <c r="K285" i="8"/>
  <c r="K286" i="8"/>
  <c r="K287" i="8"/>
  <c r="K288" i="8"/>
  <c r="K289" i="8"/>
  <c r="K290" i="8"/>
  <c r="K291" i="8"/>
  <c r="K292" i="8"/>
  <c r="K293" i="8"/>
  <c r="K294" i="8"/>
  <c r="K295" i="8"/>
  <c r="K296" i="8"/>
  <c r="K297" i="8"/>
  <c r="K298" i="8"/>
  <c r="K299" i="8"/>
  <c r="K300" i="8"/>
  <c r="K301" i="8"/>
  <c r="K302" i="8"/>
  <c r="K303" i="8"/>
  <c r="K304" i="8"/>
  <c r="K305" i="8"/>
  <c r="K306" i="8"/>
  <c r="K307" i="8"/>
  <c r="K308" i="8"/>
  <c r="K309" i="8"/>
  <c r="K310" i="8"/>
  <c r="K311" i="8"/>
  <c r="K312" i="8"/>
  <c r="K313" i="8"/>
  <c r="K314" i="8"/>
  <c r="K315" i="8"/>
  <c r="K316" i="8"/>
  <c r="K317" i="8"/>
  <c r="K318" i="8"/>
  <c r="K319" i="8"/>
  <c r="K320" i="8"/>
  <c r="K321" i="8"/>
  <c r="K322" i="8"/>
  <c r="K323" i="8"/>
  <c r="K324" i="8"/>
  <c r="K325" i="8"/>
  <c r="K326" i="8"/>
  <c r="K327" i="8"/>
  <c r="K328" i="8"/>
  <c r="K329" i="8"/>
  <c r="K330" i="8"/>
  <c r="K331" i="8"/>
  <c r="K332" i="8"/>
  <c r="K333" i="8"/>
  <c r="K334" i="8"/>
  <c r="K335" i="8"/>
  <c r="K336" i="8"/>
  <c r="K337" i="8"/>
  <c r="K338" i="8"/>
  <c r="K339" i="8"/>
  <c r="K340" i="8"/>
  <c r="K341" i="8"/>
  <c r="K342" i="8"/>
  <c r="K343" i="8"/>
  <c r="K344" i="8"/>
  <c r="K345" i="8"/>
  <c r="K346" i="8"/>
  <c r="K347" i="8"/>
  <c r="K348" i="8"/>
  <c r="K349" i="8"/>
  <c r="K350" i="8"/>
  <c r="K351" i="8"/>
  <c r="K352" i="8"/>
  <c r="K353" i="8"/>
  <c r="K354" i="8"/>
  <c r="K355" i="8"/>
  <c r="K356" i="8"/>
  <c r="K357" i="8"/>
  <c r="K358" i="8"/>
  <c r="K359" i="8"/>
  <c r="K360" i="8"/>
  <c r="K361" i="8"/>
  <c r="K362" i="8"/>
  <c r="K363" i="8"/>
  <c r="K364" i="8"/>
  <c r="K365" i="8"/>
  <c r="K366" i="8"/>
  <c r="K367" i="8"/>
  <c r="K368" i="8"/>
  <c r="K369" i="8"/>
  <c r="K370" i="8"/>
  <c r="K371" i="8"/>
  <c r="K372" i="8"/>
  <c r="K373" i="8"/>
  <c r="K374" i="8"/>
  <c r="K375" i="8"/>
  <c r="K376" i="8"/>
  <c r="K377" i="8"/>
  <c r="K378" i="8"/>
  <c r="K379" i="8"/>
  <c r="K380" i="8"/>
  <c r="K381" i="8"/>
  <c r="K382" i="8"/>
  <c r="K383" i="8"/>
  <c r="K384" i="8"/>
  <c r="K385" i="8"/>
  <c r="K386" i="8"/>
  <c r="K387" i="8"/>
  <c r="K388" i="8"/>
  <c r="K389" i="8"/>
  <c r="K390" i="8"/>
  <c r="K391" i="8"/>
  <c r="K392" i="8"/>
  <c r="K393" i="8"/>
  <c r="K394" i="8"/>
  <c r="K395" i="8"/>
  <c r="K396" i="8"/>
  <c r="K397" i="8"/>
  <c r="K398" i="8"/>
  <c r="K399" i="8"/>
  <c r="K400" i="8"/>
  <c r="K401" i="8"/>
  <c r="K402" i="8"/>
  <c r="K403" i="8"/>
  <c r="K404" i="8"/>
  <c r="K405" i="8"/>
  <c r="K406" i="8"/>
  <c r="K407" i="8"/>
  <c r="K408" i="8"/>
  <c r="K409" i="8"/>
  <c r="K410" i="8"/>
  <c r="K411" i="8"/>
  <c r="K412" i="8"/>
  <c r="K413" i="8"/>
  <c r="K414" i="8"/>
  <c r="K415" i="8"/>
  <c r="K416" i="8"/>
  <c r="K417" i="8"/>
  <c r="K418" i="8"/>
  <c r="K419" i="8"/>
  <c r="K420" i="8"/>
  <c r="K421" i="8"/>
  <c r="K422" i="8"/>
  <c r="K423" i="8"/>
  <c r="K424" i="8"/>
  <c r="K425" i="8"/>
  <c r="K426" i="8"/>
  <c r="K427" i="8"/>
  <c r="K428" i="8"/>
  <c r="K429" i="8"/>
  <c r="K430" i="8"/>
  <c r="K431" i="8"/>
  <c r="K432" i="8"/>
  <c r="K433" i="8"/>
  <c r="K434" i="8"/>
  <c r="K435" i="8"/>
  <c r="K436" i="8"/>
  <c r="K437" i="8"/>
  <c r="K438" i="8"/>
  <c r="K439" i="8"/>
  <c r="K440" i="8"/>
  <c r="K441" i="8"/>
  <c r="K442" i="8"/>
  <c r="K443" i="8"/>
  <c r="K444" i="8"/>
  <c r="K445" i="8"/>
  <c r="K446" i="8"/>
  <c r="K447" i="8"/>
  <c r="K448" i="8"/>
  <c r="K449" i="8"/>
  <c r="K450" i="8"/>
  <c r="K451" i="8"/>
  <c r="K452" i="8"/>
  <c r="K453" i="8"/>
  <c r="K454" i="8"/>
  <c r="K455" i="8"/>
  <c r="K456" i="8"/>
  <c r="K457" i="8"/>
  <c r="K458" i="8"/>
  <c r="K459" i="8"/>
  <c r="K460" i="8"/>
  <c r="K461" i="8"/>
  <c r="K462" i="8"/>
  <c r="K463" i="8"/>
  <c r="K464" i="8"/>
  <c r="K465" i="8"/>
  <c r="K466" i="8"/>
  <c r="K467" i="8"/>
  <c r="K468" i="8"/>
  <c r="K469" i="8"/>
  <c r="K470" i="8"/>
  <c r="K471" i="8"/>
  <c r="K472" i="8"/>
  <c r="K473" i="8"/>
  <c r="K474" i="8"/>
  <c r="K475" i="8"/>
  <c r="K476" i="8"/>
  <c r="K477" i="8"/>
  <c r="K478" i="8"/>
  <c r="K479" i="8"/>
  <c r="K480" i="8"/>
  <c r="K481" i="8"/>
  <c r="K482" i="8"/>
  <c r="K483" i="8"/>
  <c r="K484" i="8"/>
  <c r="K485" i="8"/>
  <c r="K486" i="8"/>
  <c r="K487" i="8"/>
  <c r="K488" i="8"/>
  <c r="K489" i="8"/>
  <c r="K490" i="8"/>
  <c r="K491" i="8"/>
  <c r="K492" i="8"/>
  <c r="K493" i="8"/>
  <c r="K494" i="8"/>
  <c r="K495" i="8"/>
  <c r="K496" i="8"/>
  <c r="K497" i="8"/>
  <c r="K498" i="8"/>
  <c r="K499" i="8"/>
  <c r="K500" i="8"/>
  <c r="K501" i="8"/>
  <c r="K502" i="8"/>
  <c r="K503" i="8"/>
  <c r="K504" i="8"/>
  <c r="K505" i="8"/>
  <c r="K506" i="8"/>
  <c r="K507" i="8"/>
  <c r="K508" i="8"/>
  <c r="K509" i="8"/>
  <c r="K510" i="8"/>
  <c r="K511" i="8"/>
  <c r="K512" i="8"/>
  <c r="K513" i="8"/>
  <c r="K514" i="8"/>
  <c r="K515" i="8"/>
  <c r="K516" i="8"/>
  <c r="K517" i="8"/>
  <c r="K518" i="8"/>
  <c r="K519" i="8"/>
  <c r="K520" i="8"/>
  <c r="K521" i="8"/>
  <c r="K522" i="8"/>
  <c r="K523" i="8"/>
  <c r="K524" i="8"/>
  <c r="K525" i="8"/>
  <c r="K526" i="8"/>
  <c r="K527" i="8"/>
  <c r="K528" i="8"/>
  <c r="K529" i="8"/>
  <c r="K530" i="8"/>
  <c r="K531" i="8"/>
  <c r="K532" i="8"/>
  <c r="K533" i="8"/>
  <c r="K534" i="8"/>
  <c r="K535" i="8"/>
  <c r="K536" i="8"/>
  <c r="K537" i="8"/>
  <c r="K538" i="8"/>
  <c r="K539" i="8"/>
  <c r="K540" i="8"/>
  <c r="K541" i="8"/>
  <c r="K542" i="8"/>
  <c r="K543" i="8"/>
  <c r="K544" i="8"/>
  <c r="K545" i="8"/>
  <c r="K546" i="8"/>
  <c r="K547" i="8"/>
  <c r="K548" i="8"/>
  <c r="K549" i="8"/>
  <c r="K550" i="8"/>
  <c r="K551" i="8"/>
  <c r="K552" i="8"/>
  <c r="K553" i="8"/>
  <c r="K554" i="8"/>
  <c r="K555" i="8"/>
  <c r="K556" i="8"/>
  <c r="K557" i="8"/>
  <c r="K558" i="8"/>
  <c r="K559" i="8"/>
  <c r="K560" i="8"/>
  <c r="K561" i="8"/>
  <c r="K562" i="8"/>
  <c r="K563" i="8"/>
  <c r="K564" i="8"/>
  <c r="K565" i="8"/>
  <c r="K566" i="8"/>
  <c r="K567" i="8"/>
  <c r="K568" i="8"/>
  <c r="K569" i="8"/>
  <c r="K570" i="8"/>
  <c r="K571" i="8"/>
  <c r="K572" i="8"/>
  <c r="K573" i="8"/>
  <c r="K574" i="8"/>
  <c r="K575" i="8"/>
  <c r="K576" i="8"/>
  <c r="K577" i="8"/>
  <c r="K578" i="8"/>
  <c r="K579" i="8"/>
  <c r="K580" i="8"/>
  <c r="K581" i="8"/>
  <c r="K582" i="8"/>
  <c r="K583" i="8"/>
  <c r="K584" i="8"/>
  <c r="K585" i="8"/>
  <c r="K586" i="8"/>
  <c r="K587" i="8"/>
  <c r="K588" i="8"/>
  <c r="K589" i="8"/>
  <c r="K590" i="8"/>
  <c r="K591" i="8"/>
  <c r="K592" i="8"/>
  <c r="K593" i="8"/>
  <c r="K594" i="8"/>
  <c r="K595" i="8"/>
  <c r="K596" i="8"/>
  <c r="K597" i="8"/>
  <c r="K598" i="8"/>
  <c r="K599" i="8"/>
  <c r="K600" i="8"/>
  <c r="K601" i="8"/>
  <c r="K602" i="8"/>
  <c r="K603" i="8"/>
  <c r="K604" i="8"/>
  <c r="K605" i="8"/>
  <c r="K606" i="8"/>
  <c r="K607" i="8"/>
  <c r="K608" i="8"/>
  <c r="K609" i="8"/>
  <c r="K610" i="8"/>
  <c r="K611" i="8"/>
  <c r="K612" i="8"/>
  <c r="K613" i="8"/>
  <c r="K614" i="8"/>
  <c r="K615" i="8"/>
  <c r="K616" i="8"/>
  <c r="K617" i="8"/>
  <c r="K618" i="8"/>
  <c r="K619" i="8"/>
  <c r="K620" i="8"/>
  <c r="K621" i="8"/>
  <c r="K622" i="8"/>
  <c r="K623" i="8"/>
  <c r="K624" i="8"/>
  <c r="K625" i="8"/>
  <c r="K626" i="8"/>
  <c r="K627" i="8"/>
  <c r="K628" i="8"/>
  <c r="K629" i="8"/>
  <c r="K630" i="8"/>
  <c r="K631" i="8"/>
  <c r="K632" i="8"/>
  <c r="K633" i="8"/>
  <c r="K634" i="8"/>
  <c r="K635" i="8"/>
  <c r="K636" i="8"/>
  <c r="K637" i="8"/>
  <c r="K638" i="8"/>
  <c r="K639" i="8"/>
  <c r="K640" i="8"/>
  <c r="K641" i="8"/>
  <c r="K642" i="8"/>
  <c r="K643" i="8"/>
  <c r="K644" i="8"/>
  <c r="K645" i="8"/>
  <c r="K646" i="8"/>
  <c r="K647" i="8"/>
  <c r="K648" i="8"/>
  <c r="K649" i="8"/>
  <c r="K650" i="8"/>
  <c r="K651" i="8"/>
  <c r="K652" i="8"/>
  <c r="K653" i="8"/>
  <c r="K654" i="8"/>
  <c r="K655" i="8"/>
  <c r="K3" i="8"/>
  <c r="AQ81" i="4"/>
  <c r="AQ80" i="4"/>
  <c r="AR44" i="4"/>
  <c r="AP45" i="4"/>
  <c r="AP44" i="4"/>
  <c r="Y89" i="4"/>
  <c r="Q58" i="4"/>
  <c r="R58" i="4" s="1"/>
  <c r="Q59" i="4"/>
  <c r="R59" i="4" s="1"/>
  <c r="Q60" i="4"/>
  <c r="R60" i="4" s="1"/>
  <c r="Q61" i="4"/>
  <c r="R61" i="4" s="1"/>
  <c r="Q62" i="4"/>
  <c r="R62" i="4" s="1"/>
  <c r="Q63" i="4"/>
  <c r="R63" i="4" s="1"/>
  <c r="Q64" i="4"/>
  <c r="R64" i="4" s="1"/>
  <c r="Q65" i="4"/>
  <c r="R65" i="4" s="1"/>
  <c r="Q66" i="4"/>
  <c r="R66" i="4" s="1"/>
  <c r="Q67" i="4"/>
  <c r="R67" i="4" s="1"/>
  <c r="Q68" i="4"/>
  <c r="R68" i="4" s="1"/>
  <c r="Q69" i="4"/>
  <c r="R69" i="4" s="1"/>
  <c r="Q70" i="4"/>
  <c r="R70" i="4" s="1"/>
  <c r="Q71" i="4"/>
  <c r="R71" i="4" s="1"/>
  <c r="Q72" i="4"/>
  <c r="R72" i="4" s="1"/>
  <c r="Q73" i="4"/>
  <c r="R73" i="4" s="1"/>
  <c r="Q74" i="4"/>
  <c r="R74" i="4" s="1"/>
  <c r="Q75" i="4"/>
  <c r="R75" i="4" s="1"/>
  <c r="Q76" i="4"/>
  <c r="R76" i="4" s="1"/>
  <c r="Q77" i="4"/>
  <c r="R77" i="4" s="1"/>
  <c r="Q78" i="4"/>
  <c r="R78" i="4" s="1"/>
  <c r="Q79" i="4"/>
  <c r="R79" i="4" s="1"/>
  <c r="Q80" i="4"/>
  <c r="R80" i="4" s="1"/>
  <c r="Q81" i="4"/>
  <c r="R81" i="4" s="1"/>
  <c r="Q82" i="4"/>
  <c r="R82" i="4" s="1"/>
  <c r="Q83" i="4"/>
  <c r="R83" i="4" s="1"/>
  <c r="Q84" i="4"/>
  <c r="R84" i="4" s="1"/>
  <c r="Q85" i="4"/>
  <c r="R85" i="4" s="1"/>
  <c r="Q86" i="4"/>
  <c r="R86" i="4" s="1"/>
  <c r="Q57" i="4"/>
  <c r="R57" i="4" s="1"/>
  <c r="W50" i="4"/>
  <c r="X61" i="4" s="1"/>
  <c r="P221" i="4"/>
  <c r="P218" i="4"/>
  <c r="P165" i="4"/>
  <c r="P162" i="4"/>
  <c r="Q176" i="4" s="1"/>
  <c r="P108" i="4"/>
  <c r="P105" i="4"/>
  <c r="Q114" i="4" s="1"/>
  <c r="R114" i="4" s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23" i="1"/>
  <c r="H4" i="1"/>
  <c r="H16" i="1"/>
  <c r="H13" i="1"/>
  <c r="H14" i="1"/>
  <c r="H15" i="1"/>
  <c r="H12" i="1"/>
  <c r="H5" i="1"/>
  <c r="H6" i="1"/>
  <c r="H7" i="1"/>
  <c r="H8" i="1"/>
  <c r="H9" i="1"/>
  <c r="H10" i="1"/>
  <c r="H11" i="1"/>
  <c r="Q236" i="4" l="1"/>
  <c r="X53" i="4"/>
  <c r="Q235" i="4"/>
  <c r="Q232" i="4"/>
  <c r="Q231" i="4"/>
  <c r="Q175" i="4"/>
  <c r="R175" i="4" s="1"/>
  <c r="Q174" i="4"/>
  <c r="R174" i="4" s="1"/>
  <c r="Q173" i="4"/>
  <c r="R173" i="4" s="1"/>
  <c r="Q142" i="4"/>
  <c r="R142" i="4" s="1"/>
  <c r="Q234" i="4"/>
  <c r="R234" i="4" s="1"/>
  <c r="Q233" i="4"/>
  <c r="R233" i="4" s="1"/>
  <c r="Q230" i="4"/>
  <c r="R230" i="4" s="1"/>
  <c r="Q229" i="4"/>
  <c r="R229" i="4" s="1"/>
  <c r="Q177" i="4"/>
  <c r="R177" i="4" s="1"/>
  <c r="Q117" i="4"/>
  <c r="R117" i="4" s="1"/>
  <c r="X82" i="4"/>
  <c r="Q115" i="4"/>
  <c r="R115" i="4" s="1"/>
  <c r="X81" i="4"/>
  <c r="X59" i="4"/>
  <c r="Y59" i="4" s="1"/>
  <c r="X80" i="4"/>
  <c r="X75" i="4"/>
  <c r="Q227" i="4"/>
  <c r="R227" i="4" s="1"/>
  <c r="Q139" i="4"/>
  <c r="R139" i="4" s="1"/>
  <c r="X73" i="4"/>
  <c r="Q197" i="4"/>
  <c r="R197" i="4" s="1"/>
  <c r="Q254" i="4"/>
  <c r="R254" i="4" s="1"/>
  <c r="X71" i="4"/>
  <c r="Q195" i="4"/>
  <c r="R195" i="4" s="1"/>
  <c r="Q252" i="4"/>
  <c r="R252" i="4" s="1"/>
  <c r="X69" i="4"/>
  <c r="Y69" i="4" s="1"/>
  <c r="Q193" i="4"/>
  <c r="R193" i="4" s="1"/>
  <c r="Q250" i="4"/>
  <c r="R250" i="4" s="1"/>
  <c r="Q248" i="4"/>
  <c r="R248" i="4" s="1"/>
  <c r="Q130" i="4"/>
  <c r="R130" i="4" s="1"/>
  <c r="Q129" i="4"/>
  <c r="Q188" i="4"/>
  <c r="R188" i="4" s="1"/>
  <c r="X60" i="4"/>
  <c r="Y60" i="4" s="1"/>
  <c r="Q200" i="4"/>
  <c r="R200" i="4" s="1"/>
  <c r="Q199" i="4"/>
  <c r="R199" i="4" s="1"/>
  <c r="Q136" i="4"/>
  <c r="R136" i="4" s="1"/>
  <c r="Q135" i="4"/>
  <c r="R135" i="4" s="1"/>
  <c r="X68" i="4"/>
  <c r="Y68" i="4" s="1"/>
  <c r="Q127" i="4"/>
  <c r="R127" i="4" s="1"/>
  <c r="Q172" i="4"/>
  <c r="R172" i="4" s="1"/>
  <c r="X78" i="4"/>
  <c r="Y78" i="4" s="1"/>
  <c r="Q228" i="4"/>
  <c r="R228" i="4" s="1"/>
  <c r="X77" i="4"/>
  <c r="Y77" i="4" s="1"/>
  <c r="Q171" i="4"/>
  <c r="R171" i="4" s="1"/>
  <c r="Q141" i="4"/>
  <c r="R141" i="4" s="1"/>
  <c r="X74" i="4"/>
  <c r="Y74" i="4" s="1"/>
  <c r="Q256" i="4"/>
  <c r="R256" i="4" s="1"/>
  <c r="Q138" i="4"/>
  <c r="R138" i="4" s="1"/>
  <c r="X72" i="4"/>
  <c r="Q196" i="4"/>
  <c r="R196" i="4" s="1"/>
  <c r="Q253" i="4"/>
  <c r="R253" i="4" s="1"/>
  <c r="X70" i="4"/>
  <c r="Q194" i="4"/>
  <c r="R194" i="4" s="1"/>
  <c r="Q134" i="4"/>
  <c r="R134" i="4" s="1"/>
  <c r="Q132" i="4"/>
  <c r="R132" i="4" s="1"/>
  <c r="X67" i="4"/>
  <c r="Y67" i="4" s="1"/>
  <c r="Q191" i="4"/>
  <c r="R191" i="4" s="1"/>
  <c r="X66" i="4"/>
  <c r="Y66" i="4" s="1"/>
  <c r="Q190" i="4"/>
  <c r="R190" i="4" s="1"/>
  <c r="X65" i="4"/>
  <c r="Y65" i="4" s="1"/>
  <c r="Q189" i="4"/>
  <c r="R189" i="4" s="1"/>
  <c r="X64" i="4"/>
  <c r="Y64" i="4" s="1"/>
  <c r="Q246" i="4"/>
  <c r="R246" i="4" s="1"/>
  <c r="Q128" i="4"/>
  <c r="X63" i="4"/>
  <c r="Y63" i="4" s="1"/>
  <c r="Q187" i="4"/>
  <c r="R187" i="4" s="1"/>
  <c r="Q244" i="4"/>
  <c r="R244" i="4" s="1"/>
  <c r="Q243" i="4"/>
  <c r="R243" i="4" s="1"/>
  <c r="Q185" i="4"/>
  <c r="R185" i="4" s="1"/>
  <c r="Q125" i="4"/>
  <c r="R125" i="4" s="1"/>
  <c r="Q242" i="4"/>
  <c r="R242" i="4" s="1"/>
  <c r="Q241" i="4"/>
  <c r="R241" i="4" s="1"/>
  <c r="Q123" i="4"/>
  <c r="R123" i="4" s="1"/>
  <c r="Q240" i="4"/>
  <c r="R240" i="4" s="1"/>
  <c r="Q182" i="4"/>
  <c r="R182" i="4" s="1"/>
  <c r="Q122" i="4"/>
  <c r="R122" i="4" s="1"/>
  <c r="X57" i="4"/>
  <c r="Y57" i="4" s="1"/>
  <c r="Q239" i="4"/>
  <c r="R239" i="4" s="1"/>
  <c r="Q181" i="4"/>
  <c r="R181" i="4" s="1"/>
  <c r="Q121" i="4"/>
  <c r="R121" i="4" s="1"/>
  <c r="X56" i="4"/>
  <c r="Y56" i="4" s="1"/>
  <c r="Q238" i="4"/>
  <c r="Q180" i="4"/>
  <c r="R180" i="4" s="1"/>
  <c r="Q120" i="4"/>
  <c r="R120" i="4" s="1"/>
  <c r="X55" i="4"/>
  <c r="Y55" i="4" s="1"/>
  <c r="X79" i="4"/>
  <c r="Y79" i="4" s="1"/>
  <c r="Q143" i="4"/>
  <c r="R143" i="4" s="1"/>
  <c r="X76" i="4"/>
  <c r="Y76" i="4" s="1"/>
  <c r="Q140" i="4"/>
  <c r="R140" i="4" s="1"/>
  <c r="Q198" i="4"/>
  <c r="R198" i="4" s="1"/>
  <c r="Q255" i="4"/>
  <c r="R255" i="4" s="1"/>
  <c r="Q137" i="4"/>
  <c r="R137" i="4" s="1"/>
  <c r="Q251" i="4"/>
  <c r="R251" i="4" s="1"/>
  <c r="Q133" i="4"/>
  <c r="R133" i="4" s="1"/>
  <c r="Q192" i="4"/>
  <c r="Q249" i="4"/>
  <c r="R249" i="4" s="1"/>
  <c r="Q131" i="4"/>
  <c r="R131" i="4" s="1"/>
  <c r="Q247" i="4"/>
  <c r="R247" i="4" s="1"/>
  <c r="Q245" i="4"/>
  <c r="R245" i="4" s="1"/>
  <c r="X62" i="4"/>
  <c r="Y62" i="4" s="1"/>
  <c r="Q186" i="4"/>
  <c r="R186" i="4" s="1"/>
  <c r="Q126" i="4"/>
  <c r="R126" i="4" s="1"/>
  <c r="Q184" i="4"/>
  <c r="R184" i="4" s="1"/>
  <c r="Q124" i="4"/>
  <c r="R124" i="4" s="1"/>
  <c r="Q183" i="4"/>
  <c r="R183" i="4" s="1"/>
  <c r="X58" i="4"/>
  <c r="Y58" i="4" s="1"/>
  <c r="Q237" i="4"/>
  <c r="R237" i="4" s="1"/>
  <c r="Q179" i="4"/>
  <c r="R179" i="4" s="1"/>
  <c r="Q119" i="4"/>
  <c r="R119" i="4" s="1"/>
  <c r="X54" i="4"/>
  <c r="Y54" i="4" s="1"/>
  <c r="Q178" i="4"/>
  <c r="R178" i="4" s="1"/>
  <c r="Q118" i="4"/>
  <c r="R118" i="4" s="1"/>
  <c r="Q116" i="4"/>
  <c r="R116" i="4" s="1"/>
  <c r="Y53" i="4"/>
  <c r="Y81" i="4"/>
  <c r="Y80" i="4"/>
  <c r="Y75" i="4"/>
  <c r="R238" i="4"/>
  <c r="Y82" i="4"/>
  <c r="Y73" i="4"/>
  <c r="Y72" i="4"/>
  <c r="Y71" i="4"/>
  <c r="Y70" i="4"/>
  <c r="Y61" i="4"/>
  <c r="R176" i="4"/>
  <c r="R236" i="4"/>
  <c r="R235" i="4"/>
  <c r="R192" i="4"/>
  <c r="R232" i="4"/>
  <c r="R231" i="4"/>
  <c r="R129" i="4"/>
  <c r="R128" i="4"/>
  <c r="R88" i="4"/>
  <c r="R145" i="4" l="1"/>
  <c r="Y84" i="4"/>
  <c r="Y85" i="4" s="1"/>
  <c r="R258" i="4"/>
  <c r="R202" i="4"/>
  <c r="W111" i="4" l="1"/>
  <c r="W119" i="4"/>
</calcChain>
</file>

<file path=xl/sharedStrings.xml><?xml version="1.0" encoding="utf-8"?>
<sst xmlns="http://schemas.openxmlformats.org/spreadsheetml/2006/main" count="584" uniqueCount="277">
  <si>
    <t>Traditional Programming</t>
  </si>
  <si>
    <t>Machine Learning</t>
  </si>
  <si>
    <t>Associate Data Scientist</t>
  </si>
  <si>
    <t>Data Scientist</t>
  </si>
  <si>
    <t>Experience in Years</t>
  </si>
  <si>
    <t>Senior Data Scientist</t>
  </si>
  <si>
    <t>Data Science Lead</t>
  </si>
  <si>
    <t>Disclaimer: NOT BASED ON REAL DATA</t>
  </si>
  <si>
    <t>Principal Data Scientist</t>
  </si>
  <si>
    <t>Salary</t>
  </si>
  <si>
    <t>Title</t>
  </si>
  <si>
    <t>ONE of the valid logics to get the Salary</t>
  </si>
  <si>
    <t>Example</t>
  </si>
  <si>
    <t>Business Rule</t>
  </si>
  <si>
    <t>Years of Experience</t>
  </si>
  <si>
    <t>In Python:</t>
  </si>
  <si>
    <t>Company X implemented this Salary Grade table on the right as a guide to determine how much is their budget for hiring a Data Scientist based on experience.</t>
  </si>
  <si>
    <t>For me, Machine Learning just sounds intidimidating, but it's not fancy! It's nothing but just another Geometry problem.</t>
  </si>
  <si>
    <t>Let's go back to high school and find the equation of a line given two points!</t>
  </si>
  <si>
    <t>y2</t>
  </si>
  <si>
    <t>y1</t>
  </si>
  <si>
    <t>x2</t>
  </si>
  <si>
    <t>x1</t>
  </si>
  <si>
    <t>y2 - y1</t>
  </si>
  <si>
    <t>x2 -x1</t>
  </si>
  <si>
    <t xml:space="preserve">y = </t>
  </si>
  <si>
    <t>mx + b</t>
  </si>
  <si>
    <t xml:space="preserve">m = </t>
  </si>
  <si>
    <t>m =</t>
  </si>
  <si>
    <t>y = 20000x + b</t>
  </si>
  <si>
    <t>40000 = 20000(1) + b</t>
  </si>
  <si>
    <t>b = 40000 - 20000(1)</t>
  </si>
  <si>
    <t>b = 20000</t>
  </si>
  <si>
    <t xml:space="preserve"> </t>
  </si>
  <si>
    <t>100000 = 20000(4) + b</t>
  </si>
  <si>
    <t>b = 10000 - 20000(4)</t>
  </si>
  <si>
    <t>y = 20000(x) + 20000</t>
  </si>
  <si>
    <r>
      <t xml:space="preserve">According to Wikipedia, "Machine learning (ML) is a field of study in artificial intelligence concerned with the development and study of statistical algorithms that can learn from data and generalize to unseen data, and thus perform tasks </t>
    </r>
    <r>
      <rPr>
        <b/>
        <sz val="11"/>
        <color theme="3"/>
        <rFont val="Aptos Narrow"/>
        <family val="2"/>
        <scheme val="minor"/>
      </rPr>
      <t>without explicit</t>
    </r>
    <r>
      <rPr>
        <sz val="11"/>
        <color theme="1"/>
        <rFont val="Aptos Narrow"/>
        <family val="2"/>
        <scheme val="minor"/>
      </rPr>
      <t xml:space="preserve"> instructions.Recently, artificial neural networks have been able to surpass many previous approaches in performance."</t>
    </r>
  </si>
  <si>
    <t>Let's graph!</t>
  </si>
  <si>
    <t>Another way:</t>
  </si>
  <si>
    <t>Step 1: Solve for the slope or m in the equation y = mx +b</t>
  </si>
  <si>
    <t>Step 2: Plug in the solved m to the equation y = mx +b</t>
  </si>
  <si>
    <t>Step 3: Choose a pair of x and y in the table on the left, and also plug in to y = mx +b</t>
  </si>
  <si>
    <t>Step 4: Solve for y-int or b</t>
  </si>
  <si>
    <t>Step 5: Plug in slope (m) and y-int (b) to the equation y = mx + b)</t>
  </si>
  <si>
    <t>Steps / Algorithm:</t>
  </si>
  <si>
    <t>Let's act as if we're the machine learning following an algorithm!</t>
  </si>
  <si>
    <t>Plug in tehh equation / model learned by ML</t>
  </si>
  <si>
    <t>ML in the Perspective of Analytic Geometry</t>
  </si>
  <si>
    <t>Source: @teenybiscuit https://medium.com/@cristianduguet/chihuahua-or-muffin-38560baf629d</t>
  </si>
  <si>
    <t>Let's explain ML like I am 5!</t>
  </si>
  <si>
    <t>How do you know it's not a muffin? Not a dog?</t>
  </si>
  <si>
    <t>Questions:</t>
  </si>
  <si>
    <t>What makes it a muffin? A dog?</t>
  </si>
  <si>
    <t>More examples! Imagine you are a student ranting on an exam because the questions are not in the examples provided during class…</t>
  </si>
  <si>
    <t>Id</t>
  </si>
  <si>
    <t>SepalLengthCm</t>
  </si>
  <si>
    <t>SepalWidthCm</t>
  </si>
  <si>
    <t>PetalLengthCm</t>
  </si>
  <si>
    <t>PetalWidthCm</t>
  </si>
  <si>
    <t>Species</t>
  </si>
  <si>
    <t>Iris-setosa</t>
  </si>
  <si>
    <t>Iris-versicolor</t>
  </si>
  <si>
    <t>Iris-virginica</t>
  </si>
  <si>
    <t>Properties of the data used for prediction or classification</t>
  </si>
  <si>
    <t>Predicted category or value of the data (column to predict or classify)</t>
  </si>
  <si>
    <t>Sample</t>
  </si>
  <si>
    <t>A single data point within the dataset (1 row)</t>
  </si>
  <si>
    <t>Label</t>
  </si>
  <si>
    <t>The target value of a single data point</t>
  </si>
  <si>
    <t>Source: https://eminebozkus.medium.com/exploring-the-iris-flower-dataset-4e000bcc266c</t>
  </si>
  <si>
    <t>Dependent Variable</t>
  </si>
  <si>
    <t>Continuous</t>
  </si>
  <si>
    <t>Discrete / Categorical</t>
  </si>
  <si>
    <t>StatsQuest</t>
  </si>
  <si>
    <t>Elijah Appiah</t>
  </si>
  <si>
    <t>Drew Tyre</t>
  </si>
  <si>
    <t>Predictor / Features / Attributes / Independent Variable / x</t>
  </si>
  <si>
    <t>Target / Dependent Variable / y</t>
  </si>
  <si>
    <t>1. Use least-squares to fit a line to the data</t>
  </si>
  <si>
    <t>2. Calculate r-squared</t>
  </si>
  <si>
    <t>3. Calculate a p-value for r-squared</t>
  </si>
  <si>
    <t>YearsExperience</t>
  </si>
  <si>
    <t>b =</t>
  </si>
  <si>
    <t>Steps in fitting a line using linear regression:</t>
  </si>
  <si>
    <t>Sample Dataset:</t>
  </si>
  <si>
    <t>Calculate the residuals</t>
  </si>
  <si>
    <t>Residual</t>
  </si>
  <si>
    <t>Square of Residuals</t>
  </si>
  <si>
    <t>Sum of Squared Residuals</t>
  </si>
  <si>
    <t>y =</t>
  </si>
  <si>
    <t>The equation therefore is:</t>
  </si>
  <si>
    <t>80000=</t>
  </si>
  <si>
    <t>5000x + b</t>
  </si>
  <si>
    <t xml:space="preserve">5000(6) + b </t>
  </si>
  <si>
    <t>5000x + 56012</t>
  </si>
  <si>
    <t>10000x + b</t>
  </si>
  <si>
    <t xml:space="preserve">10000(6) + b </t>
  </si>
  <si>
    <t>10000x + 20000</t>
  </si>
  <si>
    <t>15000x + b</t>
  </si>
  <si>
    <t xml:space="preserve">15000(6) + b </t>
  </si>
  <si>
    <t>80000 =</t>
  </si>
  <si>
    <t>15000x - 10000</t>
  </si>
  <si>
    <t>Rotation with the least squares</t>
  </si>
  <si>
    <t>Equation</t>
  </si>
  <si>
    <t>This is why the method for fitting the line is called least squares</t>
  </si>
  <si>
    <t>How to determine how good is that guess?</t>
  </si>
  <si>
    <t>The slope being positive and not 0 mean the years of experience</t>
  </si>
  <si>
    <t>can help guess the salary</t>
  </si>
  <si>
    <t>We use R-squared!</t>
  </si>
  <si>
    <t>R-Squared</t>
  </si>
  <si>
    <t>Least Squares</t>
  </si>
  <si>
    <t>Average Salary</t>
  </si>
  <si>
    <t>Sum of squares around the mean</t>
  </si>
  <si>
    <t>Variation around the mean</t>
  </si>
  <si>
    <t>Average sum of squares per sample salary</t>
  </si>
  <si>
    <t>var(mean)</t>
  </si>
  <si>
    <t>Sum of squares around the least-squares fit</t>
  </si>
  <si>
    <t>var(fit)</t>
  </si>
  <si>
    <t>Variation around the fit</t>
  </si>
  <si>
    <t>Average of the sum of squares</t>
  </si>
  <si>
    <t>There is less variation around the line that was fitted by least-squares</t>
  </si>
  <si>
    <t>In another way, it also means that the residuals are smaller.</t>
  </si>
  <si>
    <t>Residuals</t>
  </si>
  <si>
    <t>We say that some of the variation in salary is "explained" by</t>
  </si>
  <si>
    <t>taking years of experience into account.</t>
  </si>
  <si>
    <t>And shorter experience has lower salary</t>
  </si>
  <si>
    <t>In other words, longer experience has higher salary</t>
  </si>
  <si>
    <t>R-squared tells us how much of the variation in salary can</t>
  </si>
  <si>
    <t>be explained by taking years of experience into account</t>
  </si>
  <si>
    <t>R-squared</t>
  </si>
  <si>
    <t>(var(mean) -var(fit))/var(mean)</t>
  </si>
  <si>
    <t>The less the var(fit), the higher the R-squared</t>
  </si>
  <si>
    <t>There is 94.24% reduction in variance when we take years of experience into account</t>
  </si>
  <si>
    <t>Alternatively, years of experience explains 94.28% of the variation in salary</t>
  </si>
  <si>
    <t xml:space="preserve">R-suqared is also equal to </t>
  </si>
  <si>
    <t>(SS(mean)-SS(fit))/SS(mean)</t>
  </si>
  <si>
    <t>Source: https://www.naukri.com/code360/library/linear-regression-in-machine-learning</t>
  </si>
  <si>
    <t>How to find the optimal rotation for the a line?</t>
  </si>
  <si>
    <t>Get the derivative of the SSR function.</t>
  </si>
  <si>
    <t>The derivative determines the slope for every point.</t>
  </si>
  <si>
    <t>The slope at the best point, where we have the least squares, is 0</t>
  </si>
  <si>
    <t>Every rotation represents different values of m (slope) and b (intercept)</t>
  </si>
  <si>
    <t>Determining the partial derivatives with respect to m and b,</t>
  </si>
  <si>
    <t>and setting the partial derivatives = 0,</t>
  </si>
  <si>
    <t>Source: https://www.youtube.com/watch?v=PaFPbb66DxQ</t>
  </si>
  <si>
    <t>Representing the m, b, and SSR using a 3D graph shows</t>
  </si>
  <si>
    <t>jbstatistics</t>
  </si>
  <si>
    <t>DataCamp</t>
  </si>
  <si>
    <t>Regression Objectives</t>
  </si>
  <si>
    <t>Regression is a means to explore variation in some quantity</t>
  </si>
  <si>
    <t>Variation is separated by EXPLAINED and UNEXPLAINED components/variables</t>
  </si>
  <si>
    <t>sedstatistics</t>
  </si>
  <si>
    <t xml:space="preserve">There are unexplained components in regression. </t>
  </si>
  <si>
    <t>Regression is capable of quantifying how much of those are unexplained (and also explained)</t>
  </si>
  <si>
    <r>
      <rPr>
        <sz val="11"/>
        <color theme="5"/>
        <rFont val="Aptos Narrow"/>
        <family val="2"/>
        <scheme val="minor"/>
      </rPr>
      <t>error term</t>
    </r>
    <r>
      <rPr>
        <sz val="11"/>
        <color theme="1"/>
        <rFont val="Aptos Narrow"/>
        <family val="2"/>
        <scheme val="minor"/>
      </rPr>
      <t xml:space="preserve"> is the residual</t>
    </r>
  </si>
  <si>
    <t>We can estimate for m and b</t>
  </si>
  <si>
    <r>
      <t xml:space="preserve">y = B(0) +B(1) + </t>
    </r>
    <r>
      <rPr>
        <sz val="11"/>
        <color theme="5"/>
        <rFont val="Aptos Narrow"/>
        <family val="2"/>
        <scheme val="minor"/>
      </rPr>
      <t>e</t>
    </r>
  </si>
  <si>
    <t>Source: https://sixsigmadsi.com/glossary/regression-equation/</t>
  </si>
  <si>
    <t>SST</t>
  </si>
  <si>
    <t>SST (Sum of Squares Total)</t>
  </si>
  <si>
    <t>0 * x + 76003</t>
  </si>
  <si>
    <t>SSE (Sum of Squares due to Error)</t>
  </si>
  <si>
    <t>SST =  SSR + SSE</t>
  </si>
  <si>
    <t>SS(fit) or SSE</t>
  </si>
  <si>
    <t>SS(mean) or SST</t>
  </si>
  <si>
    <t>SSR / SST</t>
  </si>
  <si>
    <t>(SST-SSE)/SST</t>
  </si>
  <si>
    <t>How much of the variation in salary is proportion is explained by years of experience?</t>
  </si>
  <si>
    <t>R-squared is the proportion of the variation in the y-variable being explained by the variation in x-variable.</t>
  </si>
  <si>
    <t>If SSR is high,  SSE is small, data points are close to the line</t>
  </si>
  <si>
    <t>if SSE is high, SSR is small, data points are farther from the line</t>
  </si>
  <si>
    <t>What is the minimum number of data points to run a regression?</t>
  </si>
  <si>
    <t>Probably n = 2?</t>
  </si>
  <si>
    <t>Because 2 is the least number of data points where you can draw a line</t>
  </si>
  <si>
    <t>BUT, with only 2 data points, we can always draw a line without a possibility of error</t>
  </si>
  <si>
    <t>df = 1</t>
  </si>
  <si>
    <t>n = 3</t>
  </si>
  <si>
    <t>df = n - k - 1</t>
  </si>
  <si>
    <t>What is the minimum number of samples you need for linear regression with k</t>
  </si>
  <si>
    <t>independent variables?</t>
  </si>
  <si>
    <t>You can draw a plane of best fit for any 3 data points</t>
  </si>
  <si>
    <t>By adding more explanatory variables, degrees of freedom are reduced</t>
  </si>
  <si>
    <t>The opportunity for error in the model is reduced</t>
  </si>
  <si>
    <t>Source: https://www.youtube.com/watch?v=eYTumjgE2IY</t>
  </si>
  <si>
    <t>df = 2</t>
  </si>
  <si>
    <t>High k, low df, high R-squared</t>
  </si>
  <si>
    <t>Degrees of Freedom and Adjusted R-squared</t>
  </si>
  <si>
    <t>Source: https://medium.com/analytics-vidhya/adjusted-r-squared-formula-explanation-1ce033e25699</t>
  </si>
  <si>
    <t>1 variable</t>
  </si>
  <si>
    <t>k = 1</t>
  </si>
  <si>
    <t>2 variables</t>
  </si>
  <si>
    <t xml:space="preserve">k = 2 </t>
  </si>
  <si>
    <t>df = 0</t>
  </si>
  <si>
    <t>There is a loss in opportunity to show error</t>
  </si>
  <si>
    <t>Adjusted R=squared accounts for the loss of degrees of freedom when</t>
  </si>
  <si>
    <t>there are additional variables</t>
  </si>
  <si>
    <t>If they are not close. We might need to have more data or number of observations</t>
  </si>
  <si>
    <t>The variation in salary explained by yrs of expi</t>
  </si>
  <si>
    <t>divided by the variation in salary not explained</t>
  </si>
  <si>
    <t>by years of expi</t>
  </si>
  <si>
    <t>SSR</t>
  </si>
  <si>
    <t>divided by</t>
  </si>
  <si>
    <t>SSE</t>
  </si>
  <si>
    <t>or</t>
  </si>
  <si>
    <t>(SST-SSE)</t>
  </si>
  <si>
    <t>F =</t>
  </si>
  <si>
    <t>=</t>
  </si>
  <si>
    <t>Rgeression needs to have a possibility for error</t>
  </si>
  <si>
    <t>In simple linear regression, k = 1</t>
  </si>
  <si>
    <t>What is the least  n where there is a possibility for error?</t>
  </si>
  <si>
    <t>In multiple linear regression, k &gt; 1</t>
  </si>
  <si>
    <t>k - is the number of explanatory variables</t>
  </si>
  <si>
    <t>Insteaed of a 2D plot, we can use a 3D plot to repressent regression with 2 ind var</t>
  </si>
  <si>
    <t>Instead of a line, think of a plane to fit the data</t>
  </si>
  <si>
    <t>Adding more variables despite how useless they are, will make R-squared higher</t>
  </si>
  <si>
    <t>To addtess, that adjusted R-squared was introduced</t>
  </si>
  <si>
    <t>R-squared should then be close to adjusted R-squared</t>
  </si>
  <si>
    <t>multiplied by</t>
  </si>
  <si>
    <t xml:space="preserve">F = </t>
  </si>
  <si>
    <t>Same numerator with R-squared</t>
  </si>
  <si>
    <t>Different denominator</t>
  </si>
  <si>
    <t>SS(mean)-SS(fit)</t>
  </si>
  <si>
    <t>SS(fit)</t>
  </si>
  <si>
    <t>SS(mean)-SS(fit) / (Pfit - Pmean)</t>
  </si>
  <si>
    <t>SS(fit) / (n - Pfit)</t>
  </si>
  <si>
    <t>Pfit is the number f parameters in the regression line (m, b)</t>
  </si>
  <si>
    <t>Pmean is the number of parameters in the horizontal line (b)</t>
  </si>
  <si>
    <t>In simple linea regression, Pfit = 2 , Pmean is always 1</t>
  </si>
  <si>
    <t>Thus, Pfit - Pmean = 1</t>
  </si>
  <si>
    <t>Extended formula, to make the sum of squares in variance form</t>
  </si>
  <si>
    <t>n is the number of samples. We sibtract by Pfit to take into account</t>
  </si>
  <si>
    <t>the number of vairables (similar to the df concept)</t>
  </si>
  <si>
    <t>Generally, we want F to be a big number</t>
  </si>
  <si>
    <t>F-stat and p-value</t>
  </si>
  <si>
    <t>t-stat = coefficient / std. error</t>
  </si>
  <si>
    <t>std. error = sqrt of variance</t>
  </si>
  <si>
    <t>For 95% significance,</t>
  </si>
  <si>
    <t xml:space="preserve"> this should be &gt; 1.96</t>
  </si>
  <si>
    <t>Source: https://courses.lumenlearning.com/introstats1/chapter/facts-about-the-f-distribution/</t>
  </si>
  <si>
    <t>Source: https://www.youtube.com/watch?v=VvlqA-iO2HA</t>
  </si>
  <si>
    <t>How to turn F into p-value?</t>
  </si>
  <si>
    <t>Steps:</t>
  </si>
  <si>
    <t>1. Generate random data</t>
  </si>
  <si>
    <t>2. Calculate the mean and SS(mean) or SST</t>
  </si>
  <si>
    <t>3. Calculate the fit and SS(fit) or SSE</t>
  </si>
  <si>
    <t>4. Plug the numbers into the equation above, and solve for F</t>
  </si>
  <si>
    <t>5. Plot the F-stat into a historgram</t>
  </si>
  <si>
    <t>6. Repeat steps 1 to 5, hundres to millions of times</t>
  </si>
  <si>
    <t>Another way of solving p-value</t>
  </si>
  <si>
    <t>p-value is the number of extreme values divided by total no. of values</t>
  </si>
  <si>
    <t>Statistics</t>
  </si>
  <si>
    <t>Training and Testing</t>
  </si>
  <si>
    <t>Testing set</t>
  </si>
  <si>
    <t>Training set</t>
  </si>
  <si>
    <t>df_train</t>
  </si>
  <si>
    <t>df_test</t>
  </si>
  <si>
    <t>Machine Learning Pipeline</t>
  </si>
  <si>
    <t>Training and Testing in a Dataset</t>
  </si>
  <si>
    <t>Emma Ding</t>
  </si>
  <si>
    <t>Mikko Rönkkö</t>
  </si>
  <si>
    <t>Source: https://www.researchgate.net/figure/The-main-types-of-machine-learning-Main-approaches-include-classification-and_fig1_354960266</t>
  </si>
  <si>
    <t>Linear Regression Model</t>
  </si>
  <si>
    <t>Linear Probability Model</t>
  </si>
  <si>
    <t>Logit Model</t>
  </si>
  <si>
    <t>Probit Model</t>
  </si>
  <si>
    <t>Source: https://scikit-learn.org/stable/tutorial/machine_learning_map/</t>
  </si>
  <si>
    <t>Train Set</t>
  </si>
  <si>
    <t>childHeight</t>
  </si>
  <si>
    <t>pred</t>
  </si>
  <si>
    <t>Test Set</t>
  </si>
  <si>
    <t>residual error</t>
  </si>
  <si>
    <t>absolute error</t>
  </si>
  <si>
    <t>MAE</t>
  </si>
  <si>
    <t>squared error</t>
  </si>
  <si>
    <t>MSE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</si>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</sst>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2" x14ac:knownFonts="1">
    <font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1"/>
      <color theme="2"/>
      <name val="Aptos Narrow"/>
      <family val="2"/>
      <scheme val="minor"/>
    </font>
    <font>
      <b/>
      <sz val="11"/>
      <color theme="2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11"/>
      <color theme="5"/>
      <name val="Aptos Narrow"/>
      <family val="2"/>
      <scheme val="minor"/>
    </font>
    <font>
      <sz val="11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2" fillId="2" borderId="0" xfId="0" applyFont="1" applyFill="1"/>
    <xf numFmtId="0" fontId="0" fillId="0" borderId="2" xfId="0" applyBorder="1"/>
    <xf numFmtId="0" fontId="2" fillId="2" borderId="0" xfId="0" applyFont="1" applyFill="1" applyAlignment="1">
      <alignment horizontal="center"/>
    </xf>
    <xf numFmtId="0" fontId="0" fillId="0" borderId="2" xfId="0" applyBorder="1" applyAlignment="1">
      <alignment horizontal="right"/>
    </xf>
    <xf numFmtId="0" fontId="0" fillId="0" borderId="2" xfId="0" applyBorder="1" applyAlignment="1">
      <alignment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0" fillId="3" borderId="0" xfId="0" applyFill="1"/>
    <xf numFmtId="0" fontId="0" fillId="3" borderId="0" xfId="0" applyFill="1" applyAlignment="1">
      <alignment vertical="center" wrapText="1"/>
    </xf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0" borderId="2" xfId="0" applyBorder="1" applyAlignment="1">
      <alignment horizontal="center" vertical="center"/>
    </xf>
    <xf numFmtId="0" fontId="0" fillId="8" borderId="2" xfId="0" applyFill="1" applyBorder="1"/>
    <xf numFmtId="0" fontId="0" fillId="0" borderId="3" xfId="0" applyBorder="1"/>
    <xf numFmtId="0" fontId="0" fillId="0" borderId="0" xfId="0" applyAlignment="1">
      <alignment horizontal="left"/>
    </xf>
    <xf numFmtId="0" fontId="4" fillId="0" borderId="0" xfId="0" applyFont="1"/>
    <xf numFmtId="0" fontId="2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2" borderId="0" xfId="0" applyFill="1"/>
    <xf numFmtId="0" fontId="5" fillId="2" borderId="0" xfId="0" applyFont="1" applyFill="1"/>
    <xf numFmtId="0" fontId="0" fillId="9" borderId="0" xfId="0" applyFill="1"/>
    <xf numFmtId="0" fontId="6" fillId="9" borderId="0" xfId="0" applyFont="1" applyFill="1"/>
    <xf numFmtId="0" fontId="0" fillId="10" borderId="0" xfId="0" applyFill="1"/>
    <xf numFmtId="0" fontId="5" fillId="10" borderId="0" xfId="0" applyFont="1" applyFill="1"/>
    <xf numFmtId="0" fontId="0" fillId="11" borderId="0" xfId="0" applyFill="1"/>
    <xf numFmtId="0" fontId="5" fillId="11" borderId="0" xfId="0" applyFont="1" applyFill="1"/>
    <xf numFmtId="0" fontId="0" fillId="0" borderId="0" xfId="0" applyAlignment="1">
      <alignment horizontal="right"/>
    </xf>
    <xf numFmtId="0" fontId="7" fillId="10" borderId="0" xfId="0" applyFont="1" applyFill="1"/>
    <xf numFmtId="43" fontId="0" fillId="0" borderId="0" xfId="1" applyFont="1"/>
    <xf numFmtId="0" fontId="7" fillId="11" borderId="0" xfId="0" applyFont="1" applyFill="1"/>
    <xf numFmtId="0" fontId="7" fillId="12" borderId="0" xfId="0" applyFont="1" applyFill="1"/>
    <xf numFmtId="0" fontId="9" fillId="0" borderId="0" xfId="0" applyFont="1"/>
    <xf numFmtId="0" fontId="0" fillId="0" borderId="1" xfId="0" applyBorder="1"/>
    <xf numFmtId="0" fontId="5" fillId="12" borderId="0" xfId="0" applyFont="1" applyFill="1"/>
    <xf numFmtId="0" fontId="6" fillId="12" borderId="0" xfId="0" applyFont="1" applyFill="1"/>
    <xf numFmtId="0" fontId="0" fillId="13" borderId="0" xfId="0" applyFill="1"/>
    <xf numFmtId="0" fontId="11" fillId="13" borderId="0" xfId="0" applyFont="1" applyFill="1"/>
    <xf numFmtId="0" fontId="0" fillId="8" borderId="0" xfId="0" applyFill="1"/>
    <xf numFmtId="0" fontId="2" fillId="2" borderId="0" xfId="0" applyFont="1" applyFill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left" wrapText="1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6" fillId="9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6" fillId="11" borderId="0" xfId="0" applyFon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 Based</a:t>
            </a:r>
            <a:r>
              <a:rPr lang="en-US" baseline="0"/>
              <a:t> on Experience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'What is Machine Learning'!$O$40</c:f>
              <c:strCache>
                <c:ptCount val="1"/>
                <c:pt idx="0">
                  <c:v>Salary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'What is Machine Learning'!$N$41:$N$60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'What is Machine Learning'!$O$41:$O$60</c:f>
              <c:numCache>
                <c:formatCode>General</c:formatCode>
                <c:ptCount val="20"/>
                <c:pt idx="0">
                  <c:v>40000</c:v>
                </c:pt>
                <c:pt idx="1">
                  <c:v>60000</c:v>
                </c:pt>
                <c:pt idx="2">
                  <c:v>80000</c:v>
                </c:pt>
                <c:pt idx="3">
                  <c:v>100000</c:v>
                </c:pt>
                <c:pt idx="4">
                  <c:v>120000</c:v>
                </c:pt>
                <c:pt idx="5">
                  <c:v>140000</c:v>
                </c:pt>
                <c:pt idx="6">
                  <c:v>160000</c:v>
                </c:pt>
                <c:pt idx="7">
                  <c:v>180000</c:v>
                </c:pt>
                <c:pt idx="8">
                  <c:v>200000</c:v>
                </c:pt>
                <c:pt idx="9">
                  <c:v>220000</c:v>
                </c:pt>
                <c:pt idx="10">
                  <c:v>240000</c:v>
                </c:pt>
                <c:pt idx="11">
                  <c:v>260000</c:v>
                </c:pt>
                <c:pt idx="12">
                  <c:v>280000</c:v>
                </c:pt>
                <c:pt idx="13">
                  <c:v>300000</c:v>
                </c:pt>
                <c:pt idx="14">
                  <c:v>320000</c:v>
                </c:pt>
                <c:pt idx="15">
                  <c:v>340000</c:v>
                </c:pt>
                <c:pt idx="16">
                  <c:v>360000</c:v>
                </c:pt>
                <c:pt idx="17">
                  <c:v>380000</c:v>
                </c:pt>
                <c:pt idx="18">
                  <c:v>400000</c:v>
                </c:pt>
                <c:pt idx="19">
                  <c:v>420000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1C-40BC-A2F2-8C72E7515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249407"/>
        <c:axId val="1512250367"/>
      </c:scatterChart>
      <c:valAx>
        <c:axId val="151224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Years of Experience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250367"/>
        <c:crosses val="autoZero"/>
        <c:crossBetween val="midCat"/>
      </c:valAx>
      <c:valAx>
        <c:axId val="151225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249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Regression'!$Q$3</c:f>
              <c:strCache>
                <c:ptCount val="1"/>
                <c:pt idx="0">
                  <c:v>Salary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Regression'!$P$4:$P$33</c:f>
              <c:numCache>
                <c:formatCode>General</c:formatCode>
                <c:ptCount val="30"/>
                <c:pt idx="0">
                  <c:v>1.1000000000000001</c:v>
                </c:pt>
                <c:pt idx="1">
                  <c:v>1.3</c:v>
                </c:pt>
                <c:pt idx="2">
                  <c:v>1.5</c:v>
                </c:pt>
                <c:pt idx="3">
                  <c:v>2</c:v>
                </c:pt>
                <c:pt idx="4">
                  <c:v>2.2000000000000002</c:v>
                </c:pt>
                <c:pt idx="5">
                  <c:v>2.9</c:v>
                </c:pt>
                <c:pt idx="6">
                  <c:v>3</c:v>
                </c:pt>
                <c:pt idx="7">
                  <c:v>3.2</c:v>
                </c:pt>
                <c:pt idx="8">
                  <c:v>3.2</c:v>
                </c:pt>
                <c:pt idx="9">
                  <c:v>3.7</c:v>
                </c:pt>
                <c:pt idx="10">
                  <c:v>3.9</c:v>
                </c:pt>
                <c:pt idx="11">
                  <c:v>4</c:v>
                </c:pt>
                <c:pt idx="12">
                  <c:v>4</c:v>
                </c:pt>
                <c:pt idx="13">
                  <c:v>4.0999999999999996</c:v>
                </c:pt>
                <c:pt idx="14">
                  <c:v>4.5</c:v>
                </c:pt>
                <c:pt idx="15">
                  <c:v>4.9000000000000004</c:v>
                </c:pt>
                <c:pt idx="16">
                  <c:v>5.0999999999999996</c:v>
                </c:pt>
                <c:pt idx="17">
                  <c:v>5.3</c:v>
                </c:pt>
                <c:pt idx="18">
                  <c:v>5.9</c:v>
                </c:pt>
                <c:pt idx="19">
                  <c:v>6</c:v>
                </c:pt>
                <c:pt idx="20">
                  <c:v>6.8</c:v>
                </c:pt>
                <c:pt idx="21">
                  <c:v>7.1</c:v>
                </c:pt>
                <c:pt idx="22">
                  <c:v>7.9</c:v>
                </c:pt>
                <c:pt idx="23">
                  <c:v>8.1999999999999993</c:v>
                </c:pt>
                <c:pt idx="24">
                  <c:v>8.6999999999999993</c:v>
                </c:pt>
                <c:pt idx="25">
                  <c:v>9</c:v>
                </c:pt>
                <c:pt idx="26">
                  <c:v>9.5</c:v>
                </c:pt>
                <c:pt idx="27">
                  <c:v>9.6</c:v>
                </c:pt>
                <c:pt idx="28">
                  <c:v>10.3</c:v>
                </c:pt>
                <c:pt idx="29">
                  <c:v>10.5</c:v>
                </c:pt>
              </c:numCache>
            </c:numRef>
          </c:xVal>
          <c:yVal>
            <c:numRef>
              <c:f>'Linear Regression'!$Q$4:$Q$33</c:f>
              <c:numCache>
                <c:formatCode>General</c:formatCode>
                <c:ptCount val="30"/>
                <c:pt idx="0">
                  <c:v>39343</c:v>
                </c:pt>
                <c:pt idx="1">
                  <c:v>46205</c:v>
                </c:pt>
                <c:pt idx="2">
                  <c:v>37731</c:v>
                </c:pt>
                <c:pt idx="3">
                  <c:v>43525</c:v>
                </c:pt>
                <c:pt idx="4">
                  <c:v>39891</c:v>
                </c:pt>
                <c:pt idx="5">
                  <c:v>56642</c:v>
                </c:pt>
                <c:pt idx="6">
                  <c:v>60150</c:v>
                </c:pt>
                <c:pt idx="7">
                  <c:v>54445</c:v>
                </c:pt>
                <c:pt idx="8">
                  <c:v>64445</c:v>
                </c:pt>
                <c:pt idx="9">
                  <c:v>57189</c:v>
                </c:pt>
                <c:pt idx="10">
                  <c:v>63218</c:v>
                </c:pt>
                <c:pt idx="11">
                  <c:v>55794</c:v>
                </c:pt>
                <c:pt idx="12">
                  <c:v>56957</c:v>
                </c:pt>
                <c:pt idx="13">
                  <c:v>57081</c:v>
                </c:pt>
                <c:pt idx="14">
                  <c:v>61111</c:v>
                </c:pt>
                <c:pt idx="15">
                  <c:v>67938</c:v>
                </c:pt>
                <c:pt idx="16">
                  <c:v>66029</c:v>
                </c:pt>
                <c:pt idx="17">
                  <c:v>83088</c:v>
                </c:pt>
                <c:pt idx="18">
                  <c:v>81363</c:v>
                </c:pt>
                <c:pt idx="19">
                  <c:v>93940</c:v>
                </c:pt>
                <c:pt idx="20">
                  <c:v>91738</c:v>
                </c:pt>
                <c:pt idx="21">
                  <c:v>98273</c:v>
                </c:pt>
                <c:pt idx="22">
                  <c:v>101302</c:v>
                </c:pt>
                <c:pt idx="23">
                  <c:v>113812</c:v>
                </c:pt>
                <c:pt idx="24">
                  <c:v>109431</c:v>
                </c:pt>
                <c:pt idx="25">
                  <c:v>105582</c:v>
                </c:pt>
                <c:pt idx="26">
                  <c:v>116969</c:v>
                </c:pt>
                <c:pt idx="27">
                  <c:v>112635</c:v>
                </c:pt>
                <c:pt idx="28">
                  <c:v>122391</c:v>
                </c:pt>
                <c:pt idx="29">
                  <c:v>121872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FE-4E6F-99F3-AE93AB428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041231"/>
        <c:axId val="1188045071"/>
      </c:scatterChart>
      <c:valAx>
        <c:axId val="118804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045071"/>
        <c:crosses val="autoZero"/>
        <c:crossBetween val="midCat"/>
      </c:valAx>
      <c:valAx>
        <c:axId val="118804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041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Regression'!$Q$3</c:f>
              <c:strCache>
                <c:ptCount val="1"/>
                <c:pt idx="0">
                  <c:v>Salary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Regression'!$P$4:$P$33</c:f>
              <c:numCache>
                <c:formatCode>General</c:formatCode>
                <c:ptCount val="30"/>
                <c:pt idx="0">
                  <c:v>1.1000000000000001</c:v>
                </c:pt>
                <c:pt idx="1">
                  <c:v>1.3</c:v>
                </c:pt>
                <c:pt idx="2">
                  <c:v>1.5</c:v>
                </c:pt>
                <c:pt idx="3">
                  <c:v>2</c:v>
                </c:pt>
                <c:pt idx="4">
                  <c:v>2.2000000000000002</c:v>
                </c:pt>
                <c:pt idx="5">
                  <c:v>2.9</c:v>
                </c:pt>
                <c:pt idx="6">
                  <c:v>3</c:v>
                </c:pt>
                <c:pt idx="7">
                  <c:v>3.2</c:v>
                </c:pt>
                <c:pt idx="8">
                  <c:v>3.2</c:v>
                </c:pt>
                <c:pt idx="9">
                  <c:v>3.7</c:v>
                </c:pt>
                <c:pt idx="10">
                  <c:v>3.9</c:v>
                </c:pt>
                <c:pt idx="11">
                  <c:v>4</c:v>
                </c:pt>
                <c:pt idx="12">
                  <c:v>4</c:v>
                </c:pt>
                <c:pt idx="13">
                  <c:v>4.0999999999999996</c:v>
                </c:pt>
                <c:pt idx="14">
                  <c:v>4.5</c:v>
                </c:pt>
                <c:pt idx="15">
                  <c:v>4.9000000000000004</c:v>
                </c:pt>
                <c:pt idx="16">
                  <c:v>5.0999999999999996</c:v>
                </c:pt>
                <c:pt idx="17">
                  <c:v>5.3</c:v>
                </c:pt>
                <c:pt idx="18">
                  <c:v>5.9</c:v>
                </c:pt>
                <c:pt idx="19">
                  <c:v>6</c:v>
                </c:pt>
                <c:pt idx="20">
                  <c:v>6.8</c:v>
                </c:pt>
                <c:pt idx="21">
                  <c:v>7.1</c:v>
                </c:pt>
                <c:pt idx="22">
                  <c:v>7.9</c:v>
                </c:pt>
                <c:pt idx="23">
                  <c:v>8.1999999999999993</c:v>
                </c:pt>
                <c:pt idx="24">
                  <c:v>8.6999999999999993</c:v>
                </c:pt>
                <c:pt idx="25">
                  <c:v>9</c:v>
                </c:pt>
                <c:pt idx="26">
                  <c:v>9.5</c:v>
                </c:pt>
                <c:pt idx="27">
                  <c:v>9.6</c:v>
                </c:pt>
                <c:pt idx="28">
                  <c:v>10.3</c:v>
                </c:pt>
                <c:pt idx="29">
                  <c:v>10.5</c:v>
                </c:pt>
              </c:numCache>
            </c:numRef>
          </c:xVal>
          <c:yVal>
            <c:numRef>
              <c:f>'Linear Regression'!$Q$4:$Q$33</c:f>
              <c:numCache>
                <c:formatCode>General</c:formatCode>
                <c:ptCount val="30"/>
                <c:pt idx="0">
                  <c:v>39343</c:v>
                </c:pt>
                <c:pt idx="1">
                  <c:v>46205</c:v>
                </c:pt>
                <c:pt idx="2">
                  <c:v>37731</c:v>
                </c:pt>
                <c:pt idx="3">
                  <c:v>43525</c:v>
                </c:pt>
                <c:pt idx="4">
                  <c:v>39891</c:v>
                </c:pt>
                <c:pt idx="5">
                  <c:v>56642</c:v>
                </c:pt>
                <c:pt idx="6">
                  <c:v>60150</c:v>
                </c:pt>
                <c:pt idx="7">
                  <c:v>54445</c:v>
                </c:pt>
                <c:pt idx="8">
                  <c:v>64445</c:v>
                </c:pt>
                <c:pt idx="9">
                  <c:v>57189</c:v>
                </c:pt>
                <c:pt idx="10">
                  <c:v>63218</c:v>
                </c:pt>
                <c:pt idx="11">
                  <c:v>55794</c:v>
                </c:pt>
                <c:pt idx="12">
                  <c:v>56957</c:v>
                </c:pt>
                <c:pt idx="13">
                  <c:v>57081</c:v>
                </c:pt>
                <c:pt idx="14">
                  <c:v>61111</c:v>
                </c:pt>
                <c:pt idx="15">
                  <c:v>67938</c:v>
                </c:pt>
                <c:pt idx="16">
                  <c:v>66029</c:v>
                </c:pt>
                <c:pt idx="17">
                  <c:v>83088</c:v>
                </c:pt>
                <c:pt idx="18">
                  <c:v>81363</c:v>
                </c:pt>
                <c:pt idx="19">
                  <c:v>93940</c:v>
                </c:pt>
                <c:pt idx="20">
                  <c:v>91738</c:v>
                </c:pt>
                <c:pt idx="21">
                  <c:v>98273</c:v>
                </c:pt>
                <c:pt idx="22">
                  <c:v>101302</c:v>
                </c:pt>
                <c:pt idx="23">
                  <c:v>113812</c:v>
                </c:pt>
                <c:pt idx="24">
                  <c:v>109431</c:v>
                </c:pt>
                <c:pt idx="25">
                  <c:v>105582</c:v>
                </c:pt>
                <c:pt idx="26">
                  <c:v>116969</c:v>
                </c:pt>
                <c:pt idx="27">
                  <c:v>112635</c:v>
                </c:pt>
                <c:pt idx="28">
                  <c:v>122391</c:v>
                </c:pt>
                <c:pt idx="29">
                  <c:v>121872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B5-4E88-80DA-046FBA9F4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041231"/>
        <c:axId val="1188045071"/>
      </c:scatterChart>
      <c:valAx>
        <c:axId val="118804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045071"/>
        <c:crosses val="autoZero"/>
        <c:crossBetween val="midCat"/>
      </c:valAx>
      <c:valAx>
        <c:axId val="118804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041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Regression'!$Q$3</c:f>
              <c:strCache>
                <c:ptCount val="1"/>
                <c:pt idx="0">
                  <c:v>Salary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Regression'!$P$4:$P$33</c:f>
              <c:numCache>
                <c:formatCode>General</c:formatCode>
                <c:ptCount val="30"/>
                <c:pt idx="0">
                  <c:v>1.1000000000000001</c:v>
                </c:pt>
                <c:pt idx="1">
                  <c:v>1.3</c:v>
                </c:pt>
                <c:pt idx="2">
                  <c:v>1.5</c:v>
                </c:pt>
                <c:pt idx="3">
                  <c:v>2</c:v>
                </c:pt>
                <c:pt idx="4">
                  <c:v>2.2000000000000002</c:v>
                </c:pt>
                <c:pt idx="5">
                  <c:v>2.9</c:v>
                </c:pt>
                <c:pt idx="6">
                  <c:v>3</c:v>
                </c:pt>
                <c:pt idx="7">
                  <c:v>3.2</c:v>
                </c:pt>
                <c:pt idx="8">
                  <c:v>3.2</c:v>
                </c:pt>
                <c:pt idx="9">
                  <c:v>3.7</c:v>
                </c:pt>
                <c:pt idx="10">
                  <c:v>3.9</c:v>
                </c:pt>
                <c:pt idx="11">
                  <c:v>4</c:v>
                </c:pt>
                <c:pt idx="12">
                  <c:v>4</c:v>
                </c:pt>
                <c:pt idx="13">
                  <c:v>4.0999999999999996</c:v>
                </c:pt>
                <c:pt idx="14">
                  <c:v>4.5</c:v>
                </c:pt>
                <c:pt idx="15">
                  <c:v>4.9000000000000004</c:v>
                </c:pt>
                <c:pt idx="16">
                  <c:v>5.0999999999999996</c:v>
                </c:pt>
                <c:pt idx="17">
                  <c:v>5.3</c:v>
                </c:pt>
                <c:pt idx="18">
                  <c:v>5.9</c:v>
                </c:pt>
                <c:pt idx="19">
                  <c:v>6</c:v>
                </c:pt>
                <c:pt idx="20">
                  <c:v>6.8</c:v>
                </c:pt>
                <c:pt idx="21">
                  <c:v>7.1</c:v>
                </c:pt>
                <c:pt idx="22">
                  <c:v>7.9</c:v>
                </c:pt>
                <c:pt idx="23">
                  <c:v>8.1999999999999993</c:v>
                </c:pt>
                <c:pt idx="24">
                  <c:v>8.6999999999999993</c:v>
                </c:pt>
                <c:pt idx="25">
                  <c:v>9</c:v>
                </c:pt>
                <c:pt idx="26">
                  <c:v>9.5</c:v>
                </c:pt>
                <c:pt idx="27">
                  <c:v>9.6</c:v>
                </c:pt>
                <c:pt idx="28">
                  <c:v>10.3</c:v>
                </c:pt>
                <c:pt idx="29">
                  <c:v>10.5</c:v>
                </c:pt>
              </c:numCache>
            </c:numRef>
          </c:xVal>
          <c:yVal>
            <c:numRef>
              <c:f>'Linear Regression'!$Q$4:$Q$33</c:f>
              <c:numCache>
                <c:formatCode>General</c:formatCode>
                <c:ptCount val="30"/>
                <c:pt idx="0">
                  <c:v>39343</c:v>
                </c:pt>
                <c:pt idx="1">
                  <c:v>46205</c:v>
                </c:pt>
                <c:pt idx="2">
                  <c:v>37731</c:v>
                </c:pt>
                <c:pt idx="3">
                  <c:v>43525</c:v>
                </c:pt>
                <c:pt idx="4">
                  <c:v>39891</c:v>
                </c:pt>
                <c:pt idx="5">
                  <c:v>56642</c:v>
                </c:pt>
                <c:pt idx="6">
                  <c:v>60150</c:v>
                </c:pt>
                <c:pt idx="7">
                  <c:v>54445</c:v>
                </c:pt>
                <c:pt idx="8">
                  <c:v>64445</c:v>
                </c:pt>
                <c:pt idx="9">
                  <c:v>57189</c:v>
                </c:pt>
                <c:pt idx="10">
                  <c:v>63218</c:v>
                </c:pt>
                <c:pt idx="11">
                  <c:v>55794</c:v>
                </c:pt>
                <c:pt idx="12">
                  <c:v>56957</c:v>
                </c:pt>
                <c:pt idx="13">
                  <c:v>57081</c:v>
                </c:pt>
                <c:pt idx="14">
                  <c:v>61111</c:v>
                </c:pt>
                <c:pt idx="15">
                  <c:v>67938</c:v>
                </c:pt>
                <c:pt idx="16">
                  <c:v>66029</c:v>
                </c:pt>
                <c:pt idx="17">
                  <c:v>83088</c:v>
                </c:pt>
                <c:pt idx="18">
                  <c:v>81363</c:v>
                </c:pt>
                <c:pt idx="19">
                  <c:v>93940</c:v>
                </c:pt>
                <c:pt idx="20">
                  <c:v>91738</c:v>
                </c:pt>
                <c:pt idx="21">
                  <c:v>98273</c:v>
                </c:pt>
                <c:pt idx="22">
                  <c:v>101302</c:v>
                </c:pt>
                <c:pt idx="23">
                  <c:v>113812</c:v>
                </c:pt>
                <c:pt idx="24">
                  <c:v>109431</c:v>
                </c:pt>
                <c:pt idx="25">
                  <c:v>105582</c:v>
                </c:pt>
                <c:pt idx="26">
                  <c:v>116969</c:v>
                </c:pt>
                <c:pt idx="27">
                  <c:v>112635</c:v>
                </c:pt>
                <c:pt idx="28">
                  <c:v>122391</c:v>
                </c:pt>
                <c:pt idx="29">
                  <c:v>121872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5E-4322-BDCE-8814E394F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041231"/>
        <c:axId val="1188045071"/>
      </c:scatterChart>
      <c:valAx>
        <c:axId val="118804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045071"/>
        <c:crosses val="autoZero"/>
        <c:crossBetween val="midCat"/>
      </c:valAx>
      <c:valAx>
        <c:axId val="118804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041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Regression'!$Q$3</c:f>
              <c:strCache>
                <c:ptCount val="1"/>
                <c:pt idx="0">
                  <c:v>Salary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Regression'!$P$4:$P$33</c:f>
              <c:numCache>
                <c:formatCode>General</c:formatCode>
                <c:ptCount val="30"/>
                <c:pt idx="0">
                  <c:v>1.1000000000000001</c:v>
                </c:pt>
                <c:pt idx="1">
                  <c:v>1.3</c:v>
                </c:pt>
                <c:pt idx="2">
                  <c:v>1.5</c:v>
                </c:pt>
                <c:pt idx="3">
                  <c:v>2</c:v>
                </c:pt>
                <c:pt idx="4">
                  <c:v>2.2000000000000002</c:v>
                </c:pt>
                <c:pt idx="5">
                  <c:v>2.9</c:v>
                </c:pt>
                <c:pt idx="6">
                  <c:v>3</c:v>
                </c:pt>
                <c:pt idx="7">
                  <c:v>3.2</c:v>
                </c:pt>
                <c:pt idx="8">
                  <c:v>3.2</c:v>
                </c:pt>
                <c:pt idx="9">
                  <c:v>3.7</c:v>
                </c:pt>
                <c:pt idx="10">
                  <c:v>3.9</c:v>
                </c:pt>
                <c:pt idx="11">
                  <c:v>4</c:v>
                </c:pt>
                <c:pt idx="12">
                  <c:v>4</c:v>
                </c:pt>
                <c:pt idx="13">
                  <c:v>4.0999999999999996</c:v>
                </c:pt>
                <c:pt idx="14">
                  <c:v>4.5</c:v>
                </c:pt>
                <c:pt idx="15">
                  <c:v>4.9000000000000004</c:v>
                </c:pt>
                <c:pt idx="16">
                  <c:v>5.0999999999999996</c:v>
                </c:pt>
                <c:pt idx="17">
                  <c:v>5.3</c:v>
                </c:pt>
                <c:pt idx="18">
                  <c:v>5.9</c:v>
                </c:pt>
                <c:pt idx="19">
                  <c:v>6</c:v>
                </c:pt>
                <c:pt idx="20">
                  <c:v>6.8</c:v>
                </c:pt>
                <c:pt idx="21">
                  <c:v>7.1</c:v>
                </c:pt>
                <c:pt idx="22">
                  <c:v>7.9</c:v>
                </c:pt>
                <c:pt idx="23">
                  <c:v>8.1999999999999993</c:v>
                </c:pt>
                <c:pt idx="24">
                  <c:v>8.6999999999999993</c:v>
                </c:pt>
                <c:pt idx="25">
                  <c:v>9</c:v>
                </c:pt>
                <c:pt idx="26">
                  <c:v>9.5</c:v>
                </c:pt>
                <c:pt idx="27">
                  <c:v>9.6</c:v>
                </c:pt>
                <c:pt idx="28">
                  <c:v>10.3</c:v>
                </c:pt>
                <c:pt idx="29">
                  <c:v>10.5</c:v>
                </c:pt>
              </c:numCache>
            </c:numRef>
          </c:xVal>
          <c:yVal>
            <c:numRef>
              <c:f>'Linear Regression'!$Q$4:$Q$33</c:f>
              <c:numCache>
                <c:formatCode>General</c:formatCode>
                <c:ptCount val="30"/>
                <c:pt idx="0">
                  <c:v>39343</c:v>
                </c:pt>
                <c:pt idx="1">
                  <c:v>46205</c:v>
                </c:pt>
                <c:pt idx="2">
                  <c:v>37731</c:v>
                </c:pt>
                <c:pt idx="3">
                  <c:v>43525</c:v>
                </c:pt>
                <c:pt idx="4">
                  <c:v>39891</c:v>
                </c:pt>
                <c:pt idx="5">
                  <c:v>56642</c:v>
                </c:pt>
                <c:pt idx="6">
                  <c:v>60150</c:v>
                </c:pt>
                <c:pt idx="7">
                  <c:v>54445</c:v>
                </c:pt>
                <c:pt idx="8">
                  <c:v>64445</c:v>
                </c:pt>
                <c:pt idx="9">
                  <c:v>57189</c:v>
                </c:pt>
                <c:pt idx="10">
                  <c:v>63218</c:v>
                </c:pt>
                <c:pt idx="11">
                  <c:v>55794</c:v>
                </c:pt>
                <c:pt idx="12">
                  <c:v>56957</c:v>
                </c:pt>
                <c:pt idx="13">
                  <c:v>57081</c:v>
                </c:pt>
                <c:pt idx="14">
                  <c:v>61111</c:v>
                </c:pt>
                <c:pt idx="15">
                  <c:v>67938</c:v>
                </c:pt>
                <c:pt idx="16">
                  <c:v>66029</c:v>
                </c:pt>
                <c:pt idx="17">
                  <c:v>83088</c:v>
                </c:pt>
                <c:pt idx="18">
                  <c:v>81363</c:v>
                </c:pt>
                <c:pt idx="19">
                  <c:v>93940</c:v>
                </c:pt>
                <c:pt idx="20">
                  <c:v>91738</c:v>
                </c:pt>
                <c:pt idx="21">
                  <c:v>98273</c:v>
                </c:pt>
                <c:pt idx="22">
                  <c:v>101302</c:v>
                </c:pt>
                <c:pt idx="23">
                  <c:v>113812</c:v>
                </c:pt>
                <c:pt idx="24">
                  <c:v>109431</c:v>
                </c:pt>
                <c:pt idx="25">
                  <c:v>105582</c:v>
                </c:pt>
                <c:pt idx="26">
                  <c:v>116969</c:v>
                </c:pt>
                <c:pt idx="27">
                  <c:v>112635</c:v>
                </c:pt>
                <c:pt idx="28">
                  <c:v>122391</c:v>
                </c:pt>
                <c:pt idx="29">
                  <c:v>121872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2F-4C77-B248-3EB7BA154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041231"/>
        <c:axId val="1188045071"/>
      </c:scatterChart>
      <c:valAx>
        <c:axId val="118804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045071"/>
        <c:crosses val="autoZero"/>
        <c:crossBetween val="midCat"/>
      </c:valAx>
      <c:valAx>
        <c:axId val="118804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041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Regression'!$Q$3</c:f>
              <c:strCache>
                <c:ptCount val="1"/>
                <c:pt idx="0">
                  <c:v>Salary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Regression'!$P$4:$P$33</c:f>
              <c:numCache>
                <c:formatCode>General</c:formatCode>
                <c:ptCount val="30"/>
                <c:pt idx="0">
                  <c:v>1.1000000000000001</c:v>
                </c:pt>
                <c:pt idx="1">
                  <c:v>1.3</c:v>
                </c:pt>
                <c:pt idx="2">
                  <c:v>1.5</c:v>
                </c:pt>
                <c:pt idx="3">
                  <c:v>2</c:v>
                </c:pt>
                <c:pt idx="4">
                  <c:v>2.2000000000000002</c:v>
                </c:pt>
                <c:pt idx="5">
                  <c:v>2.9</c:v>
                </c:pt>
                <c:pt idx="6">
                  <c:v>3</c:v>
                </c:pt>
                <c:pt idx="7">
                  <c:v>3.2</c:v>
                </c:pt>
                <c:pt idx="8">
                  <c:v>3.2</c:v>
                </c:pt>
                <c:pt idx="9">
                  <c:v>3.7</c:v>
                </c:pt>
                <c:pt idx="10">
                  <c:v>3.9</c:v>
                </c:pt>
                <c:pt idx="11">
                  <c:v>4</c:v>
                </c:pt>
                <c:pt idx="12">
                  <c:v>4</c:v>
                </c:pt>
                <c:pt idx="13">
                  <c:v>4.0999999999999996</c:v>
                </c:pt>
                <c:pt idx="14">
                  <c:v>4.5</c:v>
                </c:pt>
                <c:pt idx="15">
                  <c:v>4.9000000000000004</c:v>
                </c:pt>
                <c:pt idx="16">
                  <c:v>5.0999999999999996</c:v>
                </c:pt>
                <c:pt idx="17">
                  <c:v>5.3</c:v>
                </c:pt>
                <c:pt idx="18">
                  <c:v>5.9</c:v>
                </c:pt>
                <c:pt idx="19">
                  <c:v>6</c:v>
                </c:pt>
                <c:pt idx="20">
                  <c:v>6.8</c:v>
                </c:pt>
                <c:pt idx="21">
                  <c:v>7.1</c:v>
                </c:pt>
                <c:pt idx="22">
                  <c:v>7.9</c:v>
                </c:pt>
                <c:pt idx="23">
                  <c:v>8.1999999999999993</c:v>
                </c:pt>
                <c:pt idx="24">
                  <c:v>8.6999999999999993</c:v>
                </c:pt>
                <c:pt idx="25">
                  <c:v>9</c:v>
                </c:pt>
                <c:pt idx="26">
                  <c:v>9.5</c:v>
                </c:pt>
                <c:pt idx="27">
                  <c:v>9.6</c:v>
                </c:pt>
                <c:pt idx="28">
                  <c:v>10.3</c:v>
                </c:pt>
                <c:pt idx="29">
                  <c:v>10.5</c:v>
                </c:pt>
              </c:numCache>
            </c:numRef>
          </c:xVal>
          <c:yVal>
            <c:numRef>
              <c:f>'Linear Regression'!$Q$4:$Q$33</c:f>
              <c:numCache>
                <c:formatCode>General</c:formatCode>
                <c:ptCount val="30"/>
                <c:pt idx="0">
                  <c:v>39343</c:v>
                </c:pt>
                <c:pt idx="1">
                  <c:v>46205</c:v>
                </c:pt>
                <c:pt idx="2">
                  <c:v>37731</c:v>
                </c:pt>
                <c:pt idx="3">
                  <c:v>43525</c:v>
                </c:pt>
                <c:pt idx="4">
                  <c:v>39891</c:v>
                </c:pt>
                <c:pt idx="5">
                  <c:v>56642</c:v>
                </c:pt>
                <c:pt idx="6">
                  <c:v>60150</c:v>
                </c:pt>
                <c:pt idx="7">
                  <c:v>54445</c:v>
                </c:pt>
                <c:pt idx="8">
                  <c:v>64445</c:v>
                </c:pt>
                <c:pt idx="9">
                  <c:v>57189</c:v>
                </c:pt>
                <c:pt idx="10">
                  <c:v>63218</c:v>
                </c:pt>
                <c:pt idx="11">
                  <c:v>55794</c:v>
                </c:pt>
                <c:pt idx="12">
                  <c:v>56957</c:v>
                </c:pt>
                <c:pt idx="13">
                  <c:v>57081</c:v>
                </c:pt>
                <c:pt idx="14">
                  <c:v>61111</c:v>
                </c:pt>
                <c:pt idx="15">
                  <c:v>67938</c:v>
                </c:pt>
                <c:pt idx="16">
                  <c:v>66029</c:v>
                </c:pt>
                <c:pt idx="17">
                  <c:v>83088</c:v>
                </c:pt>
                <c:pt idx="18">
                  <c:v>81363</c:v>
                </c:pt>
                <c:pt idx="19">
                  <c:v>93940</c:v>
                </c:pt>
                <c:pt idx="20">
                  <c:v>91738</c:v>
                </c:pt>
                <c:pt idx="21">
                  <c:v>98273</c:v>
                </c:pt>
                <c:pt idx="22">
                  <c:v>101302</c:v>
                </c:pt>
                <c:pt idx="23">
                  <c:v>113812</c:v>
                </c:pt>
                <c:pt idx="24">
                  <c:v>109431</c:v>
                </c:pt>
                <c:pt idx="25">
                  <c:v>105582</c:v>
                </c:pt>
                <c:pt idx="26">
                  <c:v>116969</c:v>
                </c:pt>
                <c:pt idx="27">
                  <c:v>112635</c:v>
                </c:pt>
                <c:pt idx="28">
                  <c:v>122391</c:v>
                </c:pt>
                <c:pt idx="29">
                  <c:v>121872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8E-46B8-8182-2C7CBC01B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041231"/>
        <c:axId val="1188045071"/>
      </c:scatterChart>
      <c:valAx>
        <c:axId val="118804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045071"/>
        <c:crosses val="autoZero"/>
        <c:crossBetween val="midCat"/>
      </c:valAx>
      <c:valAx>
        <c:axId val="118804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041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Regression'!$X$3</c:f>
              <c:strCache>
                <c:ptCount val="1"/>
                <c:pt idx="0">
                  <c:v>Salary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Regression'!$W$4:$W$33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xVal>
          <c:yVal>
            <c:numRef>
              <c:f>'Linear Regression'!$X$4:$X$33</c:f>
              <c:numCache>
                <c:formatCode>General</c:formatCode>
                <c:ptCount val="30"/>
                <c:pt idx="0">
                  <c:v>39343</c:v>
                </c:pt>
                <c:pt idx="1">
                  <c:v>46205</c:v>
                </c:pt>
                <c:pt idx="2">
                  <c:v>37731</c:v>
                </c:pt>
                <c:pt idx="3">
                  <c:v>43525</c:v>
                </c:pt>
                <c:pt idx="4">
                  <c:v>39891</c:v>
                </c:pt>
                <c:pt idx="5">
                  <c:v>56642</c:v>
                </c:pt>
                <c:pt idx="6">
                  <c:v>60150</c:v>
                </c:pt>
                <c:pt idx="7">
                  <c:v>54445</c:v>
                </c:pt>
                <c:pt idx="8">
                  <c:v>64445</c:v>
                </c:pt>
                <c:pt idx="9">
                  <c:v>57189</c:v>
                </c:pt>
                <c:pt idx="10">
                  <c:v>63218</c:v>
                </c:pt>
                <c:pt idx="11">
                  <c:v>55794</c:v>
                </c:pt>
                <c:pt idx="12">
                  <c:v>56957</c:v>
                </c:pt>
                <c:pt idx="13">
                  <c:v>57081</c:v>
                </c:pt>
                <c:pt idx="14">
                  <c:v>61111</c:v>
                </c:pt>
                <c:pt idx="15">
                  <c:v>67938</c:v>
                </c:pt>
                <c:pt idx="16">
                  <c:v>66029</c:v>
                </c:pt>
                <c:pt idx="17">
                  <c:v>83088</c:v>
                </c:pt>
                <c:pt idx="18">
                  <c:v>81363</c:v>
                </c:pt>
                <c:pt idx="19">
                  <c:v>93940</c:v>
                </c:pt>
                <c:pt idx="20">
                  <c:v>91738</c:v>
                </c:pt>
                <c:pt idx="21">
                  <c:v>98273</c:v>
                </c:pt>
                <c:pt idx="22">
                  <c:v>101302</c:v>
                </c:pt>
                <c:pt idx="23">
                  <c:v>113812</c:v>
                </c:pt>
                <c:pt idx="24">
                  <c:v>109431</c:v>
                </c:pt>
                <c:pt idx="25">
                  <c:v>105582</c:v>
                </c:pt>
                <c:pt idx="26">
                  <c:v>116969</c:v>
                </c:pt>
                <c:pt idx="27">
                  <c:v>112635</c:v>
                </c:pt>
                <c:pt idx="28">
                  <c:v>122391</c:v>
                </c:pt>
                <c:pt idx="29">
                  <c:v>121872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6F-4F30-995B-EC3162B21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146336"/>
        <c:axId val="363558880"/>
      </c:scatterChart>
      <c:valAx>
        <c:axId val="70614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558880"/>
        <c:crosses val="autoZero"/>
        <c:crossBetween val="midCat"/>
      </c:valAx>
      <c:valAx>
        <c:axId val="36355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14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Regression'!$P$7:$P$9</c:f>
              <c:numCache>
                <c:formatCode>General</c:formatCode>
                <c:ptCount val="3"/>
                <c:pt idx="0">
                  <c:v>2</c:v>
                </c:pt>
                <c:pt idx="1">
                  <c:v>2.2000000000000002</c:v>
                </c:pt>
                <c:pt idx="2">
                  <c:v>2.9</c:v>
                </c:pt>
              </c:numCache>
            </c:numRef>
          </c:xVal>
          <c:yVal>
            <c:numRef>
              <c:f>'Linear Regression'!$Q$7:$Q$9</c:f>
              <c:numCache>
                <c:formatCode>General</c:formatCode>
                <c:ptCount val="3"/>
                <c:pt idx="0">
                  <c:v>43525</c:v>
                </c:pt>
                <c:pt idx="1">
                  <c:v>39891</c:v>
                </c:pt>
                <c:pt idx="2">
                  <c:v>56642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2F-4A4B-9A12-777F58B62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1314896"/>
        <c:axId val="1381305776"/>
      </c:scatterChart>
      <c:valAx>
        <c:axId val="138131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305776"/>
        <c:crosses val="autoZero"/>
        <c:crossBetween val="midCat"/>
      </c:valAx>
      <c:valAx>
        <c:axId val="138130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31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Regression'!$P$8:$Q$8</c:f>
              <c:numCache>
                <c:formatCode>General</c:formatCode>
                <c:ptCount val="2"/>
                <c:pt idx="0">
                  <c:v>2.2000000000000002</c:v>
                </c:pt>
                <c:pt idx="1">
                  <c:v>39891</c:v>
                </c:pt>
              </c:numCache>
            </c:numRef>
          </c:xVal>
          <c:yVal>
            <c:numRef>
              <c:f>'Linear Regression'!$P$9:$Q$9</c:f>
              <c:numCache>
                <c:formatCode>General</c:formatCode>
                <c:ptCount val="2"/>
                <c:pt idx="0">
                  <c:v>2.9</c:v>
                </c:pt>
                <c:pt idx="1">
                  <c:v>56642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5C-4C10-B203-33AE79BB0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448544"/>
        <c:axId val="1287449504"/>
      </c:scatterChart>
      <c:valAx>
        <c:axId val="128744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449504"/>
        <c:crosses val="autoZero"/>
        <c:crossBetween val="midCat"/>
      </c:valAx>
      <c:valAx>
        <c:axId val="128744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44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7.png"/><Relationship Id="rId1" Type="http://schemas.openxmlformats.org/officeDocument/2006/relationships/image" Target="../media/image26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13" Type="http://schemas.openxmlformats.org/officeDocument/2006/relationships/image" Target="../media/image18.png"/><Relationship Id="rId18" Type="http://schemas.openxmlformats.org/officeDocument/2006/relationships/image" Target="../media/image21.png"/><Relationship Id="rId3" Type="http://schemas.openxmlformats.org/officeDocument/2006/relationships/chart" Target="../charts/chart4.xml"/><Relationship Id="rId21" Type="http://schemas.openxmlformats.org/officeDocument/2006/relationships/image" Target="../media/image24.jpeg"/><Relationship Id="rId7" Type="http://schemas.openxmlformats.org/officeDocument/2006/relationships/image" Target="../media/image12.png"/><Relationship Id="rId12" Type="http://schemas.openxmlformats.org/officeDocument/2006/relationships/image" Target="../media/image17.jpeg"/><Relationship Id="rId17" Type="http://schemas.openxmlformats.org/officeDocument/2006/relationships/chart" Target="../charts/chart9.xml"/><Relationship Id="rId2" Type="http://schemas.openxmlformats.org/officeDocument/2006/relationships/chart" Target="../charts/chart3.xml"/><Relationship Id="rId16" Type="http://schemas.openxmlformats.org/officeDocument/2006/relationships/chart" Target="../charts/chart8.xml"/><Relationship Id="rId20" Type="http://schemas.openxmlformats.org/officeDocument/2006/relationships/image" Target="../media/image23.png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image" Target="../media/image16.jpeg"/><Relationship Id="rId5" Type="http://schemas.openxmlformats.org/officeDocument/2006/relationships/chart" Target="../charts/chart6.xml"/><Relationship Id="rId15" Type="http://schemas.openxmlformats.org/officeDocument/2006/relationships/image" Target="../media/image20.png"/><Relationship Id="rId10" Type="http://schemas.openxmlformats.org/officeDocument/2006/relationships/image" Target="../media/image15.png"/><Relationship Id="rId19" Type="http://schemas.openxmlformats.org/officeDocument/2006/relationships/image" Target="../media/image22.png"/><Relationship Id="rId4" Type="http://schemas.openxmlformats.org/officeDocument/2006/relationships/chart" Target="../charts/chart5.xml"/><Relationship Id="rId9" Type="http://schemas.openxmlformats.org/officeDocument/2006/relationships/image" Target="../media/image14.png"/><Relationship Id="rId14" Type="http://schemas.openxmlformats.org/officeDocument/2006/relationships/image" Target="../media/image19.jpeg"/><Relationship Id="rId22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43346</xdr:colOff>
      <xdr:row>63</xdr:row>
      <xdr:rowOff>114021</xdr:rowOff>
    </xdr:from>
    <xdr:to>
      <xdr:col>16</xdr:col>
      <xdr:colOff>598281</xdr:colOff>
      <xdr:row>77</xdr:row>
      <xdr:rowOff>54663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D7B41F-212E-3B8D-C024-5093793C2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808067</xdr:colOff>
      <xdr:row>24</xdr:row>
      <xdr:rowOff>130922</xdr:rowOff>
    </xdr:from>
    <xdr:to>
      <xdr:col>9</xdr:col>
      <xdr:colOff>3665378</xdr:colOff>
      <xdr:row>40</xdr:row>
      <xdr:rowOff>47744</xdr:rowOff>
    </xdr:to>
    <xdr:pic>
      <xdr:nvPicPr>
        <xdr:cNvPr id="5" name="Picture 4" descr="Chihuahua or Muffin? | by Cristian Duguet | Medium">
          <a:extLst>
            <a:ext uri="{FF2B5EF4-FFF2-40B4-BE49-F238E27FC236}">
              <a16:creationId xmlns:a16="http://schemas.microsoft.com/office/drawing/2014/main" id="{42334200-FAB4-9639-0EE9-868DD97934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00242" y="5769722"/>
          <a:ext cx="2857311" cy="28124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19102</xdr:colOff>
      <xdr:row>47</xdr:row>
      <xdr:rowOff>80675</xdr:rowOff>
    </xdr:from>
    <xdr:to>
      <xdr:col>10</xdr:col>
      <xdr:colOff>2128</xdr:colOff>
      <xdr:row>63</xdr:row>
      <xdr:rowOff>116950</xdr:rowOff>
    </xdr:to>
    <xdr:pic>
      <xdr:nvPicPr>
        <xdr:cNvPr id="6" name="Picture 5" descr="Advanced Math Books For Elementary Students Beast Academy, 46% OFF">
          <a:extLst>
            <a:ext uri="{FF2B5EF4-FFF2-40B4-BE49-F238E27FC236}">
              <a16:creationId xmlns:a16="http://schemas.microsoft.com/office/drawing/2014/main" id="{02D20C2C-2D14-A1DC-8012-A188E2273B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16861" y="10387382"/>
          <a:ext cx="3915490" cy="29791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65942</xdr:colOff>
      <xdr:row>18</xdr:row>
      <xdr:rowOff>121382</xdr:rowOff>
    </xdr:from>
    <xdr:to>
      <xdr:col>7</xdr:col>
      <xdr:colOff>2337289</xdr:colOff>
      <xdr:row>32</xdr:row>
      <xdr:rowOff>133029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4D89BC7-A92E-7B2F-D8A1-23C4241DBA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83615" y="4715363"/>
          <a:ext cx="3626828" cy="2576070"/>
        </a:xfrm>
        <a:prstGeom prst="rect">
          <a:avLst/>
        </a:prstGeom>
      </xdr:spPr>
    </xdr:pic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0.27945</cdr:x>
      <cdr:y>0.31122</cdr:y>
    </cdr:from>
    <cdr:to>
      <cdr:x>0.81601</cdr:x>
      <cdr:y>0.67759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3B0FE9F0-9847-998F-4F9A-D1F2361DDE58}"/>
            </a:ext>
          </a:extLst>
        </cdr:cNvPr>
        <cdr:cNvCxnSpPr/>
      </cdr:nvCxnSpPr>
      <cdr:spPr>
        <a:xfrm xmlns:a="http://schemas.openxmlformats.org/drawingml/2006/main" flipV="1">
          <a:off x="1035326" y="654326"/>
          <a:ext cx="1987826" cy="77028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5"/>
        </a:lnRef>
        <a:fillRef xmlns:a="http://schemas.openxmlformats.org/drawingml/2006/main" idx="0">
          <a:schemeClr val="accent5"/>
        </a:fillRef>
        <a:effectRef xmlns:a="http://schemas.openxmlformats.org/drawingml/2006/main" idx="1">
          <a:schemeClr val="accent5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0.07745</cdr:x>
      <cdr:y>0.51557</cdr:y>
    </cdr:from>
    <cdr:to>
      <cdr:x>0.22755</cdr:x>
      <cdr:y>0.51776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3EE3F9E7-8248-474D-EEEC-F34C449A7A27}"/>
            </a:ext>
          </a:extLst>
        </cdr:cNvPr>
        <cdr:cNvCxnSpPr/>
      </cdr:nvCxnSpPr>
      <cdr:spPr>
        <a:xfrm xmlns:a="http://schemas.openxmlformats.org/drawingml/2006/main">
          <a:off x="270902" y="1094372"/>
          <a:ext cx="525037" cy="464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0.10372</cdr:x>
      <cdr:y>0.2665</cdr:y>
    </cdr:from>
    <cdr:to>
      <cdr:x>0.83545</cdr:x>
      <cdr:y>0.85665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1940E168-F4EC-A207-D69C-83C428C8C882}"/>
            </a:ext>
          </a:extLst>
        </cdr:cNvPr>
        <cdr:cNvCxnSpPr/>
      </cdr:nvCxnSpPr>
      <cdr:spPr>
        <a:xfrm xmlns:a="http://schemas.openxmlformats.org/drawingml/2006/main" flipV="1">
          <a:off x="443006" y="534708"/>
          <a:ext cx="3125320" cy="118408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1</xdr:row>
      <xdr:rowOff>114300</xdr:rowOff>
    </xdr:from>
    <xdr:to>
      <xdr:col>6</xdr:col>
      <xdr:colOff>162075</xdr:colOff>
      <xdr:row>10</xdr:row>
      <xdr:rowOff>19129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0B72183-F8FF-68DC-6479-9B935072C7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5350" y="295275"/>
          <a:ext cx="2924325" cy="1533604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13</xdr:row>
      <xdr:rowOff>47625</xdr:rowOff>
    </xdr:from>
    <xdr:to>
      <xdr:col>6</xdr:col>
      <xdr:colOff>57292</xdr:colOff>
      <xdr:row>20</xdr:row>
      <xdr:rowOff>149295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847694B-6421-83A1-29BE-05A5847474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2975" y="2400300"/>
          <a:ext cx="2771917" cy="13684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606425</xdr:colOff>
      <xdr:row>11</xdr:row>
      <xdr:rowOff>130175</xdr:rowOff>
    </xdr:from>
    <xdr:to>
      <xdr:col>16</xdr:col>
      <xdr:colOff>390617</xdr:colOff>
      <xdr:row>30</xdr:row>
      <xdr:rowOff>133350</xdr:rowOff>
    </xdr:to>
    <xdr:pic>
      <xdr:nvPicPr>
        <xdr:cNvPr id="2" name="Picture 1" descr="Exploring the Iris flower dataset | by Emine Bozkus | Medium">
          <a:extLst>
            <a:ext uri="{FF2B5EF4-FFF2-40B4-BE49-F238E27FC236}">
              <a16:creationId xmlns:a16="http://schemas.microsoft.com/office/drawing/2014/main" id="{A4D16F72-5388-22B5-44CA-CB3A06A79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31025" y="2120900"/>
          <a:ext cx="4660992" cy="3441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438150</xdr:colOff>
      <xdr:row>3</xdr:row>
      <xdr:rowOff>152399</xdr:rowOff>
    </xdr:from>
    <xdr:to>
      <xdr:col>8</xdr:col>
      <xdr:colOff>217311</xdr:colOff>
      <xdr:row>21</xdr:row>
      <xdr:rowOff>171449</xdr:rowOff>
    </xdr:to>
    <xdr:pic>
      <xdr:nvPicPr>
        <xdr:cNvPr id="2" name="Picture 1" descr="The main types of machine learning. Main approaches include... | Download  Scientific Diagram">
          <a:extLst>
            <a:ext uri="{FF2B5EF4-FFF2-40B4-BE49-F238E27FC236}">
              <a16:creationId xmlns:a16="http://schemas.microsoft.com/office/drawing/2014/main" id="{402C6FFF-E796-40A8-5FBC-E18BF28FD8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695324"/>
          <a:ext cx="6183136" cy="3276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988948</xdr:colOff>
      <xdr:row>0</xdr:row>
      <xdr:rowOff>99390</xdr:rowOff>
    </xdr:from>
    <xdr:to>
      <xdr:col>14</xdr:col>
      <xdr:colOff>16566</xdr:colOff>
      <xdr:row>3</xdr:row>
      <xdr:rowOff>10765</xdr:rowOff>
    </xdr:to>
    <xdr:cxnSp macro="">
      <xdr:nvCxnSpPr>
        <xdr:cNvPr id="4" name="Connector: Elbow 3">
          <a:extLst>
            <a:ext uri="{FF2B5EF4-FFF2-40B4-BE49-F238E27FC236}">
              <a16:creationId xmlns:a16="http://schemas.microsoft.com/office/drawing/2014/main" id="{E1A655F3-763E-A8D6-16BF-405DDABDC381}"/>
            </a:ext>
          </a:extLst>
        </xdr:cNvPr>
        <xdr:cNvCxnSpPr/>
      </xdr:nvCxnSpPr>
      <xdr:spPr>
        <a:xfrm rot="10800000" flipV="1">
          <a:off x="9859622" y="99390"/>
          <a:ext cx="1678053" cy="458027"/>
        </a:xfrm>
        <a:prstGeom prst="bentConnector3">
          <a:avLst>
            <a:gd name="adj1" fmla="val 99852"/>
          </a:avLst>
        </a:prstGeom>
        <a:ln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6349</xdr:colOff>
      <xdr:row>0</xdr:row>
      <xdr:rowOff>88899</xdr:rowOff>
    </xdr:from>
    <xdr:to>
      <xdr:col>17</xdr:col>
      <xdr:colOff>685803</xdr:colOff>
      <xdr:row>3</xdr:row>
      <xdr:rowOff>0</xdr:rowOff>
    </xdr:to>
    <xdr:cxnSp macro="">
      <xdr:nvCxnSpPr>
        <xdr:cNvPr id="6" name="Connector: Elbow 5">
          <a:extLst>
            <a:ext uri="{FF2B5EF4-FFF2-40B4-BE49-F238E27FC236}">
              <a16:creationId xmlns:a16="http://schemas.microsoft.com/office/drawing/2014/main" id="{BC0E4EFD-3870-4E6A-A723-51F6689AF039}"/>
            </a:ext>
          </a:extLst>
        </xdr:cNvPr>
        <xdr:cNvCxnSpPr/>
      </xdr:nvCxnSpPr>
      <xdr:spPr>
        <a:xfrm>
          <a:off x="12255499" y="88899"/>
          <a:ext cx="2622554" cy="454026"/>
        </a:xfrm>
        <a:prstGeom prst="bentConnector3">
          <a:avLst>
            <a:gd name="adj1" fmla="val 99818"/>
          </a:avLst>
        </a:prstGeom>
        <a:ln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997226</xdr:colOff>
      <xdr:row>4</xdr:row>
      <xdr:rowOff>6350</xdr:rowOff>
    </xdr:from>
    <xdr:to>
      <xdr:col>12</xdr:col>
      <xdr:colOff>997226</xdr:colOff>
      <xdr:row>6</xdr:row>
      <xdr:rowOff>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DB96B448-2F31-7C09-AF03-585321C32BDF}"/>
            </a:ext>
          </a:extLst>
        </xdr:cNvPr>
        <xdr:cNvCxnSpPr/>
      </xdr:nvCxnSpPr>
      <xdr:spPr>
        <a:xfrm>
          <a:off x="9867900" y="735220"/>
          <a:ext cx="0" cy="358084"/>
        </a:xfrm>
        <a:prstGeom prst="straightConnector1">
          <a:avLst/>
        </a:prstGeom>
        <a:ln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685800</xdr:colOff>
      <xdr:row>3</xdr:row>
      <xdr:rowOff>171450</xdr:rowOff>
    </xdr:from>
    <xdr:to>
      <xdr:col>17</xdr:col>
      <xdr:colOff>685800</xdr:colOff>
      <xdr:row>6</xdr:row>
      <xdr:rowOff>19050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3B116D9B-4E52-40F8-8CA4-598420F45F0A}"/>
            </a:ext>
          </a:extLst>
        </xdr:cNvPr>
        <xdr:cNvCxnSpPr/>
      </xdr:nvCxnSpPr>
      <xdr:spPr>
        <a:xfrm>
          <a:off x="16173450" y="714375"/>
          <a:ext cx="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762000</xdr:colOff>
      <xdr:row>3</xdr:row>
      <xdr:rowOff>85723</xdr:rowOff>
    </xdr:from>
    <xdr:to>
      <xdr:col>17</xdr:col>
      <xdr:colOff>15875</xdr:colOff>
      <xdr:row>5</xdr:row>
      <xdr:rowOff>180974</xdr:rowOff>
    </xdr:to>
    <xdr:cxnSp macro="">
      <xdr:nvCxnSpPr>
        <xdr:cNvPr id="17" name="Connector: Elbow 16">
          <a:extLst>
            <a:ext uri="{FF2B5EF4-FFF2-40B4-BE49-F238E27FC236}">
              <a16:creationId xmlns:a16="http://schemas.microsoft.com/office/drawing/2014/main" id="{9173059C-9BAD-4C9D-A98E-D1B03D2E58F1}"/>
            </a:ext>
          </a:extLst>
        </xdr:cNvPr>
        <xdr:cNvCxnSpPr/>
      </xdr:nvCxnSpPr>
      <xdr:spPr>
        <a:xfrm rot="10800000" flipV="1">
          <a:off x="14125575" y="628648"/>
          <a:ext cx="1377950" cy="457201"/>
        </a:xfrm>
        <a:prstGeom prst="bentConnector3">
          <a:avLst>
            <a:gd name="adj1" fmla="val 101152"/>
          </a:avLst>
        </a:prstGeom>
        <a:ln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6350</xdr:colOff>
      <xdr:row>3</xdr:row>
      <xdr:rowOff>92075</xdr:rowOff>
    </xdr:from>
    <xdr:to>
      <xdr:col>19</xdr:col>
      <xdr:colOff>485775</xdr:colOff>
      <xdr:row>6</xdr:row>
      <xdr:rowOff>0</xdr:rowOff>
    </xdr:to>
    <xdr:cxnSp macro="">
      <xdr:nvCxnSpPr>
        <xdr:cNvPr id="22" name="Connector: Elbow 21">
          <a:extLst>
            <a:ext uri="{FF2B5EF4-FFF2-40B4-BE49-F238E27FC236}">
              <a16:creationId xmlns:a16="http://schemas.microsoft.com/office/drawing/2014/main" id="{6CDB9048-C414-423B-A173-7A55B638862B}"/>
            </a:ext>
          </a:extLst>
        </xdr:cNvPr>
        <xdr:cNvCxnSpPr/>
      </xdr:nvCxnSpPr>
      <xdr:spPr>
        <a:xfrm>
          <a:off x="16617950" y="635000"/>
          <a:ext cx="889000" cy="450850"/>
        </a:xfrm>
        <a:prstGeom prst="bentConnector3">
          <a:avLst>
            <a:gd name="adj1" fmla="val 99640"/>
          </a:avLst>
        </a:prstGeom>
        <a:ln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64342</xdr:colOff>
      <xdr:row>13</xdr:row>
      <xdr:rowOff>153707</xdr:rowOff>
    </xdr:from>
    <xdr:to>
      <xdr:col>21</xdr:col>
      <xdr:colOff>411938</xdr:colOff>
      <xdr:row>47</xdr:row>
      <xdr:rowOff>114860</xdr:rowOff>
    </xdr:to>
    <xdr:pic>
      <xdr:nvPicPr>
        <xdr:cNvPr id="41" name="Picture 40" descr="Move mouse over image">
          <a:extLst>
            <a:ext uri="{FF2B5EF4-FFF2-40B4-BE49-F238E27FC236}">
              <a16:creationId xmlns:a16="http://schemas.microsoft.com/office/drawing/2014/main" id="{1B44D3F8-C24F-0F21-D199-02876614C6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048" y="2484531"/>
          <a:ext cx="9973449" cy="60571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152400</xdr:rowOff>
    </xdr:from>
    <xdr:to>
      <xdr:col>6</xdr:col>
      <xdr:colOff>164880</xdr:colOff>
      <xdr:row>9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E8B7DE-4143-A72C-9D1A-C2E5C8AD20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" y="333375"/>
          <a:ext cx="3187480" cy="1390650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2</xdr:row>
      <xdr:rowOff>6350</xdr:rowOff>
    </xdr:from>
    <xdr:to>
      <xdr:col>14</xdr:col>
      <xdr:colOff>65922</xdr:colOff>
      <xdr:row>9</xdr:row>
      <xdr:rowOff>85725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1A9E42D-0460-0AA7-DF33-8AB204E416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11800" y="368300"/>
          <a:ext cx="3094872" cy="1346200"/>
        </a:xfrm>
        <a:prstGeom prst="rect">
          <a:avLst/>
        </a:prstGeom>
      </xdr:spPr>
    </xdr:pic>
    <xdr:clientData/>
  </xdr:twoCellAnchor>
  <xdr:twoCellAnchor editAs="oneCell">
    <xdr:from>
      <xdr:col>9</xdr:col>
      <xdr:colOff>95250</xdr:colOff>
      <xdr:row>12</xdr:row>
      <xdr:rowOff>76200</xdr:rowOff>
    </xdr:from>
    <xdr:to>
      <xdr:col>14</xdr:col>
      <xdr:colOff>28728</xdr:colOff>
      <xdr:row>19</xdr:row>
      <xdr:rowOff>66740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CEA5D40-9AC5-3D12-9E28-34234E489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81650" y="2247900"/>
          <a:ext cx="2981478" cy="1257365"/>
        </a:xfrm>
        <a:prstGeom prst="rect">
          <a:avLst/>
        </a:prstGeom>
      </xdr:spPr>
    </xdr:pic>
    <xdr:clientData/>
  </xdr:twoCellAnchor>
  <xdr:twoCellAnchor editAs="oneCell">
    <xdr:from>
      <xdr:col>16</xdr:col>
      <xdr:colOff>266700</xdr:colOff>
      <xdr:row>2</xdr:row>
      <xdr:rowOff>19050</xdr:rowOff>
    </xdr:from>
    <xdr:to>
      <xdr:col>21</xdr:col>
      <xdr:colOff>219229</xdr:colOff>
      <xdr:row>9</xdr:row>
      <xdr:rowOff>25466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AD5D429-6EDF-88CF-9198-B3AFC217D0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191625" y="381000"/>
          <a:ext cx="3000529" cy="1273241"/>
        </a:xfrm>
        <a:prstGeom prst="rect">
          <a:avLst/>
        </a:prstGeom>
      </xdr:spPr>
    </xdr:pic>
    <xdr:clientData/>
  </xdr:twoCellAnchor>
  <xdr:twoCellAnchor editAs="oneCell">
    <xdr:from>
      <xdr:col>16</xdr:col>
      <xdr:colOff>361950</xdr:colOff>
      <xdr:row>12</xdr:row>
      <xdr:rowOff>95250</xdr:rowOff>
    </xdr:from>
    <xdr:to>
      <xdr:col>21</xdr:col>
      <xdr:colOff>273202</xdr:colOff>
      <xdr:row>19</xdr:row>
      <xdr:rowOff>57213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45A3B20-EFD9-B5D7-75B1-A8BDDA414F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286875" y="2266950"/>
          <a:ext cx="2959252" cy="122878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247649</xdr:colOff>
      <xdr:row>34</xdr:row>
      <xdr:rowOff>158750</xdr:rowOff>
    </xdr:from>
    <xdr:to>
      <xdr:col>18</xdr:col>
      <xdr:colOff>260349</xdr:colOff>
      <xdr:row>46</xdr:row>
      <xdr:rowOff>77786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B50213-AA2A-0703-F041-967E3A02AB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104497</xdr:colOff>
      <xdr:row>90</xdr:row>
      <xdr:rowOff>0</xdr:rowOff>
    </xdr:from>
    <xdr:to>
      <xdr:col>18</xdr:col>
      <xdr:colOff>428625</xdr:colOff>
      <xdr:row>101</xdr:row>
      <xdr:rowOff>98078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177245-E517-4735-8C4D-58B62824A5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381000</xdr:colOff>
      <xdr:row>147</xdr:row>
      <xdr:rowOff>16565</xdr:rowOff>
    </xdr:from>
    <xdr:to>
      <xdr:col>18</xdr:col>
      <xdr:colOff>400050</xdr:colOff>
      <xdr:row>158</xdr:row>
      <xdr:rowOff>114643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296A49E-B696-4832-BD3B-68EEA39617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488674</xdr:colOff>
      <xdr:row>203</xdr:row>
      <xdr:rowOff>124239</xdr:rowOff>
    </xdr:from>
    <xdr:to>
      <xdr:col>18</xdr:col>
      <xdr:colOff>507724</xdr:colOff>
      <xdr:row>215</xdr:row>
      <xdr:rowOff>40099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220F472-C936-4EB9-8CF1-0ABE8C3F4B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309631</xdr:colOff>
      <xdr:row>262</xdr:row>
      <xdr:rowOff>129347</xdr:rowOff>
    </xdr:from>
    <xdr:to>
      <xdr:col>18</xdr:col>
      <xdr:colOff>328681</xdr:colOff>
      <xdr:row>274</xdr:row>
      <xdr:rowOff>51557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2022C42-919E-461F-9909-07B262F9C2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576372</xdr:colOff>
      <xdr:row>34</xdr:row>
      <xdr:rowOff>168340</xdr:rowOff>
    </xdr:from>
    <xdr:to>
      <xdr:col>24</xdr:col>
      <xdr:colOff>0</xdr:colOff>
      <xdr:row>46</xdr:row>
      <xdr:rowOff>118393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2F682A1-54E3-BEF6-DDAB-33598D7502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22</xdr:col>
      <xdr:colOff>4647</xdr:colOff>
      <xdr:row>40</xdr:row>
      <xdr:rowOff>76045</xdr:rowOff>
    </xdr:from>
    <xdr:ext cx="542136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E20A1DE-D01C-26DD-1849-FC1ACE3D3E83}"/>
            </a:ext>
          </a:extLst>
        </xdr:cNvPr>
        <xdr:cNvSpPr txBox="1"/>
      </xdr:nvSpPr>
      <xdr:spPr>
        <a:xfrm>
          <a:off x="10194074" y="7324338"/>
          <a:ext cx="54213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1100">
              <a:solidFill>
                <a:schemeClr val="accent2"/>
              </a:solidFill>
            </a:rPr>
            <a:t>76003</a:t>
          </a:r>
        </a:p>
      </xdr:txBody>
    </xdr:sp>
    <xdr:clientData/>
  </xdr:oneCellAnchor>
  <xdr:twoCellAnchor editAs="oneCell">
    <xdr:from>
      <xdr:col>15</xdr:col>
      <xdr:colOff>0</xdr:colOff>
      <xdr:row>293</xdr:row>
      <xdr:rowOff>0</xdr:rowOff>
    </xdr:from>
    <xdr:to>
      <xdr:col>15</xdr:col>
      <xdr:colOff>304800</xdr:colOff>
      <xdr:row>294</xdr:row>
      <xdr:rowOff>123824</xdr:rowOff>
    </xdr:to>
    <xdr:sp macro="" textlink="">
      <xdr:nvSpPr>
        <xdr:cNvPr id="3073" name="AutoShape 1">
          <a:extLst>
            <a:ext uri="{FF2B5EF4-FFF2-40B4-BE49-F238E27FC236}">
              <a16:creationId xmlns:a16="http://schemas.microsoft.com/office/drawing/2014/main" id="{9478AC77-F7E7-563D-E173-18D164143F8B}"/>
            </a:ext>
          </a:extLst>
        </xdr:cNvPr>
        <xdr:cNvSpPr>
          <a:spLocks noChangeAspect="1" noChangeArrowheads="1"/>
        </xdr:cNvSpPr>
      </xdr:nvSpPr>
      <xdr:spPr bwMode="auto">
        <a:xfrm>
          <a:off x="5207000" y="5432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44824</xdr:colOff>
      <xdr:row>292</xdr:row>
      <xdr:rowOff>81616</xdr:rowOff>
    </xdr:from>
    <xdr:to>
      <xdr:col>17</xdr:col>
      <xdr:colOff>1172495</xdr:colOff>
      <xdr:row>308</xdr:row>
      <xdr:rowOff>121360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72E6B9-AF40-50F4-5C4D-8F9B3833FF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616824" y="52794087"/>
          <a:ext cx="3362498" cy="2914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437030</xdr:colOff>
      <xdr:row>326</xdr:row>
      <xdr:rowOff>86472</xdr:rowOff>
    </xdr:from>
    <xdr:to>
      <xdr:col>18</xdr:col>
      <xdr:colOff>48522</xdr:colOff>
      <xdr:row>340</xdr:row>
      <xdr:rowOff>125522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FE1DD21-9B60-42F1-3007-3677949A82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403912" y="58536354"/>
          <a:ext cx="3731335" cy="2549168"/>
        </a:xfrm>
        <a:prstGeom prst="rect">
          <a:avLst/>
        </a:prstGeom>
      </xdr:spPr>
    </xdr:pic>
    <xdr:clientData/>
  </xdr:twoCellAnchor>
  <xdr:twoCellAnchor editAs="oneCell">
    <xdr:from>
      <xdr:col>49</xdr:col>
      <xdr:colOff>0</xdr:colOff>
      <xdr:row>9</xdr:row>
      <xdr:rowOff>0</xdr:rowOff>
    </xdr:from>
    <xdr:to>
      <xdr:col>56</xdr:col>
      <xdr:colOff>142726</xdr:colOff>
      <xdr:row>26</xdr:row>
      <xdr:rowOff>9682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7CABAFB-AB0D-1CBE-BBBE-8B411381ED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3431500" y="1613647"/>
          <a:ext cx="4381725" cy="3054507"/>
        </a:xfrm>
        <a:prstGeom prst="rect">
          <a:avLst/>
        </a:prstGeom>
      </xdr:spPr>
    </xdr:pic>
    <xdr:clientData/>
  </xdr:twoCellAnchor>
  <xdr:twoCellAnchor editAs="oneCell">
    <xdr:from>
      <xdr:col>1</xdr:col>
      <xdr:colOff>143997</xdr:colOff>
      <xdr:row>8</xdr:row>
      <xdr:rowOff>102991</xdr:rowOff>
    </xdr:from>
    <xdr:to>
      <xdr:col>4</xdr:col>
      <xdr:colOff>244987</xdr:colOff>
      <xdr:row>17</xdr:row>
      <xdr:rowOff>67235</xdr:rowOff>
    </xdr:to>
    <xdr:pic>
      <xdr:nvPicPr>
        <xdr:cNvPr id="13" name="Picture 12" descr="Compensation vs. Salary: Make the Difference Work for You">
          <a:extLst>
            <a:ext uri="{FF2B5EF4-FFF2-40B4-BE49-F238E27FC236}">
              <a16:creationId xmlns:a16="http://schemas.microsoft.com/office/drawing/2014/main" id="{21ACB055-6845-9B49-A767-87AB40FB5C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173" y="1537344"/>
          <a:ext cx="1916343" cy="15778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560295</xdr:colOff>
      <xdr:row>7</xdr:row>
      <xdr:rowOff>31266</xdr:rowOff>
    </xdr:from>
    <xdr:to>
      <xdr:col>10</xdr:col>
      <xdr:colOff>8032</xdr:colOff>
      <xdr:row>11</xdr:row>
      <xdr:rowOff>144931</xdr:rowOff>
    </xdr:to>
    <xdr:pic>
      <xdr:nvPicPr>
        <xdr:cNvPr id="14" name="Picture 13" descr="Degree Cost Online ...">
          <a:extLst>
            <a:ext uri="{FF2B5EF4-FFF2-40B4-BE49-F238E27FC236}">
              <a16:creationId xmlns:a16="http://schemas.microsoft.com/office/drawing/2014/main" id="{2B0ACD2F-3240-A400-766A-D0C7E1DFCE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7177" y="1286325"/>
          <a:ext cx="1263090" cy="8244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432174</xdr:colOff>
      <xdr:row>18</xdr:row>
      <xdr:rowOff>67235</xdr:rowOff>
    </xdr:from>
    <xdr:to>
      <xdr:col>9</xdr:col>
      <xdr:colOff>544669</xdr:colOff>
      <xdr:row>23</xdr:row>
      <xdr:rowOff>151840</xdr:rowOff>
    </xdr:to>
    <xdr:pic>
      <xdr:nvPicPr>
        <xdr:cNvPr id="15" name="Picture 14" descr="Work From Home Images - Free Download ...">
          <a:extLst>
            <a:ext uri="{FF2B5EF4-FFF2-40B4-BE49-F238E27FC236}">
              <a16:creationId xmlns:a16="http://schemas.microsoft.com/office/drawing/2014/main" id="{B02D69E0-6EB9-2122-4D74-8E27B24850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99056" y="3294529"/>
          <a:ext cx="1316381" cy="981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507440</xdr:colOff>
      <xdr:row>12</xdr:row>
      <xdr:rowOff>112059</xdr:rowOff>
    </xdr:from>
    <xdr:to>
      <xdr:col>10</xdr:col>
      <xdr:colOff>126024</xdr:colOff>
      <xdr:row>17</xdr:row>
      <xdr:rowOff>8404</xdr:rowOff>
    </xdr:to>
    <xdr:pic>
      <xdr:nvPicPr>
        <xdr:cNvPr id="16" name="Picture 15" descr="use &quot;Diskarte&quot; if I can prepare ...">
          <a:extLst>
            <a:ext uri="{FF2B5EF4-FFF2-40B4-BE49-F238E27FC236}">
              <a16:creationId xmlns:a16="http://schemas.microsoft.com/office/drawing/2014/main" id="{308EF428-6301-9740-24ED-2B60F426C7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4322" y="2263588"/>
          <a:ext cx="1427587" cy="7928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448236</xdr:colOff>
      <xdr:row>13</xdr:row>
      <xdr:rowOff>47998</xdr:rowOff>
    </xdr:from>
    <xdr:to>
      <xdr:col>7</xdr:col>
      <xdr:colOff>257736</xdr:colOff>
      <xdr:row>15</xdr:row>
      <xdr:rowOff>22412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6C9DB793-39F6-4BA6-9E82-09AFF82BD5D5}"/>
            </a:ext>
          </a:extLst>
        </xdr:cNvPr>
        <xdr:cNvCxnSpPr/>
      </xdr:nvCxnSpPr>
      <xdr:spPr>
        <a:xfrm>
          <a:off x="2599765" y="2378822"/>
          <a:ext cx="1624853" cy="333002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128120</xdr:colOff>
      <xdr:row>24</xdr:row>
      <xdr:rowOff>100853</xdr:rowOff>
    </xdr:from>
    <xdr:to>
      <xdr:col>7</xdr:col>
      <xdr:colOff>75266</xdr:colOff>
      <xdr:row>27</xdr:row>
      <xdr:rowOff>123265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7138F674-BD70-4FF9-812A-BA8EDB73D36C}"/>
            </a:ext>
          </a:extLst>
        </xdr:cNvPr>
        <xdr:cNvCxnSpPr/>
      </xdr:nvCxnSpPr>
      <xdr:spPr>
        <a:xfrm>
          <a:off x="2279649" y="4403912"/>
          <a:ext cx="1762499" cy="560294"/>
        </a:xfrm>
        <a:prstGeom prst="straightConnector1">
          <a:avLst/>
        </a:prstGeom>
        <a:ln w="57150"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459442</xdr:colOff>
      <xdr:row>9</xdr:row>
      <xdr:rowOff>0</xdr:rowOff>
    </xdr:from>
    <xdr:to>
      <xdr:col>7</xdr:col>
      <xdr:colOff>437030</xdr:colOff>
      <xdr:row>10</xdr:row>
      <xdr:rowOff>8031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FC5EAB8A-0E10-4E23-94A1-2E4883AD2DE5}"/>
            </a:ext>
          </a:extLst>
        </xdr:cNvPr>
        <xdr:cNvCxnSpPr/>
      </xdr:nvCxnSpPr>
      <xdr:spPr>
        <a:xfrm flipV="1">
          <a:off x="2610971" y="1613647"/>
          <a:ext cx="1792941" cy="187325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254561</xdr:colOff>
      <xdr:row>16</xdr:row>
      <xdr:rowOff>86471</xdr:rowOff>
    </xdr:from>
    <xdr:to>
      <xdr:col>7</xdr:col>
      <xdr:colOff>235324</xdr:colOff>
      <xdr:row>21</xdr:row>
      <xdr:rowOff>22412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98733B41-40B0-48C9-A9A5-B8763D3641B6}"/>
            </a:ext>
          </a:extLst>
        </xdr:cNvPr>
        <xdr:cNvCxnSpPr/>
      </xdr:nvCxnSpPr>
      <xdr:spPr>
        <a:xfrm>
          <a:off x="2406090" y="2955177"/>
          <a:ext cx="1796116" cy="832411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510616</xdr:colOff>
      <xdr:row>26</xdr:row>
      <xdr:rowOff>171263</xdr:rowOff>
    </xdr:from>
    <xdr:to>
      <xdr:col>9</xdr:col>
      <xdr:colOff>507786</xdr:colOff>
      <xdr:row>31</xdr:row>
      <xdr:rowOff>55281</xdr:rowOff>
    </xdr:to>
    <xdr:pic>
      <xdr:nvPicPr>
        <xdr:cNvPr id="30" name="Picture 29" descr="Gen Z Have Against Question Marks ...">
          <a:extLst>
            <a:ext uri="{FF2B5EF4-FFF2-40B4-BE49-F238E27FC236}">
              <a16:creationId xmlns:a16="http://schemas.microsoft.com/office/drawing/2014/main" id="{493253B9-711D-BDB1-16DE-8B1895BCDF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7498" y="4832910"/>
          <a:ext cx="1207406" cy="7804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238499</xdr:colOff>
      <xdr:row>7</xdr:row>
      <xdr:rowOff>112059</xdr:rowOff>
    </xdr:from>
    <xdr:ext cx="922176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1BE2E498-CF4C-FE8F-7083-DB413AC22103}"/>
            </a:ext>
          </a:extLst>
        </xdr:cNvPr>
        <xdr:cNvSpPr txBox="1"/>
      </xdr:nvSpPr>
      <xdr:spPr>
        <a:xfrm>
          <a:off x="2995146" y="1367118"/>
          <a:ext cx="922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1100" b="1">
              <a:solidFill>
                <a:schemeClr val="accent3"/>
              </a:solidFill>
            </a:rPr>
            <a:t>Explained by</a:t>
          </a:r>
        </a:p>
      </xdr:txBody>
    </xdr:sp>
    <xdr:clientData/>
  </xdr:oneCellAnchor>
  <xdr:oneCellAnchor>
    <xdr:from>
      <xdr:col>5</xdr:col>
      <xdr:colOff>257736</xdr:colOff>
      <xdr:row>12</xdr:row>
      <xdr:rowOff>78442</xdr:rowOff>
    </xdr:from>
    <xdr:ext cx="922176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52D3D058-A8D9-4AE1-8D2C-3676AE92A3F5}"/>
            </a:ext>
          </a:extLst>
        </xdr:cNvPr>
        <xdr:cNvSpPr txBox="1"/>
      </xdr:nvSpPr>
      <xdr:spPr>
        <a:xfrm>
          <a:off x="3014383" y="2229971"/>
          <a:ext cx="922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1100" b="1">
              <a:solidFill>
                <a:schemeClr val="accent3"/>
              </a:solidFill>
            </a:rPr>
            <a:t>Explained by</a:t>
          </a:r>
        </a:p>
      </xdr:txBody>
    </xdr:sp>
    <xdr:clientData/>
  </xdr:oneCellAnchor>
  <xdr:oneCellAnchor>
    <xdr:from>
      <xdr:col>5</xdr:col>
      <xdr:colOff>257736</xdr:colOff>
      <xdr:row>16</xdr:row>
      <xdr:rowOff>112059</xdr:rowOff>
    </xdr:from>
    <xdr:ext cx="922176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E3695B86-3AE1-4EB0-8C33-CB1C3492C04A}"/>
            </a:ext>
          </a:extLst>
        </xdr:cNvPr>
        <xdr:cNvSpPr txBox="1"/>
      </xdr:nvSpPr>
      <xdr:spPr>
        <a:xfrm>
          <a:off x="3014383" y="2980765"/>
          <a:ext cx="922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1100" b="1">
              <a:solidFill>
                <a:schemeClr val="accent3"/>
              </a:solidFill>
            </a:rPr>
            <a:t>Explained</a:t>
          </a:r>
          <a:r>
            <a:rPr lang="en-PH" sz="1100" b="1">
              <a:solidFill>
                <a:schemeClr val="tx2"/>
              </a:solidFill>
            </a:rPr>
            <a:t> by</a:t>
          </a:r>
        </a:p>
      </xdr:txBody>
    </xdr:sp>
    <xdr:clientData/>
  </xdr:oneCellAnchor>
  <xdr:oneCellAnchor>
    <xdr:from>
      <xdr:col>4</xdr:col>
      <xdr:colOff>600262</xdr:colOff>
      <xdr:row>24</xdr:row>
      <xdr:rowOff>60885</xdr:rowOff>
    </xdr:from>
    <xdr:ext cx="1082219" cy="264560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27D4AAA0-F157-4EC0-B9AC-AB4A6622E93C}"/>
            </a:ext>
          </a:extLst>
        </xdr:cNvPr>
        <xdr:cNvSpPr txBox="1"/>
      </xdr:nvSpPr>
      <xdr:spPr>
        <a:xfrm>
          <a:off x="2751791" y="4363944"/>
          <a:ext cx="10822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1100" b="1">
              <a:solidFill>
                <a:schemeClr val="accent2"/>
              </a:solidFill>
            </a:rPr>
            <a:t>Unexplained by</a:t>
          </a:r>
        </a:p>
      </xdr:txBody>
    </xdr:sp>
    <xdr:clientData/>
  </xdr:oneCellAnchor>
  <xdr:twoCellAnchor editAs="oneCell">
    <xdr:from>
      <xdr:col>5</xdr:col>
      <xdr:colOff>198904</xdr:colOff>
      <xdr:row>37</xdr:row>
      <xdr:rowOff>92182</xdr:rowOff>
    </xdr:from>
    <xdr:to>
      <xdr:col>10</xdr:col>
      <xdr:colOff>373047</xdr:colOff>
      <xdr:row>46</xdr:row>
      <xdr:rowOff>26987</xdr:rowOff>
    </xdr:to>
    <xdr:pic>
      <xdr:nvPicPr>
        <xdr:cNvPr id="35" name="Picture 34" descr="Regression Equation - Sixsigma DSI - Lean Six Sigma Glossary Term">
          <a:extLst>
            <a:ext uri="{FF2B5EF4-FFF2-40B4-BE49-F238E27FC236}">
              <a16:creationId xmlns:a16="http://schemas.microsoft.com/office/drawing/2014/main" id="{E097F54A-9F03-5FF5-51AA-FC5AB6E8F6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1154" y="6700151"/>
          <a:ext cx="3210237" cy="15421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526676</xdr:colOff>
      <xdr:row>31</xdr:row>
      <xdr:rowOff>12325</xdr:rowOff>
    </xdr:from>
    <xdr:to>
      <xdr:col>37</xdr:col>
      <xdr:colOff>251385</xdr:colOff>
      <xdr:row>46</xdr:row>
      <xdr:rowOff>69289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EEEC9261-5862-A83D-5BCD-E3F7317FE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33</xdr:col>
      <xdr:colOff>291352</xdr:colOff>
      <xdr:row>34</xdr:row>
      <xdr:rowOff>78441</xdr:rowOff>
    </xdr:from>
    <xdr:to>
      <xdr:col>34</xdr:col>
      <xdr:colOff>537882</xdr:colOff>
      <xdr:row>37</xdr:row>
      <xdr:rowOff>6350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1940E168-F4EC-A207-D69C-83C428C8C882}"/>
            </a:ext>
          </a:extLst>
        </xdr:cNvPr>
        <xdr:cNvCxnSpPr/>
      </xdr:nvCxnSpPr>
      <xdr:spPr>
        <a:xfrm flipV="1">
          <a:off x="23554764" y="6174441"/>
          <a:ext cx="851647" cy="465791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25587</xdr:colOff>
      <xdr:row>10</xdr:row>
      <xdr:rowOff>123264</xdr:rowOff>
    </xdr:from>
    <xdr:to>
      <xdr:col>37</xdr:col>
      <xdr:colOff>67235</xdr:colOff>
      <xdr:row>21</xdr:row>
      <xdr:rowOff>163792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96761682-E66C-9C43-D24A-D622A8A76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29</xdr:col>
      <xdr:colOff>78441</xdr:colOff>
      <xdr:row>61</xdr:row>
      <xdr:rowOff>168088</xdr:rowOff>
    </xdr:from>
    <xdr:to>
      <xdr:col>34</xdr:col>
      <xdr:colOff>11818</xdr:colOff>
      <xdr:row>75</xdr:row>
      <xdr:rowOff>1817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A610D664-D0AD-A589-CFB4-EFFF223387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0921382" y="11105029"/>
          <a:ext cx="2962139" cy="2340672"/>
        </a:xfrm>
        <a:prstGeom prst="rect">
          <a:avLst/>
        </a:prstGeom>
      </xdr:spPr>
    </xdr:pic>
    <xdr:clientData/>
  </xdr:twoCellAnchor>
  <xdr:twoCellAnchor editAs="oneCell">
    <xdr:from>
      <xdr:col>29</xdr:col>
      <xdr:colOff>84792</xdr:colOff>
      <xdr:row>76</xdr:row>
      <xdr:rowOff>89686</xdr:rowOff>
    </xdr:from>
    <xdr:to>
      <xdr:col>33</xdr:col>
      <xdr:colOff>590737</xdr:colOff>
      <xdr:row>90</xdr:row>
      <xdr:rowOff>2188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B103DF81-25DE-2ED9-3560-839866A6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0927733" y="13716039"/>
          <a:ext cx="2926416" cy="2422620"/>
        </a:xfrm>
        <a:prstGeom prst="rect">
          <a:avLst/>
        </a:prstGeom>
      </xdr:spPr>
    </xdr:pic>
    <xdr:clientData/>
  </xdr:twoCellAnchor>
  <xdr:twoCellAnchor editAs="oneCell">
    <xdr:from>
      <xdr:col>29</xdr:col>
      <xdr:colOff>10351</xdr:colOff>
      <xdr:row>106</xdr:row>
      <xdr:rowOff>98425</xdr:rowOff>
    </xdr:from>
    <xdr:to>
      <xdr:col>36</xdr:col>
      <xdr:colOff>311956</xdr:colOff>
      <xdr:row>111</xdr:row>
      <xdr:rowOff>163770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D63F9E17-E35E-FE2F-1A11-4D3531691E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21006172" y="18849068"/>
          <a:ext cx="4587855" cy="949809"/>
        </a:xfrm>
        <a:prstGeom prst="rect">
          <a:avLst/>
        </a:prstGeom>
      </xdr:spPr>
    </xdr:pic>
    <xdr:clientData/>
  </xdr:twoCellAnchor>
  <xdr:twoCellAnchor editAs="oneCell">
    <xdr:from>
      <xdr:col>39</xdr:col>
      <xdr:colOff>353786</xdr:colOff>
      <xdr:row>59</xdr:row>
      <xdr:rowOff>149678</xdr:rowOff>
    </xdr:from>
    <xdr:to>
      <xdr:col>46</xdr:col>
      <xdr:colOff>246289</xdr:colOff>
      <xdr:row>74</xdr:row>
      <xdr:rowOff>20411</xdr:rowOff>
    </xdr:to>
    <xdr:pic>
      <xdr:nvPicPr>
        <xdr:cNvPr id="3" name="Picture 2" descr="Facts about the F Distribution | Introduction to Statistics">
          <a:extLst>
            <a:ext uri="{FF2B5EF4-FFF2-40B4-BE49-F238E27FC236}">
              <a16:creationId xmlns:a16="http://schemas.microsoft.com/office/drawing/2014/main" id="{911EB20D-802D-D39D-E3CC-CA1673A4DC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3000" y="10586357"/>
          <a:ext cx="4668610" cy="2524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58511</xdr:colOff>
      <xdr:row>87</xdr:row>
      <xdr:rowOff>83089</xdr:rowOff>
    </xdr:from>
    <xdr:to>
      <xdr:col>46</xdr:col>
      <xdr:colOff>7259</xdr:colOff>
      <xdr:row>98</xdr:row>
      <xdr:rowOff>125831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A0D4424-CDCF-6902-191C-2D76789858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28130047" y="14942089"/>
          <a:ext cx="4115708" cy="1991738"/>
        </a:xfrm>
        <a:prstGeom prst="rect">
          <a:avLst/>
        </a:prstGeom>
      </xdr:spPr>
    </xdr:pic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0.13255</cdr:x>
      <cdr:y>0.51515</cdr:y>
    </cdr:from>
    <cdr:to>
      <cdr:x>0.91031</cdr:x>
      <cdr:y>0.51909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3B0FE9F0-9847-998F-4F9A-D1F2361DDE58}"/>
            </a:ext>
          </a:extLst>
        </cdr:cNvPr>
        <cdr:cNvCxnSpPr/>
      </cdr:nvCxnSpPr>
      <cdr:spPr>
        <a:xfrm xmlns:a="http://schemas.openxmlformats.org/drawingml/2006/main" flipV="1">
          <a:off x="537842" y="1075398"/>
          <a:ext cx="3155877" cy="82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0.19759</cdr:x>
      <cdr:y>0.37425</cdr:y>
    </cdr:from>
    <cdr:to>
      <cdr:x>0.89064</cdr:x>
      <cdr:y>0.6185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3B0FE9F0-9847-998F-4F9A-D1F2361DDE58}"/>
            </a:ext>
          </a:extLst>
        </cdr:cNvPr>
        <cdr:cNvCxnSpPr/>
      </cdr:nvCxnSpPr>
      <cdr:spPr>
        <a:xfrm xmlns:a="http://schemas.openxmlformats.org/drawingml/2006/main" flipV="1">
          <a:off x="732045" y="786848"/>
          <a:ext cx="2567609" cy="51352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1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0.12959</cdr:x>
      <cdr:y>0.51528</cdr:y>
    </cdr:from>
    <cdr:to>
      <cdr:x>0.88565</cdr:x>
      <cdr:y>0.53898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6B31B646-592E-897E-681D-1C6478AC8598}"/>
            </a:ext>
          </a:extLst>
        </cdr:cNvPr>
        <cdr:cNvCxnSpPr/>
      </cdr:nvCxnSpPr>
      <cdr:spPr>
        <a:xfrm xmlns:a="http://schemas.openxmlformats.org/drawingml/2006/main" flipV="1">
          <a:off x="539393" y="1076325"/>
          <a:ext cx="3147059" cy="495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0.78712</cdr:x>
      <cdr:y>0.38941</cdr:y>
    </cdr:from>
    <cdr:to>
      <cdr:x>1</cdr:x>
      <cdr:y>0.59917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0353EDAF-8C12-87E7-1F59-E959A07A739C}"/>
            </a:ext>
          </a:extLst>
        </cdr:cNvPr>
        <cdr:cNvSpPr txBox="1"/>
      </cdr:nvSpPr>
      <cdr:spPr>
        <a:xfrm xmlns:a="http://schemas.openxmlformats.org/drawingml/2006/main">
          <a:off x="3282787" y="826053"/>
          <a:ext cx="887850" cy="4449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PH" sz="800">
              <a:solidFill>
                <a:schemeClr val="accent3"/>
              </a:solidFill>
            </a:rPr>
            <a:t>Explained</a:t>
          </a:r>
        </a:p>
        <a:p xmlns:a="http://schemas.openxmlformats.org/drawingml/2006/main">
          <a:r>
            <a:rPr lang="en-PH" sz="800">
              <a:solidFill>
                <a:schemeClr val="accent3"/>
              </a:solidFill>
            </a:rPr>
            <a:t>line - mean (SSR)</a:t>
          </a:r>
        </a:p>
      </cdr:txBody>
    </cdr:sp>
  </cdr:relSizeAnchor>
  <cdr:relSizeAnchor xmlns:cdr="http://schemas.openxmlformats.org/drawingml/2006/chartDrawing">
    <cdr:from>
      <cdr:x>0.78712</cdr:x>
      <cdr:y>0.25739</cdr:y>
    </cdr:from>
    <cdr:to>
      <cdr:x>1</cdr:x>
      <cdr:y>0.46715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4418A00-D581-D80E-361F-586A5A954519}"/>
            </a:ext>
          </a:extLst>
        </cdr:cNvPr>
        <cdr:cNvSpPr txBox="1"/>
      </cdr:nvSpPr>
      <cdr:spPr>
        <a:xfrm xmlns:a="http://schemas.openxmlformats.org/drawingml/2006/main">
          <a:off x="3282787" y="546009"/>
          <a:ext cx="887850" cy="4449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PH" sz="800">
              <a:solidFill>
                <a:schemeClr val="accent2"/>
              </a:solidFill>
            </a:rPr>
            <a:t>Unexplained</a:t>
          </a:r>
        </a:p>
        <a:p xmlns:a="http://schemas.openxmlformats.org/drawingml/2006/main">
          <a:r>
            <a:rPr lang="en-PH" sz="800">
              <a:solidFill>
                <a:schemeClr val="accent2"/>
              </a:solidFill>
            </a:rPr>
            <a:t>data</a:t>
          </a:r>
          <a:r>
            <a:rPr lang="en-PH" sz="800" baseline="0">
              <a:solidFill>
                <a:schemeClr val="accent2"/>
              </a:solidFill>
            </a:rPr>
            <a:t> point - line (SSE)</a:t>
          </a:r>
          <a:endParaRPr lang="en-PH" sz="800">
            <a:solidFill>
              <a:schemeClr val="accent2"/>
            </a:solidFill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0.27945</cdr:x>
      <cdr:y>0.31122</cdr:y>
    </cdr:from>
    <cdr:to>
      <cdr:x>0.81601</cdr:x>
      <cdr:y>0.67759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3B0FE9F0-9847-998F-4F9A-D1F2361DDE58}"/>
            </a:ext>
          </a:extLst>
        </cdr:cNvPr>
        <cdr:cNvCxnSpPr/>
      </cdr:nvCxnSpPr>
      <cdr:spPr>
        <a:xfrm xmlns:a="http://schemas.openxmlformats.org/drawingml/2006/main" flipV="1">
          <a:off x="1035326" y="654326"/>
          <a:ext cx="1987826" cy="77028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5"/>
        </a:lnRef>
        <a:fillRef xmlns:a="http://schemas.openxmlformats.org/drawingml/2006/main" idx="0">
          <a:schemeClr val="accent5"/>
        </a:fillRef>
        <a:effectRef xmlns:a="http://schemas.openxmlformats.org/drawingml/2006/main" idx="1">
          <a:schemeClr val="accent5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0.26688</cdr:x>
      <cdr:y>0.23359</cdr:y>
    </cdr:from>
    <cdr:to>
      <cdr:x>0.80923</cdr:x>
      <cdr:y>0.75281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3B0FE9F0-9847-998F-4F9A-D1F2361DDE58}"/>
            </a:ext>
          </a:extLst>
        </cdr:cNvPr>
        <cdr:cNvCxnSpPr/>
      </cdr:nvCxnSpPr>
      <cdr:spPr>
        <a:xfrm xmlns:a="http://schemas.openxmlformats.org/drawingml/2006/main" flipV="1">
          <a:off x="1088196" y="491849"/>
          <a:ext cx="2211457" cy="1093304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BF26F-C6E8-4827-BF65-41F0D0CD8A51}">
  <dimension ref="A1:U63"/>
  <sheetViews>
    <sheetView zoomScale="115" zoomScaleNormal="115" workbookViewId="0">
      <selection activeCell="N30" sqref="N30"/>
    </sheetView>
  </sheetViews>
  <sheetFormatPr defaultRowHeight="14.5" x14ac:dyDescent="0.35"/>
  <cols>
    <col min="1" max="1" width="61.26953125" customWidth="1"/>
    <col min="2" max="2" width="4.7265625" style="10" customWidth="1"/>
    <col min="3" max="3" width="34.6328125" bestFit="1" customWidth="1"/>
    <col min="4" max="4" width="17.453125" customWidth="1"/>
    <col min="5" max="5" width="13.36328125" bestFit="1" customWidth="1"/>
    <col min="6" max="6" width="4.7265625" style="10" customWidth="1"/>
    <col min="7" max="7" width="19.36328125" customWidth="1"/>
    <col min="8" max="8" width="34.1796875" bestFit="1" customWidth="1"/>
    <col min="9" max="9" width="4.7265625" style="10" customWidth="1"/>
    <col min="10" max="10" width="56.26953125" customWidth="1"/>
    <col min="12" max="12" width="4.7265625" style="10" customWidth="1"/>
    <col min="14" max="14" width="26" bestFit="1" customWidth="1"/>
    <col min="15" max="15" width="13.7265625" customWidth="1"/>
    <col min="21" max="21" width="4.7265625" style="10" customWidth="1"/>
  </cols>
  <sheetData>
    <row r="1" spans="1:21" x14ac:dyDescent="0.35">
      <c r="C1" s="2" t="s">
        <v>7</v>
      </c>
    </row>
    <row r="2" spans="1:21" x14ac:dyDescent="0.35">
      <c r="A2" s="5" t="s">
        <v>12</v>
      </c>
      <c r="C2" s="50" t="s">
        <v>13</v>
      </c>
      <c r="D2" s="50"/>
      <c r="E2" s="50"/>
      <c r="G2" s="50" t="s">
        <v>0</v>
      </c>
      <c r="H2" s="50"/>
      <c r="J2" s="49" t="s">
        <v>1</v>
      </c>
      <c r="K2" s="49"/>
      <c r="M2" s="49" t="s">
        <v>48</v>
      </c>
      <c r="N2" s="49"/>
      <c r="O2" s="49"/>
      <c r="P2" s="49"/>
      <c r="Q2" s="49"/>
      <c r="R2" s="49"/>
      <c r="S2" s="49"/>
      <c r="T2" s="49"/>
    </row>
    <row r="3" spans="1:21" ht="101.5" customHeight="1" x14ac:dyDescent="0.35">
      <c r="A3" s="7" t="s">
        <v>16</v>
      </c>
      <c r="C3" s="4" t="s">
        <v>10</v>
      </c>
      <c r="D3" s="4" t="s">
        <v>4</v>
      </c>
      <c r="E3" s="4" t="s">
        <v>9</v>
      </c>
      <c r="G3" s="4" t="s">
        <v>14</v>
      </c>
      <c r="H3" s="4" t="s">
        <v>11</v>
      </c>
      <c r="J3" s="51" t="s">
        <v>37</v>
      </c>
      <c r="K3" s="51"/>
      <c r="N3" s="51" t="s">
        <v>18</v>
      </c>
      <c r="O3" s="51"/>
      <c r="P3" s="51"/>
      <c r="Q3" s="51"/>
      <c r="R3" s="51"/>
      <c r="S3" s="51"/>
    </row>
    <row r="4" spans="1:21" x14ac:dyDescent="0.35">
      <c r="A4" s="1"/>
      <c r="B4" s="11"/>
      <c r="C4" s="4" t="s">
        <v>2</v>
      </c>
      <c r="D4" s="4">
        <v>1</v>
      </c>
      <c r="E4" s="4">
        <v>40000</v>
      </c>
      <c r="F4" s="11"/>
      <c r="G4" s="4">
        <v>0</v>
      </c>
      <c r="H4" s="6" t="str">
        <f>IF(G4 &gt;= $D$8, $E$8, IF(AND(G4 &lt; $D$8, G4 &gt;= $D$7), $E$7, IF(AND(G4 &lt; $D$7, G4 &gt;= $D$6), $E$6, IF(AND(G4 &lt; $D$6, G4 &gt;= $D$5), $E$5, IF(AND(G4 &lt; $D$5, G4 &gt;= $D$4), $E$4, "Upskill ka muna!")))))</f>
        <v>Upskill ka muna!</v>
      </c>
      <c r="I4" s="11"/>
      <c r="L4" s="11"/>
      <c r="U4" s="11"/>
    </row>
    <row r="5" spans="1:21" ht="29" customHeight="1" x14ac:dyDescent="0.35">
      <c r="A5" s="9"/>
      <c r="C5" s="4" t="s">
        <v>3</v>
      </c>
      <c r="D5" s="4">
        <v>3</v>
      </c>
      <c r="E5" s="4">
        <v>80000</v>
      </c>
      <c r="G5" s="4">
        <v>1</v>
      </c>
      <c r="H5" s="4">
        <f t="shared" ref="H5:H16" si="0">IF(G5 &gt;= $D$8, $E$8, IF(AND(G5 &lt; $D$8, G5 &gt;= $D$7), $E$7, IF(AND(G5 &lt; $D$7, G5 &gt;= $D$6), $E$6, IF(AND(G5 &lt; $D$6, G5 &gt;= $D$5), $E$5, IF(AND(G5 &lt; $D$5, G5 &gt;= $D$4), $E$4, "Upskill ka muna")))))</f>
        <v>40000</v>
      </c>
      <c r="J5" s="52" t="s">
        <v>17</v>
      </c>
      <c r="K5" s="52"/>
      <c r="N5" s="46" t="s">
        <v>45</v>
      </c>
      <c r="O5" s="47"/>
      <c r="P5" s="47"/>
      <c r="Q5" s="47"/>
      <c r="R5" s="47"/>
      <c r="S5" s="48"/>
      <c r="T5" s="19"/>
    </row>
    <row r="6" spans="1:21" x14ac:dyDescent="0.35">
      <c r="C6" s="4" t="s">
        <v>5</v>
      </c>
      <c r="D6" s="4">
        <v>5</v>
      </c>
      <c r="E6" s="4">
        <v>120000</v>
      </c>
      <c r="G6" s="4">
        <v>2</v>
      </c>
      <c r="H6" s="4">
        <f t="shared" si="0"/>
        <v>40000</v>
      </c>
      <c r="N6" s="45" t="s">
        <v>40</v>
      </c>
      <c r="O6" s="45"/>
      <c r="P6" s="45"/>
      <c r="Q6" s="45"/>
      <c r="R6" s="45"/>
      <c r="S6" s="45"/>
      <c r="T6" s="19"/>
    </row>
    <row r="7" spans="1:21" x14ac:dyDescent="0.35">
      <c r="C7" s="4" t="s">
        <v>6</v>
      </c>
      <c r="D7" s="4">
        <v>7</v>
      </c>
      <c r="E7" s="4">
        <v>160000</v>
      </c>
      <c r="G7" s="4">
        <v>3</v>
      </c>
      <c r="H7" s="4">
        <f t="shared" si="0"/>
        <v>80000</v>
      </c>
      <c r="J7" s="50" t="s">
        <v>1</v>
      </c>
      <c r="K7" s="50"/>
      <c r="N7" s="45" t="s">
        <v>41</v>
      </c>
      <c r="O7" s="45"/>
      <c r="P7" s="45"/>
      <c r="Q7" s="45"/>
      <c r="R7" s="45"/>
      <c r="S7" s="45"/>
      <c r="T7" s="19"/>
    </row>
    <row r="8" spans="1:21" x14ac:dyDescent="0.35">
      <c r="C8" s="4" t="s">
        <v>8</v>
      </c>
      <c r="D8" s="4">
        <v>9</v>
      </c>
      <c r="E8" s="4">
        <v>200000</v>
      </c>
      <c r="G8" s="4">
        <v>4</v>
      </c>
      <c r="H8" s="4">
        <f t="shared" si="0"/>
        <v>80000</v>
      </c>
      <c r="J8" s="4" t="s">
        <v>14</v>
      </c>
      <c r="K8" s="4" t="s">
        <v>9</v>
      </c>
      <c r="N8" s="45" t="s">
        <v>42</v>
      </c>
      <c r="O8" s="45"/>
      <c r="P8" s="45"/>
      <c r="Q8" s="45"/>
      <c r="R8" s="45"/>
      <c r="S8" s="45"/>
      <c r="T8" s="19"/>
    </row>
    <row r="9" spans="1:21" x14ac:dyDescent="0.35">
      <c r="G9" s="4">
        <v>5</v>
      </c>
      <c r="H9" s="4">
        <f t="shared" si="0"/>
        <v>120000</v>
      </c>
      <c r="J9" s="15">
        <v>1</v>
      </c>
      <c r="K9" s="14">
        <v>40000</v>
      </c>
      <c r="N9" s="46" t="s">
        <v>43</v>
      </c>
      <c r="O9" s="47"/>
      <c r="P9" s="47"/>
      <c r="Q9" s="47"/>
      <c r="R9" s="47"/>
      <c r="S9" s="48"/>
      <c r="T9" s="19"/>
    </row>
    <row r="10" spans="1:21" x14ac:dyDescent="0.35">
      <c r="G10" s="4">
        <v>6</v>
      </c>
      <c r="H10" s="4">
        <f t="shared" si="0"/>
        <v>120000</v>
      </c>
      <c r="J10" s="4">
        <v>2</v>
      </c>
      <c r="K10" s="4">
        <v>60000</v>
      </c>
      <c r="N10" s="46" t="s">
        <v>44</v>
      </c>
      <c r="O10" s="47"/>
      <c r="P10" s="47"/>
      <c r="Q10" s="47"/>
      <c r="R10" s="47"/>
      <c r="S10" s="48"/>
      <c r="T10" s="19"/>
    </row>
    <row r="11" spans="1:21" x14ac:dyDescent="0.35">
      <c r="G11" s="4">
        <v>7</v>
      </c>
      <c r="H11" s="4">
        <f t="shared" si="0"/>
        <v>160000</v>
      </c>
      <c r="J11" s="4">
        <v>3</v>
      </c>
      <c r="K11" s="4">
        <v>80000</v>
      </c>
    </row>
    <row r="12" spans="1:21" x14ac:dyDescent="0.35">
      <c r="G12" s="4">
        <v>8</v>
      </c>
      <c r="H12" s="4">
        <f t="shared" si="0"/>
        <v>160000</v>
      </c>
      <c r="J12" s="4">
        <v>4</v>
      </c>
      <c r="K12" s="4">
        <v>100000</v>
      </c>
      <c r="N12" s="43" t="s">
        <v>46</v>
      </c>
      <c r="O12" s="43"/>
      <c r="P12" s="43"/>
      <c r="Q12" s="43"/>
      <c r="R12" s="43"/>
      <c r="S12" s="43"/>
    </row>
    <row r="13" spans="1:21" x14ac:dyDescent="0.35">
      <c r="G13" s="4">
        <v>9</v>
      </c>
      <c r="H13" s="4">
        <f t="shared" si="0"/>
        <v>200000</v>
      </c>
      <c r="J13" s="4">
        <v>5</v>
      </c>
      <c r="K13" s="4">
        <v>120000</v>
      </c>
    </row>
    <row r="14" spans="1:21" x14ac:dyDescent="0.35">
      <c r="G14" s="4">
        <v>10</v>
      </c>
      <c r="H14" s="4">
        <f t="shared" si="0"/>
        <v>200000</v>
      </c>
      <c r="J14" s="4">
        <v>6</v>
      </c>
      <c r="K14" s="4">
        <v>140000</v>
      </c>
      <c r="N14" s="4" t="s">
        <v>20</v>
      </c>
      <c r="O14" s="14">
        <v>40000</v>
      </c>
    </row>
    <row r="15" spans="1:21" x14ac:dyDescent="0.35">
      <c r="G15" s="4">
        <v>11</v>
      </c>
      <c r="H15" s="4">
        <f t="shared" si="0"/>
        <v>200000</v>
      </c>
      <c r="J15" s="4">
        <v>7</v>
      </c>
      <c r="K15" s="4">
        <v>160000</v>
      </c>
      <c r="N15" s="4" t="s">
        <v>19</v>
      </c>
      <c r="O15" s="12">
        <v>200000</v>
      </c>
    </row>
    <row r="16" spans="1:21" x14ac:dyDescent="0.35">
      <c r="G16" s="4">
        <v>12</v>
      </c>
      <c r="H16" s="4">
        <f t="shared" si="0"/>
        <v>200000</v>
      </c>
      <c r="J16" s="4">
        <v>8</v>
      </c>
      <c r="K16" s="4">
        <v>180000</v>
      </c>
      <c r="N16" s="4" t="s">
        <v>22</v>
      </c>
      <c r="O16" s="15">
        <v>1</v>
      </c>
    </row>
    <row r="17" spans="7:15" x14ac:dyDescent="0.35">
      <c r="J17" s="13">
        <v>9</v>
      </c>
      <c r="K17" s="12">
        <v>200000</v>
      </c>
      <c r="N17" s="4" t="s">
        <v>21</v>
      </c>
      <c r="O17" s="17">
        <v>9</v>
      </c>
    </row>
    <row r="18" spans="7:15" x14ac:dyDescent="0.35">
      <c r="G18" s="3" t="s">
        <v>15</v>
      </c>
      <c r="J18" s="4">
        <v>10</v>
      </c>
      <c r="K18" s="4">
        <v>220000</v>
      </c>
    </row>
    <row r="19" spans="7:15" x14ac:dyDescent="0.35">
      <c r="J19" s="4">
        <v>11</v>
      </c>
      <c r="K19" s="4">
        <v>240000</v>
      </c>
      <c r="N19" s="16" t="s">
        <v>25</v>
      </c>
      <c r="O19" s="16" t="s">
        <v>26</v>
      </c>
    </row>
    <row r="20" spans="7:15" x14ac:dyDescent="0.35">
      <c r="J20" s="4">
        <v>12</v>
      </c>
      <c r="K20" s="4">
        <v>260000</v>
      </c>
      <c r="N20" s="16" t="s">
        <v>27</v>
      </c>
      <c r="O20" s="16" t="s">
        <v>23</v>
      </c>
    </row>
    <row r="21" spans="7:15" x14ac:dyDescent="0.35">
      <c r="N21" s="16"/>
      <c r="O21" s="16" t="s">
        <v>24</v>
      </c>
    </row>
    <row r="22" spans="7:15" x14ac:dyDescent="0.35">
      <c r="J22" s="43" t="s">
        <v>50</v>
      </c>
      <c r="K22" s="43"/>
    </row>
    <row r="23" spans="7:15" x14ac:dyDescent="0.35">
      <c r="N23" t="s">
        <v>28</v>
      </c>
      <c r="O23">
        <f>(K17-K9)/(J17-J9)</f>
        <v>20000</v>
      </c>
    </row>
    <row r="24" spans="7:15" x14ac:dyDescent="0.35">
      <c r="J24" s="20" t="s">
        <v>49</v>
      </c>
    </row>
    <row r="25" spans="7:15" x14ac:dyDescent="0.35">
      <c r="N25" t="s">
        <v>29</v>
      </c>
    </row>
    <row r="26" spans="7:15" x14ac:dyDescent="0.35">
      <c r="N26" t="s">
        <v>30</v>
      </c>
    </row>
    <row r="27" spans="7:15" x14ac:dyDescent="0.35">
      <c r="N27" t="s">
        <v>31</v>
      </c>
    </row>
    <row r="28" spans="7:15" x14ac:dyDescent="0.35">
      <c r="M28" t="s">
        <v>33</v>
      </c>
      <c r="N28" t="s">
        <v>32</v>
      </c>
    </row>
    <row r="30" spans="7:15" x14ac:dyDescent="0.35">
      <c r="N30" t="s">
        <v>39</v>
      </c>
    </row>
    <row r="31" spans="7:15" x14ac:dyDescent="0.35">
      <c r="N31" t="s">
        <v>29</v>
      </c>
    </row>
    <row r="32" spans="7:15" x14ac:dyDescent="0.35">
      <c r="N32" t="s">
        <v>34</v>
      </c>
    </row>
    <row r="33" spans="10:15" x14ac:dyDescent="0.35">
      <c r="N33" t="s">
        <v>35</v>
      </c>
    </row>
    <row r="34" spans="10:15" x14ac:dyDescent="0.35">
      <c r="N34" t="s">
        <v>32</v>
      </c>
    </row>
    <row r="36" spans="10:15" x14ac:dyDescent="0.35">
      <c r="N36" t="s">
        <v>91</v>
      </c>
    </row>
    <row r="37" spans="10:15" x14ac:dyDescent="0.35">
      <c r="N37" t="s">
        <v>36</v>
      </c>
    </row>
    <row r="39" spans="10:15" x14ac:dyDescent="0.35">
      <c r="N39" s="44" t="s">
        <v>47</v>
      </c>
      <c r="O39" s="44"/>
    </row>
    <row r="40" spans="10:15" x14ac:dyDescent="0.35">
      <c r="N40" s="18" t="s">
        <v>14</v>
      </c>
      <c r="O40" s="18" t="s">
        <v>9</v>
      </c>
    </row>
    <row r="41" spans="10:15" x14ac:dyDescent="0.35">
      <c r="N41" s="4">
        <v>1</v>
      </c>
      <c r="O41" s="4">
        <f t="shared" ref="O41:O60" si="1">20000*(N41)+20000</f>
        <v>40000</v>
      </c>
    </row>
    <row r="42" spans="10:15" x14ac:dyDescent="0.35">
      <c r="J42" t="s">
        <v>52</v>
      </c>
      <c r="N42" s="4">
        <v>2</v>
      </c>
      <c r="O42" s="4">
        <f t="shared" si="1"/>
        <v>60000</v>
      </c>
    </row>
    <row r="43" spans="10:15" x14ac:dyDescent="0.35">
      <c r="J43" t="s">
        <v>53</v>
      </c>
      <c r="N43" s="4">
        <v>3</v>
      </c>
      <c r="O43" s="4">
        <f t="shared" si="1"/>
        <v>80000</v>
      </c>
    </row>
    <row r="44" spans="10:15" x14ac:dyDescent="0.35">
      <c r="J44" t="s">
        <v>51</v>
      </c>
      <c r="N44" s="4">
        <v>4</v>
      </c>
      <c r="O44" s="4">
        <f t="shared" si="1"/>
        <v>100000</v>
      </c>
    </row>
    <row r="45" spans="10:15" x14ac:dyDescent="0.35">
      <c r="N45" s="4">
        <v>5</v>
      </c>
      <c r="O45" s="4">
        <f t="shared" si="1"/>
        <v>120000</v>
      </c>
    </row>
    <row r="46" spans="10:15" x14ac:dyDescent="0.35">
      <c r="N46" s="4">
        <v>6</v>
      </c>
      <c r="O46" s="4">
        <f t="shared" si="1"/>
        <v>140000</v>
      </c>
    </row>
    <row r="47" spans="10:15" ht="43.5" x14ac:dyDescent="0.35">
      <c r="J47" s="21" t="s">
        <v>54</v>
      </c>
      <c r="N47" s="4">
        <v>7</v>
      </c>
      <c r="O47" s="4">
        <f t="shared" si="1"/>
        <v>160000</v>
      </c>
    </row>
    <row r="48" spans="10:15" x14ac:dyDescent="0.35">
      <c r="K48" s="22"/>
      <c r="N48" s="4">
        <v>8</v>
      </c>
      <c r="O48" s="4">
        <f t="shared" si="1"/>
        <v>180000</v>
      </c>
    </row>
    <row r="49" spans="10:20" x14ac:dyDescent="0.35">
      <c r="J49" s="1"/>
      <c r="K49" s="1"/>
      <c r="N49" s="4">
        <v>9</v>
      </c>
      <c r="O49" s="4">
        <f t="shared" si="1"/>
        <v>200000</v>
      </c>
    </row>
    <row r="50" spans="10:20" x14ac:dyDescent="0.35">
      <c r="N50" s="4">
        <v>10</v>
      </c>
      <c r="O50" s="4">
        <f t="shared" si="1"/>
        <v>220000</v>
      </c>
    </row>
    <row r="51" spans="10:20" x14ac:dyDescent="0.35">
      <c r="N51" s="4">
        <v>11</v>
      </c>
      <c r="O51" s="4">
        <f t="shared" si="1"/>
        <v>240000</v>
      </c>
    </row>
    <row r="52" spans="10:20" x14ac:dyDescent="0.35">
      <c r="N52" s="4">
        <v>12</v>
      </c>
      <c r="O52" s="4">
        <f t="shared" si="1"/>
        <v>260000</v>
      </c>
    </row>
    <row r="53" spans="10:20" x14ac:dyDescent="0.35">
      <c r="N53" s="4">
        <v>13</v>
      </c>
      <c r="O53" s="4">
        <f t="shared" si="1"/>
        <v>280000</v>
      </c>
    </row>
    <row r="54" spans="10:20" x14ac:dyDescent="0.35">
      <c r="N54" s="4">
        <v>14</v>
      </c>
      <c r="O54" s="4">
        <f t="shared" si="1"/>
        <v>300000</v>
      </c>
    </row>
    <row r="55" spans="10:20" x14ac:dyDescent="0.35">
      <c r="N55" s="4">
        <v>15</v>
      </c>
      <c r="O55" s="4">
        <f t="shared" si="1"/>
        <v>320000</v>
      </c>
    </row>
    <row r="56" spans="10:20" x14ac:dyDescent="0.35">
      <c r="N56" s="4">
        <v>16</v>
      </c>
      <c r="O56" s="4">
        <f t="shared" si="1"/>
        <v>340000</v>
      </c>
    </row>
    <row r="57" spans="10:20" x14ac:dyDescent="0.35">
      <c r="N57" s="4">
        <v>17</v>
      </c>
      <c r="O57" s="4">
        <f t="shared" si="1"/>
        <v>360000</v>
      </c>
    </row>
    <row r="58" spans="10:20" x14ac:dyDescent="0.35">
      <c r="N58" s="4">
        <v>18</v>
      </c>
      <c r="O58" s="4">
        <f t="shared" si="1"/>
        <v>380000</v>
      </c>
    </row>
    <row r="59" spans="10:20" x14ac:dyDescent="0.35">
      <c r="N59" s="4">
        <v>19</v>
      </c>
      <c r="O59" s="4">
        <f t="shared" si="1"/>
        <v>400000</v>
      </c>
    </row>
    <row r="60" spans="10:20" x14ac:dyDescent="0.35">
      <c r="N60" s="4">
        <v>20</v>
      </c>
      <c r="O60" s="4">
        <f t="shared" si="1"/>
        <v>420000</v>
      </c>
    </row>
    <row r="63" spans="10:20" x14ac:dyDescent="0.35">
      <c r="N63" s="43" t="s">
        <v>38</v>
      </c>
      <c r="O63" s="43"/>
      <c r="P63" s="43"/>
      <c r="Q63" s="43"/>
      <c r="R63" s="8"/>
      <c r="S63" s="8"/>
      <c r="T63" s="8"/>
    </row>
  </sheetData>
  <mergeCells count="18">
    <mergeCell ref="M2:T2"/>
    <mergeCell ref="G2:H2"/>
    <mergeCell ref="J2:K2"/>
    <mergeCell ref="C2:E2"/>
    <mergeCell ref="J7:K7"/>
    <mergeCell ref="J3:K3"/>
    <mergeCell ref="J5:K5"/>
    <mergeCell ref="N3:S3"/>
    <mergeCell ref="N6:S6"/>
    <mergeCell ref="N7:S7"/>
    <mergeCell ref="N5:S5"/>
    <mergeCell ref="N63:Q63"/>
    <mergeCell ref="N39:O39"/>
    <mergeCell ref="J22:K22"/>
    <mergeCell ref="N12:S12"/>
    <mergeCell ref="N8:S8"/>
    <mergeCell ref="N9:S9"/>
    <mergeCell ref="N10:S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DF1C6-AEB3-457E-A95A-E94BFD7EF894}">
  <dimension ref="A1:L151"/>
  <sheetViews>
    <sheetView workbookViewId="0">
      <selection activeCell="A102" sqref="A102:F111"/>
    </sheetView>
  </sheetViews>
  <sheetFormatPr defaultRowHeight="14.5" x14ac:dyDescent="0.35"/>
  <cols>
    <col min="2" max="2" width="13.6328125" bestFit="1" customWidth="1"/>
    <col min="3" max="3" width="12.90625" bestFit="1" customWidth="1"/>
    <col min="4" max="4" width="13.36328125" bestFit="1" customWidth="1"/>
    <col min="5" max="5" width="12.54296875" bestFit="1" customWidth="1"/>
    <col min="6" max="6" width="11.81640625" bestFit="1" customWidth="1"/>
  </cols>
  <sheetData>
    <row r="1" spans="1:12" x14ac:dyDescent="0.35">
      <c r="A1" t="s">
        <v>55</v>
      </c>
      <c r="B1" s="24" t="s">
        <v>56</v>
      </c>
      <c r="C1" s="24" t="s">
        <v>57</v>
      </c>
      <c r="D1" s="24" t="s">
        <v>58</v>
      </c>
      <c r="E1" s="24" t="s">
        <v>59</v>
      </c>
      <c r="F1" s="26" t="s">
        <v>60</v>
      </c>
    </row>
    <row r="2" spans="1:12" x14ac:dyDescent="0.35">
      <c r="A2">
        <v>1</v>
      </c>
      <c r="B2">
        <v>5.0999999999999996</v>
      </c>
      <c r="C2">
        <v>3.5</v>
      </c>
      <c r="D2">
        <v>1.4</v>
      </c>
      <c r="E2">
        <v>0.2</v>
      </c>
      <c r="F2" t="s">
        <v>61</v>
      </c>
      <c r="J2" s="23"/>
      <c r="K2" t="s">
        <v>77</v>
      </c>
      <c r="L2" t="s">
        <v>64</v>
      </c>
    </row>
    <row r="3" spans="1:12" x14ac:dyDescent="0.35">
      <c r="A3">
        <v>2</v>
      </c>
      <c r="B3">
        <v>4.9000000000000004</v>
      </c>
      <c r="C3">
        <v>3</v>
      </c>
      <c r="D3">
        <v>1.4</v>
      </c>
      <c r="E3">
        <v>0.2</v>
      </c>
      <c r="F3" t="s">
        <v>61</v>
      </c>
      <c r="J3" s="25"/>
      <c r="K3" t="s">
        <v>78</v>
      </c>
      <c r="L3" t="s">
        <v>65</v>
      </c>
    </row>
    <row r="4" spans="1:12" x14ac:dyDescent="0.35">
      <c r="A4">
        <v>3</v>
      </c>
      <c r="B4">
        <v>4.7</v>
      </c>
      <c r="C4">
        <v>3.2</v>
      </c>
      <c r="D4">
        <v>1.3</v>
      </c>
      <c r="E4">
        <v>0.2</v>
      </c>
      <c r="F4" t="s">
        <v>61</v>
      </c>
    </row>
    <row r="5" spans="1:12" x14ac:dyDescent="0.35">
      <c r="A5">
        <v>4</v>
      </c>
      <c r="B5" s="28">
        <v>4.5999999999999996</v>
      </c>
      <c r="C5" s="28">
        <v>3.1</v>
      </c>
      <c r="D5" s="28">
        <v>1.5</v>
      </c>
      <c r="E5" s="28">
        <v>0.2</v>
      </c>
      <c r="F5" s="30" t="s">
        <v>61</v>
      </c>
      <c r="J5" s="27"/>
      <c r="K5" t="s">
        <v>66</v>
      </c>
      <c r="L5" t="s">
        <v>67</v>
      </c>
    </row>
    <row r="6" spans="1:12" x14ac:dyDescent="0.35">
      <c r="A6">
        <v>5</v>
      </c>
      <c r="B6">
        <v>5</v>
      </c>
      <c r="C6">
        <v>3.6</v>
      </c>
      <c r="D6">
        <v>1.4</v>
      </c>
      <c r="E6">
        <v>0.2</v>
      </c>
      <c r="F6" t="s">
        <v>61</v>
      </c>
      <c r="J6" s="29"/>
      <c r="K6" t="s">
        <v>68</v>
      </c>
      <c r="L6" t="s">
        <v>69</v>
      </c>
    </row>
    <row r="7" spans="1:12" x14ac:dyDescent="0.35">
      <c r="A7">
        <v>6</v>
      </c>
      <c r="B7">
        <v>5.4</v>
      </c>
      <c r="C7">
        <v>3.9</v>
      </c>
      <c r="D7">
        <v>1.7</v>
      </c>
      <c r="E7">
        <v>0.4</v>
      </c>
      <c r="F7" t="s">
        <v>61</v>
      </c>
    </row>
    <row r="8" spans="1:12" x14ac:dyDescent="0.35">
      <c r="A8">
        <v>7</v>
      </c>
      <c r="B8">
        <v>4.5999999999999996</v>
      </c>
      <c r="C8">
        <v>3.4</v>
      </c>
      <c r="D8">
        <v>1.4</v>
      </c>
      <c r="E8">
        <v>0.3</v>
      </c>
      <c r="F8" t="s">
        <v>61</v>
      </c>
    </row>
    <row r="9" spans="1:12" x14ac:dyDescent="0.35">
      <c r="A9">
        <v>8</v>
      </c>
      <c r="B9">
        <v>5</v>
      </c>
      <c r="C9">
        <v>3.4</v>
      </c>
      <c r="D9">
        <v>1.5</v>
      </c>
      <c r="E9">
        <v>0.2</v>
      </c>
      <c r="F9" t="s">
        <v>61</v>
      </c>
    </row>
    <row r="10" spans="1:12" x14ac:dyDescent="0.35">
      <c r="A10">
        <v>9</v>
      </c>
      <c r="B10">
        <v>4.4000000000000004</v>
      </c>
      <c r="C10">
        <v>2.9</v>
      </c>
      <c r="D10">
        <v>1.4</v>
      </c>
      <c r="E10">
        <v>0.2</v>
      </c>
      <c r="F10" t="s">
        <v>61</v>
      </c>
    </row>
    <row r="11" spans="1:12" x14ac:dyDescent="0.35">
      <c r="A11">
        <v>10</v>
      </c>
      <c r="B11">
        <v>4.9000000000000004</v>
      </c>
      <c r="C11">
        <v>3.1</v>
      </c>
      <c r="D11">
        <v>1.5</v>
      </c>
      <c r="E11">
        <v>0.1</v>
      </c>
      <c r="F11" t="s">
        <v>61</v>
      </c>
      <c r="J11" t="s">
        <v>70</v>
      </c>
    </row>
    <row r="12" spans="1:12" x14ac:dyDescent="0.35">
      <c r="A12">
        <v>11</v>
      </c>
      <c r="B12">
        <v>5.4</v>
      </c>
      <c r="C12">
        <v>3.7</v>
      </c>
      <c r="D12">
        <v>1.5</v>
      </c>
      <c r="E12">
        <v>0.2</v>
      </c>
      <c r="F12" t="s">
        <v>61</v>
      </c>
    </row>
    <row r="13" spans="1:12" x14ac:dyDescent="0.35">
      <c r="A13">
        <v>12</v>
      </c>
      <c r="B13">
        <v>4.8</v>
      </c>
      <c r="C13">
        <v>3.4</v>
      </c>
      <c r="D13">
        <v>1.6</v>
      </c>
      <c r="E13">
        <v>0.2</v>
      </c>
      <c r="F13" t="s">
        <v>61</v>
      </c>
    </row>
    <row r="14" spans="1:12" x14ac:dyDescent="0.35">
      <c r="A14">
        <v>13</v>
      </c>
      <c r="B14">
        <v>4.8</v>
      </c>
      <c r="C14">
        <v>3</v>
      </c>
      <c r="D14">
        <v>1.4</v>
      </c>
      <c r="E14">
        <v>0.1</v>
      </c>
      <c r="F14" t="s">
        <v>61</v>
      </c>
    </row>
    <row r="15" spans="1:12" x14ac:dyDescent="0.35">
      <c r="A15">
        <v>14</v>
      </c>
      <c r="B15">
        <v>4.3</v>
      </c>
      <c r="C15">
        <v>3</v>
      </c>
      <c r="D15">
        <v>1.1000000000000001</v>
      </c>
      <c r="E15">
        <v>0.1</v>
      </c>
      <c r="F15" t="s">
        <v>61</v>
      </c>
    </row>
    <row r="16" spans="1:12" x14ac:dyDescent="0.35">
      <c r="A16">
        <v>15</v>
      </c>
      <c r="B16">
        <v>5.8</v>
      </c>
      <c r="C16">
        <v>4</v>
      </c>
      <c r="D16">
        <v>1.2</v>
      </c>
      <c r="E16">
        <v>0.2</v>
      </c>
      <c r="F16" t="s">
        <v>61</v>
      </c>
    </row>
    <row r="17" spans="1:6" x14ac:dyDescent="0.35">
      <c r="A17">
        <v>16</v>
      </c>
      <c r="B17">
        <v>5.7</v>
      </c>
      <c r="C17">
        <v>4.4000000000000004</v>
      </c>
      <c r="D17">
        <v>1.5</v>
      </c>
      <c r="E17">
        <v>0.4</v>
      </c>
      <c r="F17" t="s">
        <v>61</v>
      </c>
    </row>
    <row r="18" spans="1:6" x14ac:dyDescent="0.35">
      <c r="A18">
        <v>17</v>
      </c>
      <c r="B18">
        <v>5.4</v>
      </c>
      <c r="C18">
        <v>3.9</v>
      </c>
      <c r="D18">
        <v>1.3</v>
      </c>
      <c r="E18">
        <v>0.4</v>
      </c>
      <c r="F18" t="s">
        <v>61</v>
      </c>
    </row>
    <row r="19" spans="1:6" x14ac:dyDescent="0.35">
      <c r="A19">
        <v>18</v>
      </c>
      <c r="B19">
        <v>5.0999999999999996</v>
      </c>
      <c r="C19">
        <v>3.5</v>
      </c>
      <c r="D19">
        <v>1.4</v>
      </c>
      <c r="E19">
        <v>0.3</v>
      </c>
      <c r="F19" t="s">
        <v>61</v>
      </c>
    </row>
    <row r="20" spans="1:6" x14ac:dyDescent="0.35">
      <c r="A20">
        <v>19</v>
      </c>
      <c r="B20">
        <v>5.7</v>
      </c>
      <c r="C20">
        <v>3.8</v>
      </c>
      <c r="D20">
        <v>1.7</v>
      </c>
      <c r="E20">
        <v>0.3</v>
      </c>
      <c r="F20" t="s">
        <v>61</v>
      </c>
    </row>
    <row r="21" spans="1:6" x14ac:dyDescent="0.35">
      <c r="A21">
        <v>20</v>
      </c>
      <c r="B21">
        <v>5.0999999999999996</v>
      </c>
      <c r="C21">
        <v>3.8</v>
      </c>
      <c r="D21">
        <v>1.5</v>
      </c>
      <c r="E21">
        <v>0.3</v>
      </c>
      <c r="F21" t="s">
        <v>61</v>
      </c>
    </row>
    <row r="22" spans="1:6" x14ac:dyDescent="0.35">
      <c r="A22">
        <v>21</v>
      </c>
      <c r="B22">
        <v>5.4</v>
      </c>
      <c r="C22">
        <v>3.4</v>
      </c>
      <c r="D22">
        <v>1.7</v>
      </c>
      <c r="E22">
        <v>0.2</v>
      </c>
      <c r="F22" t="s">
        <v>61</v>
      </c>
    </row>
    <row r="23" spans="1:6" x14ac:dyDescent="0.35">
      <c r="A23">
        <v>22</v>
      </c>
      <c r="B23">
        <v>5.0999999999999996</v>
      </c>
      <c r="C23">
        <v>3.7</v>
      </c>
      <c r="D23">
        <v>1.5</v>
      </c>
      <c r="E23">
        <v>0.4</v>
      </c>
      <c r="F23" t="s">
        <v>61</v>
      </c>
    </row>
    <row r="24" spans="1:6" x14ac:dyDescent="0.35">
      <c r="A24">
        <v>23</v>
      </c>
      <c r="B24">
        <v>4.5999999999999996</v>
      </c>
      <c r="C24">
        <v>3.6</v>
      </c>
      <c r="D24">
        <v>1</v>
      </c>
      <c r="E24">
        <v>0.2</v>
      </c>
      <c r="F24" t="s">
        <v>61</v>
      </c>
    </row>
    <row r="25" spans="1:6" x14ac:dyDescent="0.35">
      <c r="A25">
        <v>24</v>
      </c>
      <c r="B25">
        <v>5.0999999999999996</v>
      </c>
      <c r="C25">
        <v>3.3</v>
      </c>
      <c r="D25">
        <v>1.7</v>
      </c>
      <c r="E25">
        <v>0.5</v>
      </c>
      <c r="F25" t="s">
        <v>61</v>
      </c>
    </row>
    <row r="26" spans="1:6" x14ac:dyDescent="0.35">
      <c r="A26">
        <v>25</v>
      </c>
      <c r="B26">
        <v>4.8</v>
      </c>
      <c r="C26">
        <v>3.4</v>
      </c>
      <c r="D26">
        <v>1.9</v>
      </c>
      <c r="E26">
        <v>0.2</v>
      </c>
      <c r="F26" t="s">
        <v>61</v>
      </c>
    </row>
    <row r="27" spans="1:6" x14ac:dyDescent="0.35">
      <c r="A27">
        <v>26</v>
      </c>
      <c r="B27">
        <v>5</v>
      </c>
      <c r="C27">
        <v>3</v>
      </c>
      <c r="D27">
        <v>1.6</v>
      </c>
      <c r="E27">
        <v>0.2</v>
      </c>
      <c r="F27" t="s">
        <v>61</v>
      </c>
    </row>
    <row r="28" spans="1:6" x14ac:dyDescent="0.35">
      <c r="A28">
        <v>27</v>
      </c>
      <c r="B28">
        <v>5</v>
      </c>
      <c r="C28">
        <v>3.4</v>
      </c>
      <c r="D28">
        <v>1.6</v>
      </c>
      <c r="E28">
        <v>0.4</v>
      </c>
      <c r="F28" t="s">
        <v>61</v>
      </c>
    </row>
    <row r="29" spans="1:6" x14ac:dyDescent="0.35">
      <c r="A29">
        <v>28</v>
      </c>
      <c r="B29">
        <v>5.2</v>
      </c>
      <c r="C29">
        <v>3.5</v>
      </c>
      <c r="D29">
        <v>1.5</v>
      </c>
      <c r="E29">
        <v>0.2</v>
      </c>
      <c r="F29" t="s">
        <v>61</v>
      </c>
    </row>
    <row r="30" spans="1:6" x14ac:dyDescent="0.35">
      <c r="A30">
        <v>29</v>
      </c>
      <c r="B30">
        <v>5.2</v>
      </c>
      <c r="C30">
        <v>3.4</v>
      </c>
      <c r="D30">
        <v>1.4</v>
      </c>
      <c r="E30">
        <v>0.2</v>
      </c>
      <c r="F30" t="s">
        <v>61</v>
      </c>
    </row>
    <row r="31" spans="1:6" x14ac:dyDescent="0.35">
      <c r="A31">
        <v>30</v>
      </c>
      <c r="B31">
        <v>4.7</v>
      </c>
      <c r="C31">
        <v>3.2</v>
      </c>
      <c r="D31">
        <v>1.6</v>
      </c>
      <c r="E31">
        <v>0.2</v>
      </c>
      <c r="F31" t="s">
        <v>61</v>
      </c>
    </row>
    <row r="32" spans="1:6" x14ac:dyDescent="0.35">
      <c r="A32">
        <v>31</v>
      </c>
      <c r="B32">
        <v>4.8</v>
      </c>
      <c r="C32">
        <v>3.1</v>
      </c>
      <c r="D32">
        <v>1.6</v>
      </c>
      <c r="E32">
        <v>0.2</v>
      </c>
      <c r="F32" t="s">
        <v>61</v>
      </c>
    </row>
    <row r="33" spans="1:6" x14ac:dyDescent="0.35">
      <c r="A33">
        <v>32</v>
      </c>
      <c r="B33">
        <v>5.4</v>
      </c>
      <c r="C33">
        <v>3.4</v>
      </c>
      <c r="D33">
        <v>1.5</v>
      </c>
      <c r="E33">
        <v>0.4</v>
      </c>
      <c r="F33" t="s">
        <v>61</v>
      </c>
    </row>
    <row r="34" spans="1:6" x14ac:dyDescent="0.35">
      <c r="A34">
        <v>33</v>
      </c>
      <c r="B34">
        <v>5.2</v>
      </c>
      <c r="C34">
        <v>4.0999999999999996</v>
      </c>
      <c r="D34">
        <v>1.5</v>
      </c>
      <c r="E34">
        <v>0.1</v>
      </c>
      <c r="F34" t="s">
        <v>61</v>
      </c>
    </row>
    <row r="35" spans="1:6" x14ac:dyDescent="0.35">
      <c r="A35">
        <v>34</v>
      </c>
      <c r="B35">
        <v>5.5</v>
      </c>
      <c r="C35">
        <v>4.2</v>
      </c>
      <c r="D35">
        <v>1.4</v>
      </c>
      <c r="E35">
        <v>0.2</v>
      </c>
      <c r="F35" t="s">
        <v>61</v>
      </c>
    </row>
    <row r="36" spans="1:6" x14ac:dyDescent="0.35">
      <c r="A36">
        <v>35</v>
      </c>
      <c r="B36">
        <v>4.9000000000000004</v>
      </c>
      <c r="C36">
        <v>3.1</v>
      </c>
      <c r="D36">
        <v>1.5</v>
      </c>
      <c r="E36">
        <v>0.1</v>
      </c>
      <c r="F36" t="s">
        <v>61</v>
      </c>
    </row>
    <row r="37" spans="1:6" x14ac:dyDescent="0.35">
      <c r="A37">
        <v>36</v>
      </c>
      <c r="B37">
        <v>5</v>
      </c>
      <c r="C37">
        <v>3.2</v>
      </c>
      <c r="D37">
        <v>1.2</v>
      </c>
      <c r="E37">
        <v>0.2</v>
      </c>
      <c r="F37" t="s">
        <v>61</v>
      </c>
    </row>
    <row r="38" spans="1:6" x14ac:dyDescent="0.35">
      <c r="A38">
        <v>37</v>
      </c>
      <c r="B38">
        <v>5.5</v>
      </c>
      <c r="C38">
        <v>3.5</v>
      </c>
      <c r="D38">
        <v>1.3</v>
      </c>
      <c r="E38">
        <v>0.2</v>
      </c>
      <c r="F38" t="s">
        <v>61</v>
      </c>
    </row>
    <row r="39" spans="1:6" x14ac:dyDescent="0.35">
      <c r="A39">
        <v>38</v>
      </c>
      <c r="B39">
        <v>4.9000000000000004</v>
      </c>
      <c r="C39">
        <v>3.1</v>
      </c>
      <c r="D39">
        <v>1.5</v>
      </c>
      <c r="E39">
        <v>0.1</v>
      </c>
      <c r="F39" t="s">
        <v>61</v>
      </c>
    </row>
    <row r="40" spans="1:6" x14ac:dyDescent="0.35">
      <c r="A40">
        <v>39</v>
      </c>
      <c r="B40">
        <v>4.4000000000000004</v>
      </c>
      <c r="C40">
        <v>3</v>
      </c>
      <c r="D40">
        <v>1.3</v>
      </c>
      <c r="E40">
        <v>0.2</v>
      </c>
      <c r="F40" t="s">
        <v>61</v>
      </c>
    </row>
    <row r="41" spans="1:6" x14ac:dyDescent="0.35">
      <c r="A41">
        <v>40</v>
      </c>
      <c r="B41">
        <v>5.0999999999999996</v>
      </c>
      <c r="C41">
        <v>3.4</v>
      </c>
      <c r="D41">
        <v>1.5</v>
      </c>
      <c r="E41">
        <v>0.2</v>
      </c>
      <c r="F41" t="s">
        <v>61</v>
      </c>
    </row>
    <row r="42" spans="1:6" x14ac:dyDescent="0.35">
      <c r="A42">
        <v>41</v>
      </c>
      <c r="B42">
        <v>5</v>
      </c>
      <c r="C42">
        <v>3.5</v>
      </c>
      <c r="D42">
        <v>1.3</v>
      </c>
      <c r="E42">
        <v>0.3</v>
      </c>
      <c r="F42" t="s">
        <v>61</v>
      </c>
    </row>
    <row r="43" spans="1:6" x14ac:dyDescent="0.35">
      <c r="A43">
        <v>42</v>
      </c>
      <c r="B43">
        <v>4.5</v>
      </c>
      <c r="C43">
        <v>2.2999999999999998</v>
      </c>
      <c r="D43">
        <v>1.3</v>
      </c>
      <c r="E43">
        <v>0.3</v>
      </c>
      <c r="F43" t="s">
        <v>61</v>
      </c>
    </row>
    <row r="44" spans="1:6" x14ac:dyDescent="0.35">
      <c r="A44">
        <v>43</v>
      </c>
      <c r="B44">
        <v>4.4000000000000004</v>
      </c>
      <c r="C44">
        <v>3.2</v>
      </c>
      <c r="D44">
        <v>1.3</v>
      </c>
      <c r="E44">
        <v>0.2</v>
      </c>
      <c r="F44" t="s">
        <v>61</v>
      </c>
    </row>
    <row r="45" spans="1:6" x14ac:dyDescent="0.35">
      <c r="A45">
        <v>44</v>
      </c>
      <c r="B45">
        <v>5</v>
      </c>
      <c r="C45">
        <v>3.5</v>
      </c>
      <c r="D45">
        <v>1.6</v>
      </c>
      <c r="E45">
        <v>0.6</v>
      </c>
      <c r="F45" t="s">
        <v>61</v>
      </c>
    </row>
    <row r="46" spans="1:6" x14ac:dyDescent="0.35">
      <c r="A46">
        <v>45</v>
      </c>
      <c r="B46">
        <v>5.0999999999999996</v>
      </c>
      <c r="C46">
        <v>3.8</v>
      </c>
      <c r="D46">
        <v>1.9</v>
      </c>
      <c r="E46">
        <v>0.4</v>
      </c>
      <c r="F46" t="s">
        <v>61</v>
      </c>
    </row>
    <row r="47" spans="1:6" x14ac:dyDescent="0.35">
      <c r="A47">
        <v>46</v>
      </c>
      <c r="B47">
        <v>4.8</v>
      </c>
      <c r="C47">
        <v>3</v>
      </c>
      <c r="D47">
        <v>1.4</v>
      </c>
      <c r="E47">
        <v>0.3</v>
      </c>
      <c r="F47" t="s">
        <v>61</v>
      </c>
    </row>
    <row r="48" spans="1:6" x14ac:dyDescent="0.35">
      <c r="A48">
        <v>47</v>
      </c>
      <c r="B48">
        <v>5.0999999999999996</v>
      </c>
      <c r="C48">
        <v>3.8</v>
      </c>
      <c r="D48">
        <v>1.6</v>
      </c>
      <c r="E48">
        <v>0.2</v>
      </c>
      <c r="F48" t="s">
        <v>61</v>
      </c>
    </row>
    <row r="49" spans="1:6" x14ac:dyDescent="0.35">
      <c r="A49">
        <v>48</v>
      </c>
      <c r="B49">
        <v>4.5999999999999996</v>
      </c>
      <c r="C49">
        <v>3.2</v>
      </c>
      <c r="D49">
        <v>1.4</v>
      </c>
      <c r="E49">
        <v>0.2</v>
      </c>
      <c r="F49" t="s">
        <v>61</v>
      </c>
    </row>
    <row r="50" spans="1:6" x14ac:dyDescent="0.35">
      <c r="A50">
        <v>49</v>
      </c>
      <c r="B50">
        <v>5.3</v>
      </c>
      <c r="C50">
        <v>3.7</v>
      </c>
      <c r="D50">
        <v>1.5</v>
      </c>
      <c r="E50">
        <v>0.2</v>
      </c>
      <c r="F50" t="s">
        <v>61</v>
      </c>
    </row>
    <row r="51" spans="1:6" x14ac:dyDescent="0.35">
      <c r="A51">
        <v>50</v>
      </c>
      <c r="B51">
        <v>5</v>
      </c>
      <c r="C51">
        <v>3.3</v>
      </c>
      <c r="D51">
        <v>1.4</v>
      </c>
      <c r="E51">
        <v>0.2</v>
      </c>
      <c r="F51" t="s">
        <v>61</v>
      </c>
    </row>
    <row r="52" spans="1:6" x14ac:dyDescent="0.35">
      <c r="A52">
        <v>51</v>
      </c>
      <c r="B52">
        <v>7</v>
      </c>
      <c r="C52">
        <v>3.2</v>
      </c>
      <c r="D52">
        <v>4.7</v>
      </c>
      <c r="E52">
        <v>1.4</v>
      </c>
      <c r="F52" t="s">
        <v>62</v>
      </c>
    </row>
    <row r="53" spans="1:6" x14ac:dyDescent="0.35">
      <c r="A53">
        <v>52</v>
      </c>
      <c r="B53">
        <v>6.4</v>
      </c>
      <c r="C53">
        <v>3.2</v>
      </c>
      <c r="D53">
        <v>4.5</v>
      </c>
      <c r="E53">
        <v>1.5</v>
      </c>
      <c r="F53" t="s">
        <v>62</v>
      </c>
    </row>
    <row r="54" spans="1:6" x14ac:dyDescent="0.35">
      <c r="A54">
        <v>53</v>
      </c>
      <c r="B54">
        <v>6.9</v>
      </c>
      <c r="C54">
        <v>3.1</v>
      </c>
      <c r="D54">
        <v>4.9000000000000004</v>
      </c>
      <c r="E54">
        <v>1.5</v>
      </c>
      <c r="F54" t="s">
        <v>62</v>
      </c>
    </row>
    <row r="55" spans="1:6" x14ac:dyDescent="0.35">
      <c r="A55">
        <v>54</v>
      </c>
      <c r="B55">
        <v>5.5</v>
      </c>
      <c r="C55">
        <v>2.2999999999999998</v>
      </c>
      <c r="D55">
        <v>4</v>
      </c>
      <c r="E55">
        <v>1.3</v>
      </c>
      <c r="F55" t="s">
        <v>62</v>
      </c>
    </row>
    <row r="56" spans="1:6" x14ac:dyDescent="0.35">
      <c r="A56">
        <v>55</v>
      </c>
      <c r="B56">
        <v>6.5</v>
      </c>
      <c r="C56">
        <v>2.8</v>
      </c>
      <c r="D56">
        <v>4.5999999999999996</v>
      </c>
      <c r="E56">
        <v>1.5</v>
      </c>
      <c r="F56" t="s">
        <v>62</v>
      </c>
    </row>
    <row r="57" spans="1:6" x14ac:dyDescent="0.35">
      <c r="A57">
        <v>56</v>
      </c>
      <c r="B57">
        <v>5.7</v>
      </c>
      <c r="C57">
        <v>2.8</v>
      </c>
      <c r="D57">
        <v>4.5</v>
      </c>
      <c r="E57">
        <v>1.3</v>
      </c>
      <c r="F57" t="s">
        <v>62</v>
      </c>
    </row>
    <row r="58" spans="1:6" x14ac:dyDescent="0.35">
      <c r="A58">
        <v>57</v>
      </c>
      <c r="B58">
        <v>6.3</v>
      </c>
      <c r="C58">
        <v>3.3</v>
      </c>
      <c r="D58">
        <v>4.7</v>
      </c>
      <c r="E58">
        <v>1.6</v>
      </c>
      <c r="F58" t="s">
        <v>62</v>
      </c>
    </row>
    <row r="59" spans="1:6" x14ac:dyDescent="0.35">
      <c r="A59">
        <v>58</v>
      </c>
      <c r="B59">
        <v>4.9000000000000004</v>
      </c>
      <c r="C59">
        <v>2.4</v>
      </c>
      <c r="D59">
        <v>3.3</v>
      </c>
      <c r="E59">
        <v>1</v>
      </c>
      <c r="F59" t="s">
        <v>62</v>
      </c>
    </row>
    <row r="60" spans="1:6" x14ac:dyDescent="0.35">
      <c r="A60">
        <v>59</v>
      </c>
      <c r="B60">
        <v>6.6</v>
      </c>
      <c r="C60">
        <v>2.9</v>
      </c>
      <c r="D60">
        <v>4.5999999999999996</v>
      </c>
      <c r="E60">
        <v>1.3</v>
      </c>
      <c r="F60" t="s">
        <v>62</v>
      </c>
    </row>
    <row r="61" spans="1:6" x14ac:dyDescent="0.35">
      <c r="A61">
        <v>60</v>
      </c>
      <c r="B61">
        <v>5.2</v>
      </c>
      <c r="C61">
        <v>2.7</v>
      </c>
      <c r="D61">
        <v>3.9</v>
      </c>
      <c r="E61">
        <v>1.4</v>
      </c>
      <c r="F61" t="s">
        <v>62</v>
      </c>
    </row>
    <row r="62" spans="1:6" x14ac:dyDescent="0.35">
      <c r="A62">
        <v>61</v>
      </c>
      <c r="B62">
        <v>5</v>
      </c>
      <c r="C62">
        <v>2</v>
      </c>
      <c r="D62">
        <v>3.5</v>
      </c>
      <c r="E62">
        <v>1</v>
      </c>
      <c r="F62" t="s">
        <v>62</v>
      </c>
    </row>
    <row r="63" spans="1:6" x14ac:dyDescent="0.35">
      <c r="A63">
        <v>62</v>
      </c>
      <c r="B63">
        <v>5.9</v>
      </c>
      <c r="C63">
        <v>3</v>
      </c>
      <c r="D63">
        <v>4.2</v>
      </c>
      <c r="E63">
        <v>1.5</v>
      </c>
      <c r="F63" t="s">
        <v>62</v>
      </c>
    </row>
    <row r="64" spans="1:6" x14ac:dyDescent="0.35">
      <c r="A64">
        <v>63</v>
      </c>
      <c r="B64">
        <v>6</v>
      </c>
      <c r="C64">
        <v>2.2000000000000002</v>
      </c>
      <c r="D64">
        <v>4</v>
      </c>
      <c r="E64">
        <v>1</v>
      </c>
      <c r="F64" t="s">
        <v>62</v>
      </c>
    </row>
    <row r="65" spans="1:6" x14ac:dyDescent="0.35">
      <c r="A65">
        <v>64</v>
      </c>
      <c r="B65">
        <v>6.1</v>
      </c>
      <c r="C65">
        <v>2.9</v>
      </c>
      <c r="D65">
        <v>4.7</v>
      </c>
      <c r="E65">
        <v>1.4</v>
      </c>
      <c r="F65" t="s">
        <v>62</v>
      </c>
    </row>
    <row r="66" spans="1:6" x14ac:dyDescent="0.35">
      <c r="A66">
        <v>65</v>
      </c>
      <c r="B66">
        <v>5.6</v>
      </c>
      <c r="C66">
        <v>2.9</v>
      </c>
      <c r="D66">
        <v>3.6</v>
      </c>
      <c r="E66">
        <v>1.3</v>
      </c>
      <c r="F66" t="s">
        <v>62</v>
      </c>
    </row>
    <row r="67" spans="1:6" x14ac:dyDescent="0.35">
      <c r="A67">
        <v>66</v>
      </c>
      <c r="B67">
        <v>6.7</v>
      </c>
      <c r="C67">
        <v>3.1</v>
      </c>
      <c r="D67">
        <v>4.4000000000000004</v>
      </c>
      <c r="E67">
        <v>1.4</v>
      </c>
      <c r="F67" t="s">
        <v>62</v>
      </c>
    </row>
    <row r="68" spans="1:6" x14ac:dyDescent="0.35">
      <c r="A68">
        <v>67</v>
      </c>
      <c r="B68">
        <v>5.6</v>
      </c>
      <c r="C68">
        <v>3</v>
      </c>
      <c r="D68">
        <v>4.5</v>
      </c>
      <c r="E68">
        <v>1.5</v>
      </c>
      <c r="F68" t="s">
        <v>62</v>
      </c>
    </row>
    <row r="69" spans="1:6" x14ac:dyDescent="0.35">
      <c r="A69">
        <v>68</v>
      </c>
      <c r="B69">
        <v>5.8</v>
      </c>
      <c r="C69">
        <v>2.7</v>
      </c>
      <c r="D69">
        <v>4.0999999999999996</v>
      </c>
      <c r="E69">
        <v>1</v>
      </c>
      <c r="F69" t="s">
        <v>62</v>
      </c>
    </row>
    <row r="70" spans="1:6" x14ac:dyDescent="0.35">
      <c r="A70">
        <v>69</v>
      </c>
      <c r="B70">
        <v>6.2</v>
      </c>
      <c r="C70">
        <v>2.2000000000000002</v>
      </c>
      <c r="D70">
        <v>4.5</v>
      </c>
      <c r="E70">
        <v>1.5</v>
      </c>
      <c r="F70" t="s">
        <v>62</v>
      </c>
    </row>
    <row r="71" spans="1:6" x14ac:dyDescent="0.35">
      <c r="A71">
        <v>70</v>
      </c>
      <c r="B71">
        <v>5.6</v>
      </c>
      <c r="C71">
        <v>2.5</v>
      </c>
      <c r="D71">
        <v>3.9</v>
      </c>
      <c r="E71">
        <v>1.1000000000000001</v>
      </c>
      <c r="F71" t="s">
        <v>62</v>
      </c>
    </row>
    <row r="72" spans="1:6" x14ac:dyDescent="0.35">
      <c r="A72">
        <v>71</v>
      </c>
      <c r="B72">
        <v>5.9</v>
      </c>
      <c r="C72">
        <v>3.2</v>
      </c>
      <c r="D72">
        <v>4.8</v>
      </c>
      <c r="E72">
        <v>1.8</v>
      </c>
      <c r="F72" t="s">
        <v>62</v>
      </c>
    </row>
    <row r="73" spans="1:6" x14ac:dyDescent="0.35">
      <c r="A73">
        <v>72</v>
      </c>
      <c r="B73">
        <v>6.1</v>
      </c>
      <c r="C73">
        <v>2.8</v>
      </c>
      <c r="D73">
        <v>4</v>
      </c>
      <c r="E73">
        <v>1.3</v>
      </c>
      <c r="F73" t="s">
        <v>62</v>
      </c>
    </row>
    <row r="74" spans="1:6" x14ac:dyDescent="0.35">
      <c r="A74">
        <v>73</v>
      </c>
      <c r="B74">
        <v>6.3</v>
      </c>
      <c r="C74">
        <v>2.5</v>
      </c>
      <c r="D74">
        <v>4.9000000000000004</v>
      </c>
      <c r="E74">
        <v>1.5</v>
      </c>
      <c r="F74" t="s">
        <v>62</v>
      </c>
    </row>
    <row r="75" spans="1:6" x14ac:dyDescent="0.35">
      <c r="A75">
        <v>74</v>
      </c>
      <c r="B75">
        <v>6.1</v>
      </c>
      <c r="C75">
        <v>2.8</v>
      </c>
      <c r="D75">
        <v>4.7</v>
      </c>
      <c r="E75">
        <v>1.2</v>
      </c>
      <c r="F75" t="s">
        <v>62</v>
      </c>
    </row>
    <row r="76" spans="1:6" x14ac:dyDescent="0.35">
      <c r="A76">
        <v>75</v>
      </c>
      <c r="B76">
        <v>6.4</v>
      </c>
      <c r="C76">
        <v>2.9</v>
      </c>
      <c r="D76">
        <v>4.3</v>
      </c>
      <c r="E76">
        <v>1.3</v>
      </c>
      <c r="F76" t="s">
        <v>62</v>
      </c>
    </row>
    <row r="77" spans="1:6" x14ac:dyDescent="0.35">
      <c r="A77">
        <v>76</v>
      </c>
      <c r="B77">
        <v>6.6</v>
      </c>
      <c r="C77">
        <v>3</v>
      </c>
      <c r="D77">
        <v>4.4000000000000004</v>
      </c>
      <c r="E77">
        <v>1.4</v>
      </c>
      <c r="F77" t="s">
        <v>62</v>
      </c>
    </row>
    <row r="78" spans="1:6" x14ac:dyDescent="0.35">
      <c r="A78">
        <v>77</v>
      </c>
      <c r="B78">
        <v>6.8</v>
      </c>
      <c r="C78">
        <v>2.8</v>
      </c>
      <c r="D78">
        <v>4.8</v>
      </c>
      <c r="E78">
        <v>1.4</v>
      </c>
      <c r="F78" t="s">
        <v>62</v>
      </c>
    </row>
    <row r="79" spans="1:6" x14ac:dyDescent="0.35">
      <c r="A79">
        <v>78</v>
      </c>
      <c r="B79">
        <v>6.7</v>
      </c>
      <c r="C79">
        <v>3</v>
      </c>
      <c r="D79">
        <v>5</v>
      </c>
      <c r="E79">
        <v>1.7</v>
      </c>
      <c r="F79" t="s">
        <v>62</v>
      </c>
    </row>
    <row r="80" spans="1:6" x14ac:dyDescent="0.35">
      <c r="A80">
        <v>79</v>
      </c>
      <c r="B80">
        <v>6</v>
      </c>
      <c r="C80">
        <v>2.9</v>
      </c>
      <c r="D80">
        <v>4.5</v>
      </c>
      <c r="E80">
        <v>1.5</v>
      </c>
      <c r="F80" t="s">
        <v>62</v>
      </c>
    </row>
    <row r="81" spans="1:6" x14ac:dyDescent="0.35">
      <c r="A81">
        <v>80</v>
      </c>
      <c r="B81">
        <v>5.7</v>
      </c>
      <c r="C81">
        <v>2.6</v>
      </c>
      <c r="D81">
        <v>3.5</v>
      </c>
      <c r="E81">
        <v>1</v>
      </c>
      <c r="F81" t="s">
        <v>62</v>
      </c>
    </row>
    <row r="82" spans="1:6" x14ac:dyDescent="0.35">
      <c r="A82">
        <v>81</v>
      </c>
      <c r="B82">
        <v>5.5</v>
      </c>
      <c r="C82">
        <v>2.4</v>
      </c>
      <c r="D82">
        <v>3.8</v>
      </c>
      <c r="E82">
        <v>1.1000000000000001</v>
      </c>
      <c r="F82" t="s">
        <v>62</v>
      </c>
    </row>
    <row r="83" spans="1:6" x14ac:dyDescent="0.35">
      <c r="A83">
        <v>82</v>
      </c>
      <c r="B83">
        <v>5.5</v>
      </c>
      <c r="C83">
        <v>2.4</v>
      </c>
      <c r="D83">
        <v>3.7</v>
      </c>
      <c r="E83">
        <v>1</v>
      </c>
      <c r="F83" t="s">
        <v>62</v>
      </c>
    </row>
    <row r="84" spans="1:6" x14ac:dyDescent="0.35">
      <c r="A84">
        <v>83</v>
      </c>
      <c r="B84">
        <v>5.8</v>
      </c>
      <c r="C84">
        <v>2.7</v>
      </c>
      <c r="D84">
        <v>3.9</v>
      </c>
      <c r="E84">
        <v>1.2</v>
      </c>
      <c r="F84" t="s">
        <v>62</v>
      </c>
    </row>
    <row r="85" spans="1:6" x14ac:dyDescent="0.35">
      <c r="A85">
        <v>84</v>
      </c>
      <c r="B85">
        <v>6</v>
      </c>
      <c r="C85">
        <v>2.7</v>
      </c>
      <c r="D85">
        <v>5.0999999999999996</v>
      </c>
      <c r="E85">
        <v>1.6</v>
      </c>
      <c r="F85" t="s">
        <v>62</v>
      </c>
    </row>
    <row r="86" spans="1:6" x14ac:dyDescent="0.35">
      <c r="A86">
        <v>85</v>
      </c>
      <c r="B86">
        <v>5.4</v>
      </c>
      <c r="C86">
        <v>3</v>
      </c>
      <c r="D86">
        <v>4.5</v>
      </c>
      <c r="E86">
        <v>1.5</v>
      </c>
      <c r="F86" t="s">
        <v>62</v>
      </c>
    </row>
    <row r="87" spans="1:6" x14ac:dyDescent="0.35">
      <c r="A87">
        <v>86</v>
      </c>
      <c r="B87">
        <v>6</v>
      </c>
      <c r="C87">
        <v>3.4</v>
      </c>
      <c r="D87">
        <v>4.5</v>
      </c>
      <c r="E87">
        <v>1.6</v>
      </c>
      <c r="F87" t="s">
        <v>62</v>
      </c>
    </row>
    <row r="88" spans="1:6" x14ac:dyDescent="0.35">
      <c r="A88">
        <v>87</v>
      </c>
      <c r="B88">
        <v>6.7</v>
      </c>
      <c r="C88">
        <v>3.1</v>
      </c>
      <c r="D88">
        <v>4.7</v>
      </c>
      <c r="E88">
        <v>1.5</v>
      </c>
      <c r="F88" t="s">
        <v>62</v>
      </c>
    </row>
    <row r="89" spans="1:6" x14ac:dyDescent="0.35">
      <c r="A89">
        <v>88</v>
      </c>
      <c r="B89">
        <v>6.3</v>
      </c>
      <c r="C89">
        <v>2.2999999999999998</v>
      </c>
      <c r="D89">
        <v>4.4000000000000004</v>
      </c>
      <c r="E89">
        <v>1.3</v>
      </c>
      <c r="F89" t="s">
        <v>62</v>
      </c>
    </row>
    <row r="90" spans="1:6" x14ac:dyDescent="0.35">
      <c r="A90">
        <v>89</v>
      </c>
      <c r="B90">
        <v>5.6</v>
      </c>
      <c r="C90">
        <v>3</v>
      </c>
      <c r="D90">
        <v>4.0999999999999996</v>
      </c>
      <c r="E90">
        <v>1.3</v>
      </c>
      <c r="F90" t="s">
        <v>62</v>
      </c>
    </row>
    <row r="91" spans="1:6" x14ac:dyDescent="0.35">
      <c r="A91">
        <v>90</v>
      </c>
      <c r="B91">
        <v>5.5</v>
      </c>
      <c r="C91">
        <v>2.5</v>
      </c>
      <c r="D91">
        <v>4</v>
      </c>
      <c r="E91">
        <v>1.3</v>
      </c>
      <c r="F91" t="s">
        <v>62</v>
      </c>
    </row>
    <row r="92" spans="1:6" x14ac:dyDescent="0.35">
      <c r="A92">
        <v>91</v>
      </c>
      <c r="B92">
        <v>5.5</v>
      </c>
      <c r="C92">
        <v>2.6</v>
      </c>
      <c r="D92">
        <v>4.4000000000000004</v>
      </c>
      <c r="E92">
        <v>1.2</v>
      </c>
      <c r="F92" t="s">
        <v>62</v>
      </c>
    </row>
    <row r="93" spans="1:6" x14ac:dyDescent="0.35">
      <c r="A93">
        <v>92</v>
      </c>
      <c r="B93">
        <v>6.1</v>
      </c>
      <c r="C93">
        <v>3</v>
      </c>
      <c r="D93">
        <v>4.5999999999999996</v>
      </c>
      <c r="E93">
        <v>1.4</v>
      </c>
      <c r="F93" t="s">
        <v>62</v>
      </c>
    </row>
    <row r="94" spans="1:6" x14ac:dyDescent="0.35">
      <c r="A94">
        <v>93</v>
      </c>
      <c r="B94">
        <v>5.8</v>
      </c>
      <c r="C94">
        <v>2.6</v>
      </c>
      <c r="D94">
        <v>4</v>
      </c>
      <c r="E94">
        <v>1.2</v>
      </c>
      <c r="F94" t="s">
        <v>62</v>
      </c>
    </row>
    <row r="95" spans="1:6" x14ac:dyDescent="0.35">
      <c r="A95">
        <v>94</v>
      </c>
      <c r="B95">
        <v>5</v>
      </c>
      <c r="C95">
        <v>2.2999999999999998</v>
      </c>
      <c r="D95">
        <v>3.3</v>
      </c>
      <c r="E95">
        <v>1</v>
      </c>
      <c r="F95" t="s">
        <v>62</v>
      </c>
    </row>
    <row r="96" spans="1:6" x14ac:dyDescent="0.35">
      <c r="A96">
        <v>95</v>
      </c>
      <c r="B96">
        <v>5.6</v>
      </c>
      <c r="C96">
        <v>2.7</v>
      </c>
      <c r="D96">
        <v>4.2</v>
      </c>
      <c r="E96">
        <v>1.3</v>
      </c>
      <c r="F96" t="s">
        <v>62</v>
      </c>
    </row>
    <row r="97" spans="1:6" x14ac:dyDescent="0.35">
      <c r="A97">
        <v>96</v>
      </c>
      <c r="B97">
        <v>5.7</v>
      </c>
      <c r="C97">
        <v>3</v>
      </c>
      <c r="D97">
        <v>4.2</v>
      </c>
      <c r="E97">
        <v>1.2</v>
      </c>
      <c r="F97" t="s">
        <v>62</v>
      </c>
    </row>
    <row r="98" spans="1:6" x14ac:dyDescent="0.35">
      <c r="A98">
        <v>97</v>
      </c>
      <c r="B98">
        <v>5.7</v>
      </c>
      <c r="C98">
        <v>2.9</v>
      </c>
      <c r="D98">
        <v>4.2</v>
      </c>
      <c r="E98">
        <v>1.3</v>
      </c>
      <c r="F98" t="s">
        <v>62</v>
      </c>
    </row>
    <row r="99" spans="1:6" x14ac:dyDescent="0.35">
      <c r="A99">
        <v>98</v>
      </c>
      <c r="B99">
        <v>6.2</v>
      </c>
      <c r="C99">
        <v>2.9</v>
      </c>
      <c r="D99">
        <v>4.3</v>
      </c>
      <c r="E99">
        <v>1.3</v>
      </c>
      <c r="F99" t="s">
        <v>62</v>
      </c>
    </row>
    <row r="100" spans="1:6" x14ac:dyDescent="0.35">
      <c r="A100">
        <v>99</v>
      </c>
      <c r="B100">
        <v>5.0999999999999996</v>
      </c>
      <c r="C100">
        <v>2.5</v>
      </c>
      <c r="D100">
        <v>3</v>
      </c>
      <c r="E100">
        <v>1.1000000000000001</v>
      </c>
      <c r="F100" t="s">
        <v>62</v>
      </c>
    </row>
    <row r="101" spans="1:6" x14ac:dyDescent="0.35">
      <c r="A101">
        <v>100</v>
      </c>
      <c r="B101">
        <v>5.7</v>
      </c>
      <c r="C101">
        <v>2.8</v>
      </c>
      <c r="D101">
        <v>4.0999999999999996</v>
      </c>
      <c r="E101">
        <v>1.3</v>
      </c>
      <c r="F101" t="s">
        <v>62</v>
      </c>
    </row>
    <row r="102" spans="1:6" x14ac:dyDescent="0.35">
      <c r="A102">
        <v>101</v>
      </c>
      <c r="B102">
        <v>6.3</v>
      </c>
      <c r="C102">
        <v>3.3</v>
      </c>
      <c r="D102">
        <v>6</v>
      </c>
      <c r="E102">
        <v>2.5</v>
      </c>
      <c r="F102" t="s">
        <v>63</v>
      </c>
    </row>
    <row r="103" spans="1:6" x14ac:dyDescent="0.35">
      <c r="A103">
        <v>102</v>
      </c>
      <c r="B103">
        <v>5.8</v>
      </c>
      <c r="C103">
        <v>2.7</v>
      </c>
      <c r="D103">
        <v>5.0999999999999996</v>
      </c>
      <c r="E103">
        <v>1.9</v>
      </c>
      <c r="F103" t="s">
        <v>63</v>
      </c>
    </row>
    <row r="104" spans="1:6" x14ac:dyDescent="0.35">
      <c r="A104">
        <v>103</v>
      </c>
      <c r="B104">
        <v>7.1</v>
      </c>
      <c r="C104">
        <v>3</v>
      </c>
      <c r="D104">
        <v>5.9</v>
      </c>
      <c r="E104">
        <v>2.1</v>
      </c>
      <c r="F104" t="s">
        <v>63</v>
      </c>
    </row>
    <row r="105" spans="1:6" x14ac:dyDescent="0.35">
      <c r="A105">
        <v>104</v>
      </c>
      <c r="B105">
        <v>6.3</v>
      </c>
      <c r="C105">
        <v>2.9</v>
      </c>
      <c r="D105">
        <v>5.6</v>
      </c>
      <c r="E105">
        <v>1.8</v>
      </c>
      <c r="F105" t="s">
        <v>63</v>
      </c>
    </row>
    <row r="106" spans="1:6" x14ac:dyDescent="0.35">
      <c r="A106">
        <v>105</v>
      </c>
      <c r="B106">
        <v>6.5</v>
      </c>
      <c r="C106">
        <v>3</v>
      </c>
      <c r="D106">
        <v>5.8</v>
      </c>
      <c r="E106">
        <v>2.2000000000000002</v>
      </c>
      <c r="F106" t="s">
        <v>63</v>
      </c>
    </row>
    <row r="107" spans="1:6" x14ac:dyDescent="0.35">
      <c r="A107">
        <v>106</v>
      </c>
      <c r="B107">
        <v>7.6</v>
      </c>
      <c r="C107">
        <v>3</v>
      </c>
      <c r="D107">
        <v>6.6</v>
      </c>
      <c r="E107">
        <v>2.1</v>
      </c>
      <c r="F107" t="s">
        <v>63</v>
      </c>
    </row>
    <row r="108" spans="1:6" x14ac:dyDescent="0.35">
      <c r="A108">
        <v>107</v>
      </c>
      <c r="B108">
        <v>4.9000000000000004</v>
      </c>
      <c r="C108">
        <v>2.5</v>
      </c>
      <c r="D108">
        <v>4.5</v>
      </c>
      <c r="E108">
        <v>1.7</v>
      </c>
      <c r="F108" t="s">
        <v>63</v>
      </c>
    </row>
    <row r="109" spans="1:6" x14ac:dyDescent="0.35">
      <c r="A109">
        <v>108</v>
      </c>
      <c r="B109">
        <v>7.3</v>
      </c>
      <c r="C109">
        <v>2.9</v>
      </c>
      <c r="D109">
        <v>6.3</v>
      </c>
      <c r="E109">
        <v>1.8</v>
      </c>
      <c r="F109" t="s">
        <v>63</v>
      </c>
    </row>
    <row r="110" spans="1:6" x14ac:dyDescent="0.35">
      <c r="A110">
        <v>109</v>
      </c>
      <c r="B110">
        <v>6.7</v>
      </c>
      <c r="C110">
        <v>2.5</v>
      </c>
      <c r="D110">
        <v>5.8</v>
      </c>
      <c r="E110">
        <v>1.8</v>
      </c>
      <c r="F110" t="s">
        <v>63</v>
      </c>
    </row>
    <row r="111" spans="1:6" x14ac:dyDescent="0.35">
      <c r="A111">
        <v>110</v>
      </c>
      <c r="B111">
        <v>7.2</v>
      </c>
      <c r="C111">
        <v>3.6</v>
      </c>
      <c r="D111">
        <v>6.1</v>
      </c>
      <c r="E111">
        <v>2.5</v>
      </c>
      <c r="F111" t="s">
        <v>63</v>
      </c>
    </row>
    <row r="112" spans="1:6" x14ac:dyDescent="0.35">
      <c r="A112">
        <v>111</v>
      </c>
      <c r="B112">
        <v>6.5</v>
      </c>
      <c r="C112">
        <v>3.2</v>
      </c>
      <c r="D112">
        <v>5.0999999999999996</v>
      </c>
      <c r="E112">
        <v>2</v>
      </c>
      <c r="F112" t="s">
        <v>63</v>
      </c>
    </row>
    <row r="113" spans="1:6" x14ac:dyDescent="0.35">
      <c r="A113">
        <v>112</v>
      </c>
      <c r="B113">
        <v>6.4</v>
      </c>
      <c r="C113">
        <v>2.7</v>
      </c>
      <c r="D113">
        <v>5.3</v>
      </c>
      <c r="E113">
        <v>1.9</v>
      </c>
      <c r="F113" t="s">
        <v>63</v>
      </c>
    </row>
    <row r="114" spans="1:6" x14ac:dyDescent="0.35">
      <c r="A114">
        <v>113</v>
      </c>
      <c r="B114">
        <v>6.8</v>
      </c>
      <c r="C114">
        <v>3</v>
      </c>
      <c r="D114">
        <v>5.5</v>
      </c>
      <c r="E114">
        <v>2.1</v>
      </c>
      <c r="F114" t="s">
        <v>63</v>
      </c>
    </row>
    <row r="115" spans="1:6" x14ac:dyDescent="0.35">
      <c r="A115">
        <v>114</v>
      </c>
      <c r="B115">
        <v>5.7</v>
      </c>
      <c r="C115">
        <v>2.5</v>
      </c>
      <c r="D115">
        <v>5</v>
      </c>
      <c r="E115">
        <v>2</v>
      </c>
      <c r="F115" t="s">
        <v>63</v>
      </c>
    </row>
    <row r="116" spans="1:6" x14ac:dyDescent="0.35">
      <c r="A116">
        <v>115</v>
      </c>
      <c r="B116">
        <v>5.8</v>
      </c>
      <c r="C116">
        <v>2.8</v>
      </c>
      <c r="D116">
        <v>5.0999999999999996</v>
      </c>
      <c r="E116">
        <v>2.4</v>
      </c>
      <c r="F116" t="s">
        <v>63</v>
      </c>
    </row>
    <row r="117" spans="1:6" x14ac:dyDescent="0.35">
      <c r="A117">
        <v>116</v>
      </c>
      <c r="B117">
        <v>6.4</v>
      </c>
      <c r="C117">
        <v>3.2</v>
      </c>
      <c r="D117">
        <v>5.3</v>
      </c>
      <c r="E117">
        <v>2.2999999999999998</v>
      </c>
      <c r="F117" t="s">
        <v>63</v>
      </c>
    </row>
    <row r="118" spans="1:6" x14ac:dyDescent="0.35">
      <c r="A118">
        <v>117</v>
      </c>
      <c r="B118">
        <v>6.5</v>
      </c>
      <c r="C118">
        <v>3</v>
      </c>
      <c r="D118">
        <v>5.5</v>
      </c>
      <c r="E118">
        <v>1.8</v>
      </c>
      <c r="F118" t="s">
        <v>63</v>
      </c>
    </row>
    <row r="119" spans="1:6" x14ac:dyDescent="0.35">
      <c r="A119">
        <v>118</v>
      </c>
      <c r="B119">
        <v>7.7</v>
      </c>
      <c r="C119">
        <v>3.8</v>
      </c>
      <c r="D119">
        <v>6.7</v>
      </c>
      <c r="E119">
        <v>2.2000000000000002</v>
      </c>
      <c r="F119" t="s">
        <v>63</v>
      </c>
    </row>
    <row r="120" spans="1:6" x14ac:dyDescent="0.35">
      <c r="A120">
        <v>119</v>
      </c>
      <c r="B120">
        <v>7.7</v>
      </c>
      <c r="C120">
        <v>2.6</v>
      </c>
      <c r="D120">
        <v>6.9</v>
      </c>
      <c r="E120">
        <v>2.2999999999999998</v>
      </c>
      <c r="F120" t="s">
        <v>63</v>
      </c>
    </row>
    <row r="121" spans="1:6" x14ac:dyDescent="0.35">
      <c r="A121">
        <v>120</v>
      </c>
      <c r="B121">
        <v>6</v>
      </c>
      <c r="C121">
        <v>2.2000000000000002</v>
      </c>
      <c r="D121">
        <v>5</v>
      </c>
      <c r="E121">
        <v>1.5</v>
      </c>
      <c r="F121" t="s">
        <v>63</v>
      </c>
    </row>
    <row r="122" spans="1:6" x14ac:dyDescent="0.35">
      <c r="A122">
        <v>121</v>
      </c>
      <c r="B122">
        <v>6.9</v>
      </c>
      <c r="C122">
        <v>3.2</v>
      </c>
      <c r="D122">
        <v>5.7</v>
      </c>
      <c r="E122">
        <v>2.2999999999999998</v>
      </c>
      <c r="F122" t="s">
        <v>63</v>
      </c>
    </row>
    <row r="123" spans="1:6" x14ac:dyDescent="0.35">
      <c r="A123">
        <v>122</v>
      </c>
      <c r="B123">
        <v>5.6</v>
      </c>
      <c r="C123">
        <v>2.8</v>
      </c>
      <c r="D123">
        <v>4.9000000000000004</v>
      </c>
      <c r="E123">
        <v>2</v>
      </c>
      <c r="F123" t="s">
        <v>63</v>
      </c>
    </row>
    <row r="124" spans="1:6" x14ac:dyDescent="0.35">
      <c r="A124">
        <v>123</v>
      </c>
      <c r="B124">
        <v>7.7</v>
      </c>
      <c r="C124">
        <v>2.8</v>
      </c>
      <c r="D124">
        <v>6.7</v>
      </c>
      <c r="E124">
        <v>2</v>
      </c>
      <c r="F124" t="s">
        <v>63</v>
      </c>
    </row>
    <row r="125" spans="1:6" x14ac:dyDescent="0.35">
      <c r="A125">
        <v>124</v>
      </c>
      <c r="B125">
        <v>6.3</v>
      </c>
      <c r="C125">
        <v>2.7</v>
      </c>
      <c r="D125">
        <v>4.9000000000000004</v>
      </c>
      <c r="E125">
        <v>1.8</v>
      </c>
      <c r="F125" t="s">
        <v>63</v>
      </c>
    </row>
    <row r="126" spans="1:6" x14ac:dyDescent="0.35">
      <c r="A126">
        <v>125</v>
      </c>
      <c r="B126">
        <v>6.7</v>
      </c>
      <c r="C126">
        <v>3.3</v>
      </c>
      <c r="D126">
        <v>5.7</v>
      </c>
      <c r="E126">
        <v>2.1</v>
      </c>
      <c r="F126" t="s">
        <v>63</v>
      </c>
    </row>
    <row r="127" spans="1:6" x14ac:dyDescent="0.35">
      <c r="A127">
        <v>126</v>
      </c>
      <c r="B127">
        <v>7.2</v>
      </c>
      <c r="C127">
        <v>3.2</v>
      </c>
      <c r="D127">
        <v>6</v>
      </c>
      <c r="E127">
        <v>1.8</v>
      </c>
      <c r="F127" t="s">
        <v>63</v>
      </c>
    </row>
    <row r="128" spans="1:6" x14ac:dyDescent="0.35">
      <c r="A128">
        <v>127</v>
      </c>
      <c r="B128">
        <v>6.2</v>
      </c>
      <c r="C128">
        <v>2.8</v>
      </c>
      <c r="D128">
        <v>4.8</v>
      </c>
      <c r="E128">
        <v>1.8</v>
      </c>
      <c r="F128" t="s">
        <v>63</v>
      </c>
    </row>
    <row r="129" spans="1:6" x14ac:dyDescent="0.35">
      <c r="A129">
        <v>128</v>
      </c>
      <c r="B129">
        <v>6.1</v>
      </c>
      <c r="C129">
        <v>3</v>
      </c>
      <c r="D129">
        <v>4.9000000000000004</v>
      </c>
      <c r="E129">
        <v>1.8</v>
      </c>
      <c r="F129" t="s">
        <v>63</v>
      </c>
    </row>
    <row r="130" spans="1:6" x14ac:dyDescent="0.35">
      <c r="A130">
        <v>129</v>
      </c>
      <c r="B130">
        <v>6.4</v>
      </c>
      <c r="C130">
        <v>2.8</v>
      </c>
      <c r="D130">
        <v>5.6</v>
      </c>
      <c r="E130">
        <v>2.1</v>
      </c>
      <c r="F130" t="s">
        <v>63</v>
      </c>
    </row>
    <row r="131" spans="1:6" x14ac:dyDescent="0.35">
      <c r="A131">
        <v>130</v>
      </c>
      <c r="B131">
        <v>7.2</v>
      </c>
      <c r="C131">
        <v>3</v>
      </c>
      <c r="D131">
        <v>5.8</v>
      </c>
      <c r="E131">
        <v>1.6</v>
      </c>
      <c r="F131" t="s">
        <v>63</v>
      </c>
    </row>
    <row r="132" spans="1:6" x14ac:dyDescent="0.35">
      <c r="A132">
        <v>131</v>
      </c>
      <c r="B132">
        <v>7.4</v>
      </c>
      <c r="C132">
        <v>2.8</v>
      </c>
      <c r="D132">
        <v>6.1</v>
      </c>
      <c r="E132">
        <v>1.9</v>
      </c>
      <c r="F132" t="s">
        <v>63</v>
      </c>
    </row>
    <row r="133" spans="1:6" x14ac:dyDescent="0.35">
      <c r="A133">
        <v>132</v>
      </c>
      <c r="B133">
        <v>7.9</v>
      </c>
      <c r="C133">
        <v>3.8</v>
      </c>
      <c r="D133">
        <v>6.4</v>
      </c>
      <c r="E133">
        <v>2</v>
      </c>
      <c r="F133" t="s">
        <v>63</v>
      </c>
    </row>
    <row r="134" spans="1:6" x14ac:dyDescent="0.35">
      <c r="A134">
        <v>133</v>
      </c>
      <c r="B134">
        <v>6.4</v>
      </c>
      <c r="C134">
        <v>2.8</v>
      </c>
      <c r="D134">
        <v>5.6</v>
      </c>
      <c r="E134">
        <v>2.2000000000000002</v>
      </c>
      <c r="F134" t="s">
        <v>63</v>
      </c>
    </row>
    <row r="135" spans="1:6" x14ac:dyDescent="0.35">
      <c r="A135">
        <v>134</v>
      </c>
      <c r="B135">
        <v>6.3</v>
      </c>
      <c r="C135">
        <v>2.8</v>
      </c>
      <c r="D135">
        <v>5.0999999999999996</v>
      </c>
      <c r="E135">
        <v>1.5</v>
      </c>
      <c r="F135" t="s">
        <v>63</v>
      </c>
    </row>
    <row r="136" spans="1:6" x14ac:dyDescent="0.35">
      <c r="A136">
        <v>135</v>
      </c>
      <c r="B136">
        <v>6.1</v>
      </c>
      <c r="C136">
        <v>2.6</v>
      </c>
      <c r="D136">
        <v>5.6</v>
      </c>
      <c r="E136">
        <v>1.4</v>
      </c>
      <c r="F136" t="s">
        <v>63</v>
      </c>
    </row>
    <row r="137" spans="1:6" x14ac:dyDescent="0.35">
      <c r="A137">
        <v>136</v>
      </c>
      <c r="B137">
        <v>7.7</v>
      </c>
      <c r="C137">
        <v>3</v>
      </c>
      <c r="D137">
        <v>6.1</v>
      </c>
      <c r="E137">
        <v>2.2999999999999998</v>
      </c>
      <c r="F137" t="s">
        <v>63</v>
      </c>
    </row>
    <row r="138" spans="1:6" x14ac:dyDescent="0.35">
      <c r="A138">
        <v>137</v>
      </c>
      <c r="B138">
        <v>6.3</v>
      </c>
      <c r="C138">
        <v>3.4</v>
      </c>
      <c r="D138">
        <v>5.6</v>
      </c>
      <c r="E138">
        <v>2.4</v>
      </c>
      <c r="F138" t="s">
        <v>63</v>
      </c>
    </row>
    <row r="139" spans="1:6" x14ac:dyDescent="0.35">
      <c r="A139">
        <v>138</v>
      </c>
      <c r="B139">
        <v>6.4</v>
      </c>
      <c r="C139">
        <v>3.1</v>
      </c>
      <c r="D139">
        <v>5.5</v>
      </c>
      <c r="E139">
        <v>1.8</v>
      </c>
      <c r="F139" t="s">
        <v>63</v>
      </c>
    </row>
    <row r="140" spans="1:6" x14ac:dyDescent="0.35">
      <c r="A140">
        <v>139</v>
      </c>
      <c r="B140">
        <v>6</v>
      </c>
      <c r="C140">
        <v>3</v>
      </c>
      <c r="D140">
        <v>4.8</v>
      </c>
      <c r="E140">
        <v>1.8</v>
      </c>
      <c r="F140" t="s">
        <v>63</v>
      </c>
    </row>
    <row r="141" spans="1:6" x14ac:dyDescent="0.35">
      <c r="A141">
        <v>140</v>
      </c>
      <c r="B141">
        <v>6.9</v>
      </c>
      <c r="C141">
        <v>3.1</v>
      </c>
      <c r="D141">
        <v>5.4</v>
      </c>
      <c r="E141">
        <v>2.1</v>
      </c>
      <c r="F141" t="s">
        <v>63</v>
      </c>
    </row>
    <row r="142" spans="1:6" x14ac:dyDescent="0.35">
      <c r="A142">
        <v>141</v>
      </c>
      <c r="B142">
        <v>6.7</v>
      </c>
      <c r="C142">
        <v>3.1</v>
      </c>
      <c r="D142">
        <v>5.6</v>
      </c>
      <c r="E142">
        <v>2.4</v>
      </c>
      <c r="F142" t="s">
        <v>63</v>
      </c>
    </row>
    <row r="143" spans="1:6" x14ac:dyDescent="0.35">
      <c r="A143">
        <v>142</v>
      </c>
      <c r="B143">
        <v>6.9</v>
      </c>
      <c r="C143">
        <v>3.1</v>
      </c>
      <c r="D143">
        <v>5.0999999999999996</v>
      </c>
      <c r="E143">
        <v>2.2999999999999998</v>
      </c>
      <c r="F143" t="s">
        <v>63</v>
      </c>
    </row>
    <row r="144" spans="1:6" x14ac:dyDescent="0.35">
      <c r="A144">
        <v>143</v>
      </c>
      <c r="B144">
        <v>5.8</v>
      </c>
      <c r="C144">
        <v>2.7</v>
      </c>
      <c r="D144">
        <v>5.0999999999999996</v>
      </c>
      <c r="E144">
        <v>1.9</v>
      </c>
      <c r="F144" t="s">
        <v>63</v>
      </c>
    </row>
    <row r="145" spans="1:6" x14ac:dyDescent="0.35">
      <c r="A145">
        <v>144</v>
      </c>
      <c r="B145">
        <v>6.8</v>
      </c>
      <c r="C145">
        <v>3.2</v>
      </c>
      <c r="D145">
        <v>5.9</v>
      </c>
      <c r="E145">
        <v>2.2999999999999998</v>
      </c>
      <c r="F145" t="s">
        <v>63</v>
      </c>
    </row>
    <row r="146" spans="1:6" x14ac:dyDescent="0.35">
      <c r="A146">
        <v>145</v>
      </c>
      <c r="B146">
        <v>6.7</v>
      </c>
      <c r="C146">
        <v>3.3</v>
      </c>
      <c r="D146">
        <v>5.7</v>
      </c>
      <c r="E146">
        <v>2.5</v>
      </c>
      <c r="F146" t="s">
        <v>63</v>
      </c>
    </row>
    <row r="147" spans="1:6" x14ac:dyDescent="0.35">
      <c r="A147">
        <v>146</v>
      </c>
      <c r="B147">
        <v>6.7</v>
      </c>
      <c r="C147">
        <v>3</v>
      </c>
      <c r="D147">
        <v>5.2</v>
      </c>
      <c r="E147">
        <v>2.2999999999999998</v>
      </c>
      <c r="F147" t="s">
        <v>63</v>
      </c>
    </row>
    <row r="148" spans="1:6" x14ac:dyDescent="0.35">
      <c r="A148">
        <v>147</v>
      </c>
      <c r="B148">
        <v>6.3</v>
      </c>
      <c r="C148">
        <v>2.5</v>
      </c>
      <c r="D148">
        <v>5</v>
      </c>
      <c r="E148">
        <v>1.9</v>
      </c>
      <c r="F148" t="s">
        <v>63</v>
      </c>
    </row>
    <row r="149" spans="1:6" x14ac:dyDescent="0.35">
      <c r="A149">
        <v>148</v>
      </c>
      <c r="B149">
        <v>6.5</v>
      </c>
      <c r="C149">
        <v>3</v>
      </c>
      <c r="D149">
        <v>5.2</v>
      </c>
      <c r="E149">
        <v>2</v>
      </c>
      <c r="F149" t="s">
        <v>63</v>
      </c>
    </row>
    <row r="150" spans="1:6" x14ac:dyDescent="0.35">
      <c r="A150">
        <v>149</v>
      </c>
      <c r="B150">
        <v>6.2</v>
      </c>
      <c r="C150">
        <v>3.4</v>
      </c>
      <c r="D150">
        <v>5.4</v>
      </c>
      <c r="E150">
        <v>2.2999999999999998</v>
      </c>
      <c r="F150" t="s">
        <v>63</v>
      </c>
    </row>
    <row r="151" spans="1:6" x14ac:dyDescent="0.35">
      <c r="A151">
        <v>150</v>
      </c>
      <c r="B151">
        <v>5.9</v>
      </c>
      <c r="C151">
        <v>3</v>
      </c>
      <c r="D151">
        <v>5.0999999999999996</v>
      </c>
      <c r="E151">
        <v>1.8</v>
      </c>
      <c r="F151" t="s">
        <v>63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11F37-6F43-47A3-ACEA-6A0ABD34840B}">
  <dimension ref="B1:T11"/>
  <sheetViews>
    <sheetView zoomScale="85" zoomScaleNormal="85" workbookViewId="0">
      <selection activeCell="T11" sqref="T11"/>
    </sheetView>
  </sheetViews>
  <sheetFormatPr defaultRowHeight="14.5" x14ac:dyDescent="0.35"/>
  <cols>
    <col min="4" max="4" width="10.90625" bestFit="1" customWidth="1"/>
    <col min="6" max="6" width="17.7265625" bestFit="1" customWidth="1"/>
    <col min="8" max="8" width="19.36328125" bestFit="1" customWidth="1"/>
    <col min="13" max="13" width="29.1796875" customWidth="1"/>
    <col min="15" max="15" width="18.26953125" bestFit="1" customWidth="1"/>
    <col min="16" max="16" width="22.08984375" bestFit="1" customWidth="1"/>
    <col min="17" max="17" width="5.26953125" customWidth="1"/>
    <col min="18" max="18" width="19.08984375" bestFit="1" customWidth="1"/>
    <col min="19" max="19" width="5.81640625" customWidth="1"/>
    <col min="20" max="20" width="11.81640625" bestFit="1" customWidth="1"/>
  </cols>
  <sheetData>
    <row r="1" spans="2:20" x14ac:dyDescent="0.35">
      <c r="O1" s="56" t="s">
        <v>71</v>
      </c>
    </row>
    <row r="3" spans="2:20" x14ac:dyDescent="0.35">
      <c r="B3" s="20" t="s">
        <v>261</v>
      </c>
    </row>
    <row r="4" spans="2:20" x14ac:dyDescent="0.35">
      <c r="M4" s="55" t="s">
        <v>72</v>
      </c>
      <c r="R4" s="55" t="s">
        <v>73</v>
      </c>
    </row>
    <row r="7" spans="2:20" x14ac:dyDescent="0.35">
      <c r="M7" s="57" t="s">
        <v>262</v>
      </c>
      <c r="P7" s="57" t="s">
        <v>263</v>
      </c>
      <c r="R7" s="57" t="s">
        <v>264</v>
      </c>
      <c r="T7" s="57" t="s">
        <v>265</v>
      </c>
    </row>
    <row r="11" spans="2:20" x14ac:dyDescent="0.35">
      <c r="M11" t="s">
        <v>266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E1841-AAC1-4F16-92AD-4C66E49A3B2E}">
  <dimension ref="A1:AI70"/>
  <sheetViews>
    <sheetView workbookViewId="0">
      <selection activeCell="AB12" sqref="AB12"/>
    </sheetView>
  </sheetViews>
  <sheetFormatPr defaultRowHeight="14.5" x14ac:dyDescent="0.35"/>
  <cols>
    <col min="1" max="1" width="4.7265625" style="10" customWidth="1"/>
    <col min="8" max="8" width="4.7265625" style="10" customWidth="1"/>
    <col min="16" max="16" width="4.7265625" style="10" customWidth="1"/>
    <col min="23" max="23" width="4.7265625" style="10" customWidth="1"/>
    <col min="30" max="30" width="12.81640625" bestFit="1" customWidth="1"/>
    <col min="35" max="35" width="4.7265625" style="10" customWidth="1"/>
  </cols>
  <sheetData>
    <row r="1" spans="1:35" x14ac:dyDescent="0.35">
      <c r="B1" s="49" t="s">
        <v>251</v>
      </c>
      <c r="C1" s="49"/>
      <c r="D1" s="49"/>
      <c r="E1" s="49"/>
      <c r="F1" s="49"/>
      <c r="G1" s="49"/>
      <c r="I1" s="53" t="s">
        <v>257</v>
      </c>
      <c r="J1" s="53"/>
      <c r="K1" s="53"/>
      <c r="L1" s="53"/>
      <c r="M1" s="53"/>
      <c r="N1" s="53"/>
      <c r="O1" s="53"/>
      <c r="Q1" s="53" t="s">
        <v>252</v>
      </c>
      <c r="R1" s="53"/>
      <c r="S1" s="53"/>
      <c r="T1" s="53"/>
      <c r="U1" s="53"/>
      <c r="V1" s="53"/>
      <c r="X1" s="53" t="s">
        <v>258</v>
      </c>
      <c r="Y1" s="53"/>
      <c r="Z1" s="53"/>
      <c r="AA1" s="53"/>
      <c r="AB1" s="53"/>
      <c r="AC1" s="53"/>
      <c r="AD1" s="53"/>
      <c r="AE1" s="53"/>
      <c r="AF1" s="53"/>
      <c r="AG1" s="53"/>
      <c r="AH1" s="53"/>
    </row>
    <row r="3" spans="1:35" x14ac:dyDescent="0.35">
      <c r="Y3" s="38" t="s">
        <v>55</v>
      </c>
      <c r="Z3" s="38" t="s">
        <v>56</v>
      </c>
      <c r="AA3" s="38" t="s">
        <v>57</v>
      </c>
      <c r="AB3" s="38" t="s">
        <v>58</v>
      </c>
      <c r="AC3" s="38" t="s">
        <v>59</v>
      </c>
      <c r="AD3" s="39" t="s">
        <v>60</v>
      </c>
    </row>
    <row r="4" spans="1:35" x14ac:dyDescent="0.35">
      <c r="Y4" s="40">
        <v>1</v>
      </c>
      <c r="Z4" s="40">
        <v>5.0999999999999996</v>
      </c>
      <c r="AA4" s="40">
        <v>3.5</v>
      </c>
      <c r="AB4" s="40">
        <v>1.4</v>
      </c>
      <c r="AC4" s="40">
        <v>0.2</v>
      </c>
      <c r="AD4" s="40" t="s">
        <v>61</v>
      </c>
      <c r="AF4" s="40"/>
      <c r="AG4" t="s">
        <v>254</v>
      </c>
    </row>
    <row r="5" spans="1:35" x14ac:dyDescent="0.35">
      <c r="A5" s="11"/>
      <c r="H5" s="11"/>
      <c r="P5" s="11"/>
      <c r="W5" s="11"/>
      <c r="Y5" s="40">
        <v>2</v>
      </c>
      <c r="Z5" s="40">
        <v>4.9000000000000004</v>
      </c>
      <c r="AA5" s="40">
        <v>3</v>
      </c>
      <c r="AB5" s="40">
        <v>1.4</v>
      </c>
      <c r="AC5" s="40">
        <v>0.2</v>
      </c>
      <c r="AD5" s="40" t="s">
        <v>61</v>
      </c>
      <c r="AF5" s="42"/>
      <c r="AG5" t="s">
        <v>253</v>
      </c>
      <c r="AI5" s="11"/>
    </row>
    <row r="6" spans="1:35" x14ac:dyDescent="0.35">
      <c r="Y6" s="40">
        <v>3</v>
      </c>
      <c r="Z6" s="40">
        <v>4.7</v>
      </c>
      <c r="AA6" s="40">
        <v>3.2</v>
      </c>
      <c r="AB6" s="40">
        <v>1.3</v>
      </c>
      <c r="AC6" s="40">
        <v>0.2</v>
      </c>
      <c r="AD6" s="40" t="s">
        <v>61</v>
      </c>
    </row>
    <row r="7" spans="1:35" x14ac:dyDescent="0.35">
      <c r="Y7" s="40">
        <v>4</v>
      </c>
      <c r="Z7" s="41">
        <v>4.5999999999999996</v>
      </c>
      <c r="AA7" s="41">
        <v>3.1</v>
      </c>
      <c r="AB7" s="41">
        <v>1.5</v>
      </c>
      <c r="AC7" s="41">
        <v>0.2</v>
      </c>
      <c r="AD7" s="41" t="s">
        <v>61</v>
      </c>
    </row>
    <row r="8" spans="1:35" x14ac:dyDescent="0.35">
      <c r="Y8" s="40">
        <v>5</v>
      </c>
      <c r="Z8" s="40">
        <v>5</v>
      </c>
      <c r="AA8" s="40">
        <v>3.6</v>
      </c>
      <c r="AB8" s="40">
        <v>1.4</v>
      </c>
      <c r="AC8" s="40">
        <v>0.2</v>
      </c>
      <c r="AD8" s="40" t="s">
        <v>61</v>
      </c>
    </row>
    <row r="9" spans="1:35" x14ac:dyDescent="0.35">
      <c r="Y9" s="40">
        <v>6</v>
      </c>
      <c r="Z9" s="40">
        <v>5.4</v>
      </c>
      <c r="AA9" s="40">
        <v>3.9</v>
      </c>
      <c r="AB9" s="40">
        <v>1.7</v>
      </c>
      <c r="AC9" s="40">
        <v>0.4</v>
      </c>
      <c r="AD9" s="40" t="s">
        <v>61</v>
      </c>
    </row>
    <row r="10" spans="1:35" x14ac:dyDescent="0.35">
      <c r="Y10" s="40">
        <v>7</v>
      </c>
      <c r="Z10" s="40">
        <v>4.5999999999999996</v>
      </c>
      <c r="AA10" s="40">
        <v>3.4</v>
      </c>
      <c r="AB10" s="40">
        <v>1.4</v>
      </c>
      <c r="AC10" s="40">
        <v>0.3</v>
      </c>
      <c r="AD10" s="40" t="s">
        <v>61</v>
      </c>
    </row>
    <row r="11" spans="1:35" x14ac:dyDescent="0.35">
      <c r="Y11" s="42">
        <v>8</v>
      </c>
      <c r="Z11" s="42">
        <v>5</v>
      </c>
      <c r="AA11" s="42">
        <v>3.4</v>
      </c>
      <c r="AB11" s="42">
        <v>1.5</v>
      </c>
      <c r="AC11" s="42">
        <v>0.2</v>
      </c>
      <c r="AD11" s="42" t="s">
        <v>61</v>
      </c>
    </row>
    <row r="12" spans="1:35" x14ac:dyDescent="0.35">
      <c r="Y12" s="42">
        <v>9</v>
      </c>
      <c r="Z12" s="42">
        <v>4.4000000000000004</v>
      </c>
      <c r="AA12" s="42">
        <v>2.9</v>
      </c>
      <c r="AB12" s="42">
        <v>1.4</v>
      </c>
      <c r="AC12" s="42">
        <v>0.2</v>
      </c>
      <c r="AD12" s="42" t="s">
        <v>61</v>
      </c>
    </row>
    <row r="13" spans="1:35" x14ac:dyDescent="0.35">
      <c r="Y13" s="42">
        <v>10</v>
      </c>
      <c r="Z13" s="42">
        <v>4.9000000000000004</v>
      </c>
      <c r="AA13" s="42">
        <v>3.1</v>
      </c>
      <c r="AB13" s="42">
        <v>1.5</v>
      </c>
      <c r="AC13" s="42">
        <v>0.1</v>
      </c>
      <c r="AD13" s="42" t="s">
        <v>61</v>
      </c>
    </row>
    <row r="14" spans="1:35" x14ac:dyDescent="0.35">
      <c r="Y14" s="40">
        <v>51</v>
      </c>
      <c r="Z14" s="40">
        <v>7</v>
      </c>
      <c r="AA14" s="40">
        <v>3.2</v>
      </c>
      <c r="AB14" s="40">
        <v>4.7</v>
      </c>
      <c r="AC14" s="40">
        <v>1.4</v>
      </c>
      <c r="AD14" s="40" t="s">
        <v>62</v>
      </c>
    </row>
    <row r="15" spans="1:35" x14ac:dyDescent="0.35">
      <c r="Y15" s="40">
        <v>52</v>
      </c>
      <c r="Z15" s="40">
        <v>6.4</v>
      </c>
      <c r="AA15" s="40">
        <v>3.2</v>
      </c>
      <c r="AB15" s="40">
        <v>4.5</v>
      </c>
      <c r="AC15" s="40">
        <v>1.5</v>
      </c>
      <c r="AD15" s="40" t="s">
        <v>62</v>
      </c>
    </row>
    <row r="16" spans="1:35" x14ac:dyDescent="0.35">
      <c r="Y16" s="40">
        <v>53</v>
      </c>
      <c r="Z16" s="40">
        <v>6.9</v>
      </c>
      <c r="AA16" s="40">
        <v>3.1</v>
      </c>
      <c r="AB16" s="40">
        <v>4.9000000000000004</v>
      </c>
      <c r="AC16" s="40">
        <v>1.5</v>
      </c>
      <c r="AD16" s="40" t="s">
        <v>62</v>
      </c>
    </row>
    <row r="17" spans="25:30" x14ac:dyDescent="0.35">
      <c r="Y17" s="40">
        <v>54</v>
      </c>
      <c r="Z17" s="40">
        <v>5.5</v>
      </c>
      <c r="AA17" s="40">
        <v>2.2999999999999998</v>
      </c>
      <c r="AB17" s="40">
        <v>4</v>
      </c>
      <c r="AC17" s="40">
        <v>1.3</v>
      </c>
      <c r="AD17" s="40" t="s">
        <v>62</v>
      </c>
    </row>
    <row r="18" spans="25:30" x14ac:dyDescent="0.35">
      <c r="Y18" s="40">
        <v>55</v>
      </c>
      <c r="Z18" s="40">
        <v>6.5</v>
      </c>
      <c r="AA18" s="40">
        <v>2.8</v>
      </c>
      <c r="AB18" s="40">
        <v>4.5999999999999996</v>
      </c>
      <c r="AC18" s="40">
        <v>1.5</v>
      </c>
      <c r="AD18" s="40" t="s">
        <v>62</v>
      </c>
    </row>
    <row r="19" spans="25:30" x14ac:dyDescent="0.35">
      <c r="Y19" s="40">
        <v>56</v>
      </c>
      <c r="Z19" s="40">
        <v>5.7</v>
      </c>
      <c r="AA19" s="40">
        <v>2.8</v>
      </c>
      <c r="AB19" s="40">
        <v>4.5</v>
      </c>
      <c r="AC19" s="40">
        <v>1.3</v>
      </c>
      <c r="AD19" s="40" t="s">
        <v>62</v>
      </c>
    </row>
    <row r="20" spans="25:30" x14ac:dyDescent="0.35">
      <c r="Y20" s="40">
        <v>57</v>
      </c>
      <c r="Z20" s="40">
        <v>6.3</v>
      </c>
      <c r="AA20" s="40">
        <v>3.3</v>
      </c>
      <c r="AB20" s="40">
        <v>4.7</v>
      </c>
      <c r="AC20" s="40">
        <v>1.6</v>
      </c>
      <c r="AD20" s="40" t="s">
        <v>62</v>
      </c>
    </row>
    <row r="21" spans="25:30" x14ac:dyDescent="0.35">
      <c r="Y21" s="42">
        <v>58</v>
      </c>
      <c r="Z21" s="42">
        <v>4.9000000000000004</v>
      </c>
      <c r="AA21" s="42">
        <v>2.4</v>
      </c>
      <c r="AB21" s="42">
        <v>3.3</v>
      </c>
      <c r="AC21" s="42">
        <v>1</v>
      </c>
      <c r="AD21" s="42" t="s">
        <v>62</v>
      </c>
    </row>
    <row r="22" spans="25:30" x14ac:dyDescent="0.35">
      <c r="Y22" s="42">
        <v>59</v>
      </c>
      <c r="Z22" s="42">
        <v>6.6</v>
      </c>
      <c r="AA22" s="42">
        <v>2.9</v>
      </c>
      <c r="AB22" s="42">
        <v>4.5999999999999996</v>
      </c>
      <c r="AC22" s="42">
        <v>1.3</v>
      </c>
      <c r="AD22" s="42" t="s">
        <v>62</v>
      </c>
    </row>
    <row r="23" spans="25:30" x14ac:dyDescent="0.35">
      <c r="Y23" s="42">
        <v>60</v>
      </c>
      <c r="Z23" s="42">
        <v>5.2</v>
      </c>
      <c r="AA23" s="42">
        <v>2.7</v>
      </c>
      <c r="AB23" s="42">
        <v>3.9</v>
      </c>
      <c r="AC23" s="42">
        <v>1.4</v>
      </c>
      <c r="AD23" s="42" t="s">
        <v>62</v>
      </c>
    </row>
    <row r="24" spans="25:30" x14ac:dyDescent="0.35">
      <c r="Y24" s="40">
        <v>101</v>
      </c>
      <c r="Z24" s="40">
        <v>6.3</v>
      </c>
      <c r="AA24" s="40">
        <v>3.3</v>
      </c>
      <c r="AB24" s="40">
        <v>6</v>
      </c>
      <c r="AC24" s="40">
        <v>2.5</v>
      </c>
      <c r="AD24" s="40" t="s">
        <v>63</v>
      </c>
    </row>
    <row r="25" spans="25:30" x14ac:dyDescent="0.35">
      <c r="Y25" s="40">
        <v>102</v>
      </c>
      <c r="Z25" s="40">
        <v>5.8</v>
      </c>
      <c r="AA25" s="40">
        <v>2.7</v>
      </c>
      <c r="AB25" s="40">
        <v>5.0999999999999996</v>
      </c>
      <c r="AC25" s="40">
        <v>1.9</v>
      </c>
      <c r="AD25" s="40" t="s">
        <v>63</v>
      </c>
    </row>
    <row r="26" spans="25:30" x14ac:dyDescent="0.35">
      <c r="Y26" s="40">
        <v>103</v>
      </c>
      <c r="Z26" s="40">
        <v>7.1</v>
      </c>
      <c r="AA26" s="40">
        <v>3</v>
      </c>
      <c r="AB26" s="40">
        <v>5.9</v>
      </c>
      <c r="AC26" s="40">
        <v>2.1</v>
      </c>
      <c r="AD26" s="40" t="s">
        <v>63</v>
      </c>
    </row>
    <row r="27" spans="25:30" x14ac:dyDescent="0.35">
      <c r="Y27" s="40">
        <v>104</v>
      </c>
      <c r="Z27" s="40">
        <v>6.3</v>
      </c>
      <c r="AA27" s="40">
        <v>2.9</v>
      </c>
      <c r="AB27" s="40">
        <v>5.6</v>
      </c>
      <c r="AC27" s="40">
        <v>1.8</v>
      </c>
      <c r="AD27" s="40" t="s">
        <v>63</v>
      </c>
    </row>
    <row r="28" spans="25:30" x14ac:dyDescent="0.35">
      <c r="Y28" s="40">
        <v>105</v>
      </c>
      <c r="Z28" s="40">
        <v>6.5</v>
      </c>
      <c r="AA28" s="40">
        <v>3</v>
      </c>
      <c r="AB28" s="40">
        <v>5.8</v>
      </c>
      <c r="AC28" s="40">
        <v>2.2000000000000002</v>
      </c>
      <c r="AD28" s="40" t="s">
        <v>63</v>
      </c>
    </row>
    <row r="29" spans="25:30" x14ac:dyDescent="0.35">
      <c r="Y29" s="40">
        <v>106</v>
      </c>
      <c r="Z29" s="40">
        <v>7.6</v>
      </c>
      <c r="AA29" s="40">
        <v>3</v>
      </c>
      <c r="AB29" s="40">
        <v>6.6</v>
      </c>
      <c r="AC29" s="40">
        <v>2.1</v>
      </c>
      <c r="AD29" s="40" t="s">
        <v>63</v>
      </c>
    </row>
    <row r="30" spans="25:30" x14ac:dyDescent="0.35">
      <c r="Y30" s="40">
        <v>107</v>
      </c>
      <c r="Z30" s="40">
        <v>4.9000000000000004</v>
      </c>
      <c r="AA30" s="40">
        <v>2.5</v>
      </c>
      <c r="AB30" s="40">
        <v>4.5</v>
      </c>
      <c r="AC30" s="40">
        <v>1.7</v>
      </c>
      <c r="AD30" s="40" t="s">
        <v>63</v>
      </c>
    </row>
    <row r="31" spans="25:30" x14ac:dyDescent="0.35">
      <c r="Y31" s="42">
        <v>108</v>
      </c>
      <c r="Z31" s="42">
        <v>7.3</v>
      </c>
      <c r="AA31" s="42">
        <v>2.9</v>
      </c>
      <c r="AB31" s="42">
        <v>6.3</v>
      </c>
      <c r="AC31" s="42">
        <v>1.8</v>
      </c>
      <c r="AD31" s="42" t="s">
        <v>63</v>
      </c>
    </row>
    <row r="32" spans="25:30" x14ac:dyDescent="0.35">
      <c r="Y32" s="42">
        <v>109</v>
      </c>
      <c r="Z32" s="42">
        <v>6.7</v>
      </c>
      <c r="AA32" s="42">
        <v>2.5</v>
      </c>
      <c r="AB32" s="42">
        <v>5.8</v>
      </c>
      <c r="AC32" s="42">
        <v>1.8</v>
      </c>
      <c r="AD32" s="42" t="s">
        <v>63</v>
      </c>
    </row>
    <row r="33" spans="25:30" x14ac:dyDescent="0.35">
      <c r="Y33" s="42">
        <v>110</v>
      </c>
      <c r="Z33" s="42">
        <v>7.2</v>
      </c>
      <c r="AA33" s="42">
        <v>3.6</v>
      </c>
      <c r="AB33" s="42">
        <v>6.1</v>
      </c>
      <c r="AC33" s="42">
        <v>2.5</v>
      </c>
      <c r="AD33" s="42" t="s">
        <v>63</v>
      </c>
    </row>
    <row r="36" spans="25:30" x14ac:dyDescent="0.35">
      <c r="Y36" t="s">
        <v>255</v>
      </c>
    </row>
    <row r="37" spans="25:30" x14ac:dyDescent="0.35">
      <c r="Y37" s="38" t="s">
        <v>55</v>
      </c>
      <c r="Z37" s="38" t="s">
        <v>56</v>
      </c>
      <c r="AA37" s="38" t="s">
        <v>57</v>
      </c>
      <c r="AB37" s="38" t="s">
        <v>58</v>
      </c>
      <c r="AC37" s="38" t="s">
        <v>59</v>
      </c>
      <c r="AD37" s="39" t="s">
        <v>60</v>
      </c>
    </row>
    <row r="38" spans="25:30" x14ac:dyDescent="0.35">
      <c r="Y38" s="40">
        <v>1</v>
      </c>
      <c r="Z38" s="40">
        <v>5.0999999999999996</v>
      </c>
      <c r="AA38" s="40">
        <v>3.5</v>
      </c>
      <c r="AB38" s="40">
        <v>1.4</v>
      </c>
      <c r="AC38" s="40">
        <v>0.2</v>
      </c>
      <c r="AD38" s="40" t="s">
        <v>61</v>
      </c>
    </row>
    <row r="39" spans="25:30" x14ac:dyDescent="0.35">
      <c r="Y39" s="40">
        <v>2</v>
      </c>
      <c r="Z39" s="40">
        <v>4.9000000000000004</v>
      </c>
      <c r="AA39" s="40">
        <v>3</v>
      </c>
      <c r="AB39" s="40">
        <v>1.4</v>
      </c>
      <c r="AC39" s="40">
        <v>0.2</v>
      </c>
      <c r="AD39" s="40" t="s">
        <v>61</v>
      </c>
    </row>
    <row r="40" spans="25:30" x14ac:dyDescent="0.35">
      <c r="Y40" s="40">
        <v>3</v>
      </c>
      <c r="Z40" s="40">
        <v>4.7</v>
      </c>
      <c r="AA40" s="40">
        <v>3.2</v>
      </c>
      <c r="AB40" s="40">
        <v>1.3</v>
      </c>
      <c r="AC40" s="40">
        <v>0.2</v>
      </c>
      <c r="AD40" s="40" t="s">
        <v>61</v>
      </c>
    </row>
    <row r="41" spans="25:30" x14ac:dyDescent="0.35">
      <c r="Y41" s="40">
        <v>4</v>
      </c>
      <c r="Z41" s="41">
        <v>4.5999999999999996</v>
      </c>
      <c r="AA41" s="41">
        <v>3.1</v>
      </c>
      <c r="AB41" s="41">
        <v>1.5</v>
      </c>
      <c r="AC41" s="41">
        <v>0.2</v>
      </c>
      <c r="AD41" s="41" t="s">
        <v>61</v>
      </c>
    </row>
    <row r="42" spans="25:30" x14ac:dyDescent="0.35">
      <c r="Y42" s="40">
        <v>5</v>
      </c>
      <c r="Z42" s="40">
        <v>5</v>
      </c>
      <c r="AA42" s="40">
        <v>3.6</v>
      </c>
      <c r="AB42" s="40">
        <v>1.4</v>
      </c>
      <c r="AC42" s="40">
        <v>0.2</v>
      </c>
      <c r="AD42" s="40" t="s">
        <v>61</v>
      </c>
    </row>
    <row r="43" spans="25:30" x14ac:dyDescent="0.35">
      <c r="Y43" s="40">
        <v>6</v>
      </c>
      <c r="Z43" s="40">
        <v>5.4</v>
      </c>
      <c r="AA43" s="40">
        <v>3.9</v>
      </c>
      <c r="AB43" s="40">
        <v>1.7</v>
      </c>
      <c r="AC43" s="40">
        <v>0.4</v>
      </c>
      <c r="AD43" s="40" t="s">
        <v>61</v>
      </c>
    </row>
    <row r="44" spans="25:30" x14ac:dyDescent="0.35">
      <c r="Y44" s="40">
        <v>7</v>
      </c>
      <c r="Z44" s="40">
        <v>4.5999999999999996</v>
      </c>
      <c r="AA44" s="40">
        <v>3.4</v>
      </c>
      <c r="AB44" s="40">
        <v>1.4</v>
      </c>
      <c r="AC44" s="40">
        <v>0.3</v>
      </c>
      <c r="AD44" s="40" t="s">
        <v>61</v>
      </c>
    </row>
    <row r="45" spans="25:30" x14ac:dyDescent="0.35">
      <c r="Y45" s="40">
        <v>51</v>
      </c>
      <c r="Z45" s="40">
        <v>7</v>
      </c>
      <c r="AA45" s="40">
        <v>3.2</v>
      </c>
      <c r="AB45" s="40">
        <v>4.7</v>
      </c>
      <c r="AC45" s="40">
        <v>1.4</v>
      </c>
      <c r="AD45" s="40" t="s">
        <v>62</v>
      </c>
    </row>
    <row r="46" spans="25:30" x14ac:dyDescent="0.35">
      <c r="Y46" s="40">
        <v>52</v>
      </c>
      <c r="Z46" s="40">
        <v>6.4</v>
      </c>
      <c r="AA46" s="40">
        <v>3.2</v>
      </c>
      <c r="AB46" s="40">
        <v>4.5</v>
      </c>
      <c r="AC46" s="40">
        <v>1.5</v>
      </c>
      <c r="AD46" s="40" t="s">
        <v>62</v>
      </c>
    </row>
    <row r="47" spans="25:30" x14ac:dyDescent="0.35">
      <c r="Y47" s="40">
        <v>53</v>
      </c>
      <c r="Z47" s="40">
        <v>6.9</v>
      </c>
      <c r="AA47" s="40">
        <v>3.1</v>
      </c>
      <c r="AB47" s="40">
        <v>4.9000000000000004</v>
      </c>
      <c r="AC47" s="40">
        <v>1.5</v>
      </c>
      <c r="AD47" s="40" t="s">
        <v>62</v>
      </c>
    </row>
    <row r="48" spans="25:30" x14ac:dyDescent="0.35">
      <c r="Y48" s="40">
        <v>54</v>
      </c>
      <c r="Z48" s="40">
        <v>5.5</v>
      </c>
      <c r="AA48" s="40">
        <v>2.2999999999999998</v>
      </c>
      <c r="AB48" s="40">
        <v>4</v>
      </c>
      <c r="AC48" s="40">
        <v>1.3</v>
      </c>
      <c r="AD48" s="40" t="s">
        <v>62</v>
      </c>
    </row>
    <row r="49" spans="25:30" x14ac:dyDescent="0.35">
      <c r="Y49" s="40">
        <v>55</v>
      </c>
      <c r="Z49" s="40">
        <v>6.5</v>
      </c>
      <c r="AA49" s="40">
        <v>2.8</v>
      </c>
      <c r="AB49" s="40">
        <v>4.5999999999999996</v>
      </c>
      <c r="AC49" s="40">
        <v>1.5</v>
      </c>
      <c r="AD49" s="40" t="s">
        <v>62</v>
      </c>
    </row>
    <row r="50" spans="25:30" x14ac:dyDescent="0.35">
      <c r="Y50" s="40">
        <v>56</v>
      </c>
      <c r="Z50" s="40">
        <v>5.7</v>
      </c>
      <c r="AA50" s="40">
        <v>2.8</v>
      </c>
      <c r="AB50" s="40">
        <v>4.5</v>
      </c>
      <c r="AC50" s="40">
        <v>1.3</v>
      </c>
      <c r="AD50" s="40" t="s">
        <v>62</v>
      </c>
    </row>
    <row r="51" spans="25:30" x14ac:dyDescent="0.35">
      <c r="Y51" s="40">
        <v>57</v>
      </c>
      <c r="Z51" s="40">
        <v>6.3</v>
      </c>
      <c r="AA51" s="40">
        <v>3.3</v>
      </c>
      <c r="AB51" s="40">
        <v>4.7</v>
      </c>
      <c r="AC51" s="40">
        <v>1.6</v>
      </c>
      <c r="AD51" s="40" t="s">
        <v>62</v>
      </c>
    </row>
    <row r="52" spans="25:30" x14ac:dyDescent="0.35">
      <c r="Y52" s="40">
        <v>101</v>
      </c>
      <c r="Z52" s="40">
        <v>6.3</v>
      </c>
      <c r="AA52" s="40">
        <v>3.3</v>
      </c>
      <c r="AB52" s="40">
        <v>6</v>
      </c>
      <c r="AC52" s="40">
        <v>2.5</v>
      </c>
      <c r="AD52" s="40" t="s">
        <v>63</v>
      </c>
    </row>
    <row r="53" spans="25:30" x14ac:dyDescent="0.35">
      <c r="Y53" s="40">
        <v>102</v>
      </c>
      <c r="Z53" s="40">
        <v>5.8</v>
      </c>
      <c r="AA53" s="40">
        <v>2.7</v>
      </c>
      <c r="AB53" s="40">
        <v>5.0999999999999996</v>
      </c>
      <c r="AC53" s="40">
        <v>1.9</v>
      </c>
      <c r="AD53" s="40" t="s">
        <v>63</v>
      </c>
    </row>
    <row r="54" spans="25:30" x14ac:dyDescent="0.35">
      <c r="Y54" s="40">
        <v>103</v>
      </c>
      <c r="Z54" s="40">
        <v>7.1</v>
      </c>
      <c r="AA54" s="40">
        <v>3</v>
      </c>
      <c r="AB54" s="40">
        <v>5.9</v>
      </c>
      <c r="AC54" s="40">
        <v>2.1</v>
      </c>
      <c r="AD54" s="40" t="s">
        <v>63</v>
      </c>
    </row>
    <row r="55" spans="25:30" x14ac:dyDescent="0.35">
      <c r="Y55" s="40">
        <v>104</v>
      </c>
      <c r="Z55" s="40">
        <v>6.3</v>
      </c>
      <c r="AA55" s="40">
        <v>2.9</v>
      </c>
      <c r="AB55" s="40">
        <v>5.6</v>
      </c>
      <c r="AC55" s="40">
        <v>1.8</v>
      </c>
      <c r="AD55" s="40" t="s">
        <v>63</v>
      </c>
    </row>
    <row r="56" spans="25:30" x14ac:dyDescent="0.35">
      <c r="Y56" s="40">
        <v>105</v>
      </c>
      <c r="Z56" s="40">
        <v>6.5</v>
      </c>
      <c r="AA56" s="40">
        <v>3</v>
      </c>
      <c r="AB56" s="40">
        <v>5.8</v>
      </c>
      <c r="AC56" s="40">
        <v>2.2000000000000002</v>
      </c>
      <c r="AD56" s="40" t="s">
        <v>63</v>
      </c>
    </row>
    <row r="57" spans="25:30" x14ac:dyDescent="0.35">
      <c r="Y57" s="40">
        <v>106</v>
      </c>
      <c r="Z57" s="40">
        <v>7.6</v>
      </c>
      <c r="AA57" s="40">
        <v>3</v>
      </c>
      <c r="AB57" s="40">
        <v>6.6</v>
      </c>
      <c r="AC57" s="40">
        <v>2.1</v>
      </c>
      <c r="AD57" s="40" t="s">
        <v>63</v>
      </c>
    </row>
    <row r="58" spans="25:30" x14ac:dyDescent="0.35">
      <c r="Y58" s="40">
        <v>107</v>
      </c>
      <c r="Z58" s="40">
        <v>4.9000000000000004</v>
      </c>
      <c r="AA58" s="40">
        <v>2.5</v>
      </c>
      <c r="AB58" s="40">
        <v>4.5</v>
      </c>
      <c r="AC58" s="40">
        <v>1.7</v>
      </c>
      <c r="AD58" s="40" t="s">
        <v>63</v>
      </c>
    </row>
    <row r="60" spans="25:30" x14ac:dyDescent="0.35">
      <c r="Y60" t="s">
        <v>256</v>
      </c>
    </row>
    <row r="61" spans="25:30" x14ac:dyDescent="0.35">
      <c r="Y61" s="38" t="s">
        <v>55</v>
      </c>
      <c r="Z61" s="38" t="s">
        <v>56</v>
      </c>
      <c r="AA61" s="38" t="s">
        <v>57</v>
      </c>
      <c r="AB61" s="38" t="s">
        <v>58</v>
      </c>
      <c r="AC61" s="38" t="s">
        <v>59</v>
      </c>
      <c r="AD61" s="39" t="s">
        <v>60</v>
      </c>
    </row>
    <row r="62" spans="25:30" x14ac:dyDescent="0.35">
      <c r="Y62" s="42">
        <v>8</v>
      </c>
      <c r="Z62" s="42">
        <v>5</v>
      </c>
      <c r="AA62" s="42">
        <v>3.4</v>
      </c>
      <c r="AB62" s="42">
        <v>1.5</v>
      </c>
      <c r="AC62" s="42">
        <v>0.2</v>
      </c>
      <c r="AD62" s="42" t="s">
        <v>61</v>
      </c>
    </row>
    <row r="63" spans="25:30" x14ac:dyDescent="0.35">
      <c r="Y63" s="42">
        <v>9</v>
      </c>
      <c r="Z63" s="42">
        <v>4.4000000000000004</v>
      </c>
      <c r="AA63" s="42">
        <v>2.9</v>
      </c>
      <c r="AB63" s="42">
        <v>1.4</v>
      </c>
      <c r="AC63" s="42">
        <v>0.2</v>
      </c>
      <c r="AD63" s="42" t="s">
        <v>61</v>
      </c>
    </row>
    <row r="64" spans="25:30" x14ac:dyDescent="0.35">
      <c r="Y64" s="42">
        <v>10</v>
      </c>
      <c r="Z64" s="42">
        <v>4.9000000000000004</v>
      </c>
      <c r="AA64" s="42">
        <v>3.1</v>
      </c>
      <c r="AB64" s="42">
        <v>1.5</v>
      </c>
      <c r="AC64" s="42">
        <v>0.1</v>
      </c>
      <c r="AD64" s="42" t="s">
        <v>61</v>
      </c>
    </row>
    <row r="65" spans="25:30" x14ac:dyDescent="0.35">
      <c r="Y65" s="42">
        <v>58</v>
      </c>
      <c r="Z65" s="42">
        <v>4.9000000000000004</v>
      </c>
      <c r="AA65" s="42">
        <v>2.4</v>
      </c>
      <c r="AB65" s="42">
        <v>3.3</v>
      </c>
      <c r="AC65" s="42">
        <v>1</v>
      </c>
      <c r="AD65" s="42" t="s">
        <v>62</v>
      </c>
    </row>
    <row r="66" spans="25:30" x14ac:dyDescent="0.35">
      <c r="Y66" s="42">
        <v>59</v>
      </c>
      <c r="Z66" s="42">
        <v>6.6</v>
      </c>
      <c r="AA66" s="42">
        <v>2.9</v>
      </c>
      <c r="AB66" s="42">
        <v>4.5999999999999996</v>
      </c>
      <c r="AC66" s="42">
        <v>1.3</v>
      </c>
      <c r="AD66" s="42" t="s">
        <v>62</v>
      </c>
    </row>
    <row r="67" spans="25:30" x14ac:dyDescent="0.35">
      <c r="Y67" s="42">
        <v>60</v>
      </c>
      <c r="Z67" s="42">
        <v>5.2</v>
      </c>
      <c r="AA67" s="42">
        <v>2.7</v>
      </c>
      <c r="AB67" s="42">
        <v>3.9</v>
      </c>
      <c r="AC67" s="42">
        <v>1.4</v>
      </c>
      <c r="AD67" s="42" t="s">
        <v>62</v>
      </c>
    </row>
    <row r="68" spans="25:30" x14ac:dyDescent="0.35">
      <c r="Y68" s="42">
        <v>108</v>
      </c>
      <c r="Z68" s="42">
        <v>7.3</v>
      </c>
      <c r="AA68" s="42">
        <v>2.9</v>
      </c>
      <c r="AB68" s="42">
        <v>6.3</v>
      </c>
      <c r="AC68" s="42">
        <v>1.8</v>
      </c>
      <c r="AD68" s="42" t="s">
        <v>63</v>
      </c>
    </row>
    <row r="69" spans="25:30" x14ac:dyDescent="0.35">
      <c r="Y69" s="42">
        <v>109</v>
      </c>
      <c r="Z69" s="42">
        <v>6.7</v>
      </c>
      <c r="AA69" s="42">
        <v>2.5</v>
      </c>
      <c r="AB69" s="42">
        <v>5.8</v>
      </c>
      <c r="AC69" s="42">
        <v>1.8</v>
      </c>
      <c r="AD69" s="42" t="s">
        <v>63</v>
      </c>
    </row>
    <row r="70" spans="25:30" x14ac:dyDescent="0.35">
      <c r="Y70" s="42">
        <v>110</v>
      </c>
      <c r="Z70" s="42">
        <v>7.2</v>
      </c>
      <c r="AA70" s="42">
        <v>3.6</v>
      </c>
      <c r="AB70" s="42">
        <v>6.1</v>
      </c>
      <c r="AC70" s="42">
        <v>2.5</v>
      </c>
      <c r="AD70" s="42" t="s">
        <v>63</v>
      </c>
    </row>
  </sheetData>
  <mergeCells count="4">
    <mergeCell ref="B1:G1"/>
    <mergeCell ref="I1:O1"/>
    <mergeCell ref="Q1:V1"/>
    <mergeCell ref="X1:AH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23027-444A-4A5F-989F-F5E5429A7DF6}">
  <dimension ref="A1:AV347"/>
  <sheetViews>
    <sheetView topLeftCell="S49" zoomScale="70" zoomScaleNormal="70" workbookViewId="0">
      <selection activeCell="T73" sqref="T1:T1048576"/>
    </sheetView>
  </sheetViews>
  <sheetFormatPr defaultRowHeight="14.5" x14ac:dyDescent="0.35"/>
  <cols>
    <col min="1" max="1" width="4.7265625" style="10" customWidth="1"/>
    <col min="13" max="13" width="4.7265625" style="10" customWidth="1"/>
    <col min="16" max="16" width="14.7265625" customWidth="1"/>
    <col min="18" max="18" width="18.453125" bestFit="1" customWidth="1"/>
    <col min="20" max="20" width="4.7265625" style="10" customWidth="1"/>
    <col min="23" max="23" width="26" bestFit="1" customWidth="1"/>
    <col min="24" max="24" width="36.08984375" bestFit="1" customWidth="1"/>
    <col min="25" max="25" width="16.6328125" bestFit="1" customWidth="1"/>
    <col min="26" max="26" width="11.1796875" bestFit="1" customWidth="1"/>
    <col min="28" max="28" width="4.7265625" style="10" customWidth="1"/>
    <col min="39" max="39" width="4.7265625" style="10" customWidth="1"/>
    <col min="42" max="42" width="14.1796875" bestFit="1" customWidth="1"/>
    <col min="44" max="44" width="10.1796875" bestFit="1" customWidth="1"/>
    <col min="48" max="48" width="4.7265625" style="10" customWidth="1"/>
  </cols>
  <sheetData>
    <row r="1" spans="1:48" x14ac:dyDescent="0.35">
      <c r="B1" s="49" t="s">
        <v>149</v>
      </c>
      <c r="C1" s="49"/>
      <c r="D1" s="49"/>
      <c r="E1" s="49"/>
      <c r="F1" s="49"/>
      <c r="G1" s="49"/>
      <c r="H1" s="49"/>
      <c r="I1" s="49"/>
      <c r="J1" s="49"/>
      <c r="K1" s="49"/>
      <c r="L1" s="49"/>
      <c r="N1" s="49" t="s">
        <v>111</v>
      </c>
      <c r="O1" s="49"/>
      <c r="P1" s="49"/>
      <c r="Q1" s="49"/>
      <c r="R1" s="49"/>
      <c r="S1" s="49"/>
      <c r="U1" s="49" t="s">
        <v>110</v>
      </c>
      <c r="V1" s="49"/>
      <c r="W1" s="49"/>
      <c r="X1" s="49"/>
      <c r="Y1" s="49"/>
      <c r="Z1" s="49"/>
      <c r="AA1" s="49"/>
      <c r="AC1" s="49" t="s">
        <v>187</v>
      </c>
      <c r="AD1" s="49"/>
      <c r="AE1" s="49"/>
      <c r="AF1" s="49"/>
      <c r="AG1" s="49"/>
      <c r="AH1" s="49"/>
      <c r="AI1" s="49"/>
      <c r="AJ1" s="49"/>
      <c r="AK1" s="49"/>
      <c r="AL1" s="49"/>
      <c r="AN1" s="54" t="s">
        <v>234</v>
      </c>
      <c r="AO1" s="54"/>
      <c r="AP1" s="54"/>
      <c r="AQ1" s="54"/>
      <c r="AR1" s="54"/>
      <c r="AS1" s="54"/>
      <c r="AT1" s="54"/>
      <c r="AU1" s="54"/>
    </row>
    <row r="2" spans="1:48" x14ac:dyDescent="0.35">
      <c r="O2" t="s">
        <v>85</v>
      </c>
    </row>
    <row r="3" spans="1:48" x14ac:dyDescent="0.35">
      <c r="C3" t="s">
        <v>150</v>
      </c>
      <c r="O3" t="s">
        <v>66</v>
      </c>
      <c r="P3" t="s">
        <v>82</v>
      </c>
      <c r="Q3" t="s">
        <v>9</v>
      </c>
      <c r="W3" t="s">
        <v>82</v>
      </c>
      <c r="X3" t="s">
        <v>9</v>
      </c>
    </row>
    <row r="4" spans="1:48" x14ac:dyDescent="0.35">
      <c r="C4" t="s">
        <v>151</v>
      </c>
      <c r="O4">
        <v>1</v>
      </c>
      <c r="P4">
        <v>1.1000000000000001</v>
      </c>
      <c r="Q4">
        <v>39343</v>
      </c>
      <c r="W4">
        <v>0</v>
      </c>
      <c r="X4">
        <v>39343</v>
      </c>
      <c r="AD4" t="s">
        <v>172</v>
      </c>
    </row>
    <row r="5" spans="1:48" x14ac:dyDescent="0.35">
      <c r="A5" s="11"/>
      <c r="M5" s="11"/>
      <c r="O5">
        <v>2</v>
      </c>
      <c r="P5">
        <v>1.3</v>
      </c>
      <c r="Q5">
        <v>46205</v>
      </c>
      <c r="T5" s="11"/>
      <c r="W5">
        <v>0</v>
      </c>
      <c r="X5">
        <v>46205</v>
      </c>
      <c r="AB5" s="11"/>
      <c r="AD5" t="s">
        <v>173</v>
      </c>
      <c r="AM5" s="11"/>
      <c r="AO5" t="s">
        <v>206</v>
      </c>
      <c r="AP5" t="s">
        <v>198</v>
      </c>
      <c r="AV5" s="11"/>
    </row>
    <row r="6" spans="1:48" x14ac:dyDescent="0.35">
      <c r="O6">
        <v>3</v>
      </c>
      <c r="P6">
        <v>1.5</v>
      </c>
      <c r="Q6">
        <v>37731</v>
      </c>
      <c r="W6">
        <v>0</v>
      </c>
      <c r="X6">
        <v>37731</v>
      </c>
      <c r="AP6" t="s">
        <v>199</v>
      </c>
    </row>
    <row r="7" spans="1:48" x14ac:dyDescent="0.35">
      <c r="O7">
        <v>4</v>
      </c>
      <c r="P7">
        <v>2</v>
      </c>
      <c r="Q7">
        <v>43525</v>
      </c>
      <c r="W7">
        <v>0</v>
      </c>
      <c r="X7">
        <v>43525</v>
      </c>
      <c r="AD7" t="s">
        <v>174</v>
      </c>
      <c r="AP7" t="s">
        <v>200</v>
      </c>
    </row>
    <row r="8" spans="1:48" x14ac:dyDescent="0.35">
      <c r="O8">
        <v>5</v>
      </c>
      <c r="P8">
        <v>2.2000000000000002</v>
      </c>
      <c r="Q8">
        <v>39891</v>
      </c>
      <c r="W8">
        <v>0</v>
      </c>
      <c r="X8">
        <v>39891</v>
      </c>
      <c r="AD8" t="s">
        <v>175</v>
      </c>
    </row>
    <row r="9" spans="1:48" x14ac:dyDescent="0.35">
      <c r="O9">
        <v>6</v>
      </c>
      <c r="P9">
        <v>2.9</v>
      </c>
      <c r="Q9">
        <v>56642</v>
      </c>
      <c r="W9">
        <v>0</v>
      </c>
      <c r="X9">
        <v>56642</v>
      </c>
      <c r="AD9" t="s">
        <v>208</v>
      </c>
    </row>
    <row r="10" spans="1:48" x14ac:dyDescent="0.35">
      <c r="O10">
        <v>7</v>
      </c>
      <c r="P10">
        <v>3</v>
      </c>
      <c r="Q10">
        <v>60150</v>
      </c>
      <c r="W10">
        <v>0</v>
      </c>
      <c r="X10">
        <v>60150</v>
      </c>
      <c r="AP10" s="37" t="s">
        <v>201</v>
      </c>
      <c r="AQ10" t="s">
        <v>202</v>
      </c>
      <c r="AR10" s="37" t="s">
        <v>203</v>
      </c>
    </row>
    <row r="11" spans="1:48" x14ac:dyDescent="0.35">
      <c r="O11">
        <v>8</v>
      </c>
      <c r="P11">
        <v>3.2</v>
      </c>
      <c r="Q11">
        <v>54445</v>
      </c>
      <c r="W11">
        <v>0</v>
      </c>
      <c r="X11">
        <v>54445</v>
      </c>
      <c r="AP11" t="s">
        <v>159</v>
      </c>
      <c r="AR11" t="s">
        <v>159</v>
      </c>
    </row>
    <row r="12" spans="1:48" x14ac:dyDescent="0.35">
      <c r="O12">
        <v>9</v>
      </c>
      <c r="P12">
        <v>3.2</v>
      </c>
      <c r="Q12">
        <v>64445</v>
      </c>
      <c r="W12">
        <v>0</v>
      </c>
      <c r="X12">
        <v>64445</v>
      </c>
    </row>
    <row r="13" spans="1:48" x14ac:dyDescent="0.35">
      <c r="O13">
        <v>10</v>
      </c>
      <c r="P13">
        <v>3.7</v>
      </c>
      <c r="Q13">
        <v>57189</v>
      </c>
      <c r="W13">
        <v>0</v>
      </c>
      <c r="X13">
        <v>57189</v>
      </c>
      <c r="AQ13" t="s">
        <v>204</v>
      </c>
    </row>
    <row r="14" spans="1:48" x14ac:dyDescent="0.35">
      <c r="O14">
        <v>11</v>
      </c>
      <c r="P14">
        <v>3.9</v>
      </c>
      <c r="Q14">
        <v>63218</v>
      </c>
      <c r="W14">
        <v>0</v>
      </c>
      <c r="X14">
        <v>63218</v>
      </c>
      <c r="AO14" t="s">
        <v>219</v>
      </c>
      <c r="AP14" s="37" t="s">
        <v>201</v>
      </c>
      <c r="AQ14" t="s">
        <v>218</v>
      </c>
      <c r="AR14" s="37" t="s">
        <v>159</v>
      </c>
    </row>
    <row r="15" spans="1:48" x14ac:dyDescent="0.35">
      <c r="O15">
        <v>12</v>
      </c>
      <c r="P15">
        <v>4</v>
      </c>
      <c r="Q15">
        <v>55794</v>
      </c>
      <c r="W15">
        <v>0</v>
      </c>
      <c r="X15">
        <v>55794</v>
      </c>
      <c r="AP15" t="s">
        <v>159</v>
      </c>
      <c r="AR15" t="s">
        <v>203</v>
      </c>
    </row>
    <row r="16" spans="1:48" x14ac:dyDescent="0.35">
      <c r="O16">
        <v>13</v>
      </c>
      <c r="P16">
        <v>4</v>
      </c>
      <c r="Q16">
        <v>56957</v>
      </c>
      <c r="W16">
        <v>0</v>
      </c>
      <c r="X16">
        <v>56957</v>
      </c>
    </row>
    <row r="17" spans="15:44" x14ac:dyDescent="0.35">
      <c r="O17">
        <v>14</v>
      </c>
      <c r="P17">
        <v>4.0999999999999996</v>
      </c>
      <c r="Q17">
        <v>57081</v>
      </c>
      <c r="W17">
        <v>0</v>
      </c>
      <c r="X17">
        <v>57081</v>
      </c>
      <c r="AO17" t="s">
        <v>206</v>
      </c>
      <c r="AP17" s="37" t="s">
        <v>201</v>
      </c>
    </row>
    <row r="18" spans="15:44" x14ac:dyDescent="0.35">
      <c r="O18">
        <v>15</v>
      </c>
      <c r="P18">
        <v>4.5</v>
      </c>
      <c r="Q18">
        <v>61111</v>
      </c>
      <c r="W18">
        <v>0</v>
      </c>
      <c r="X18">
        <v>61111</v>
      </c>
      <c r="AP18" t="s">
        <v>203</v>
      </c>
    </row>
    <row r="19" spans="15:44" x14ac:dyDescent="0.35">
      <c r="O19">
        <v>16</v>
      </c>
      <c r="P19">
        <v>4.9000000000000004</v>
      </c>
      <c r="Q19">
        <v>67938</v>
      </c>
      <c r="W19">
        <v>0</v>
      </c>
      <c r="X19">
        <v>67938</v>
      </c>
    </row>
    <row r="20" spans="15:44" x14ac:dyDescent="0.35">
      <c r="O20">
        <v>17</v>
      </c>
      <c r="P20">
        <v>5.0999999999999996</v>
      </c>
      <c r="Q20">
        <v>66029</v>
      </c>
      <c r="W20">
        <v>0</v>
      </c>
      <c r="X20">
        <v>66029</v>
      </c>
      <c r="AO20" t="s">
        <v>206</v>
      </c>
      <c r="AP20" s="37" t="s">
        <v>205</v>
      </c>
      <c r="AR20" t="s">
        <v>220</v>
      </c>
    </row>
    <row r="21" spans="15:44" x14ac:dyDescent="0.35">
      <c r="O21">
        <v>18</v>
      </c>
      <c r="P21">
        <v>5.3</v>
      </c>
      <c r="Q21">
        <v>83088</v>
      </c>
      <c r="W21">
        <v>0</v>
      </c>
      <c r="X21">
        <v>83088</v>
      </c>
      <c r="AP21" t="s">
        <v>203</v>
      </c>
      <c r="AR21" t="s">
        <v>221</v>
      </c>
    </row>
    <row r="22" spans="15:44" x14ac:dyDescent="0.35">
      <c r="O22">
        <v>19</v>
      </c>
      <c r="P22">
        <v>5.9</v>
      </c>
      <c r="Q22">
        <v>81363</v>
      </c>
      <c r="W22">
        <v>0</v>
      </c>
      <c r="X22">
        <v>81363</v>
      </c>
    </row>
    <row r="23" spans="15:44" x14ac:dyDescent="0.35">
      <c r="O23">
        <v>20</v>
      </c>
      <c r="P23">
        <v>6</v>
      </c>
      <c r="Q23">
        <v>93940</v>
      </c>
      <c r="W23">
        <v>0</v>
      </c>
      <c r="X23">
        <v>93940</v>
      </c>
      <c r="AP23" t="s">
        <v>204</v>
      </c>
    </row>
    <row r="24" spans="15:44" x14ac:dyDescent="0.35">
      <c r="O24">
        <v>21</v>
      </c>
      <c r="P24">
        <v>6.8</v>
      </c>
      <c r="Q24">
        <v>91738</v>
      </c>
      <c r="W24">
        <v>0</v>
      </c>
      <c r="X24">
        <v>91738</v>
      </c>
      <c r="AO24" t="s">
        <v>206</v>
      </c>
      <c r="AP24" s="37" t="s">
        <v>222</v>
      </c>
    </row>
    <row r="25" spans="15:44" x14ac:dyDescent="0.35">
      <c r="O25">
        <v>22</v>
      </c>
      <c r="P25">
        <v>7.1</v>
      </c>
      <c r="Q25">
        <v>98273</v>
      </c>
      <c r="W25">
        <v>0</v>
      </c>
      <c r="X25">
        <v>98273</v>
      </c>
      <c r="AP25" t="s">
        <v>223</v>
      </c>
    </row>
    <row r="26" spans="15:44" x14ac:dyDescent="0.35">
      <c r="O26">
        <v>23</v>
      </c>
      <c r="P26">
        <v>7.9</v>
      </c>
      <c r="Q26">
        <v>101302</v>
      </c>
      <c r="W26">
        <v>0</v>
      </c>
      <c r="X26">
        <v>101302</v>
      </c>
      <c r="AD26" t="s">
        <v>209</v>
      </c>
    </row>
    <row r="27" spans="15:44" x14ac:dyDescent="0.35">
      <c r="O27">
        <v>24</v>
      </c>
      <c r="P27">
        <v>8.1999999999999993</v>
      </c>
      <c r="Q27">
        <v>113812</v>
      </c>
      <c r="W27">
        <v>0</v>
      </c>
      <c r="X27">
        <v>113812</v>
      </c>
      <c r="AD27" t="s">
        <v>178</v>
      </c>
      <c r="AF27" t="s">
        <v>210</v>
      </c>
    </row>
    <row r="28" spans="15:44" x14ac:dyDescent="0.35">
      <c r="O28">
        <v>25</v>
      </c>
      <c r="P28">
        <v>8.6999999999999993</v>
      </c>
      <c r="Q28">
        <v>109431</v>
      </c>
      <c r="W28">
        <v>0</v>
      </c>
      <c r="X28">
        <v>109431</v>
      </c>
      <c r="AD28" t="s">
        <v>177</v>
      </c>
      <c r="AO28" t="s">
        <v>230</v>
      </c>
    </row>
    <row r="29" spans="15:44" x14ac:dyDescent="0.35">
      <c r="O29">
        <v>26</v>
      </c>
      <c r="P29">
        <v>9</v>
      </c>
      <c r="Q29">
        <v>105582</v>
      </c>
      <c r="W29">
        <v>0</v>
      </c>
      <c r="X29">
        <v>105582</v>
      </c>
      <c r="AD29" t="s">
        <v>185</v>
      </c>
      <c r="AP29" s="37" t="s">
        <v>224</v>
      </c>
      <c r="AQ29" s="37"/>
      <c r="AR29" s="37"/>
    </row>
    <row r="30" spans="15:44" x14ac:dyDescent="0.35">
      <c r="O30">
        <v>27</v>
      </c>
      <c r="P30">
        <v>9.5</v>
      </c>
      <c r="Q30">
        <v>116969</v>
      </c>
      <c r="W30">
        <v>0</v>
      </c>
      <c r="X30">
        <v>116969</v>
      </c>
      <c r="AP30" t="s">
        <v>225</v>
      </c>
    </row>
    <row r="31" spans="15:44" x14ac:dyDescent="0.35">
      <c r="O31">
        <v>28</v>
      </c>
      <c r="P31">
        <v>9.6</v>
      </c>
      <c r="Q31">
        <v>112635</v>
      </c>
      <c r="W31">
        <v>0</v>
      </c>
      <c r="X31">
        <v>112635</v>
      </c>
    </row>
    <row r="32" spans="15:44" x14ac:dyDescent="0.35">
      <c r="O32">
        <v>29</v>
      </c>
      <c r="P32">
        <v>10.3</v>
      </c>
      <c r="Q32">
        <v>122391</v>
      </c>
      <c r="W32">
        <v>0</v>
      </c>
      <c r="X32">
        <v>122391</v>
      </c>
      <c r="AO32" t="s">
        <v>226</v>
      </c>
    </row>
    <row r="33" spans="3:44" x14ac:dyDescent="0.35">
      <c r="O33">
        <v>30</v>
      </c>
      <c r="P33">
        <v>10.5</v>
      </c>
      <c r="Q33">
        <v>121872</v>
      </c>
      <c r="W33">
        <v>0</v>
      </c>
      <c r="X33">
        <v>121872</v>
      </c>
      <c r="AO33" t="s">
        <v>227</v>
      </c>
    </row>
    <row r="34" spans="3:44" x14ac:dyDescent="0.35">
      <c r="C34" t="s">
        <v>153</v>
      </c>
      <c r="AO34" t="s">
        <v>228</v>
      </c>
    </row>
    <row r="35" spans="3:44" x14ac:dyDescent="0.35">
      <c r="C35" t="s">
        <v>154</v>
      </c>
      <c r="AO35" t="s">
        <v>229</v>
      </c>
    </row>
    <row r="37" spans="3:44" x14ac:dyDescent="0.35">
      <c r="F37" s="36" t="s">
        <v>158</v>
      </c>
      <c r="AO37" t="s">
        <v>231</v>
      </c>
    </row>
    <row r="38" spans="3:44" x14ac:dyDescent="0.35">
      <c r="C38" t="s">
        <v>157</v>
      </c>
      <c r="AO38" t="s">
        <v>232</v>
      </c>
    </row>
    <row r="39" spans="3:44" x14ac:dyDescent="0.35">
      <c r="C39" t="s">
        <v>155</v>
      </c>
    </row>
    <row r="40" spans="3:44" x14ac:dyDescent="0.35">
      <c r="AO40" t="s">
        <v>233</v>
      </c>
    </row>
    <row r="44" spans="3:44" x14ac:dyDescent="0.35">
      <c r="AO44" t="s">
        <v>206</v>
      </c>
      <c r="AP44" s="37">
        <f>(Y84-Y88)/1</f>
        <v>20539139730</v>
      </c>
      <c r="AQ44" t="s">
        <v>207</v>
      </c>
      <c r="AR44">
        <f>AP44/AP45</f>
        <v>457.93793193992559</v>
      </c>
    </row>
    <row r="45" spans="3:44" x14ac:dyDescent="0.35">
      <c r="AP45">
        <f>Y88/(COUNT(W53:W82)-2)</f>
        <v>44851361.5</v>
      </c>
    </row>
    <row r="48" spans="3:44" x14ac:dyDescent="0.35">
      <c r="AO48" t="s">
        <v>241</v>
      </c>
    </row>
    <row r="49" spans="3:41" x14ac:dyDescent="0.35">
      <c r="C49" t="s">
        <v>84</v>
      </c>
      <c r="O49" t="s">
        <v>12</v>
      </c>
    </row>
    <row r="50" spans="3:41" x14ac:dyDescent="0.35">
      <c r="C50" t="s">
        <v>79</v>
      </c>
      <c r="O50" t="s">
        <v>83</v>
      </c>
      <c r="P50">
        <v>76003</v>
      </c>
      <c r="V50" t="s">
        <v>112</v>
      </c>
      <c r="W50">
        <f>AVERAGE(X4:X33)</f>
        <v>76003</v>
      </c>
      <c r="AD50" t="s">
        <v>211</v>
      </c>
      <c r="AO50" t="s">
        <v>242</v>
      </c>
    </row>
    <row r="51" spans="3:41" x14ac:dyDescent="0.35">
      <c r="C51" t="s">
        <v>80</v>
      </c>
      <c r="O51" t="s">
        <v>90</v>
      </c>
      <c r="P51" s="31" t="s">
        <v>161</v>
      </c>
      <c r="AD51" t="s">
        <v>178</v>
      </c>
      <c r="AO51" t="s">
        <v>243</v>
      </c>
    </row>
    <row r="52" spans="3:41" x14ac:dyDescent="0.35">
      <c r="C52" t="s">
        <v>81</v>
      </c>
      <c r="O52" t="s">
        <v>25</v>
      </c>
      <c r="P52">
        <v>76003</v>
      </c>
      <c r="V52" t="s">
        <v>66</v>
      </c>
      <c r="W52" t="s">
        <v>82</v>
      </c>
      <c r="X52" t="s">
        <v>123</v>
      </c>
      <c r="Y52" t="s">
        <v>88</v>
      </c>
      <c r="AD52" t="s">
        <v>212</v>
      </c>
      <c r="AO52" t="s">
        <v>244</v>
      </c>
    </row>
    <row r="53" spans="3:41" x14ac:dyDescent="0.35">
      <c r="V53">
        <v>1</v>
      </c>
      <c r="W53">
        <v>1.1000000000000001</v>
      </c>
      <c r="X53">
        <f>X4-$W$50</f>
        <v>-36660</v>
      </c>
      <c r="Y53">
        <f>X53^2</f>
        <v>1343955600</v>
      </c>
      <c r="AO53" t="s">
        <v>245</v>
      </c>
    </row>
    <row r="54" spans="3:41" x14ac:dyDescent="0.35">
      <c r="O54" s="25" t="s">
        <v>86</v>
      </c>
      <c r="V54">
        <v>2</v>
      </c>
      <c r="W54">
        <v>1.3</v>
      </c>
      <c r="X54">
        <f t="shared" ref="X54:X82" si="0">X5-$W$50</f>
        <v>-29798</v>
      </c>
      <c r="Y54">
        <f t="shared" ref="Y54:Y82" si="1">X54^2</f>
        <v>887920804</v>
      </c>
      <c r="AD54" t="s">
        <v>179</v>
      </c>
      <c r="AO54" t="s">
        <v>246</v>
      </c>
    </row>
    <row r="55" spans="3:41" x14ac:dyDescent="0.35">
      <c r="V55">
        <v>3</v>
      </c>
      <c r="W55">
        <v>1.5</v>
      </c>
      <c r="X55">
        <f t="shared" si="0"/>
        <v>-38272</v>
      </c>
      <c r="Y55">
        <f t="shared" si="1"/>
        <v>1464745984</v>
      </c>
      <c r="AD55" t="s">
        <v>180</v>
      </c>
      <c r="AO55" t="s">
        <v>247</v>
      </c>
    </row>
    <row r="56" spans="3:41" x14ac:dyDescent="0.35">
      <c r="O56" t="s">
        <v>66</v>
      </c>
      <c r="P56" t="s">
        <v>82</v>
      </c>
      <c r="Q56" t="s">
        <v>87</v>
      </c>
      <c r="R56" t="s">
        <v>88</v>
      </c>
      <c r="V56">
        <v>4</v>
      </c>
      <c r="W56">
        <v>2</v>
      </c>
      <c r="X56">
        <f t="shared" si="0"/>
        <v>-32478</v>
      </c>
      <c r="Y56">
        <f t="shared" si="1"/>
        <v>1054820484</v>
      </c>
      <c r="AO56" t="s">
        <v>248</v>
      </c>
    </row>
    <row r="57" spans="3:41" x14ac:dyDescent="0.35">
      <c r="O57">
        <v>1</v>
      </c>
      <c r="P57">
        <v>1.1000000000000001</v>
      </c>
      <c r="Q57">
        <f>Q4- $P$52</f>
        <v>-36660</v>
      </c>
      <c r="R57">
        <f>Q57^2</f>
        <v>1343955600</v>
      </c>
      <c r="V57">
        <v>5</v>
      </c>
      <c r="W57">
        <v>2.2000000000000002</v>
      </c>
      <c r="X57">
        <f t="shared" si="0"/>
        <v>-36112</v>
      </c>
      <c r="Y57">
        <f t="shared" si="1"/>
        <v>1304076544</v>
      </c>
      <c r="AD57" t="s">
        <v>213</v>
      </c>
    </row>
    <row r="58" spans="3:41" x14ac:dyDescent="0.35">
      <c r="O58">
        <v>2</v>
      </c>
      <c r="P58">
        <v>1.3</v>
      </c>
      <c r="Q58">
        <f t="shared" ref="Q58:Q86" si="2">Q5- $P$52</f>
        <v>-29798</v>
      </c>
      <c r="R58">
        <f t="shared" ref="R58:R86" si="3">Q58^2</f>
        <v>887920804</v>
      </c>
      <c r="V58">
        <v>6</v>
      </c>
      <c r="W58">
        <v>2.9</v>
      </c>
      <c r="X58">
        <f t="shared" si="0"/>
        <v>-19361</v>
      </c>
      <c r="Y58">
        <f t="shared" si="1"/>
        <v>374848321</v>
      </c>
      <c r="AD58" t="s">
        <v>214</v>
      </c>
    </row>
    <row r="59" spans="3:41" x14ac:dyDescent="0.35">
      <c r="O59">
        <v>3</v>
      </c>
      <c r="P59">
        <v>1.5</v>
      </c>
      <c r="Q59">
        <f t="shared" si="2"/>
        <v>-38272</v>
      </c>
      <c r="R59">
        <f t="shared" si="3"/>
        <v>1464745984</v>
      </c>
      <c r="V59">
        <v>7</v>
      </c>
      <c r="W59">
        <v>3</v>
      </c>
      <c r="X59">
        <f t="shared" si="0"/>
        <v>-15853</v>
      </c>
      <c r="Y59">
        <f t="shared" si="1"/>
        <v>251317609</v>
      </c>
      <c r="AD59" t="s">
        <v>181</v>
      </c>
      <c r="AO59" s="20" t="s">
        <v>239</v>
      </c>
    </row>
    <row r="60" spans="3:41" x14ac:dyDescent="0.35">
      <c r="O60">
        <v>4</v>
      </c>
      <c r="P60">
        <v>2</v>
      </c>
      <c r="Q60">
        <f t="shared" si="2"/>
        <v>-32478</v>
      </c>
      <c r="R60">
        <f t="shared" si="3"/>
        <v>1054820484</v>
      </c>
      <c r="V60">
        <v>8</v>
      </c>
      <c r="W60">
        <v>3.2</v>
      </c>
      <c r="X60">
        <f t="shared" si="0"/>
        <v>-21558</v>
      </c>
      <c r="Y60">
        <f t="shared" si="1"/>
        <v>464747364</v>
      </c>
    </row>
    <row r="61" spans="3:41" x14ac:dyDescent="0.35">
      <c r="O61">
        <v>5</v>
      </c>
      <c r="P61">
        <v>2.2000000000000002</v>
      </c>
      <c r="Q61">
        <f t="shared" si="2"/>
        <v>-36112</v>
      </c>
      <c r="R61">
        <f t="shared" si="3"/>
        <v>1304076544</v>
      </c>
      <c r="V61">
        <v>9</v>
      </c>
      <c r="W61">
        <v>3.2</v>
      </c>
      <c r="X61">
        <f t="shared" si="0"/>
        <v>-11558</v>
      </c>
      <c r="Y61">
        <f t="shared" si="1"/>
        <v>133587364</v>
      </c>
      <c r="AD61" t="s">
        <v>184</v>
      </c>
    </row>
    <row r="62" spans="3:41" x14ac:dyDescent="0.35">
      <c r="O62">
        <v>6</v>
      </c>
      <c r="P62">
        <v>2.9</v>
      </c>
      <c r="Q62">
        <f t="shared" si="2"/>
        <v>-19361</v>
      </c>
      <c r="R62">
        <f t="shared" si="3"/>
        <v>374848321</v>
      </c>
      <c r="V62">
        <v>10</v>
      </c>
      <c r="W62">
        <v>3.7</v>
      </c>
      <c r="X62">
        <f t="shared" si="0"/>
        <v>-18814</v>
      </c>
      <c r="Y62">
        <f t="shared" si="1"/>
        <v>353966596</v>
      </c>
    </row>
    <row r="63" spans="3:41" x14ac:dyDescent="0.35">
      <c r="O63">
        <v>7</v>
      </c>
      <c r="P63">
        <v>3</v>
      </c>
      <c r="Q63">
        <f t="shared" si="2"/>
        <v>-15853</v>
      </c>
      <c r="R63">
        <f t="shared" si="3"/>
        <v>251317609</v>
      </c>
      <c r="V63">
        <v>11</v>
      </c>
      <c r="W63">
        <v>3.9</v>
      </c>
      <c r="X63">
        <f t="shared" si="0"/>
        <v>-12785</v>
      </c>
      <c r="Y63">
        <f t="shared" si="1"/>
        <v>163456225</v>
      </c>
    </row>
    <row r="64" spans="3:41" x14ac:dyDescent="0.35">
      <c r="O64">
        <v>8</v>
      </c>
      <c r="P64">
        <v>3.2</v>
      </c>
      <c r="Q64">
        <f t="shared" si="2"/>
        <v>-21558</v>
      </c>
      <c r="R64">
        <f t="shared" si="3"/>
        <v>464747364</v>
      </c>
      <c r="V64">
        <v>12</v>
      </c>
      <c r="W64">
        <v>4</v>
      </c>
      <c r="X64">
        <f t="shared" si="0"/>
        <v>-20209</v>
      </c>
      <c r="Y64">
        <f t="shared" si="1"/>
        <v>408403681</v>
      </c>
    </row>
    <row r="65" spans="15:43" x14ac:dyDescent="0.35">
      <c r="O65">
        <v>9</v>
      </c>
      <c r="P65">
        <v>3.2</v>
      </c>
      <c r="Q65">
        <f t="shared" si="2"/>
        <v>-11558</v>
      </c>
      <c r="R65">
        <f t="shared" si="3"/>
        <v>133587364</v>
      </c>
      <c r="V65">
        <v>13</v>
      </c>
      <c r="W65">
        <v>4</v>
      </c>
      <c r="X65">
        <f t="shared" si="0"/>
        <v>-19046</v>
      </c>
      <c r="Y65">
        <f t="shared" si="1"/>
        <v>362750116</v>
      </c>
    </row>
    <row r="66" spans="15:43" x14ac:dyDescent="0.35">
      <c r="O66">
        <v>10</v>
      </c>
      <c r="P66">
        <v>3.7</v>
      </c>
      <c r="Q66">
        <f t="shared" si="2"/>
        <v>-18814</v>
      </c>
      <c r="R66">
        <f t="shared" si="3"/>
        <v>353966596</v>
      </c>
      <c r="V66">
        <v>14</v>
      </c>
      <c r="W66">
        <v>4.0999999999999996</v>
      </c>
      <c r="X66">
        <f t="shared" si="0"/>
        <v>-18922</v>
      </c>
      <c r="Y66">
        <f t="shared" si="1"/>
        <v>358042084</v>
      </c>
    </row>
    <row r="67" spans="15:43" x14ac:dyDescent="0.35">
      <c r="O67">
        <v>11</v>
      </c>
      <c r="P67">
        <v>3.9</v>
      </c>
      <c r="Q67">
        <f t="shared" si="2"/>
        <v>-12785</v>
      </c>
      <c r="R67">
        <f t="shared" si="3"/>
        <v>163456225</v>
      </c>
      <c r="V67">
        <v>15</v>
      </c>
      <c r="W67">
        <v>4.5</v>
      </c>
      <c r="X67">
        <f t="shared" si="0"/>
        <v>-14892</v>
      </c>
      <c r="Y67">
        <f t="shared" si="1"/>
        <v>221771664</v>
      </c>
    </row>
    <row r="68" spans="15:43" x14ac:dyDescent="0.35">
      <c r="O68">
        <v>12</v>
      </c>
      <c r="P68">
        <v>4</v>
      </c>
      <c r="Q68">
        <f t="shared" si="2"/>
        <v>-20209</v>
      </c>
      <c r="R68">
        <f t="shared" si="3"/>
        <v>408403681</v>
      </c>
      <c r="V68">
        <v>16</v>
      </c>
      <c r="W68">
        <v>4.9000000000000004</v>
      </c>
      <c r="X68">
        <f t="shared" si="0"/>
        <v>-8065</v>
      </c>
      <c r="Y68">
        <f t="shared" si="1"/>
        <v>65044225</v>
      </c>
    </row>
    <row r="69" spans="15:43" x14ac:dyDescent="0.35">
      <c r="O69">
        <v>13</v>
      </c>
      <c r="P69">
        <v>4</v>
      </c>
      <c r="Q69">
        <f t="shared" si="2"/>
        <v>-19046</v>
      </c>
      <c r="R69">
        <f t="shared" si="3"/>
        <v>362750116</v>
      </c>
      <c r="V69">
        <v>17</v>
      </c>
      <c r="W69">
        <v>5.0999999999999996</v>
      </c>
      <c r="X69">
        <f t="shared" si="0"/>
        <v>-9974</v>
      </c>
      <c r="Y69">
        <f t="shared" si="1"/>
        <v>99480676</v>
      </c>
    </row>
    <row r="70" spans="15:43" x14ac:dyDescent="0.35">
      <c r="O70">
        <v>14</v>
      </c>
      <c r="P70">
        <v>4.0999999999999996</v>
      </c>
      <c r="Q70">
        <f t="shared" si="2"/>
        <v>-18922</v>
      </c>
      <c r="R70">
        <f t="shared" si="3"/>
        <v>358042084</v>
      </c>
      <c r="V70">
        <v>18</v>
      </c>
      <c r="W70">
        <v>5.3</v>
      </c>
      <c r="X70">
        <f t="shared" si="0"/>
        <v>7085</v>
      </c>
      <c r="Y70">
        <f t="shared" si="1"/>
        <v>50197225</v>
      </c>
    </row>
    <row r="71" spans="15:43" x14ac:dyDescent="0.35">
      <c r="O71">
        <v>15</v>
      </c>
      <c r="P71">
        <v>4.5</v>
      </c>
      <c r="Q71">
        <f t="shared" si="2"/>
        <v>-14892</v>
      </c>
      <c r="R71">
        <f t="shared" si="3"/>
        <v>221771664</v>
      </c>
      <c r="V71">
        <v>19</v>
      </c>
      <c r="W71">
        <v>5.9</v>
      </c>
      <c r="X71">
        <f t="shared" si="0"/>
        <v>5360</v>
      </c>
      <c r="Y71">
        <f t="shared" si="1"/>
        <v>28729600</v>
      </c>
    </row>
    <row r="72" spans="15:43" x14ac:dyDescent="0.35">
      <c r="O72">
        <v>16</v>
      </c>
      <c r="P72">
        <v>4.9000000000000004</v>
      </c>
      <c r="Q72">
        <f t="shared" si="2"/>
        <v>-8065</v>
      </c>
      <c r="R72">
        <f t="shared" si="3"/>
        <v>65044225</v>
      </c>
      <c r="V72">
        <v>20</v>
      </c>
      <c r="W72">
        <v>6</v>
      </c>
      <c r="X72">
        <f t="shared" si="0"/>
        <v>17937</v>
      </c>
      <c r="Y72">
        <f t="shared" si="1"/>
        <v>321735969</v>
      </c>
    </row>
    <row r="73" spans="15:43" x14ac:dyDescent="0.35">
      <c r="O73">
        <v>17</v>
      </c>
      <c r="P73">
        <v>5.0999999999999996</v>
      </c>
      <c r="Q73">
        <f t="shared" si="2"/>
        <v>-9974</v>
      </c>
      <c r="R73">
        <f t="shared" si="3"/>
        <v>99480676</v>
      </c>
      <c r="V73">
        <v>21</v>
      </c>
      <c r="W73">
        <v>6.8</v>
      </c>
      <c r="X73">
        <f t="shared" si="0"/>
        <v>15735</v>
      </c>
      <c r="Y73">
        <f t="shared" si="1"/>
        <v>247590225</v>
      </c>
    </row>
    <row r="74" spans="15:43" x14ac:dyDescent="0.35">
      <c r="O74">
        <v>18</v>
      </c>
      <c r="P74">
        <v>5.3</v>
      </c>
      <c r="Q74">
        <f t="shared" si="2"/>
        <v>7085</v>
      </c>
      <c r="R74">
        <f t="shared" si="3"/>
        <v>50197225</v>
      </c>
      <c r="V74">
        <v>22</v>
      </c>
      <c r="W74">
        <v>7.1</v>
      </c>
      <c r="X74">
        <f t="shared" si="0"/>
        <v>22270</v>
      </c>
      <c r="Y74">
        <f t="shared" si="1"/>
        <v>495952900</v>
      </c>
    </row>
    <row r="75" spans="15:43" x14ac:dyDescent="0.35">
      <c r="O75">
        <v>19</v>
      </c>
      <c r="P75">
        <v>5.9</v>
      </c>
      <c r="Q75">
        <f t="shared" si="2"/>
        <v>5360</v>
      </c>
      <c r="R75">
        <f t="shared" si="3"/>
        <v>28729600</v>
      </c>
      <c r="V75">
        <v>23</v>
      </c>
      <c r="W75">
        <v>7.9</v>
      </c>
      <c r="X75">
        <f t="shared" si="0"/>
        <v>25299</v>
      </c>
      <c r="Y75">
        <f t="shared" si="1"/>
        <v>640039401</v>
      </c>
    </row>
    <row r="76" spans="15:43" x14ac:dyDescent="0.35">
      <c r="O76">
        <v>20</v>
      </c>
      <c r="P76">
        <v>6</v>
      </c>
      <c r="Q76">
        <f t="shared" si="2"/>
        <v>17937</v>
      </c>
      <c r="R76">
        <f t="shared" si="3"/>
        <v>321735969</v>
      </c>
      <c r="V76">
        <v>24</v>
      </c>
      <c r="W76">
        <v>8.1999999999999993</v>
      </c>
      <c r="X76">
        <f t="shared" si="0"/>
        <v>37809</v>
      </c>
      <c r="Y76">
        <f t="shared" si="1"/>
        <v>1429520481</v>
      </c>
    </row>
    <row r="77" spans="15:43" x14ac:dyDescent="0.35">
      <c r="O77">
        <v>21</v>
      </c>
      <c r="P77">
        <v>6.8</v>
      </c>
      <c r="Q77">
        <f t="shared" si="2"/>
        <v>15735</v>
      </c>
      <c r="R77">
        <f t="shared" si="3"/>
        <v>247590225</v>
      </c>
      <c r="V77">
        <v>25</v>
      </c>
      <c r="W77">
        <v>8.6999999999999993</v>
      </c>
      <c r="X77">
        <f t="shared" si="0"/>
        <v>33428</v>
      </c>
      <c r="Y77">
        <f t="shared" si="1"/>
        <v>1117431184</v>
      </c>
    </row>
    <row r="78" spans="15:43" x14ac:dyDescent="0.35">
      <c r="O78">
        <v>22</v>
      </c>
      <c r="P78">
        <v>7.1</v>
      </c>
      <c r="Q78">
        <f t="shared" si="2"/>
        <v>22270</v>
      </c>
      <c r="R78">
        <f t="shared" si="3"/>
        <v>495952900</v>
      </c>
      <c r="V78">
        <v>26</v>
      </c>
      <c r="W78">
        <v>9</v>
      </c>
      <c r="X78">
        <f t="shared" si="0"/>
        <v>29579</v>
      </c>
      <c r="Y78">
        <f t="shared" si="1"/>
        <v>874917241</v>
      </c>
      <c r="AO78" t="s">
        <v>249</v>
      </c>
    </row>
    <row r="79" spans="15:43" x14ac:dyDescent="0.35">
      <c r="O79">
        <v>23</v>
      </c>
      <c r="P79">
        <v>7.9</v>
      </c>
      <c r="Q79">
        <f t="shared" si="2"/>
        <v>25299</v>
      </c>
      <c r="R79">
        <f t="shared" si="3"/>
        <v>640039401</v>
      </c>
      <c r="V79">
        <v>27</v>
      </c>
      <c r="W79">
        <v>9.5</v>
      </c>
      <c r="X79">
        <f t="shared" si="0"/>
        <v>40966</v>
      </c>
      <c r="Y79">
        <f t="shared" si="1"/>
        <v>1678213156</v>
      </c>
    </row>
    <row r="80" spans="15:43" x14ac:dyDescent="0.35">
      <c r="O80">
        <v>24</v>
      </c>
      <c r="P80">
        <v>8.1999999999999993</v>
      </c>
      <c r="Q80">
        <f t="shared" si="2"/>
        <v>37809</v>
      </c>
      <c r="R80">
        <f t="shared" si="3"/>
        <v>1429520481</v>
      </c>
      <c r="V80">
        <v>28</v>
      </c>
      <c r="W80">
        <v>9.6</v>
      </c>
      <c r="X80">
        <f t="shared" si="0"/>
        <v>36632</v>
      </c>
      <c r="Y80">
        <f t="shared" si="1"/>
        <v>1341903424</v>
      </c>
      <c r="AO80" t="s">
        <v>236</v>
      </c>
      <c r="AQ80">
        <f>SQRT(Y89)</f>
        <v>6470.0286501168857</v>
      </c>
    </row>
    <row r="81" spans="15:44" x14ac:dyDescent="0.35">
      <c r="O81">
        <v>25</v>
      </c>
      <c r="P81">
        <v>8.6999999999999993</v>
      </c>
      <c r="Q81">
        <f t="shared" si="2"/>
        <v>33428</v>
      </c>
      <c r="R81">
        <f t="shared" si="3"/>
        <v>1117431184</v>
      </c>
      <c r="V81">
        <v>29</v>
      </c>
      <c r="W81">
        <v>10.3</v>
      </c>
      <c r="X81">
        <f t="shared" si="0"/>
        <v>46388</v>
      </c>
      <c r="Y81">
        <f t="shared" si="1"/>
        <v>2151846544</v>
      </c>
      <c r="AO81" t="s">
        <v>235</v>
      </c>
      <c r="AQ81">
        <f>P162/AQ80</f>
        <v>1.545588210002647</v>
      </c>
      <c r="AR81" t="s">
        <v>237</v>
      </c>
    </row>
    <row r="82" spans="15:44" x14ac:dyDescent="0.35">
      <c r="O82">
        <v>26</v>
      </c>
      <c r="P82">
        <v>9</v>
      </c>
      <c r="Q82">
        <f t="shared" si="2"/>
        <v>29579</v>
      </c>
      <c r="R82">
        <f t="shared" si="3"/>
        <v>874917241</v>
      </c>
      <c r="V82">
        <v>30</v>
      </c>
      <c r="W82">
        <v>10.5</v>
      </c>
      <c r="X82">
        <f t="shared" si="0"/>
        <v>45869</v>
      </c>
      <c r="Y82">
        <f t="shared" si="1"/>
        <v>2103965161</v>
      </c>
      <c r="AR82" t="s">
        <v>238</v>
      </c>
    </row>
    <row r="83" spans="15:44" x14ac:dyDescent="0.35">
      <c r="O83">
        <v>27</v>
      </c>
      <c r="P83">
        <v>9.5</v>
      </c>
      <c r="Q83">
        <f t="shared" si="2"/>
        <v>40966</v>
      </c>
      <c r="R83">
        <f t="shared" si="3"/>
        <v>1678213156</v>
      </c>
    </row>
    <row r="84" spans="15:44" x14ac:dyDescent="0.35">
      <c r="O84">
        <v>28</v>
      </c>
      <c r="P84">
        <v>9.6</v>
      </c>
      <c r="Q84">
        <f t="shared" si="2"/>
        <v>36632</v>
      </c>
      <c r="R84">
        <f t="shared" si="3"/>
        <v>1341903424</v>
      </c>
      <c r="V84" t="s">
        <v>160</v>
      </c>
      <c r="W84" t="s">
        <v>165</v>
      </c>
      <c r="X84" t="s">
        <v>113</v>
      </c>
      <c r="Y84">
        <f>SUM(Y53:Y82)</f>
        <v>21794977852</v>
      </c>
    </row>
    <row r="85" spans="15:44" x14ac:dyDescent="0.35">
      <c r="O85">
        <v>29</v>
      </c>
      <c r="P85">
        <v>10.3</v>
      </c>
      <c r="Q85">
        <f t="shared" si="2"/>
        <v>46388</v>
      </c>
      <c r="R85">
        <f t="shared" si="3"/>
        <v>2151846544</v>
      </c>
      <c r="W85" t="s">
        <v>116</v>
      </c>
      <c r="X85" t="s">
        <v>114</v>
      </c>
      <c r="Y85" s="33">
        <f>Y84/COUNT(W53:W82)</f>
        <v>726499261.73333335</v>
      </c>
      <c r="AO85" t="s">
        <v>240</v>
      </c>
    </row>
    <row r="86" spans="15:44" x14ac:dyDescent="0.35">
      <c r="O86">
        <v>30</v>
      </c>
      <c r="P86">
        <v>10.5</v>
      </c>
      <c r="Q86">
        <f t="shared" si="2"/>
        <v>45869</v>
      </c>
      <c r="R86">
        <f t="shared" si="3"/>
        <v>2103965161</v>
      </c>
      <c r="X86" t="s">
        <v>114</v>
      </c>
      <c r="Y86" t="s">
        <v>115</v>
      </c>
    </row>
    <row r="88" spans="15:44" x14ac:dyDescent="0.35">
      <c r="P88" t="s">
        <v>160</v>
      </c>
      <c r="Q88" t="s">
        <v>89</v>
      </c>
      <c r="R88">
        <f>SUM(R57:R86)</f>
        <v>21794977852</v>
      </c>
      <c r="W88" t="s">
        <v>164</v>
      </c>
      <c r="X88" t="s">
        <v>117</v>
      </c>
      <c r="Y88">
        <v>1255838122</v>
      </c>
    </row>
    <row r="89" spans="15:44" x14ac:dyDescent="0.35">
      <c r="P89" t="s">
        <v>163</v>
      </c>
      <c r="W89" t="s">
        <v>118</v>
      </c>
      <c r="X89" t="s">
        <v>119</v>
      </c>
      <c r="Y89" s="33">
        <f>Y88/30</f>
        <v>41861270.733333334</v>
      </c>
    </row>
    <row r="90" spans="15:44" x14ac:dyDescent="0.35">
      <c r="X90" t="s">
        <v>120</v>
      </c>
    </row>
    <row r="92" spans="15:44" x14ac:dyDescent="0.35">
      <c r="V92" t="s">
        <v>121</v>
      </c>
      <c r="AD92" t="s">
        <v>182</v>
      </c>
    </row>
    <row r="93" spans="15:44" x14ac:dyDescent="0.35">
      <c r="V93" t="s">
        <v>122</v>
      </c>
      <c r="AD93" t="s">
        <v>183</v>
      </c>
    </row>
    <row r="95" spans="15:44" x14ac:dyDescent="0.35">
      <c r="V95" t="s">
        <v>124</v>
      </c>
      <c r="AD95" t="s">
        <v>189</v>
      </c>
      <c r="AE95" t="s">
        <v>177</v>
      </c>
      <c r="AF95" t="s">
        <v>190</v>
      </c>
      <c r="AG95" t="s">
        <v>176</v>
      </c>
    </row>
    <row r="96" spans="15:44" x14ac:dyDescent="0.35">
      <c r="V96" t="s">
        <v>125</v>
      </c>
      <c r="AD96" t="s">
        <v>191</v>
      </c>
      <c r="AE96" t="s">
        <v>177</v>
      </c>
      <c r="AF96" t="s">
        <v>192</v>
      </c>
      <c r="AG96" t="s">
        <v>193</v>
      </c>
    </row>
    <row r="98" spans="15:41" x14ac:dyDescent="0.35">
      <c r="V98" t="s">
        <v>127</v>
      </c>
      <c r="AD98" t="s">
        <v>194</v>
      </c>
    </row>
    <row r="99" spans="15:41" x14ac:dyDescent="0.35">
      <c r="V99" t="s">
        <v>126</v>
      </c>
    </row>
    <row r="100" spans="15:41" x14ac:dyDescent="0.35">
      <c r="AD100" t="s">
        <v>215</v>
      </c>
    </row>
    <row r="101" spans="15:41" x14ac:dyDescent="0.35">
      <c r="V101" t="s">
        <v>128</v>
      </c>
      <c r="AD101" t="s">
        <v>186</v>
      </c>
    </row>
    <row r="102" spans="15:41" x14ac:dyDescent="0.35">
      <c r="V102" t="s">
        <v>129</v>
      </c>
      <c r="AO102" t="s">
        <v>250</v>
      </c>
    </row>
    <row r="103" spans="15:41" x14ac:dyDescent="0.35">
      <c r="AD103" t="s">
        <v>216</v>
      </c>
    </row>
    <row r="104" spans="15:41" x14ac:dyDescent="0.35">
      <c r="V104" t="s">
        <v>168</v>
      </c>
    </row>
    <row r="105" spans="15:41" x14ac:dyDescent="0.35">
      <c r="O105" t="s">
        <v>27</v>
      </c>
      <c r="P105">
        <f>(100000-60000)/(10-2)</f>
        <v>5000</v>
      </c>
      <c r="V105" t="s">
        <v>169</v>
      </c>
    </row>
    <row r="106" spans="15:41" x14ac:dyDescent="0.35">
      <c r="O106" t="s">
        <v>25</v>
      </c>
      <c r="P106" t="s">
        <v>93</v>
      </c>
      <c r="AD106" s="36" t="s">
        <v>188</v>
      </c>
    </row>
    <row r="107" spans="15:41" x14ac:dyDescent="0.35">
      <c r="O107" t="s">
        <v>92</v>
      </c>
      <c r="P107" t="s">
        <v>94</v>
      </c>
      <c r="V107" t="s">
        <v>130</v>
      </c>
      <c r="W107" t="s">
        <v>166</v>
      </c>
      <c r="X107" t="s">
        <v>170</v>
      </c>
    </row>
    <row r="108" spans="15:41" x14ac:dyDescent="0.35">
      <c r="O108" t="s">
        <v>83</v>
      </c>
      <c r="P108">
        <f>80000-(5000 * 6)</f>
        <v>50000</v>
      </c>
      <c r="W108" t="s">
        <v>167</v>
      </c>
      <c r="X108" t="s">
        <v>171</v>
      </c>
    </row>
    <row r="109" spans="15:41" x14ac:dyDescent="0.35">
      <c r="O109" t="s">
        <v>25</v>
      </c>
      <c r="P109" t="s">
        <v>95</v>
      </c>
    </row>
    <row r="110" spans="15:41" x14ac:dyDescent="0.35">
      <c r="V110" t="s">
        <v>130</v>
      </c>
      <c r="W110" t="s">
        <v>131</v>
      </c>
    </row>
    <row r="111" spans="15:41" x14ac:dyDescent="0.35">
      <c r="O111" s="32" t="s">
        <v>86</v>
      </c>
      <c r="V111" t="s">
        <v>130</v>
      </c>
      <c r="W111">
        <f>(Y85-Y89)/Y85</f>
        <v>0.94237947243957587</v>
      </c>
    </row>
    <row r="113" spans="15:30" x14ac:dyDescent="0.35">
      <c r="O113" t="s">
        <v>66</v>
      </c>
      <c r="P113" t="s">
        <v>82</v>
      </c>
      <c r="Q113" t="s">
        <v>123</v>
      </c>
      <c r="R113" t="s">
        <v>88</v>
      </c>
      <c r="V113" t="s">
        <v>132</v>
      </c>
    </row>
    <row r="114" spans="15:30" x14ac:dyDescent="0.35">
      <c r="O114">
        <v>1</v>
      </c>
      <c r="P114">
        <v>1.1000000000000001</v>
      </c>
      <c r="Q114">
        <f>Q4 - ($P$105*P114+$P$108)</f>
        <v>-16157</v>
      </c>
      <c r="R114">
        <f>Q114^2</f>
        <v>261048649</v>
      </c>
      <c r="V114" t="s">
        <v>133</v>
      </c>
    </row>
    <row r="115" spans="15:30" x14ac:dyDescent="0.35">
      <c r="O115">
        <v>2</v>
      </c>
      <c r="P115">
        <v>1.3</v>
      </c>
      <c r="Q115">
        <f t="shared" ref="Q115:Q143" si="4">Q5 - ($P$105*P115+$P$108)</f>
        <v>-10295</v>
      </c>
      <c r="R115">
        <f t="shared" ref="R115:R143" si="5">Q115^2</f>
        <v>105987025</v>
      </c>
      <c r="V115" t="s">
        <v>134</v>
      </c>
      <c r="AD115" t="s">
        <v>195</v>
      </c>
    </row>
    <row r="116" spans="15:30" x14ac:dyDescent="0.35">
      <c r="O116">
        <v>3</v>
      </c>
      <c r="P116">
        <v>1.5</v>
      </c>
      <c r="Q116">
        <f t="shared" si="4"/>
        <v>-19769</v>
      </c>
      <c r="R116">
        <f>Q116^2</f>
        <v>390813361</v>
      </c>
      <c r="AD116" t="s">
        <v>196</v>
      </c>
    </row>
    <row r="117" spans="15:30" x14ac:dyDescent="0.35">
      <c r="O117">
        <v>4</v>
      </c>
      <c r="P117">
        <v>2</v>
      </c>
      <c r="Q117">
        <f t="shared" si="4"/>
        <v>-16475</v>
      </c>
      <c r="R117">
        <f t="shared" si="5"/>
        <v>271425625</v>
      </c>
    </row>
    <row r="118" spans="15:30" x14ac:dyDescent="0.35">
      <c r="O118">
        <v>5</v>
      </c>
      <c r="P118">
        <v>2.2000000000000002</v>
      </c>
      <c r="Q118">
        <f t="shared" si="4"/>
        <v>-21109</v>
      </c>
      <c r="R118">
        <f t="shared" si="5"/>
        <v>445589881</v>
      </c>
      <c r="V118" t="s">
        <v>135</v>
      </c>
      <c r="W118" t="s">
        <v>136</v>
      </c>
      <c r="AD118" t="s">
        <v>217</v>
      </c>
    </row>
    <row r="119" spans="15:30" x14ac:dyDescent="0.35">
      <c r="O119">
        <v>6</v>
      </c>
      <c r="P119">
        <v>2.9</v>
      </c>
      <c r="Q119">
        <f t="shared" si="4"/>
        <v>-7858</v>
      </c>
      <c r="R119">
        <f t="shared" si="5"/>
        <v>61748164</v>
      </c>
      <c r="V119" t="s">
        <v>130</v>
      </c>
      <c r="W119">
        <f>(Y84-Y88)/Y84</f>
        <v>0.94237947243957587</v>
      </c>
      <c r="AD119" t="s">
        <v>197</v>
      </c>
    </row>
    <row r="120" spans="15:30" x14ac:dyDescent="0.35">
      <c r="O120">
        <v>7</v>
      </c>
      <c r="P120">
        <v>3</v>
      </c>
      <c r="Q120">
        <f t="shared" si="4"/>
        <v>-4850</v>
      </c>
      <c r="R120">
        <f t="shared" si="5"/>
        <v>23522500</v>
      </c>
    </row>
    <row r="121" spans="15:30" x14ac:dyDescent="0.35">
      <c r="O121">
        <v>8</v>
      </c>
      <c r="P121">
        <v>3.2</v>
      </c>
      <c r="Q121">
        <f t="shared" si="4"/>
        <v>-11555</v>
      </c>
      <c r="R121">
        <f t="shared" si="5"/>
        <v>133518025</v>
      </c>
    </row>
    <row r="122" spans="15:30" x14ac:dyDescent="0.35">
      <c r="O122">
        <v>9</v>
      </c>
      <c r="P122">
        <v>3.2</v>
      </c>
      <c r="Q122">
        <f t="shared" si="4"/>
        <v>-1555</v>
      </c>
      <c r="R122">
        <f t="shared" si="5"/>
        <v>2418025</v>
      </c>
    </row>
    <row r="123" spans="15:30" x14ac:dyDescent="0.35">
      <c r="O123">
        <v>10</v>
      </c>
      <c r="P123">
        <v>3.7</v>
      </c>
      <c r="Q123">
        <f t="shared" si="4"/>
        <v>-11311</v>
      </c>
      <c r="R123">
        <f t="shared" si="5"/>
        <v>127938721</v>
      </c>
    </row>
    <row r="124" spans="15:30" x14ac:dyDescent="0.35">
      <c r="O124">
        <v>11</v>
      </c>
      <c r="P124">
        <v>3.9</v>
      </c>
      <c r="Q124">
        <f t="shared" si="4"/>
        <v>-6282</v>
      </c>
      <c r="R124">
        <f t="shared" si="5"/>
        <v>39463524</v>
      </c>
    </row>
    <row r="125" spans="15:30" x14ac:dyDescent="0.35">
      <c r="O125">
        <v>12</v>
      </c>
      <c r="P125">
        <v>4</v>
      </c>
      <c r="Q125">
        <f t="shared" si="4"/>
        <v>-14206</v>
      </c>
      <c r="R125">
        <f t="shared" si="5"/>
        <v>201810436</v>
      </c>
    </row>
    <row r="126" spans="15:30" x14ac:dyDescent="0.35">
      <c r="O126">
        <v>13</v>
      </c>
      <c r="P126">
        <v>4</v>
      </c>
      <c r="Q126">
        <f t="shared" si="4"/>
        <v>-13043</v>
      </c>
      <c r="R126">
        <f t="shared" si="5"/>
        <v>170119849</v>
      </c>
    </row>
    <row r="127" spans="15:30" x14ac:dyDescent="0.35">
      <c r="O127">
        <v>14</v>
      </c>
      <c r="P127">
        <v>4.0999999999999996</v>
      </c>
      <c r="Q127">
        <f t="shared" si="4"/>
        <v>-13419</v>
      </c>
      <c r="R127">
        <f t="shared" si="5"/>
        <v>180069561</v>
      </c>
    </row>
    <row r="128" spans="15:30" x14ac:dyDescent="0.35">
      <c r="O128">
        <v>15</v>
      </c>
      <c r="P128">
        <v>4.5</v>
      </c>
      <c r="Q128">
        <f t="shared" si="4"/>
        <v>-11389</v>
      </c>
      <c r="R128">
        <f t="shared" si="5"/>
        <v>129709321</v>
      </c>
    </row>
    <row r="129" spans="15:18" x14ac:dyDescent="0.35">
      <c r="O129">
        <v>16</v>
      </c>
      <c r="P129">
        <v>4.9000000000000004</v>
      </c>
      <c r="Q129">
        <f t="shared" si="4"/>
        <v>-6562</v>
      </c>
      <c r="R129">
        <f t="shared" si="5"/>
        <v>43059844</v>
      </c>
    </row>
    <row r="130" spans="15:18" x14ac:dyDescent="0.35">
      <c r="O130">
        <v>17</v>
      </c>
      <c r="P130">
        <v>5.0999999999999996</v>
      </c>
      <c r="Q130">
        <f t="shared" si="4"/>
        <v>-9471</v>
      </c>
      <c r="R130">
        <f t="shared" si="5"/>
        <v>89699841</v>
      </c>
    </row>
    <row r="131" spans="15:18" x14ac:dyDescent="0.35">
      <c r="O131">
        <v>18</v>
      </c>
      <c r="P131">
        <v>5.3</v>
      </c>
      <c r="Q131">
        <f t="shared" si="4"/>
        <v>6588</v>
      </c>
      <c r="R131">
        <f t="shared" si="5"/>
        <v>43401744</v>
      </c>
    </row>
    <row r="132" spans="15:18" x14ac:dyDescent="0.35">
      <c r="O132">
        <v>19</v>
      </c>
      <c r="P132">
        <v>5.9</v>
      </c>
      <c r="Q132">
        <f t="shared" si="4"/>
        <v>1863</v>
      </c>
      <c r="R132">
        <f t="shared" si="5"/>
        <v>3470769</v>
      </c>
    </row>
    <row r="133" spans="15:18" x14ac:dyDescent="0.35">
      <c r="O133">
        <v>20</v>
      </c>
      <c r="P133">
        <v>6</v>
      </c>
      <c r="Q133">
        <f t="shared" si="4"/>
        <v>13940</v>
      </c>
      <c r="R133">
        <f t="shared" si="5"/>
        <v>194323600</v>
      </c>
    </row>
    <row r="134" spans="15:18" x14ac:dyDescent="0.35">
      <c r="O134">
        <v>21</v>
      </c>
      <c r="P134">
        <v>6.8</v>
      </c>
      <c r="Q134">
        <f t="shared" si="4"/>
        <v>7738</v>
      </c>
      <c r="R134">
        <f t="shared" si="5"/>
        <v>59876644</v>
      </c>
    </row>
    <row r="135" spans="15:18" x14ac:dyDescent="0.35">
      <c r="O135">
        <v>22</v>
      </c>
      <c r="P135">
        <v>7.1</v>
      </c>
      <c r="Q135">
        <f t="shared" si="4"/>
        <v>12773</v>
      </c>
      <c r="R135">
        <f t="shared" si="5"/>
        <v>163149529</v>
      </c>
    </row>
    <row r="136" spans="15:18" x14ac:dyDescent="0.35">
      <c r="O136">
        <v>23</v>
      </c>
      <c r="P136">
        <v>7.9</v>
      </c>
      <c r="Q136">
        <f t="shared" si="4"/>
        <v>11802</v>
      </c>
      <c r="R136">
        <f t="shared" si="5"/>
        <v>139287204</v>
      </c>
    </row>
    <row r="137" spans="15:18" x14ac:dyDescent="0.35">
      <c r="O137">
        <v>24</v>
      </c>
      <c r="P137">
        <v>8.1999999999999993</v>
      </c>
      <c r="Q137">
        <f t="shared" si="4"/>
        <v>22812</v>
      </c>
      <c r="R137">
        <f t="shared" si="5"/>
        <v>520387344</v>
      </c>
    </row>
    <row r="138" spans="15:18" x14ac:dyDescent="0.35">
      <c r="O138">
        <v>25</v>
      </c>
      <c r="P138">
        <v>8.6999999999999993</v>
      </c>
      <c r="Q138">
        <f t="shared" si="4"/>
        <v>15931</v>
      </c>
      <c r="R138">
        <f t="shared" si="5"/>
        <v>253796761</v>
      </c>
    </row>
    <row r="139" spans="15:18" x14ac:dyDescent="0.35">
      <c r="O139">
        <v>26</v>
      </c>
      <c r="P139">
        <v>9</v>
      </c>
      <c r="Q139">
        <f t="shared" si="4"/>
        <v>10582</v>
      </c>
      <c r="R139">
        <f t="shared" si="5"/>
        <v>111978724</v>
      </c>
    </row>
    <row r="140" spans="15:18" x14ac:dyDescent="0.35">
      <c r="O140">
        <v>27</v>
      </c>
      <c r="P140">
        <v>9.5</v>
      </c>
      <c r="Q140">
        <f t="shared" si="4"/>
        <v>19469</v>
      </c>
      <c r="R140">
        <f t="shared" si="5"/>
        <v>379041961</v>
      </c>
    </row>
    <row r="141" spans="15:18" x14ac:dyDescent="0.35">
      <c r="O141">
        <v>28</v>
      </c>
      <c r="P141">
        <v>9.6</v>
      </c>
      <c r="Q141">
        <f t="shared" si="4"/>
        <v>14635</v>
      </c>
      <c r="R141">
        <f t="shared" si="5"/>
        <v>214183225</v>
      </c>
    </row>
    <row r="142" spans="15:18" x14ac:dyDescent="0.35">
      <c r="O142">
        <v>29</v>
      </c>
      <c r="P142">
        <v>10.3</v>
      </c>
      <c r="Q142">
        <f t="shared" si="4"/>
        <v>20891</v>
      </c>
      <c r="R142">
        <f t="shared" si="5"/>
        <v>436433881</v>
      </c>
    </row>
    <row r="143" spans="15:18" x14ac:dyDescent="0.35">
      <c r="O143">
        <v>30</v>
      </c>
      <c r="P143">
        <v>10.5</v>
      </c>
      <c r="Q143">
        <f t="shared" si="4"/>
        <v>19372</v>
      </c>
      <c r="R143">
        <f t="shared" si="5"/>
        <v>375274384</v>
      </c>
    </row>
    <row r="145" spans="16:18" x14ac:dyDescent="0.35">
      <c r="P145" t="s">
        <v>162</v>
      </c>
      <c r="Q145" t="s">
        <v>89</v>
      </c>
      <c r="R145" s="33">
        <f>SUM(R114:R143)</f>
        <v>5572548122</v>
      </c>
    </row>
    <row r="162" spans="15:18" x14ac:dyDescent="0.35">
      <c r="O162" t="s">
        <v>27</v>
      </c>
      <c r="P162">
        <f>(120000-40000)/(10-2)</f>
        <v>10000</v>
      </c>
    </row>
    <row r="163" spans="15:18" x14ac:dyDescent="0.35">
      <c r="O163" t="s">
        <v>25</v>
      </c>
      <c r="P163" t="s">
        <v>96</v>
      </c>
    </row>
    <row r="164" spans="15:18" x14ac:dyDescent="0.35">
      <c r="O164" t="s">
        <v>92</v>
      </c>
      <c r="P164" t="s">
        <v>97</v>
      </c>
    </row>
    <row r="165" spans="15:18" x14ac:dyDescent="0.35">
      <c r="O165" t="s">
        <v>83</v>
      </c>
      <c r="P165">
        <f>80000-(10000 * 6)</f>
        <v>20000</v>
      </c>
    </row>
    <row r="166" spans="15:18" x14ac:dyDescent="0.35">
      <c r="O166" t="s">
        <v>25</v>
      </c>
      <c r="P166" t="s">
        <v>98</v>
      </c>
    </row>
    <row r="168" spans="15:18" x14ac:dyDescent="0.35">
      <c r="O168" s="34" t="s">
        <v>86</v>
      </c>
    </row>
    <row r="170" spans="15:18" x14ac:dyDescent="0.35">
      <c r="O170" t="s">
        <v>66</v>
      </c>
      <c r="P170" t="s">
        <v>82</v>
      </c>
      <c r="Q170" t="s">
        <v>123</v>
      </c>
      <c r="R170" t="s">
        <v>88</v>
      </c>
    </row>
    <row r="171" spans="15:18" x14ac:dyDescent="0.35">
      <c r="O171">
        <v>1</v>
      </c>
      <c r="P171">
        <v>1.1000000000000001</v>
      </c>
      <c r="Q171">
        <f>Q4-($P$162*P171+$P$165)</f>
        <v>8343</v>
      </c>
      <c r="R171">
        <f>Q171^2</f>
        <v>69605649</v>
      </c>
    </row>
    <row r="172" spans="15:18" x14ac:dyDescent="0.35">
      <c r="O172">
        <v>2</v>
      </c>
      <c r="P172">
        <v>1.3</v>
      </c>
      <c r="Q172">
        <f t="shared" ref="Q172:Q200" si="6">Q5-($P$162*P172+$P$165)</f>
        <v>13205</v>
      </c>
      <c r="R172">
        <f t="shared" ref="R172:R200" si="7">Q172^2</f>
        <v>174372025</v>
      </c>
    </row>
    <row r="173" spans="15:18" x14ac:dyDescent="0.35">
      <c r="O173">
        <v>3</v>
      </c>
      <c r="P173">
        <v>1.5</v>
      </c>
      <c r="Q173">
        <f t="shared" si="6"/>
        <v>2731</v>
      </c>
      <c r="R173">
        <f t="shared" si="7"/>
        <v>7458361</v>
      </c>
    </row>
    <row r="174" spans="15:18" x14ac:dyDescent="0.35">
      <c r="O174">
        <v>4</v>
      </c>
      <c r="P174">
        <v>2</v>
      </c>
      <c r="Q174">
        <f t="shared" si="6"/>
        <v>3525</v>
      </c>
      <c r="R174">
        <f t="shared" si="7"/>
        <v>12425625</v>
      </c>
    </row>
    <row r="175" spans="15:18" x14ac:dyDescent="0.35">
      <c r="O175">
        <v>5</v>
      </c>
      <c r="P175">
        <v>2.2000000000000002</v>
      </c>
      <c r="Q175">
        <f t="shared" si="6"/>
        <v>-2109</v>
      </c>
      <c r="R175">
        <f t="shared" si="7"/>
        <v>4447881</v>
      </c>
    </row>
    <row r="176" spans="15:18" x14ac:dyDescent="0.35">
      <c r="O176">
        <v>6</v>
      </c>
      <c r="P176">
        <v>2.9</v>
      </c>
      <c r="Q176">
        <f t="shared" si="6"/>
        <v>7642</v>
      </c>
      <c r="R176">
        <f t="shared" si="7"/>
        <v>58400164</v>
      </c>
    </row>
    <row r="177" spans="15:18" x14ac:dyDescent="0.35">
      <c r="O177">
        <v>7</v>
      </c>
      <c r="P177">
        <v>3</v>
      </c>
      <c r="Q177">
        <f t="shared" si="6"/>
        <v>10150</v>
      </c>
      <c r="R177">
        <f t="shared" si="7"/>
        <v>103022500</v>
      </c>
    </row>
    <row r="178" spans="15:18" x14ac:dyDescent="0.35">
      <c r="O178">
        <v>8</v>
      </c>
      <c r="P178">
        <v>3.2</v>
      </c>
      <c r="Q178">
        <f t="shared" si="6"/>
        <v>2445</v>
      </c>
      <c r="R178">
        <f t="shared" si="7"/>
        <v>5978025</v>
      </c>
    </row>
    <row r="179" spans="15:18" x14ac:dyDescent="0.35">
      <c r="O179">
        <v>9</v>
      </c>
      <c r="P179">
        <v>3.2</v>
      </c>
      <c r="Q179">
        <f t="shared" si="6"/>
        <v>12445</v>
      </c>
      <c r="R179">
        <f t="shared" si="7"/>
        <v>154878025</v>
      </c>
    </row>
    <row r="180" spans="15:18" x14ac:dyDescent="0.35">
      <c r="O180">
        <v>10</v>
      </c>
      <c r="P180">
        <v>3.7</v>
      </c>
      <c r="Q180">
        <f t="shared" si="6"/>
        <v>189</v>
      </c>
      <c r="R180">
        <f t="shared" si="7"/>
        <v>35721</v>
      </c>
    </row>
    <row r="181" spans="15:18" x14ac:dyDescent="0.35">
      <c r="O181">
        <v>11</v>
      </c>
      <c r="P181">
        <v>3.9</v>
      </c>
      <c r="Q181">
        <f t="shared" si="6"/>
        <v>4218</v>
      </c>
      <c r="R181">
        <f t="shared" si="7"/>
        <v>17791524</v>
      </c>
    </row>
    <row r="182" spans="15:18" x14ac:dyDescent="0.35">
      <c r="O182">
        <v>12</v>
      </c>
      <c r="P182">
        <v>4</v>
      </c>
      <c r="Q182">
        <f t="shared" si="6"/>
        <v>-4206</v>
      </c>
      <c r="R182">
        <f t="shared" si="7"/>
        <v>17690436</v>
      </c>
    </row>
    <row r="183" spans="15:18" x14ac:dyDescent="0.35">
      <c r="O183">
        <v>13</v>
      </c>
      <c r="P183">
        <v>4</v>
      </c>
      <c r="Q183">
        <f t="shared" si="6"/>
        <v>-3043</v>
      </c>
      <c r="R183">
        <f t="shared" si="7"/>
        <v>9259849</v>
      </c>
    </row>
    <row r="184" spans="15:18" x14ac:dyDescent="0.35">
      <c r="O184">
        <v>14</v>
      </c>
      <c r="P184">
        <v>4.0999999999999996</v>
      </c>
      <c r="Q184">
        <f t="shared" si="6"/>
        <v>-3919</v>
      </c>
      <c r="R184">
        <f t="shared" si="7"/>
        <v>15358561</v>
      </c>
    </row>
    <row r="185" spans="15:18" x14ac:dyDescent="0.35">
      <c r="O185">
        <v>15</v>
      </c>
      <c r="P185">
        <v>4.5</v>
      </c>
      <c r="Q185">
        <f t="shared" si="6"/>
        <v>-3889</v>
      </c>
      <c r="R185">
        <f t="shared" si="7"/>
        <v>15124321</v>
      </c>
    </row>
    <row r="186" spans="15:18" x14ac:dyDescent="0.35">
      <c r="O186">
        <v>16</v>
      </c>
      <c r="P186">
        <v>4.9000000000000004</v>
      </c>
      <c r="Q186">
        <f t="shared" si="6"/>
        <v>-1062</v>
      </c>
      <c r="R186">
        <f t="shared" si="7"/>
        <v>1127844</v>
      </c>
    </row>
    <row r="187" spans="15:18" x14ac:dyDescent="0.35">
      <c r="O187">
        <v>17</v>
      </c>
      <c r="P187">
        <v>5.0999999999999996</v>
      </c>
      <c r="Q187">
        <f t="shared" si="6"/>
        <v>-4971</v>
      </c>
      <c r="R187">
        <f t="shared" si="7"/>
        <v>24710841</v>
      </c>
    </row>
    <row r="188" spans="15:18" x14ac:dyDescent="0.35">
      <c r="O188">
        <v>18</v>
      </c>
      <c r="P188">
        <v>5.3</v>
      </c>
      <c r="Q188">
        <f t="shared" si="6"/>
        <v>10088</v>
      </c>
      <c r="R188">
        <f t="shared" si="7"/>
        <v>101767744</v>
      </c>
    </row>
    <row r="189" spans="15:18" x14ac:dyDescent="0.35">
      <c r="O189">
        <v>19</v>
      </c>
      <c r="P189">
        <v>5.9</v>
      </c>
      <c r="Q189">
        <f t="shared" si="6"/>
        <v>2363</v>
      </c>
      <c r="R189">
        <f t="shared" si="7"/>
        <v>5583769</v>
      </c>
    </row>
    <row r="190" spans="15:18" x14ac:dyDescent="0.35">
      <c r="O190">
        <v>20</v>
      </c>
      <c r="P190">
        <v>6</v>
      </c>
      <c r="Q190">
        <f t="shared" si="6"/>
        <v>13940</v>
      </c>
      <c r="R190">
        <f t="shared" si="7"/>
        <v>194323600</v>
      </c>
    </row>
    <row r="191" spans="15:18" x14ac:dyDescent="0.35">
      <c r="O191">
        <v>21</v>
      </c>
      <c r="P191">
        <v>6.8</v>
      </c>
      <c r="Q191">
        <f t="shared" si="6"/>
        <v>3738</v>
      </c>
      <c r="R191">
        <f t="shared" si="7"/>
        <v>13972644</v>
      </c>
    </row>
    <row r="192" spans="15:18" x14ac:dyDescent="0.35">
      <c r="O192">
        <v>22</v>
      </c>
      <c r="P192">
        <v>7.1</v>
      </c>
      <c r="Q192">
        <f t="shared" si="6"/>
        <v>7273</v>
      </c>
      <c r="R192">
        <f t="shared" si="7"/>
        <v>52896529</v>
      </c>
    </row>
    <row r="193" spans="15:18" x14ac:dyDescent="0.35">
      <c r="O193">
        <v>23</v>
      </c>
      <c r="P193">
        <v>7.9</v>
      </c>
      <c r="Q193">
        <f t="shared" si="6"/>
        <v>2302</v>
      </c>
      <c r="R193">
        <f t="shared" si="7"/>
        <v>5299204</v>
      </c>
    </row>
    <row r="194" spans="15:18" x14ac:dyDescent="0.35">
      <c r="O194">
        <v>24</v>
      </c>
      <c r="P194">
        <v>8.1999999999999993</v>
      </c>
      <c r="Q194">
        <f t="shared" si="6"/>
        <v>11812</v>
      </c>
      <c r="R194">
        <f t="shared" si="7"/>
        <v>139523344</v>
      </c>
    </row>
    <row r="195" spans="15:18" x14ac:dyDescent="0.35">
      <c r="O195">
        <v>25</v>
      </c>
      <c r="P195">
        <v>8.6999999999999993</v>
      </c>
      <c r="Q195">
        <f t="shared" si="6"/>
        <v>2431</v>
      </c>
      <c r="R195">
        <f t="shared" si="7"/>
        <v>5909761</v>
      </c>
    </row>
    <row r="196" spans="15:18" x14ac:dyDescent="0.35">
      <c r="O196">
        <v>26</v>
      </c>
      <c r="P196">
        <v>9</v>
      </c>
      <c r="Q196">
        <f t="shared" si="6"/>
        <v>-4418</v>
      </c>
      <c r="R196">
        <f t="shared" si="7"/>
        <v>19518724</v>
      </c>
    </row>
    <row r="197" spans="15:18" x14ac:dyDescent="0.35">
      <c r="O197">
        <v>27</v>
      </c>
      <c r="P197">
        <v>9.5</v>
      </c>
      <c r="Q197">
        <f t="shared" si="6"/>
        <v>1969</v>
      </c>
      <c r="R197">
        <f t="shared" si="7"/>
        <v>3876961</v>
      </c>
    </row>
    <row r="198" spans="15:18" x14ac:dyDescent="0.35">
      <c r="O198">
        <v>28</v>
      </c>
      <c r="P198">
        <v>9.6</v>
      </c>
      <c r="Q198">
        <f t="shared" si="6"/>
        <v>-3365</v>
      </c>
      <c r="R198">
        <f t="shared" si="7"/>
        <v>11323225</v>
      </c>
    </row>
    <row r="199" spans="15:18" x14ac:dyDescent="0.35">
      <c r="O199">
        <v>29</v>
      </c>
      <c r="P199">
        <v>10.3</v>
      </c>
      <c r="Q199">
        <f t="shared" si="6"/>
        <v>-609</v>
      </c>
      <c r="R199">
        <f t="shared" si="7"/>
        <v>370881</v>
      </c>
    </row>
    <row r="200" spans="15:18" x14ac:dyDescent="0.35">
      <c r="O200">
        <v>30</v>
      </c>
      <c r="P200">
        <v>10.5</v>
      </c>
      <c r="Q200">
        <f t="shared" si="6"/>
        <v>-3128</v>
      </c>
      <c r="R200">
        <f t="shared" si="7"/>
        <v>9784384</v>
      </c>
    </row>
    <row r="202" spans="15:18" x14ac:dyDescent="0.35">
      <c r="P202" t="s">
        <v>162</v>
      </c>
      <c r="Q202" t="s">
        <v>89</v>
      </c>
      <c r="R202" s="33">
        <f>SUM(R171:R200)</f>
        <v>1255838122</v>
      </c>
    </row>
    <row r="218" spans="15:16" x14ac:dyDescent="0.35">
      <c r="O218" t="s">
        <v>27</v>
      </c>
      <c r="P218">
        <f>(140000-20000)/(10-2)</f>
        <v>15000</v>
      </c>
    </row>
    <row r="219" spans="15:16" x14ac:dyDescent="0.35">
      <c r="O219" t="s">
        <v>25</v>
      </c>
      <c r="P219" t="s">
        <v>99</v>
      </c>
    </row>
    <row r="220" spans="15:16" x14ac:dyDescent="0.35">
      <c r="O220" t="s">
        <v>101</v>
      </c>
      <c r="P220" t="s">
        <v>100</v>
      </c>
    </row>
    <row r="221" spans="15:16" x14ac:dyDescent="0.35">
      <c r="O221" t="s">
        <v>83</v>
      </c>
      <c r="P221">
        <f>80000-(15000 * 6)</f>
        <v>-10000</v>
      </c>
    </row>
    <row r="222" spans="15:16" x14ac:dyDescent="0.35">
      <c r="O222" t="s">
        <v>25</v>
      </c>
      <c r="P222" t="s">
        <v>102</v>
      </c>
    </row>
    <row r="224" spans="15:16" x14ac:dyDescent="0.35">
      <c r="O224" s="35" t="s">
        <v>86</v>
      </c>
    </row>
    <row r="226" spans="15:18" x14ac:dyDescent="0.35">
      <c r="O226" t="s">
        <v>66</v>
      </c>
      <c r="P226" t="s">
        <v>82</v>
      </c>
      <c r="Q226" t="s">
        <v>87</v>
      </c>
      <c r="R226" t="s">
        <v>88</v>
      </c>
    </row>
    <row r="227" spans="15:18" x14ac:dyDescent="0.35">
      <c r="O227">
        <v>1</v>
      </c>
      <c r="P227">
        <v>1.1000000000000001</v>
      </c>
      <c r="Q227">
        <f>Q4 - ($P$218*P227+$P$221)</f>
        <v>32843</v>
      </c>
      <c r="R227">
        <f>Q227^2</f>
        <v>1078662649</v>
      </c>
    </row>
    <row r="228" spans="15:18" x14ac:dyDescent="0.35">
      <c r="O228">
        <v>2</v>
      </c>
      <c r="P228">
        <v>1.3</v>
      </c>
      <c r="Q228">
        <f t="shared" ref="Q228:Q256" si="8">Q5 - ($P$218*P228+$P$221)</f>
        <v>36705</v>
      </c>
      <c r="R228">
        <f t="shared" ref="R228:R256" si="9">Q228^2</f>
        <v>1347257025</v>
      </c>
    </row>
    <row r="229" spans="15:18" x14ac:dyDescent="0.35">
      <c r="O229">
        <v>3</v>
      </c>
      <c r="P229">
        <v>1.5</v>
      </c>
      <c r="Q229">
        <f t="shared" si="8"/>
        <v>25231</v>
      </c>
      <c r="R229">
        <f t="shared" si="9"/>
        <v>636603361</v>
      </c>
    </row>
    <row r="230" spans="15:18" x14ac:dyDescent="0.35">
      <c r="O230">
        <v>4</v>
      </c>
      <c r="P230">
        <v>2</v>
      </c>
      <c r="Q230">
        <f t="shared" si="8"/>
        <v>23525</v>
      </c>
      <c r="R230">
        <f t="shared" si="9"/>
        <v>553425625</v>
      </c>
    </row>
    <row r="231" spans="15:18" x14ac:dyDescent="0.35">
      <c r="O231">
        <v>5</v>
      </c>
      <c r="P231">
        <v>2.2000000000000002</v>
      </c>
      <c r="Q231">
        <f t="shared" si="8"/>
        <v>16891</v>
      </c>
      <c r="R231">
        <f t="shared" si="9"/>
        <v>285305881</v>
      </c>
    </row>
    <row r="232" spans="15:18" x14ac:dyDescent="0.35">
      <c r="O232">
        <v>6</v>
      </c>
      <c r="P232">
        <v>2.9</v>
      </c>
      <c r="Q232">
        <f t="shared" si="8"/>
        <v>23142</v>
      </c>
      <c r="R232">
        <f t="shared" si="9"/>
        <v>535552164</v>
      </c>
    </row>
    <row r="233" spans="15:18" x14ac:dyDescent="0.35">
      <c r="O233">
        <v>7</v>
      </c>
      <c r="P233">
        <v>3</v>
      </c>
      <c r="Q233">
        <f t="shared" si="8"/>
        <v>25150</v>
      </c>
      <c r="R233">
        <f t="shared" si="9"/>
        <v>632522500</v>
      </c>
    </row>
    <row r="234" spans="15:18" x14ac:dyDescent="0.35">
      <c r="O234">
        <v>8</v>
      </c>
      <c r="P234">
        <v>3.2</v>
      </c>
      <c r="Q234">
        <f t="shared" si="8"/>
        <v>16445</v>
      </c>
      <c r="R234">
        <f t="shared" si="9"/>
        <v>270438025</v>
      </c>
    </row>
    <row r="235" spans="15:18" x14ac:dyDescent="0.35">
      <c r="O235">
        <v>9</v>
      </c>
      <c r="P235">
        <v>3.2</v>
      </c>
      <c r="Q235">
        <f t="shared" si="8"/>
        <v>26445</v>
      </c>
      <c r="R235">
        <f t="shared" si="9"/>
        <v>699338025</v>
      </c>
    </row>
    <row r="236" spans="15:18" x14ac:dyDescent="0.35">
      <c r="O236">
        <v>10</v>
      </c>
      <c r="P236">
        <v>3.7</v>
      </c>
      <c r="Q236">
        <f t="shared" si="8"/>
        <v>11689</v>
      </c>
      <c r="R236">
        <f t="shared" si="9"/>
        <v>136632721</v>
      </c>
    </row>
    <row r="237" spans="15:18" x14ac:dyDescent="0.35">
      <c r="O237">
        <v>11</v>
      </c>
      <c r="P237">
        <v>3.9</v>
      </c>
      <c r="Q237">
        <f t="shared" si="8"/>
        <v>14718</v>
      </c>
      <c r="R237">
        <f t="shared" si="9"/>
        <v>216619524</v>
      </c>
    </row>
    <row r="238" spans="15:18" x14ac:dyDescent="0.35">
      <c r="O238">
        <v>12</v>
      </c>
      <c r="P238">
        <v>4</v>
      </c>
      <c r="Q238">
        <f t="shared" si="8"/>
        <v>5794</v>
      </c>
      <c r="R238">
        <f t="shared" si="9"/>
        <v>33570436</v>
      </c>
    </row>
    <row r="239" spans="15:18" x14ac:dyDescent="0.35">
      <c r="O239">
        <v>13</v>
      </c>
      <c r="P239">
        <v>4</v>
      </c>
      <c r="Q239">
        <f t="shared" si="8"/>
        <v>6957</v>
      </c>
      <c r="R239">
        <f t="shared" si="9"/>
        <v>48399849</v>
      </c>
    </row>
    <row r="240" spans="15:18" x14ac:dyDescent="0.35">
      <c r="O240">
        <v>14</v>
      </c>
      <c r="P240">
        <v>4.0999999999999996</v>
      </c>
      <c r="Q240">
        <f t="shared" si="8"/>
        <v>5581.0000000000073</v>
      </c>
      <c r="R240">
        <f t="shared" si="9"/>
        <v>31147561.000000082</v>
      </c>
    </row>
    <row r="241" spans="15:18" x14ac:dyDescent="0.35">
      <c r="O241">
        <v>15</v>
      </c>
      <c r="P241">
        <v>4.5</v>
      </c>
      <c r="Q241">
        <f t="shared" si="8"/>
        <v>3611</v>
      </c>
      <c r="R241">
        <f t="shared" si="9"/>
        <v>13039321</v>
      </c>
    </row>
    <row r="242" spans="15:18" x14ac:dyDescent="0.35">
      <c r="O242">
        <v>16</v>
      </c>
      <c r="P242">
        <v>4.9000000000000004</v>
      </c>
      <c r="Q242">
        <f t="shared" si="8"/>
        <v>4438</v>
      </c>
      <c r="R242">
        <f t="shared" si="9"/>
        <v>19695844</v>
      </c>
    </row>
    <row r="243" spans="15:18" x14ac:dyDescent="0.35">
      <c r="O243">
        <v>17</v>
      </c>
      <c r="P243">
        <v>5.0999999999999996</v>
      </c>
      <c r="Q243">
        <f t="shared" si="8"/>
        <v>-471</v>
      </c>
      <c r="R243">
        <f t="shared" si="9"/>
        <v>221841</v>
      </c>
    </row>
    <row r="244" spans="15:18" x14ac:dyDescent="0.35">
      <c r="O244">
        <v>18</v>
      </c>
      <c r="P244">
        <v>5.3</v>
      </c>
      <c r="Q244">
        <f t="shared" si="8"/>
        <v>13588</v>
      </c>
      <c r="R244">
        <f t="shared" si="9"/>
        <v>184633744</v>
      </c>
    </row>
    <row r="245" spans="15:18" x14ac:dyDescent="0.35">
      <c r="O245">
        <v>19</v>
      </c>
      <c r="P245">
        <v>5.9</v>
      </c>
      <c r="Q245">
        <f t="shared" si="8"/>
        <v>2863</v>
      </c>
      <c r="R245">
        <f t="shared" si="9"/>
        <v>8196769</v>
      </c>
    </row>
    <row r="246" spans="15:18" x14ac:dyDescent="0.35">
      <c r="O246">
        <v>20</v>
      </c>
      <c r="P246">
        <v>6</v>
      </c>
      <c r="Q246">
        <f t="shared" si="8"/>
        <v>13940</v>
      </c>
      <c r="R246">
        <f t="shared" si="9"/>
        <v>194323600</v>
      </c>
    </row>
    <row r="247" spans="15:18" x14ac:dyDescent="0.35">
      <c r="O247">
        <v>21</v>
      </c>
      <c r="P247">
        <v>6.8</v>
      </c>
      <c r="Q247">
        <f t="shared" si="8"/>
        <v>-262</v>
      </c>
      <c r="R247">
        <f t="shared" si="9"/>
        <v>68644</v>
      </c>
    </row>
    <row r="248" spans="15:18" x14ac:dyDescent="0.35">
      <c r="O248">
        <v>22</v>
      </c>
      <c r="P248">
        <v>7.1</v>
      </c>
      <c r="Q248">
        <f t="shared" si="8"/>
        <v>1773</v>
      </c>
      <c r="R248">
        <f t="shared" si="9"/>
        <v>3143529</v>
      </c>
    </row>
    <row r="249" spans="15:18" x14ac:dyDescent="0.35">
      <c r="O249">
        <v>23</v>
      </c>
      <c r="P249">
        <v>7.9</v>
      </c>
      <c r="Q249">
        <f t="shared" si="8"/>
        <v>-7198</v>
      </c>
      <c r="R249">
        <f t="shared" si="9"/>
        <v>51811204</v>
      </c>
    </row>
    <row r="250" spans="15:18" x14ac:dyDescent="0.35">
      <c r="O250">
        <v>24</v>
      </c>
      <c r="P250">
        <v>8.1999999999999993</v>
      </c>
      <c r="Q250">
        <f t="shared" si="8"/>
        <v>812.00000000001455</v>
      </c>
      <c r="R250">
        <f t="shared" si="9"/>
        <v>659344.00000002363</v>
      </c>
    </row>
    <row r="251" spans="15:18" x14ac:dyDescent="0.35">
      <c r="O251">
        <v>25</v>
      </c>
      <c r="P251">
        <v>8.6999999999999993</v>
      </c>
      <c r="Q251">
        <f t="shared" si="8"/>
        <v>-11068.999999999985</v>
      </c>
      <c r="R251">
        <f t="shared" si="9"/>
        <v>122522760.99999967</v>
      </c>
    </row>
    <row r="252" spans="15:18" x14ac:dyDescent="0.35">
      <c r="O252">
        <v>26</v>
      </c>
      <c r="P252">
        <v>9</v>
      </c>
      <c r="Q252">
        <f t="shared" si="8"/>
        <v>-19418</v>
      </c>
      <c r="R252">
        <f t="shared" si="9"/>
        <v>377058724</v>
      </c>
    </row>
    <row r="253" spans="15:18" x14ac:dyDescent="0.35">
      <c r="O253">
        <v>27</v>
      </c>
      <c r="P253">
        <v>9.5</v>
      </c>
      <c r="Q253">
        <f t="shared" si="8"/>
        <v>-15531</v>
      </c>
      <c r="R253">
        <f t="shared" si="9"/>
        <v>241211961</v>
      </c>
    </row>
    <row r="254" spans="15:18" x14ac:dyDescent="0.35">
      <c r="O254">
        <v>28</v>
      </c>
      <c r="P254">
        <v>9.6</v>
      </c>
      <c r="Q254">
        <f t="shared" si="8"/>
        <v>-21365</v>
      </c>
      <c r="R254">
        <f t="shared" si="9"/>
        <v>456463225</v>
      </c>
    </row>
    <row r="255" spans="15:18" x14ac:dyDescent="0.35">
      <c r="O255">
        <v>29</v>
      </c>
      <c r="P255">
        <v>10.3</v>
      </c>
      <c r="Q255">
        <f t="shared" si="8"/>
        <v>-22109</v>
      </c>
      <c r="R255">
        <f t="shared" si="9"/>
        <v>488807881</v>
      </c>
    </row>
    <row r="256" spans="15:18" x14ac:dyDescent="0.35">
      <c r="O256">
        <v>30</v>
      </c>
      <c r="P256">
        <v>10.5</v>
      </c>
      <c r="Q256">
        <f t="shared" si="8"/>
        <v>-25628</v>
      </c>
      <c r="R256">
        <f t="shared" si="9"/>
        <v>656794384</v>
      </c>
    </row>
    <row r="258" spans="16:18" x14ac:dyDescent="0.35">
      <c r="P258" t="s">
        <v>162</v>
      </c>
      <c r="Q258" t="s">
        <v>89</v>
      </c>
      <c r="R258" s="33">
        <f>SUM(R227:R256)</f>
        <v>9324128122</v>
      </c>
    </row>
    <row r="277" spans="15:16" x14ac:dyDescent="0.35">
      <c r="O277" t="s">
        <v>103</v>
      </c>
    </row>
    <row r="278" spans="15:16" x14ac:dyDescent="0.35">
      <c r="O278" t="s">
        <v>104</v>
      </c>
    </row>
    <row r="279" spans="15:16" x14ac:dyDescent="0.35">
      <c r="O279" t="s">
        <v>25</v>
      </c>
      <c r="P279" t="s">
        <v>98</v>
      </c>
    </row>
    <row r="281" spans="15:16" x14ac:dyDescent="0.35">
      <c r="O281" t="s">
        <v>105</v>
      </c>
    </row>
    <row r="283" spans="15:16" x14ac:dyDescent="0.35">
      <c r="O283" t="s">
        <v>107</v>
      </c>
    </row>
    <row r="284" spans="15:16" x14ac:dyDescent="0.35">
      <c r="O284" t="s">
        <v>108</v>
      </c>
    </row>
    <row r="286" spans="15:16" x14ac:dyDescent="0.35">
      <c r="O286" t="s">
        <v>106</v>
      </c>
    </row>
    <row r="287" spans="15:16" x14ac:dyDescent="0.35">
      <c r="O287" t="s">
        <v>109</v>
      </c>
    </row>
    <row r="291" spans="15:15" x14ac:dyDescent="0.35">
      <c r="O291" s="20" t="s">
        <v>137</v>
      </c>
    </row>
    <row r="313" spans="15:15" x14ac:dyDescent="0.35">
      <c r="O313" t="s">
        <v>138</v>
      </c>
    </row>
    <row r="314" spans="15:15" x14ac:dyDescent="0.35">
      <c r="O314" t="s">
        <v>139</v>
      </c>
    </row>
    <row r="316" spans="15:15" x14ac:dyDescent="0.35">
      <c r="O316" t="s">
        <v>140</v>
      </c>
    </row>
    <row r="317" spans="15:15" x14ac:dyDescent="0.35">
      <c r="O317" t="s">
        <v>141</v>
      </c>
    </row>
    <row r="319" spans="15:15" x14ac:dyDescent="0.35">
      <c r="O319" t="s">
        <v>142</v>
      </c>
    </row>
    <row r="320" spans="15:15" x14ac:dyDescent="0.35">
      <c r="O320" t="s">
        <v>146</v>
      </c>
    </row>
    <row r="325" spans="15:15" x14ac:dyDescent="0.35">
      <c r="O325" t="s">
        <v>145</v>
      </c>
    </row>
    <row r="345" spans="15:15" x14ac:dyDescent="0.35">
      <c r="O345" t="s">
        <v>143</v>
      </c>
    </row>
    <row r="346" spans="15:15" x14ac:dyDescent="0.35">
      <c r="O346" t="s">
        <v>144</v>
      </c>
    </row>
    <row r="347" spans="15:15" x14ac:dyDescent="0.35">
      <c r="O347" t="s">
        <v>156</v>
      </c>
    </row>
  </sheetData>
  <mergeCells count="5">
    <mergeCell ref="AN1:AU1"/>
    <mergeCell ref="B1:L1"/>
    <mergeCell ref="N1:S1"/>
    <mergeCell ref="AC1:AL1"/>
    <mergeCell ref="U1:AA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E558A-FB4C-4273-8454-8ABD44ECE433}">
  <dimension ref="I1:U658"/>
  <sheetViews>
    <sheetView tabSelected="1" zoomScale="115" zoomScaleNormal="115" workbookViewId="0">
      <selection activeCell="N287" sqref="N287"/>
    </sheetView>
  </sheetViews>
  <sheetFormatPr defaultRowHeight="14.5" x14ac:dyDescent="0.35"/>
  <cols>
    <col min="9" max="9" width="10.1796875" bestFit="1" customWidth="1"/>
    <col min="16" max="16" width="10.1796875" bestFit="1" customWidth="1"/>
  </cols>
  <sheetData>
    <row r="1" spans="9:20" x14ac:dyDescent="0.35">
      <c r="I1" t="s">
        <v>267</v>
      </c>
      <c r="P1" t="s">
        <v>270</v>
      </c>
    </row>
    <row r="2" spans="9:20" x14ac:dyDescent="0.35">
      <c r="I2" t="s">
        <v>268</v>
      </c>
      <c r="J2" t="s">
        <v>269</v>
      </c>
      <c r="K2" t="s">
        <v>271</v>
      </c>
      <c r="L2" t="s">
        <v>272</v>
      </c>
      <c r="M2" t="s">
        <v>274</v>
      </c>
      <c r="P2" t="s">
        <v>268</v>
      </c>
      <c r="Q2" t="s">
        <v>269</v>
      </c>
      <c r="R2" t="s">
        <v>271</v>
      </c>
      <c r="S2" t="s">
        <v>272</v>
      </c>
      <c r="T2" t="s">
        <v>274</v>
      </c>
    </row>
    <row r="3" spans="9:20" x14ac:dyDescent="0.35">
      <c r="I3">
        <v>66.5</v>
      </c>
      <c r="J3">
        <v>66.653854235253903</v>
      </c>
      <c r="K3">
        <f>I3-J3</f>
        <v>-0.15385423525390252</v>
      </c>
      <c r="L3">
        <f>ABS(K3)</f>
        <v>0.15385423525390252</v>
      </c>
      <c r="M3">
        <f>K3^2</f>
        <v>2.3671125705563179E-2</v>
      </c>
      <c r="P3">
        <v>69</v>
      </c>
      <c r="Q3">
        <v>71.163882697501506</v>
      </c>
      <c r="R3">
        <f>P3-Q3</f>
        <v>-2.1638826975015064</v>
      </c>
      <c r="S3">
        <f>ABS(R3)</f>
        <v>2.1638826975015064</v>
      </c>
      <c r="T3">
        <f>R3^2</f>
        <v>4.6823883285463959</v>
      </c>
    </row>
    <row r="4" spans="9:20" x14ac:dyDescent="0.35">
      <c r="I4">
        <v>73</v>
      </c>
      <c r="J4">
        <v>66.098016094040901</v>
      </c>
      <c r="K4">
        <f t="shared" ref="K4:K67" si="0">I4-J4</f>
        <v>6.9019839059590993</v>
      </c>
      <c r="L4">
        <f t="shared" ref="L4:L67" si="1">ABS(K4)</f>
        <v>6.9019839059590993</v>
      </c>
      <c r="M4">
        <f t="shared" ref="M4:M67" si="2">K4^2</f>
        <v>47.637381838118422</v>
      </c>
      <c r="P4">
        <v>70.5</v>
      </c>
      <c r="Q4">
        <v>68.792775690048401</v>
      </c>
      <c r="R4">
        <f t="shared" ref="R4:R67" si="3">P4-Q4</f>
        <v>1.7072243099515987</v>
      </c>
      <c r="S4">
        <f t="shared" ref="S4:S67" si="4">ABS(R4)</f>
        <v>1.7072243099515987</v>
      </c>
      <c r="T4">
        <f t="shared" ref="T4:T67" si="5">R4^2</f>
        <v>2.9146148444897122</v>
      </c>
    </row>
    <row r="5" spans="9:20" x14ac:dyDescent="0.35">
      <c r="I5">
        <v>74</v>
      </c>
      <c r="J5">
        <v>67.707835925807203</v>
      </c>
      <c r="K5">
        <f t="shared" si="0"/>
        <v>6.2921640741927973</v>
      </c>
      <c r="L5">
        <f t="shared" si="1"/>
        <v>6.2921640741927973</v>
      </c>
      <c r="M5">
        <f t="shared" si="2"/>
        <v>39.591328736562502</v>
      </c>
      <c r="P5">
        <v>72</v>
      </c>
      <c r="Q5">
        <v>66.703105716120902</v>
      </c>
      <c r="R5">
        <f t="shared" si="3"/>
        <v>5.296894283879098</v>
      </c>
      <c r="S5">
        <f t="shared" si="4"/>
        <v>5.296894283879098</v>
      </c>
      <c r="T5">
        <f t="shared" si="5"/>
        <v>28.057089054591064</v>
      </c>
    </row>
    <row r="6" spans="9:20" x14ac:dyDescent="0.35">
      <c r="I6">
        <v>70</v>
      </c>
      <c r="J6">
        <v>65.950261651439902</v>
      </c>
      <c r="K6">
        <f t="shared" si="0"/>
        <v>4.0497383485600977</v>
      </c>
      <c r="L6">
        <f t="shared" si="1"/>
        <v>4.0497383485600977</v>
      </c>
      <c r="M6">
        <f t="shared" si="2"/>
        <v>16.400380691798269</v>
      </c>
      <c r="P6">
        <v>66.5</v>
      </c>
      <c r="Q6">
        <v>66.703105716120902</v>
      </c>
      <c r="R6">
        <f t="shared" si="3"/>
        <v>-0.203105716120902</v>
      </c>
      <c r="S6">
        <f t="shared" si="4"/>
        <v>0.203105716120902</v>
      </c>
      <c r="T6">
        <f t="shared" si="5"/>
        <v>4.1251931920984433E-2</v>
      </c>
    </row>
    <row r="7" spans="9:20" x14ac:dyDescent="0.35">
      <c r="I7">
        <v>70</v>
      </c>
      <c r="J7">
        <v>64.894872775718895</v>
      </c>
      <c r="K7">
        <f t="shared" si="0"/>
        <v>5.1051272242811052</v>
      </c>
      <c r="L7">
        <f t="shared" si="1"/>
        <v>5.1051272242811052</v>
      </c>
      <c r="M7">
        <f t="shared" si="2"/>
        <v>26.062323976096103</v>
      </c>
      <c r="P7">
        <v>74</v>
      </c>
      <c r="Q7">
        <v>69.9607393791796</v>
      </c>
      <c r="R7">
        <f t="shared" si="3"/>
        <v>4.0392606208204</v>
      </c>
      <c r="S7">
        <f t="shared" si="4"/>
        <v>4.0392606208204</v>
      </c>
      <c r="T7">
        <f t="shared" si="5"/>
        <v>16.315626362910404</v>
      </c>
    </row>
    <row r="8" spans="9:20" x14ac:dyDescent="0.35">
      <c r="I8">
        <v>67</v>
      </c>
      <c r="J8">
        <v>63.930950935893797</v>
      </c>
      <c r="K8">
        <f t="shared" si="0"/>
        <v>3.0690490641062027</v>
      </c>
      <c r="L8">
        <f t="shared" si="1"/>
        <v>3.0690490641062027</v>
      </c>
      <c r="M8">
        <f t="shared" si="2"/>
        <v>9.4190621578911582</v>
      </c>
      <c r="P8">
        <v>73</v>
      </c>
      <c r="Q8">
        <v>69.9607393791796</v>
      </c>
      <c r="R8">
        <f t="shared" si="3"/>
        <v>3.0392606208204</v>
      </c>
      <c r="S8">
        <f t="shared" si="4"/>
        <v>3.0392606208204</v>
      </c>
      <c r="T8">
        <f t="shared" si="5"/>
        <v>9.2371051212696038</v>
      </c>
    </row>
    <row r="9" spans="9:20" x14ac:dyDescent="0.35">
      <c r="I9">
        <v>68</v>
      </c>
      <c r="J9">
        <v>65.950261651439902</v>
      </c>
      <c r="K9">
        <f t="shared" si="0"/>
        <v>2.0497383485600977</v>
      </c>
      <c r="L9">
        <f t="shared" si="1"/>
        <v>2.0497383485600977</v>
      </c>
      <c r="M9">
        <f t="shared" si="2"/>
        <v>4.2014272975578768</v>
      </c>
      <c r="P9">
        <v>64</v>
      </c>
      <c r="Q9">
        <v>69.9607393791796</v>
      </c>
      <c r="R9">
        <f t="shared" si="3"/>
        <v>-5.9607393791796</v>
      </c>
      <c r="S9">
        <f t="shared" si="4"/>
        <v>5.9607393791796</v>
      </c>
      <c r="T9">
        <f t="shared" si="5"/>
        <v>35.530413946502399</v>
      </c>
    </row>
    <row r="10" spans="9:20" x14ac:dyDescent="0.35">
      <c r="I10">
        <v>69</v>
      </c>
      <c r="J10">
        <v>67.455949780801802</v>
      </c>
      <c r="K10">
        <f t="shared" si="0"/>
        <v>1.5440502191981977</v>
      </c>
      <c r="L10">
        <f t="shared" si="1"/>
        <v>1.5440502191981977</v>
      </c>
      <c r="M10">
        <f t="shared" si="2"/>
        <v>2.3840910794060024</v>
      </c>
      <c r="P10">
        <v>68</v>
      </c>
      <c r="Q10">
        <v>69.390829386290307</v>
      </c>
      <c r="R10">
        <f t="shared" si="3"/>
        <v>-1.3908293862903065</v>
      </c>
      <c r="S10">
        <f t="shared" si="4"/>
        <v>1.3908293862903065</v>
      </c>
      <c r="T10">
        <f t="shared" si="5"/>
        <v>1.9344063817686705</v>
      </c>
    </row>
    <row r="11" spans="9:20" x14ac:dyDescent="0.35">
      <c r="I11">
        <v>69</v>
      </c>
      <c r="J11">
        <v>65.070770921672406</v>
      </c>
      <c r="K11">
        <f t="shared" si="0"/>
        <v>3.9292290783275945</v>
      </c>
      <c r="L11">
        <f t="shared" si="1"/>
        <v>3.9292290783275945</v>
      </c>
      <c r="M11">
        <f t="shared" si="2"/>
        <v>15.438841149975119</v>
      </c>
      <c r="P11">
        <v>66</v>
      </c>
      <c r="Q11">
        <v>69.376757534614001</v>
      </c>
      <c r="R11">
        <f t="shared" si="3"/>
        <v>-3.3767575346140006</v>
      </c>
      <c r="S11">
        <f t="shared" si="4"/>
        <v>3.3767575346140006</v>
      </c>
      <c r="T11">
        <f t="shared" si="5"/>
        <v>11.402491447572423</v>
      </c>
    </row>
    <row r="12" spans="9:20" x14ac:dyDescent="0.35">
      <c r="I12">
        <v>63.5</v>
      </c>
      <c r="J12">
        <v>66.829752381207399</v>
      </c>
      <c r="K12">
        <f t="shared" si="0"/>
        <v>-3.329752381207399</v>
      </c>
      <c r="L12">
        <f t="shared" si="1"/>
        <v>3.329752381207399</v>
      </c>
      <c r="M12">
        <f t="shared" si="2"/>
        <v>11.087250920156343</v>
      </c>
      <c r="P12">
        <v>67</v>
      </c>
      <c r="Q12">
        <v>67.681099407622298</v>
      </c>
      <c r="R12">
        <f t="shared" si="3"/>
        <v>-0.68109940762229826</v>
      </c>
      <c r="S12">
        <f t="shared" si="4"/>
        <v>0.68109940762229826</v>
      </c>
      <c r="T12">
        <f t="shared" si="5"/>
        <v>0.46389640306344559</v>
      </c>
    </row>
    <row r="13" spans="9:20" x14ac:dyDescent="0.35">
      <c r="I13">
        <v>69.5</v>
      </c>
      <c r="J13">
        <v>66.316129795023201</v>
      </c>
      <c r="K13">
        <f t="shared" si="0"/>
        <v>3.1838702049767988</v>
      </c>
      <c r="L13">
        <f t="shared" si="1"/>
        <v>3.1838702049767988</v>
      </c>
      <c r="M13">
        <f t="shared" si="2"/>
        <v>10.137029482139003</v>
      </c>
      <c r="P13">
        <v>63</v>
      </c>
      <c r="Q13">
        <v>67.681099407622298</v>
      </c>
      <c r="R13">
        <f t="shared" si="3"/>
        <v>-4.6810994076222983</v>
      </c>
      <c r="S13">
        <f t="shared" si="4"/>
        <v>4.6810994076222983</v>
      </c>
      <c r="T13">
        <f t="shared" si="5"/>
        <v>21.91269166404183</v>
      </c>
    </row>
    <row r="14" spans="9:20" x14ac:dyDescent="0.35">
      <c r="I14">
        <v>66.5</v>
      </c>
      <c r="J14">
        <v>67.385590522420401</v>
      </c>
      <c r="K14">
        <f t="shared" si="0"/>
        <v>-0.88559052242040082</v>
      </c>
      <c r="L14">
        <f t="shared" si="1"/>
        <v>0.88559052242040082</v>
      </c>
      <c r="M14">
        <f t="shared" si="2"/>
        <v>0.78427057340083839</v>
      </c>
      <c r="P14">
        <v>71</v>
      </c>
      <c r="Q14">
        <v>69.039033094383299</v>
      </c>
      <c r="R14">
        <f t="shared" si="3"/>
        <v>1.9609669056167007</v>
      </c>
      <c r="S14">
        <f t="shared" si="4"/>
        <v>1.9609669056167007</v>
      </c>
      <c r="T14">
        <f t="shared" si="5"/>
        <v>3.8453912049239385</v>
      </c>
    </row>
    <row r="15" spans="9:20" x14ac:dyDescent="0.35">
      <c r="I15">
        <v>62</v>
      </c>
      <c r="J15">
        <v>67.575560520050203</v>
      </c>
      <c r="K15">
        <f t="shared" si="0"/>
        <v>-5.5755605200502032</v>
      </c>
      <c r="L15">
        <f t="shared" si="1"/>
        <v>5.5755605200502032</v>
      </c>
      <c r="M15">
        <f t="shared" si="2"/>
        <v>31.086875112742494</v>
      </c>
      <c r="P15">
        <v>70.5</v>
      </c>
      <c r="Q15">
        <v>69.039033094383299</v>
      </c>
      <c r="R15">
        <f t="shared" si="3"/>
        <v>1.4609669056167007</v>
      </c>
      <c r="S15">
        <f t="shared" si="4"/>
        <v>1.4609669056167007</v>
      </c>
      <c r="T15">
        <f t="shared" si="5"/>
        <v>2.1344242993072378</v>
      </c>
    </row>
    <row r="16" spans="9:20" x14ac:dyDescent="0.35">
      <c r="I16">
        <v>65.5</v>
      </c>
      <c r="J16">
        <v>67.441877929125596</v>
      </c>
      <c r="K16">
        <f t="shared" si="0"/>
        <v>-1.9418779291255959</v>
      </c>
      <c r="L16">
        <f t="shared" si="1"/>
        <v>1.9418779291255959</v>
      </c>
      <c r="M16">
        <f t="shared" si="2"/>
        <v>3.7708898916251128</v>
      </c>
      <c r="P16">
        <v>66.7</v>
      </c>
      <c r="Q16">
        <v>69.039033094383299</v>
      </c>
      <c r="R16">
        <f t="shared" si="3"/>
        <v>-2.3390330943832964</v>
      </c>
      <c r="S16">
        <f t="shared" si="4"/>
        <v>2.3390330943832964</v>
      </c>
      <c r="T16">
        <f t="shared" si="5"/>
        <v>5.4710758166202993</v>
      </c>
    </row>
    <row r="17" spans="9:20" x14ac:dyDescent="0.35">
      <c r="I17">
        <v>66</v>
      </c>
      <c r="J17">
        <v>66.386489053404603</v>
      </c>
      <c r="K17">
        <f t="shared" si="0"/>
        <v>-0.3864890534046026</v>
      </c>
      <c r="L17">
        <f t="shared" si="1"/>
        <v>0.3864890534046026</v>
      </c>
      <c r="M17">
        <f t="shared" si="2"/>
        <v>0.14937378840158577</v>
      </c>
      <c r="P17">
        <v>72</v>
      </c>
      <c r="Q17">
        <v>68.469123101494006</v>
      </c>
      <c r="R17">
        <f t="shared" si="3"/>
        <v>3.5308768985059942</v>
      </c>
      <c r="S17">
        <f t="shared" si="4"/>
        <v>3.5308768985059942</v>
      </c>
      <c r="T17">
        <f t="shared" si="5"/>
        <v>12.467091672403308</v>
      </c>
    </row>
    <row r="18" spans="9:20" x14ac:dyDescent="0.35">
      <c r="I18">
        <v>68.5</v>
      </c>
      <c r="J18">
        <v>65.788435357162697</v>
      </c>
      <c r="K18">
        <f t="shared" si="0"/>
        <v>2.7115646428373026</v>
      </c>
      <c r="L18">
        <f t="shared" si="1"/>
        <v>2.7115646428373026</v>
      </c>
      <c r="M18">
        <f t="shared" si="2"/>
        <v>7.3525828122853882</v>
      </c>
      <c r="P18">
        <v>70.2</v>
      </c>
      <c r="Q18">
        <v>68.469123101494006</v>
      </c>
      <c r="R18">
        <f t="shared" si="3"/>
        <v>1.730876898505997</v>
      </c>
      <c r="S18">
        <f t="shared" si="4"/>
        <v>1.730876898505997</v>
      </c>
      <c r="T18">
        <f t="shared" si="5"/>
        <v>2.9959348377817396</v>
      </c>
    </row>
    <row r="19" spans="9:20" x14ac:dyDescent="0.35">
      <c r="I19">
        <v>68.7</v>
      </c>
      <c r="J19">
        <v>67.2997522271951</v>
      </c>
      <c r="K19">
        <f t="shared" si="0"/>
        <v>1.400247772804903</v>
      </c>
      <c r="L19">
        <f t="shared" si="1"/>
        <v>1.400247772804903</v>
      </c>
      <c r="M19">
        <f t="shared" si="2"/>
        <v>1.9606938252450912</v>
      </c>
      <c r="P19">
        <v>69.2</v>
      </c>
      <c r="Q19">
        <v>68.469123101494006</v>
      </c>
      <c r="R19">
        <f t="shared" si="3"/>
        <v>0.73087689850599702</v>
      </c>
      <c r="S19">
        <f t="shared" si="4"/>
        <v>0.73087689850599702</v>
      </c>
      <c r="T19">
        <f t="shared" si="5"/>
        <v>0.53418104076974549</v>
      </c>
    </row>
    <row r="20" spans="9:20" x14ac:dyDescent="0.35">
      <c r="I20">
        <v>67.5</v>
      </c>
      <c r="J20">
        <v>66.977506823808298</v>
      </c>
      <c r="K20">
        <f t="shared" si="0"/>
        <v>0.52249317619170199</v>
      </c>
      <c r="L20">
        <f t="shared" si="1"/>
        <v>0.52249317619170199</v>
      </c>
      <c r="M20">
        <f t="shared" si="2"/>
        <v>0.27299911916689296</v>
      </c>
      <c r="P20">
        <v>66.5</v>
      </c>
      <c r="Q20">
        <v>68.469123101494006</v>
      </c>
      <c r="R20">
        <f t="shared" si="3"/>
        <v>-1.9691231014940058</v>
      </c>
      <c r="S20">
        <f t="shared" si="4"/>
        <v>1.9691231014940058</v>
      </c>
      <c r="T20">
        <f t="shared" si="5"/>
        <v>3.8774457888373726</v>
      </c>
    </row>
    <row r="21" spans="9:20" x14ac:dyDescent="0.35">
      <c r="I21">
        <v>62</v>
      </c>
      <c r="J21">
        <v>66.302057943346895</v>
      </c>
      <c r="K21">
        <f t="shared" si="0"/>
        <v>-4.3020579433468953</v>
      </c>
      <c r="L21">
        <f t="shared" si="1"/>
        <v>4.3020579433468953</v>
      </c>
      <c r="M21">
        <f t="shared" si="2"/>
        <v>18.507702547914118</v>
      </c>
      <c r="P21">
        <v>64.5</v>
      </c>
      <c r="Q21">
        <v>68.469123101494006</v>
      </c>
      <c r="R21">
        <f t="shared" si="3"/>
        <v>-3.9691231014940058</v>
      </c>
      <c r="S21">
        <f t="shared" si="4"/>
        <v>3.9691231014940058</v>
      </c>
      <c r="T21">
        <f t="shared" si="5"/>
        <v>15.753938194813395</v>
      </c>
    </row>
    <row r="22" spans="9:20" x14ac:dyDescent="0.35">
      <c r="I22">
        <v>62</v>
      </c>
      <c r="J22">
        <v>67.033794230513394</v>
      </c>
      <c r="K22">
        <f t="shared" si="0"/>
        <v>-5.0337942305133936</v>
      </c>
      <c r="L22">
        <f t="shared" si="1"/>
        <v>5.0337942305133936</v>
      </c>
      <c r="M22">
        <f t="shared" si="2"/>
        <v>25.339084355149929</v>
      </c>
      <c r="P22">
        <v>63.5</v>
      </c>
      <c r="Q22">
        <v>68.469123101494006</v>
      </c>
      <c r="R22">
        <f t="shared" si="3"/>
        <v>-4.9691231014940058</v>
      </c>
      <c r="S22">
        <f t="shared" si="4"/>
        <v>4.9691231014940058</v>
      </c>
      <c r="T22">
        <f t="shared" si="5"/>
        <v>24.692184397801409</v>
      </c>
    </row>
    <row r="23" spans="9:20" x14ac:dyDescent="0.35">
      <c r="I23">
        <v>73</v>
      </c>
      <c r="J23">
        <v>67.575560520050203</v>
      </c>
      <c r="K23">
        <f t="shared" si="0"/>
        <v>5.4244394799497968</v>
      </c>
      <c r="L23">
        <f t="shared" si="1"/>
        <v>5.4244394799497968</v>
      </c>
      <c r="M23">
        <f t="shared" si="2"/>
        <v>29.424543671638023</v>
      </c>
      <c r="P23">
        <v>62.3</v>
      </c>
      <c r="Q23">
        <v>68.279153103864203</v>
      </c>
      <c r="R23">
        <f t="shared" si="3"/>
        <v>-5.9791531038642063</v>
      </c>
      <c r="S23">
        <f t="shared" si="4"/>
        <v>5.9791531038642063</v>
      </c>
      <c r="T23">
        <f t="shared" si="5"/>
        <v>35.75027183944897</v>
      </c>
    </row>
    <row r="24" spans="9:20" x14ac:dyDescent="0.35">
      <c r="I24">
        <v>72</v>
      </c>
      <c r="J24">
        <v>67.707835925807203</v>
      </c>
      <c r="K24">
        <f t="shared" si="0"/>
        <v>4.2921640741927973</v>
      </c>
      <c r="L24">
        <f t="shared" si="1"/>
        <v>4.2921640741927973</v>
      </c>
      <c r="M24">
        <f t="shared" si="2"/>
        <v>18.422672439791313</v>
      </c>
      <c r="P24">
        <v>64</v>
      </c>
      <c r="Q24">
        <v>68.089183106234401</v>
      </c>
      <c r="R24">
        <f t="shared" si="3"/>
        <v>-4.0891831062344011</v>
      </c>
      <c r="S24">
        <f t="shared" si="4"/>
        <v>4.0891831062344011</v>
      </c>
      <c r="T24">
        <f t="shared" si="5"/>
        <v>16.721418476312824</v>
      </c>
    </row>
    <row r="25" spans="9:20" x14ac:dyDescent="0.35">
      <c r="I25">
        <v>73</v>
      </c>
      <c r="J25">
        <v>67.413734225772998</v>
      </c>
      <c r="K25">
        <f t="shared" si="0"/>
        <v>5.5862657742270017</v>
      </c>
      <c r="L25">
        <f t="shared" si="1"/>
        <v>5.5862657742270017</v>
      </c>
      <c r="M25">
        <f t="shared" si="2"/>
        <v>31.206365300300003</v>
      </c>
      <c r="P25">
        <v>62.7</v>
      </c>
      <c r="Q25">
        <v>67.779602369356297</v>
      </c>
      <c r="R25">
        <f t="shared" si="3"/>
        <v>-5.0796023693562944</v>
      </c>
      <c r="S25">
        <f t="shared" si="4"/>
        <v>5.0796023693562944</v>
      </c>
      <c r="T25">
        <f t="shared" si="5"/>
        <v>25.802360230770081</v>
      </c>
    </row>
    <row r="26" spans="9:20" x14ac:dyDescent="0.35">
      <c r="I26">
        <v>64</v>
      </c>
      <c r="J26">
        <v>67.441877929125596</v>
      </c>
      <c r="K26">
        <f t="shared" si="0"/>
        <v>-3.4418779291255959</v>
      </c>
      <c r="L26">
        <f t="shared" si="1"/>
        <v>3.4418779291255959</v>
      </c>
      <c r="M26">
        <f t="shared" si="2"/>
        <v>11.8465236790019</v>
      </c>
      <c r="P26">
        <v>70</v>
      </c>
      <c r="Q26">
        <v>69.883344194960102</v>
      </c>
      <c r="R26">
        <f t="shared" si="3"/>
        <v>0.11665580503989759</v>
      </c>
      <c r="S26">
        <f t="shared" si="4"/>
        <v>0.11665580503989759</v>
      </c>
      <c r="T26">
        <f t="shared" si="5"/>
        <v>1.3608576849506596E-2</v>
      </c>
    </row>
    <row r="27" spans="9:20" x14ac:dyDescent="0.35">
      <c r="I27">
        <v>69</v>
      </c>
      <c r="J27">
        <v>66.829752381207399</v>
      </c>
      <c r="K27">
        <f t="shared" si="0"/>
        <v>2.170247618792601</v>
      </c>
      <c r="L27">
        <f t="shared" si="1"/>
        <v>2.170247618792601</v>
      </c>
      <c r="M27">
        <f t="shared" si="2"/>
        <v>4.7099747268749548</v>
      </c>
      <c r="P27">
        <v>68.5</v>
      </c>
      <c r="Q27">
        <v>69.883344194960102</v>
      </c>
      <c r="R27">
        <f t="shared" si="3"/>
        <v>-1.3833441949601024</v>
      </c>
      <c r="S27">
        <f t="shared" si="4"/>
        <v>1.3833441949601024</v>
      </c>
      <c r="T27">
        <f t="shared" si="5"/>
        <v>1.9136411617298139</v>
      </c>
    </row>
    <row r="28" spans="9:20" x14ac:dyDescent="0.35">
      <c r="I28">
        <v>73</v>
      </c>
      <c r="J28">
        <v>67.441877929125596</v>
      </c>
      <c r="K28">
        <f t="shared" si="0"/>
        <v>5.5581220708744041</v>
      </c>
      <c r="L28">
        <f t="shared" si="1"/>
        <v>5.5581220708744041</v>
      </c>
      <c r="M28">
        <f t="shared" si="2"/>
        <v>30.892720954741176</v>
      </c>
      <c r="P28">
        <v>68</v>
      </c>
      <c r="Q28">
        <v>69.883344194960102</v>
      </c>
      <c r="R28">
        <f t="shared" si="3"/>
        <v>-1.8833441949601024</v>
      </c>
      <c r="S28">
        <f t="shared" si="4"/>
        <v>1.8833441949601024</v>
      </c>
      <c r="T28">
        <f t="shared" si="5"/>
        <v>3.5469853566899161</v>
      </c>
    </row>
    <row r="29" spans="9:20" x14ac:dyDescent="0.35">
      <c r="I29">
        <v>68</v>
      </c>
      <c r="J29">
        <v>69.2571467953656</v>
      </c>
      <c r="K29">
        <f t="shared" si="0"/>
        <v>-1.2571467953655997</v>
      </c>
      <c r="L29">
        <f t="shared" si="1"/>
        <v>1.2571467953655997</v>
      </c>
      <c r="M29">
        <f t="shared" si="2"/>
        <v>1.5804180650979971</v>
      </c>
      <c r="P29">
        <v>67</v>
      </c>
      <c r="Q29">
        <v>68.877206800106094</v>
      </c>
      <c r="R29">
        <f t="shared" si="3"/>
        <v>-1.8772068001060944</v>
      </c>
      <c r="S29">
        <f t="shared" si="4"/>
        <v>1.8772068001060944</v>
      </c>
      <c r="T29">
        <f t="shared" si="5"/>
        <v>3.5239053703645622</v>
      </c>
    </row>
    <row r="30" spans="9:20" x14ac:dyDescent="0.35">
      <c r="I30">
        <v>63</v>
      </c>
      <c r="J30">
        <v>66.534243496005502</v>
      </c>
      <c r="K30">
        <f t="shared" si="0"/>
        <v>-3.5342434960055016</v>
      </c>
      <c r="L30">
        <f t="shared" si="1"/>
        <v>3.5342434960055016</v>
      </c>
      <c r="M30">
        <f t="shared" si="2"/>
        <v>12.490877089057189</v>
      </c>
      <c r="P30">
        <v>70.5</v>
      </c>
      <c r="Q30">
        <v>68.117326809586999</v>
      </c>
      <c r="R30">
        <f t="shared" si="3"/>
        <v>2.3826731904130014</v>
      </c>
      <c r="S30">
        <f t="shared" si="4"/>
        <v>2.3826731904130014</v>
      </c>
      <c r="T30">
        <f t="shared" si="5"/>
        <v>5.6771315323128713</v>
      </c>
    </row>
    <row r="31" spans="9:20" x14ac:dyDescent="0.35">
      <c r="I31">
        <v>62.5</v>
      </c>
      <c r="J31">
        <v>66.703105716120902</v>
      </c>
      <c r="K31">
        <f t="shared" si="0"/>
        <v>-4.203105716120902</v>
      </c>
      <c r="L31">
        <f t="shared" si="1"/>
        <v>4.203105716120902</v>
      </c>
      <c r="M31">
        <f t="shared" si="2"/>
        <v>17.666097660888202</v>
      </c>
      <c r="P31">
        <v>69.5</v>
      </c>
      <c r="Q31">
        <v>68.117326809586999</v>
      </c>
      <c r="R31">
        <f t="shared" si="3"/>
        <v>1.3826731904130014</v>
      </c>
      <c r="S31">
        <f t="shared" si="4"/>
        <v>1.3826731904130014</v>
      </c>
      <c r="T31">
        <f t="shared" si="5"/>
        <v>1.911785151486868</v>
      </c>
    </row>
    <row r="32" spans="9:20" x14ac:dyDescent="0.35">
      <c r="I32">
        <v>60.1</v>
      </c>
      <c r="J32">
        <v>67.109782229565397</v>
      </c>
      <c r="K32">
        <f t="shared" si="0"/>
        <v>-7.0097822295653955</v>
      </c>
      <c r="L32">
        <f t="shared" si="1"/>
        <v>7.0097822295653955</v>
      </c>
      <c r="M32">
        <f t="shared" si="2"/>
        <v>49.137046905930809</v>
      </c>
      <c r="P32">
        <v>63</v>
      </c>
      <c r="Q32">
        <v>67.737386814327394</v>
      </c>
      <c r="R32">
        <f t="shared" si="3"/>
        <v>-4.7373868143273938</v>
      </c>
      <c r="S32">
        <f t="shared" si="4"/>
        <v>4.7373868143273938</v>
      </c>
      <c r="T32">
        <f t="shared" si="5"/>
        <v>22.442833828563053</v>
      </c>
    </row>
    <row r="33" spans="9:20" x14ac:dyDescent="0.35">
      <c r="I33">
        <v>71</v>
      </c>
      <c r="J33">
        <v>69.229003092013102</v>
      </c>
      <c r="K33">
        <f t="shared" si="0"/>
        <v>1.7709969079868983</v>
      </c>
      <c r="L33">
        <f t="shared" si="1"/>
        <v>1.7709969079868983</v>
      </c>
      <c r="M33">
        <f t="shared" si="2"/>
        <v>3.1364300480991547</v>
      </c>
      <c r="P33">
        <v>70.5</v>
      </c>
      <c r="Q33">
        <v>67.357446819067903</v>
      </c>
      <c r="R33">
        <f t="shared" si="3"/>
        <v>3.1425531809320972</v>
      </c>
      <c r="S33">
        <f t="shared" si="4"/>
        <v>3.1425531809320972</v>
      </c>
      <c r="T33">
        <f t="shared" si="5"/>
        <v>9.8756404949864418</v>
      </c>
    </row>
    <row r="34" spans="9:20" x14ac:dyDescent="0.35">
      <c r="I34">
        <v>66</v>
      </c>
      <c r="J34">
        <v>65.162237957568294</v>
      </c>
      <c r="K34">
        <f t="shared" si="0"/>
        <v>0.83776204243170582</v>
      </c>
      <c r="L34">
        <f t="shared" si="1"/>
        <v>0.83776204243170582</v>
      </c>
      <c r="M34">
        <f t="shared" si="2"/>
        <v>0.70184523973934332</v>
      </c>
      <c r="P34">
        <v>69</v>
      </c>
      <c r="Q34">
        <v>67.357446819067903</v>
      </c>
      <c r="R34">
        <f t="shared" si="3"/>
        <v>1.6425531809320972</v>
      </c>
      <c r="S34">
        <f t="shared" si="4"/>
        <v>1.6425531809320972</v>
      </c>
      <c r="T34">
        <f t="shared" si="5"/>
        <v>2.697980952190151</v>
      </c>
    </row>
    <row r="35" spans="9:20" x14ac:dyDescent="0.35">
      <c r="I35">
        <v>71</v>
      </c>
      <c r="J35">
        <v>67.413734225772998</v>
      </c>
      <c r="K35">
        <f t="shared" si="0"/>
        <v>3.5862657742270017</v>
      </c>
      <c r="L35">
        <f t="shared" si="1"/>
        <v>3.5862657742270017</v>
      </c>
      <c r="M35">
        <f t="shared" si="2"/>
        <v>12.861302203391995</v>
      </c>
      <c r="P35">
        <v>69</v>
      </c>
      <c r="Q35">
        <v>67.357446819067903</v>
      </c>
      <c r="R35">
        <f t="shared" si="3"/>
        <v>1.6425531809320972</v>
      </c>
      <c r="S35">
        <f t="shared" si="4"/>
        <v>1.6425531809320972</v>
      </c>
      <c r="T35">
        <f t="shared" si="5"/>
        <v>2.697980952190151</v>
      </c>
    </row>
    <row r="36" spans="9:20" x14ac:dyDescent="0.35">
      <c r="I36">
        <v>64</v>
      </c>
      <c r="J36">
        <v>67.807746072708795</v>
      </c>
      <c r="K36">
        <f t="shared" si="0"/>
        <v>-3.8077460727087953</v>
      </c>
      <c r="L36">
        <f t="shared" si="1"/>
        <v>3.8077460727087953</v>
      </c>
      <c r="M36">
        <f t="shared" si="2"/>
        <v>14.498930154229255</v>
      </c>
      <c r="P36">
        <v>70.5</v>
      </c>
      <c r="Q36">
        <v>67.357446819067903</v>
      </c>
      <c r="R36">
        <f t="shared" si="3"/>
        <v>3.1425531809320972</v>
      </c>
      <c r="S36">
        <f t="shared" si="4"/>
        <v>3.1425531809320972</v>
      </c>
      <c r="T36">
        <f t="shared" si="5"/>
        <v>9.8756404949864418</v>
      </c>
    </row>
    <row r="37" spans="9:20" x14ac:dyDescent="0.35">
      <c r="I37">
        <v>60</v>
      </c>
      <c r="J37">
        <v>64.810441665661301</v>
      </c>
      <c r="K37">
        <f t="shared" si="0"/>
        <v>-4.8104416656613012</v>
      </c>
      <c r="L37">
        <f t="shared" si="1"/>
        <v>4.8104416656613012</v>
      </c>
      <c r="M37">
        <f t="shared" si="2"/>
        <v>23.140349018730273</v>
      </c>
      <c r="P37">
        <v>70</v>
      </c>
      <c r="Q37">
        <v>67.153404969761795</v>
      </c>
      <c r="R37">
        <f t="shared" si="3"/>
        <v>2.8465950302382055</v>
      </c>
      <c r="S37">
        <f t="shared" si="4"/>
        <v>2.8465950302382055</v>
      </c>
      <c r="T37">
        <f t="shared" si="5"/>
        <v>8.1031032661768503</v>
      </c>
    </row>
    <row r="38" spans="9:20" x14ac:dyDescent="0.35">
      <c r="I38">
        <v>66</v>
      </c>
      <c r="J38">
        <v>65.950261651439902</v>
      </c>
      <c r="K38">
        <f t="shared" si="0"/>
        <v>4.9738348560097734E-2</v>
      </c>
      <c r="L38">
        <f t="shared" si="1"/>
        <v>4.9738348560097734E-2</v>
      </c>
      <c r="M38">
        <f t="shared" si="2"/>
        <v>2.4739033174857763E-3</v>
      </c>
      <c r="P38">
        <v>69</v>
      </c>
      <c r="Q38">
        <v>66.977506823808298</v>
      </c>
      <c r="R38">
        <f t="shared" si="3"/>
        <v>2.022493176191702</v>
      </c>
      <c r="S38">
        <f t="shared" si="4"/>
        <v>2.022493176191702</v>
      </c>
      <c r="T38">
        <f t="shared" si="5"/>
        <v>4.0904786477419988</v>
      </c>
    </row>
    <row r="39" spans="9:20" x14ac:dyDescent="0.35">
      <c r="I39">
        <v>63.5</v>
      </c>
      <c r="J39">
        <v>65.070770921672406</v>
      </c>
      <c r="K39">
        <f t="shared" si="0"/>
        <v>-1.5707709216724055</v>
      </c>
      <c r="L39">
        <f t="shared" si="1"/>
        <v>1.5707709216724055</v>
      </c>
      <c r="M39">
        <f t="shared" si="2"/>
        <v>2.4673212883715783</v>
      </c>
      <c r="P39">
        <v>72</v>
      </c>
      <c r="Q39">
        <v>66.977506823808298</v>
      </c>
      <c r="R39">
        <f t="shared" si="3"/>
        <v>5.022493176191702</v>
      </c>
      <c r="S39">
        <f t="shared" si="4"/>
        <v>5.022493176191702</v>
      </c>
      <c r="T39">
        <f t="shared" si="5"/>
        <v>25.225437704892212</v>
      </c>
    </row>
    <row r="40" spans="9:20" x14ac:dyDescent="0.35">
      <c r="I40">
        <v>70.7</v>
      </c>
      <c r="J40">
        <v>66.9001116395888</v>
      </c>
      <c r="K40">
        <f t="shared" si="0"/>
        <v>3.7998883604112024</v>
      </c>
      <c r="L40">
        <f t="shared" si="1"/>
        <v>3.7998883604112024</v>
      </c>
      <c r="M40">
        <f t="shared" si="2"/>
        <v>14.439151551588536</v>
      </c>
      <c r="P40">
        <v>71.5</v>
      </c>
      <c r="Q40">
        <v>66.977506823808298</v>
      </c>
      <c r="R40">
        <f t="shared" si="3"/>
        <v>4.522493176191702</v>
      </c>
      <c r="S40">
        <f t="shared" si="4"/>
        <v>4.522493176191702</v>
      </c>
      <c r="T40">
        <f t="shared" si="5"/>
        <v>20.45294452870051</v>
      </c>
    </row>
    <row r="41" spans="9:20" x14ac:dyDescent="0.35">
      <c r="I41">
        <v>70</v>
      </c>
      <c r="J41">
        <v>65.246669067625902</v>
      </c>
      <c r="K41">
        <f t="shared" si="0"/>
        <v>4.753330932374098</v>
      </c>
      <c r="L41">
        <f t="shared" si="1"/>
        <v>4.753330932374098</v>
      </c>
      <c r="M41">
        <f t="shared" si="2"/>
        <v>22.594154952664411</v>
      </c>
      <c r="P41">
        <v>72</v>
      </c>
      <c r="Q41">
        <v>69.285290498718197</v>
      </c>
      <c r="R41">
        <f t="shared" si="3"/>
        <v>2.7147095012818028</v>
      </c>
      <c r="S41">
        <f t="shared" si="4"/>
        <v>2.7147095012818028</v>
      </c>
      <c r="T41">
        <f t="shared" si="5"/>
        <v>7.3696476763496941</v>
      </c>
    </row>
    <row r="42" spans="9:20" x14ac:dyDescent="0.35">
      <c r="I42">
        <v>63</v>
      </c>
      <c r="J42">
        <v>65.542177952827799</v>
      </c>
      <c r="K42">
        <f t="shared" si="0"/>
        <v>-2.5421779528277995</v>
      </c>
      <c r="L42">
        <f t="shared" si="1"/>
        <v>2.5421779528277995</v>
      </c>
      <c r="M42">
        <f t="shared" si="2"/>
        <v>6.4626687438437411</v>
      </c>
      <c r="P42">
        <v>73</v>
      </c>
      <c r="Q42">
        <v>68.525410508199101</v>
      </c>
      <c r="R42">
        <f t="shared" si="3"/>
        <v>4.4745894918008986</v>
      </c>
      <c r="S42">
        <f t="shared" si="4"/>
        <v>4.4745894918008986</v>
      </c>
      <c r="T42">
        <f t="shared" si="5"/>
        <v>20.021951120135025</v>
      </c>
    </row>
    <row r="43" spans="9:20" x14ac:dyDescent="0.35">
      <c r="I43">
        <v>62</v>
      </c>
      <c r="J43">
        <v>67.413734225772998</v>
      </c>
      <c r="K43">
        <f t="shared" si="0"/>
        <v>-5.4137342257729983</v>
      </c>
      <c r="L43">
        <f t="shared" si="1"/>
        <v>5.4137342257729983</v>
      </c>
      <c r="M43">
        <f t="shared" si="2"/>
        <v>29.308518267305967</v>
      </c>
      <c r="P43">
        <v>71</v>
      </c>
      <c r="Q43">
        <v>68.145470512939497</v>
      </c>
      <c r="R43">
        <f t="shared" si="3"/>
        <v>2.8545294870605034</v>
      </c>
      <c r="S43">
        <f t="shared" si="4"/>
        <v>2.8545294870605034</v>
      </c>
      <c r="T43">
        <f t="shared" si="5"/>
        <v>8.1483385924979004</v>
      </c>
    </row>
    <row r="44" spans="9:20" x14ac:dyDescent="0.35">
      <c r="I44">
        <v>72</v>
      </c>
      <c r="J44">
        <v>66.449812385947794</v>
      </c>
      <c r="K44">
        <f t="shared" si="0"/>
        <v>5.5501876140522057</v>
      </c>
      <c r="L44">
        <f t="shared" si="1"/>
        <v>5.5501876140522057</v>
      </c>
      <c r="M44">
        <f t="shared" si="2"/>
        <v>30.804582551178516</v>
      </c>
      <c r="P44">
        <v>67</v>
      </c>
      <c r="Q44">
        <v>68.145470512939497</v>
      </c>
      <c r="R44">
        <f t="shared" si="3"/>
        <v>-1.1454705129394966</v>
      </c>
      <c r="S44">
        <f t="shared" si="4"/>
        <v>1.1454705129394966</v>
      </c>
      <c r="T44">
        <f t="shared" si="5"/>
        <v>1.3121026960138735</v>
      </c>
    </row>
    <row r="45" spans="9:20" x14ac:dyDescent="0.35">
      <c r="I45">
        <v>65</v>
      </c>
      <c r="J45">
        <v>63.726909086587703</v>
      </c>
      <c r="K45">
        <f t="shared" si="0"/>
        <v>1.2730909134122967</v>
      </c>
      <c r="L45">
        <f t="shared" si="1"/>
        <v>1.2730909134122967</v>
      </c>
      <c r="M45">
        <f t="shared" si="2"/>
        <v>1.620760473812956</v>
      </c>
      <c r="P45">
        <v>70.5</v>
      </c>
      <c r="Q45">
        <v>68.201757919644706</v>
      </c>
      <c r="R45">
        <f t="shared" si="3"/>
        <v>2.2982420803552941</v>
      </c>
      <c r="S45">
        <f t="shared" si="4"/>
        <v>2.2982420803552941</v>
      </c>
      <c r="T45">
        <f t="shared" si="5"/>
        <v>5.2819166599158303</v>
      </c>
    </row>
    <row r="46" spans="9:20" x14ac:dyDescent="0.35">
      <c r="I46">
        <v>64.5</v>
      </c>
      <c r="J46">
        <v>67.076009785542297</v>
      </c>
      <c r="K46">
        <f t="shared" si="0"/>
        <v>-2.576009785542297</v>
      </c>
      <c r="L46">
        <f t="shared" si="1"/>
        <v>2.576009785542297</v>
      </c>
      <c r="M46">
        <f t="shared" si="2"/>
        <v>6.6358264152096709</v>
      </c>
      <c r="P46">
        <v>72</v>
      </c>
      <c r="Q46">
        <v>67.955500515309794</v>
      </c>
      <c r="R46">
        <f t="shared" si="3"/>
        <v>4.0444994846902063</v>
      </c>
      <c r="S46">
        <f t="shared" si="4"/>
        <v>4.0444994846902063</v>
      </c>
      <c r="T46">
        <f t="shared" si="5"/>
        <v>16.357976081659345</v>
      </c>
    </row>
    <row r="47" spans="9:20" x14ac:dyDescent="0.35">
      <c r="I47">
        <v>67</v>
      </c>
      <c r="J47">
        <v>67.357446819067903</v>
      </c>
      <c r="K47">
        <f t="shared" si="0"/>
        <v>-0.35744681906790277</v>
      </c>
      <c r="L47">
        <f t="shared" si="1"/>
        <v>0.35744681906790277</v>
      </c>
      <c r="M47">
        <f t="shared" si="2"/>
        <v>0.12776822846176203</v>
      </c>
      <c r="P47">
        <v>71</v>
      </c>
      <c r="Q47">
        <v>67.955500515309794</v>
      </c>
      <c r="R47">
        <f t="shared" si="3"/>
        <v>3.0444994846902063</v>
      </c>
      <c r="S47">
        <f t="shared" si="4"/>
        <v>3.0444994846902063</v>
      </c>
      <c r="T47">
        <f t="shared" si="5"/>
        <v>9.2689771122789306</v>
      </c>
    </row>
    <row r="48" spans="9:20" x14ac:dyDescent="0.35">
      <c r="I48">
        <v>66</v>
      </c>
      <c r="J48">
        <v>67.681099407622298</v>
      </c>
      <c r="K48">
        <f t="shared" si="0"/>
        <v>-1.6810994076222983</v>
      </c>
      <c r="L48">
        <f t="shared" si="1"/>
        <v>1.6810994076222983</v>
      </c>
      <c r="M48">
        <f t="shared" si="2"/>
        <v>2.8260952183080423</v>
      </c>
      <c r="P48">
        <v>69</v>
      </c>
      <c r="Q48">
        <v>67.955500515309794</v>
      </c>
      <c r="R48">
        <f t="shared" si="3"/>
        <v>1.0444994846902063</v>
      </c>
      <c r="S48">
        <f t="shared" si="4"/>
        <v>1.0444994846902063</v>
      </c>
      <c r="T48">
        <f t="shared" si="5"/>
        <v>1.0909791735181065</v>
      </c>
    </row>
    <row r="49" spans="9:20" x14ac:dyDescent="0.35">
      <c r="I49">
        <v>69</v>
      </c>
      <c r="J49">
        <v>66.210590907451106</v>
      </c>
      <c r="K49">
        <f t="shared" si="0"/>
        <v>2.7894090925488939</v>
      </c>
      <c r="L49">
        <f t="shared" si="1"/>
        <v>2.7894090925488939</v>
      </c>
      <c r="M49">
        <f t="shared" si="2"/>
        <v>7.7808030855944441</v>
      </c>
      <c r="P49">
        <v>65</v>
      </c>
      <c r="Q49">
        <v>67.955500515309794</v>
      </c>
      <c r="R49">
        <f t="shared" si="3"/>
        <v>-2.9555005153097937</v>
      </c>
      <c r="S49">
        <f t="shared" si="4"/>
        <v>2.9555005153097937</v>
      </c>
      <c r="T49">
        <f t="shared" si="5"/>
        <v>8.7349832959964555</v>
      </c>
    </row>
    <row r="50" spans="9:20" x14ac:dyDescent="0.35">
      <c r="I50">
        <v>71</v>
      </c>
      <c r="J50">
        <v>66.1965190557748</v>
      </c>
      <c r="K50">
        <f t="shared" si="0"/>
        <v>4.8034809442251998</v>
      </c>
      <c r="L50">
        <f t="shared" si="1"/>
        <v>4.8034809442251998</v>
      </c>
      <c r="M50">
        <f t="shared" si="2"/>
        <v>23.073429181534618</v>
      </c>
      <c r="P50">
        <v>65.2</v>
      </c>
      <c r="Q50">
        <v>68.131398661263304</v>
      </c>
      <c r="R50">
        <f t="shared" si="3"/>
        <v>-2.9313986612633016</v>
      </c>
      <c r="S50">
        <f t="shared" si="4"/>
        <v>2.9313986612633016</v>
      </c>
      <c r="T50">
        <f t="shared" si="5"/>
        <v>8.5930981112562765</v>
      </c>
    </row>
    <row r="51" spans="9:20" x14ac:dyDescent="0.35">
      <c r="I51">
        <v>67.5</v>
      </c>
      <c r="J51">
        <v>67.723314962651102</v>
      </c>
      <c r="K51">
        <f t="shared" si="0"/>
        <v>-0.22331496265110218</v>
      </c>
      <c r="L51">
        <f t="shared" si="1"/>
        <v>0.22331496265110218</v>
      </c>
      <c r="M51">
        <f t="shared" si="2"/>
        <v>4.9869572543863164E-2</v>
      </c>
      <c r="P51">
        <v>67.7</v>
      </c>
      <c r="Q51">
        <v>67.941428663633502</v>
      </c>
      <c r="R51">
        <f t="shared" si="3"/>
        <v>-0.24142866363349924</v>
      </c>
      <c r="S51">
        <f t="shared" si="4"/>
        <v>0.24142866363349924</v>
      </c>
      <c r="T51">
        <f t="shared" si="5"/>
        <v>5.8287799623857321E-2</v>
      </c>
    </row>
    <row r="52" spans="9:20" x14ac:dyDescent="0.35">
      <c r="I52">
        <v>65</v>
      </c>
      <c r="J52">
        <v>67.589632371726495</v>
      </c>
      <c r="K52">
        <f t="shared" si="0"/>
        <v>-2.5896323717264949</v>
      </c>
      <c r="L52">
        <f t="shared" si="1"/>
        <v>2.5896323717264949</v>
      </c>
      <c r="M52">
        <f t="shared" si="2"/>
        <v>6.7061958206937904</v>
      </c>
      <c r="P52">
        <v>68</v>
      </c>
      <c r="Q52">
        <v>67.765530517680006</v>
      </c>
      <c r="R52">
        <f t="shared" si="3"/>
        <v>0.23446948231999443</v>
      </c>
      <c r="S52">
        <f t="shared" si="4"/>
        <v>0.23446948231999443</v>
      </c>
      <c r="T52">
        <f t="shared" si="5"/>
        <v>5.4975938139406176E-2</v>
      </c>
    </row>
    <row r="53" spans="9:20" x14ac:dyDescent="0.35">
      <c r="I53">
        <v>66</v>
      </c>
      <c r="J53">
        <v>67.955500515309794</v>
      </c>
      <c r="K53">
        <f t="shared" si="0"/>
        <v>-1.9555005153097937</v>
      </c>
      <c r="L53">
        <f t="shared" si="1"/>
        <v>1.9555005153097937</v>
      </c>
      <c r="M53">
        <f t="shared" si="2"/>
        <v>3.8239822653768689</v>
      </c>
      <c r="P53">
        <v>68</v>
      </c>
      <c r="Q53">
        <v>67.765530517680006</v>
      </c>
      <c r="R53">
        <f t="shared" si="3"/>
        <v>0.23446948231999443</v>
      </c>
      <c r="S53">
        <f t="shared" si="4"/>
        <v>0.23446948231999443</v>
      </c>
      <c r="T53">
        <f t="shared" si="5"/>
        <v>5.4975938139406176E-2</v>
      </c>
    </row>
    <row r="54" spans="9:20" x14ac:dyDescent="0.35">
      <c r="I54">
        <v>67</v>
      </c>
      <c r="J54">
        <v>67.631847926755299</v>
      </c>
      <c r="K54">
        <f t="shared" si="0"/>
        <v>-0.63184792675529877</v>
      </c>
      <c r="L54">
        <f t="shared" si="1"/>
        <v>0.63184792675529877</v>
      </c>
      <c r="M54">
        <f t="shared" si="2"/>
        <v>0.39923180254496943</v>
      </c>
      <c r="P54">
        <v>62</v>
      </c>
      <c r="Q54">
        <v>67.765530517680006</v>
      </c>
      <c r="R54">
        <f t="shared" si="3"/>
        <v>-5.7655305176800056</v>
      </c>
      <c r="S54">
        <f t="shared" si="4"/>
        <v>5.7655305176800056</v>
      </c>
      <c r="T54">
        <f t="shared" si="5"/>
        <v>33.241342150299474</v>
      </c>
    </row>
    <row r="55" spans="9:20" x14ac:dyDescent="0.35">
      <c r="I55">
        <v>79</v>
      </c>
      <c r="J55">
        <v>67.413734225772998</v>
      </c>
      <c r="K55">
        <f t="shared" si="0"/>
        <v>11.586265774227002</v>
      </c>
      <c r="L55">
        <f t="shared" si="1"/>
        <v>11.586265774227002</v>
      </c>
      <c r="M55">
        <f t="shared" si="2"/>
        <v>134.24155459102403</v>
      </c>
      <c r="P55">
        <v>67.5</v>
      </c>
      <c r="Q55">
        <v>67.385590522420401</v>
      </c>
      <c r="R55">
        <f t="shared" si="3"/>
        <v>0.11440947757959918</v>
      </c>
      <c r="S55">
        <f t="shared" si="4"/>
        <v>0.11440947757959918</v>
      </c>
      <c r="T55">
        <f t="shared" si="5"/>
        <v>1.3089528560036808E-2</v>
      </c>
    </row>
    <row r="56" spans="9:20" x14ac:dyDescent="0.35">
      <c r="I56">
        <v>68.5</v>
      </c>
      <c r="J56">
        <v>67.033794230513394</v>
      </c>
      <c r="K56">
        <f t="shared" si="0"/>
        <v>1.4662057694866064</v>
      </c>
      <c r="L56">
        <f t="shared" si="1"/>
        <v>1.4662057694866064</v>
      </c>
      <c r="M56">
        <f t="shared" si="2"/>
        <v>2.1497593584758117</v>
      </c>
      <c r="P56">
        <v>66.5</v>
      </c>
      <c r="Q56">
        <v>67.385590522420401</v>
      </c>
      <c r="R56">
        <f t="shared" si="3"/>
        <v>-0.88559052242040082</v>
      </c>
      <c r="S56">
        <f t="shared" si="4"/>
        <v>0.88559052242040082</v>
      </c>
      <c r="T56">
        <f t="shared" si="5"/>
        <v>0.78427057340083839</v>
      </c>
    </row>
    <row r="57" spans="9:20" x14ac:dyDescent="0.35">
      <c r="I57">
        <v>64</v>
      </c>
      <c r="J57">
        <v>64.923016479071507</v>
      </c>
      <c r="K57">
        <f t="shared" si="0"/>
        <v>-0.92301647907150652</v>
      </c>
      <c r="L57">
        <f t="shared" si="1"/>
        <v>0.92301647907150652</v>
      </c>
      <c r="M57">
        <f t="shared" si="2"/>
        <v>0.8519594206375608</v>
      </c>
      <c r="P57">
        <v>66</v>
      </c>
      <c r="Q57">
        <v>67.385590522420401</v>
      </c>
      <c r="R57">
        <f t="shared" si="3"/>
        <v>-1.3855905224204008</v>
      </c>
      <c r="S57">
        <f t="shared" si="4"/>
        <v>1.3855905224204008</v>
      </c>
      <c r="T57">
        <f t="shared" si="5"/>
        <v>1.9198610958212392</v>
      </c>
    </row>
    <row r="58" spans="9:20" x14ac:dyDescent="0.35">
      <c r="I58">
        <v>70</v>
      </c>
      <c r="J58">
        <v>68.145470512939497</v>
      </c>
      <c r="K58">
        <f t="shared" si="0"/>
        <v>1.8545294870605034</v>
      </c>
      <c r="L58">
        <f t="shared" si="1"/>
        <v>1.8545294870605034</v>
      </c>
      <c r="M58">
        <f t="shared" si="2"/>
        <v>3.4392796183768937</v>
      </c>
      <c r="P58">
        <v>67</v>
      </c>
      <c r="Q58">
        <v>67.821817924385101</v>
      </c>
      <c r="R58">
        <f t="shared" si="3"/>
        <v>-0.82181792438510115</v>
      </c>
      <c r="S58">
        <f t="shared" si="4"/>
        <v>0.82181792438510115</v>
      </c>
      <c r="T58">
        <f t="shared" si="5"/>
        <v>0.67538470084063584</v>
      </c>
    </row>
    <row r="59" spans="9:20" x14ac:dyDescent="0.35">
      <c r="I59">
        <v>62</v>
      </c>
      <c r="J59">
        <v>69.229003092013102</v>
      </c>
      <c r="K59">
        <f t="shared" si="0"/>
        <v>-7.2290030920131017</v>
      </c>
      <c r="L59">
        <f t="shared" si="1"/>
        <v>7.2290030920131017</v>
      </c>
      <c r="M59">
        <f t="shared" si="2"/>
        <v>52.258485704334987</v>
      </c>
      <c r="P59">
        <v>68</v>
      </c>
      <c r="Q59">
        <v>67.385590522420401</v>
      </c>
      <c r="R59">
        <f t="shared" si="3"/>
        <v>0.61440947757959918</v>
      </c>
      <c r="S59">
        <f t="shared" si="4"/>
        <v>0.61440947757959918</v>
      </c>
      <c r="T59">
        <f t="shared" si="5"/>
        <v>0.377499006139636</v>
      </c>
    </row>
    <row r="60" spans="9:20" x14ac:dyDescent="0.35">
      <c r="I60">
        <v>61.2</v>
      </c>
      <c r="J60">
        <v>67.109782229565397</v>
      </c>
      <c r="K60">
        <f t="shared" si="0"/>
        <v>-5.9097822295653941</v>
      </c>
      <c r="L60">
        <f t="shared" si="1"/>
        <v>5.9097822295653941</v>
      </c>
      <c r="M60">
        <f t="shared" si="2"/>
        <v>34.925526000886919</v>
      </c>
      <c r="P60">
        <v>68</v>
      </c>
      <c r="Q60">
        <v>67.385590522420401</v>
      </c>
      <c r="R60">
        <f t="shared" si="3"/>
        <v>0.61440947757959918</v>
      </c>
      <c r="S60">
        <f t="shared" si="4"/>
        <v>0.61440947757959918</v>
      </c>
      <c r="T60">
        <f t="shared" si="5"/>
        <v>0.377499006139636</v>
      </c>
    </row>
    <row r="61" spans="9:20" x14ac:dyDescent="0.35">
      <c r="I61">
        <v>65</v>
      </c>
      <c r="J61">
        <v>64.430501670401696</v>
      </c>
      <c r="K61">
        <f t="shared" si="0"/>
        <v>0.5694983295983036</v>
      </c>
      <c r="L61">
        <f t="shared" si="1"/>
        <v>0.5694983295983036</v>
      </c>
      <c r="M61">
        <f t="shared" si="2"/>
        <v>0.32432834741525807</v>
      </c>
      <c r="P61">
        <v>71</v>
      </c>
      <c r="Q61">
        <v>67.7514586660037</v>
      </c>
      <c r="R61">
        <f t="shared" si="3"/>
        <v>3.2485413339963003</v>
      </c>
      <c r="S61">
        <f t="shared" si="4"/>
        <v>3.2485413339963003</v>
      </c>
      <c r="T61">
        <f t="shared" si="5"/>
        <v>10.553020798682462</v>
      </c>
    </row>
    <row r="62" spans="9:20" x14ac:dyDescent="0.35">
      <c r="I62">
        <v>71</v>
      </c>
      <c r="J62">
        <v>65.922117948087404</v>
      </c>
      <c r="K62">
        <f t="shared" si="0"/>
        <v>5.0778820519125958</v>
      </c>
      <c r="L62">
        <f t="shared" si="1"/>
        <v>5.0778820519125958</v>
      </c>
      <c r="M62">
        <f t="shared" si="2"/>
        <v>25.784886133136073</v>
      </c>
      <c r="P62">
        <v>66</v>
      </c>
      <c r="Q62">
        <v>67.7514586660037</v>
      </c>
      <c r="R62">
        <f t="shared" si="3"/>
        <v>-1.7514586660036997</v>
      </c>
      <c r="S62">
        <f t="shared" si="4"/>
        <v>1.7514586660036997</v>
      </c>
      <c r="T62">
        <f t="shared" si="5"/>
        <v>3.0676074587194595</v>
      </c>
    </row>
    <row r="63" spans="9:20" x14ac:dyDescent="0.35">
      <c r="I63">
        <v>69</v>
      </c>
      <c r="J63">
        <v>66.625710531901305</v>
      </c>
      <c r="K63">
        <f t="shared" si="0"/>
        <v>2.374289468098695</v>
      </c>
      <c r="L63">
        <f t="shared" si="1"/>
        <v>2.374289468098695</v>
      </c>
      <c r="M63">
        <f t="shared" si="2"/>
        <v>5.6372504783243844</v>
      </c>
      <c r="P63">
        <v>62</v>
      </c>
      <c r="Q63">
        <v>67.7514586660037</v>
      </c>
      <c r="R63">
        <f t="shared" si="3"/>
        <v>-5.7514586660036997</v>
      </c>
      <c r="S63">
        <f t="shared" si="4"/>
        <v>5.7514586660036997</v>
      </c>
      <c r="T63">
        <f t="shared" si="5"/>
        <v>33.079276786749055</v>
      </c>
    </row>
    <row r="64" spans="9:20" x14ac:dyDescent="0.35">
      <c r="I64">
        <v>63</v>
      </c>
      <c r="J64">
        <v>64.944124256585894</v>
      </c>
      <c r="K64">
        <f t="shared" si="0"/>
        <v>-1.9441242565858943</v>
      </c>
      <c r="L64">
        <f t="shared" si="1"/>
        <v>1.9441242565858943</v>
      </c>
      <c r="M64">
        <f t="shared" si="2"/>
        <v>3.7796191250456559</v>
      </c>
      <c r="P64">
        <v>67</v>
      </c>
      <c r="Q64">
        <v>67.195620524790698</v>
      </c>
      <c r="R64">
        <f t="shared" si="3"/>
        <v>-0.19562052479069791</v>
      </c>
      <c r="S64">
        <f t="shared" si="4"/>
        <v>0.19562052479069791</v>
      </c>
      <c r="T64">
        <f t="shared" si="5"/>
        <v>3.8267389719388055E-2</v>
      </c>
    </row>
    <row r="65" spans="9:20" x14ac:dyDescent="0.35">
      <c r="I65">
        <v>65.5</v>
      </c>
      <c r="J65">
        <v>68.117326809586999</v>
      </c>
      <c r="K65">
        <f t="shared" si="0"/>
        <v>-2.6173268095869986</v>
      </c>
      <c r="L65">
        <f t="shared" si="1"/>
        <v>2.6173268095869986</v>
      </c>
      <c r="M65">
        <f t="shared" si="2"/>
        <v>6.8503996281828572</v>
      </c>
      <c r="P65">
        <v>66</v>
      </c>
      <c r="Q65">
        <v>67.195620524790698</v>
      </c>
      <c r="R65">
        <f t="shared" si="3"/>
        <v>-1.1956205247906979</v>
      </c>
      <c r="S65">
        <f t="shared" si="4"/>
        <v>1.1956205247906979</v>
      </c>
      <c r="T65">
        <f t="shared" si="5"/>
        <v>1.429508439300784</v>
      </c>
    </row>
    <row r="66" spans="9:20" x14ac:dyDescent="0.35">
      <c r="I66">
        <v>73.2</v>
      </c>
      <c r="J66">
        <v>69.883344194960102</v>
      </c>
      <c r="K66">
        <f t="shared" si="0"/>
        <v>3.3166558050399004</v>
      </c>
      <c r="L66">
        <f t="shared" si="1"/>
        <v>3.3166558050399004</v>
      </c>
      <c r="M66">
        <f t="shared" si="2"/>
        <v>11.00020572910487</v>
      </c>
      <c r="P66">
        <v>63.5</v>
      </c>
      <c r="Q66">
        <v>67.195620524790698</v>
      </c>
      <c r="R66">
        <f t="shared" si="3"/>
        <v>-3.6956205247906979</v>
      </c>
      <c r="S66">
        <f t="shared" si="4"/>
        <v>3.6956205247906979</v>
      </c>
      <c r="T66">
        <f t="shared" si="5"/>
        <v>13.657611063254274</v>
      </c>
    </row>
    <row r="67" spans="9:20" x14ac:dyDescent="0.35">
      <c r="I67">
        <v>63</v>
      </c>
      <c r="J67">
        <v>65.514034249475301</v>
      </c>
      <c r="K67">
        <f t="shared" si="0"/>
        <v>-2.5140342494753014</v>
      </c>
      <c r="L67">
        <f t="shared" si="1"/>
        <v>2.5140342494753014</v>
      </c>
      <c r="M67">
        <f t="shared" si="2"/>
        <v>6.320368207534842</v>
      </c>
      <c r="P67">
        <v>71</v>
      </c>
      <c r="Q67">
        <v>67.005650527160896</v>
      </c>
      <c r="R67">
        <f t="shared" si="3"/>
        <v>3.9943494728391045</v>
      </c>
      <c r="S67">
        <f t="shared" si="4"/>
        <v>3.9943494728391045</v>
      </c>
      <c r="T67">
        <f t="shared" si="5"/>
        <v>15.954827711170031</v>
      </c>
    </row>
    <row r="68" spans="9:20" x14ac:dyDescent="0.35">
      <c r="I68">
        <v>64.5</v>
      </c>
      <c r="J68">
        <v>68.792775690048401</v>
      </c>
      <c r="K68">
        <f t="shared" ref="K68:K131" si="6">I68-J68</f>
        <v>-4.2927756900484013</v>
      </c>
      <c r="L68">
        <f t="shared" ref="L68:L131" si="7">ABS(K68)</f>
        <v>4.2927756900484013</v>
      </c>
      <c r="M68">
        <f t="shared" ref="M68:M131" si="8">K68^2</f>
        <v>18.427923125070528</v>
      </c>
      <c r="P68">
        <v>64</v>
      </c>
      <c r="Q68">
        <v>67.005650527160896</v>
      </c>
      <c r="R68">
        <f t="shared" ref="R68:R131" si="9">P68-Q68</f>
        <v>-3.0056505271608955</v>
      </c>
      <c r="S68">
        <f t="shared" ref="S68:S131" si="10">ABS(R68)</f>
        <v>3.0056505271608955</v>
      </c>
      <c r="T68">
        <f t="shared" ref="T68:T131" si="11">R68^2</f>
        <v>9.0339350914225687</v>
      </c>
    </row>
    <row r="69" spans="9:20" x14ac:dyDescent="0.35">
      <c r="I69">
        <v>63.5</v>
      </c>
      <c r="J69">
        <v>65.788435357162697</v>
      </c>
      <c r="K69">
        <f t="shared" si="6"/>
        <v>-2.2884353571626974</v>
      </c>
      <c r="L69">
        <f t="shared" si="7"/>
        <v>2.2884353571626974</v>
      </c>
      <c r="M69">
        <f t="shared" si="8"/>
        <v>5.2369363839123624</v>
      </c>
      <c r="P69">
        <v>63</v>
      </c>
      <c r="Q69">
        <v>67.005650527160896</v>
      </c>
      <c r="R69">
        <f t="shared" si="9"/>
        <v>-4.0056505271608955</v>
      </c>
      <c r="S69">
        <f t="shared" si="10"/>
        <v>4.0056505271608955</v>
      </c>
      <c r="T69">
        <f t="shared" si="11"/>
        <v>16.045236145744362</v>
      </c>
    </row>
    <row r="70" spans="9:20" x14ac:dyDescent="0.35">
      <c r="I70">
        <v>64.5</v>
      </c>
      <c r="J70">
        <v>66.829752381207399</v>
      </c>
      <c r="K70">
        <f t="shared" si="6"/>
        <v>-2.329752381207399</v>
      </c>
      <c r="L70">
        <f t="shared" si="7"/>
        <v>2.329752381207399</v>
      </c>
      <c r="M70">
        <f t="shared" si="8"/>
        <v>5.427746157741546</v>
      </c>
      <c r="P70">
        <v>71</v>
      </c>
      <c r="Q70">
        <v>67.005650527160896</v>
      </c>
      <c r="R70">
        <f t="shared" si="9"/>
        <v>3.9943494728391045</v>
      </c>
      <c r="S70">
        <f t="shared" si="10"/>
        <v>3.9943494728391045</v>
      </c>
      <c r="T70">
        <f t="shared" si="11"/>
        <v>15.954827711170031</v>
      </c>
    </row>
    <row r="71" spans="9:20" x14ac:dyDescent="0.35">
      <c r="I71">
        <v>63.5</v>
      </c>
      <c r="J71">
        <v>67.061937933866005</v>
      </c>
      <c r="K71">
        <f t="shared" si="6"/>
        <v>-3.5619379338660053</v>
      </c>
      <c r="L71">
        <f t="shared" si="7"/>
        <v>3.5619379338660053</v>
      </c>
      <c r="M71">
        <f t="shared" si="8"/>
        <v>12.687401844713627</v>
      </c>
      <c r="P71">
        <v>70.5</v>
      </c>
      <c r="Q71">
        <v>66.625710531901305</v>
      </c>
      <c r="R71">
        <f t="shared" si="9"/>
        <v>3.874289468098695</v>
      </c>
      <c r="S71">
        <f t="shared" si="10"/>
        <v>3.874289468098695</v>
      </c>
      <c r="T71">
        <f t="shared" si="11"/>
        <v>15.010118882620469</v>
      </c>
    </row>
    <row r="72" spans="9:20" x14ac:dyDescent="0.35">
      <c r="I72">
        <v>70</v>
      </c>
      <c r="J72">
        <v>67.357446819067903</v>
      </c>
      <c r="K72">
        <f t="shared" si="6"/>
        <v>2.6425531809320972</v>
      </c>
      <c r="L72">
        <f t="shared" si="7"/>
        <v>2.6425531809320972</v>
      </c>
      <c r="M72">
        <f t="shared" si="8"/>
        <v>6.9830873140543455</v>
      </c>
      <c r="P72">
        <v>70.5</v>
      </c>
      <c r="Q72">
        <v>66.625710531901305</v>
      </c>
      <c r="R72">
        <f t="shared" si="9"/>
        <v>3.874289468098695</v>
      </c>
      <c r="S72">
        <f t="shared" si="10"/>
        <v>3.874289468098695</v>
      </c>
      <c r="T72">
        <f t="shared" si="11"/>
        <v>15.010118882620469</v>
      </c>
    </row>
    <row r="73" spans="9:20" x14ac:dyDescent="0.35">
      <c r="I73">
        <v>63</v>
      </c>
      <c r="J73">
        <v>67.005650527160896</v>
      </c>
      <c r="K73">
        <f t="shared" si="6"/>
        <v>-4.0056505271608955</v>
      </c>
      <c r="L73">
        <f t="shared" si="7"/>
        <v>4.0056505271608955</v>
      </c>
      <c r="M73">
        <f t="shared" si="8"/>
        <v>16.045236145744362</v>
      </c>
      <c r="P73">
        <v>64.5</v>
      </c>
      <c r="Q73">
        <v>66.625710531901305</v>
      </c>
      <c r="R73">
        <f t="shared" si="9"/>
        <v>-2.125710531901305</v>
      </c>
      <c r="S73">
        <f t="shared" si="10"/>
        <v>2.125710531901305</v>
      </c>
      <c r="T73">
        <f t="shared" si="11"/>
        <v>4.5186452654361293</v>
      </c>
    </row>
    <row r="74" spans="9:20" x14ac:dyDescent="0.35">
      <c r="I74">
        <v>65.5</v>
      </c>
      <c r="J74">
        <v>66.9001116395888</v>
      </c>
      <c r="K74">
        <f t="shared" si="6"/>
        <v>-1.4001116395888005</v>
      </c>
      <c r="L74">
        <f t="shared" si="7"/>
        <v>1.4001116395888005</v>
      </c>
      <c r="M74">
        <f t="shared" si="8"/>
        <v>1.960312603312039</v>
      </c>
      <c r="P74">
        <v>64</v>
      </c>
      <c r="Q74">
        <v>66.815680529531093</v>
      </c>
      <c r="R74">
        <f t="shared" si="9"/>
        <v>-2.8156805295310932</v>
      </c>
      <c r="S74">
        <f t="shared" si="10"/>
        <v>2.8156805295310932</v>
      </c>
      <c r="T74">
        <f t="shared" si="11"/>
        <v>7.9280568443804968</v>
      </c>
    </row>
    <row r="75" spans="9:20" x14ac:dyDescent="0.35">
      <c r="I75">
        <v>69</v>
      </c>
      <c r="J75">
        <v>66.330201646699507</v>
      </c>
      <c r="K75">
        <f t="shared" si="6"/>
        <v>2.669798353300493</v>
      </c>
      <c r="L75">
        <f t="shared" si="7"/>
        <v>2.669798353300493</v>
      </c>
      <c r="M75">
        <f t="shared" si="8"/>
        <v>7.1278232472860239</v>
      </c>
      <c r="P75">
        <v>62.5</v>
      </c>
      <c r="Q75">
        <v>66.815680529531093</v>
      </c>
      <c r="R75">
        <f t="shared" si="9"/>
        <v>-4.3156805295310932</v>
      </c>
      <c r="S75">
        <f t="shared" si="10"/>
        <v>4.3156805295310932</v>
      </c>
      <c r="T75">
        <f t="shared" si="11"/>
        <v>18.625098432973775</v>
      </c>
    </row>
    <row r="76" spans="9:20" x14ac:dyDescent="0.35">
      <c r="I76">
        <v>62</v>
      </c>
      <c r="J76">
        <v>66.653854235253903</v>
      </c>
      <c r="K76">
        <f t="shared" si="6"/>
        <v>-4.6538542352539025</v>
      </c>
      <c r="L76">
        <f t="shared" si="7"/>
        <v>4.6538542352539025</v>
      </c>
      <c r="M76">
        <f t="shared" si="8"/>
        <v>21.658359242990684</v>
      </c>
      <c r="P76">
        <v>70</v>
      </c>
      <c r="Q76">
        <v>66.625710531901305</v>
      </c>
      <c r="R76">
        <f t="shared" si="9"/>
        <v>3.374289468098695</v>
      </c>
      <c r="S76">
        <f t="shared" si="10"/>
        <v>3.374289468098695</v>
      </c>
      <c r="T76">
        <f t="shared" si="11"/>
        <v>11.385829414521774</v>
      </c>
    </row>
    <row r="77" spans="9:20" x14ac:dyDescent="0.35">
      <c r="I77">
        <v>72</v>
      </c>
      <c r="J77">
        <v>66.710141641958998</v>
      </c>
      <c r="K77">
        <f t="shared" si="6"/>
        <v>5.2898583580410019</v>
      </c>
      <c r="L77">
        <f t="shared" si="7"/>
        <v>5.2898583580410019</v>
      </c>
      <c r="M77">
        <f t="shared" si="8"/>
        <v>27.982601448136244</v>
      </c>
      <c r="P77">
        <v>69</v>
      </c>
      <c r="Q77">
        <v>66.625710531901305</v>
      </c>
      <c r="R77">
        <f t="shared" si="9"/>
        <v>2.374289468098695</v>
      </c>
      <c r="S77">
        <f t="shared" si="10"/>
        <v>2.374289468098695</v>
      </c>
      <c r="T77">
        <f t="shared" si="11"/>
        <v>5.6372504783243844</v>
      </c>
    </row>
    <row r="78" spans="9:20" x14ac:dyDescent="0.35">
      <c r="I78">
        <v>68.5</v>
      </c>
      <c r="J78">
        <v>68.792775690048401</v>
      </c>
      <c r="K78">
        <f t="shared" si="6"/>
        <v>-0.29277569004840132</v>
      </c>
      <c r="L78">
        <f t="shared" si="7"/>
        <v>0.29277569004840132</v>
      </c>
      <c r="M78">
        <f t="shared" si="8"/>
        <v>8.5717604683317558E-2</v>
      </c>
      <c r="P78">
        <v>64</v>
      </c>
      <c r="Q78">
        <v>66.625710531901305</v>
      </c>
      <c r="R78">
        <f t="shared" si="9"/>
        <v>-2.625710531901305</v>
      </c>
      <c r="S78">
        <f t="shared" si="10"/>
        <v>2.625710531901305</v>
      </c>
      <c r="T78">
        <f t="shared" si="11"/>
        <v>6.8943557973374343</v>
      </c>
    </row>
    <row r="79" spans="9:20" x14ac:dyDescent="0.35">
      <c r="I79">
        <v>70.5</v>
      </c>
      <c r="J79">
        <v>64.923016479071507</v>
      </c>
      <c r="K79">
        <f t="shared" si="6"/>
        <v>5.5769835209284935</v>
      </c>
      <c r="L79">
        <f t="shared" si="7"/>
        <v>5.5769835209284935</v>
      </c>
      <c r="M79">
        <f t="shared" si="8"/>
        <v>31.102745192707975</v>
      </c>
      <c r="P79">
        <v>70</v>
      </c>
      <c r="Q79">
        <v>68.933494206811204</v>
      </c>
      <c r="R79">
        <f t="shared" si="9"/>
        <v>1.0665057931887958</v>
      </c>
      <c r="S79">
        <f t="shared" si="10"/>
        <v>1.0665057931887958</v>
      </c>
      <c r="T79">
        <f t="shared" si="11"/>
        <v>1.1374346069052625</v>
      </c>
    </row>
    <row r="80" spans="9:20" x14ac:dyDescent="0.35">
      <c r="I80">
        <v>65</v>
      </c>
      <c r="J80">
        <v>67.413734225772998</v>
      </c>
      <c r="K80">
        <f t="shared" si="6"/>
        <v>-2.4137342257729983</v>
      </c>
      <c r="L80">
        <f t="shared" si="7"/>
        <v>2.4137342257729983</v>
      </c>
      <c r="M80">
        <f t="shared" si="8"/>
        <v>5.826112912667976</v>
      </c>
      <c r="P80">
        <v>68</v>
      </c>
      <c r="Q80">
        <v>68.933494206811204</v>
      </c>
      <c r="R80">
        <f t="shared" si="9"/>
        <v>-0.93349420681120421</v>
      </c>
      <c r="S80">
        <f t="shared" si="10"/>
        <v>0.93349420681120421</v>
      </c>
      <c r="T80">
        <f t="shared" si="11"/>
        <v>0.87141143415007927</v>
      </c>
    </row>
    <row r="81" spans="9:20" x14ac:dyDescent="0.35">
      <c r="I81">
        <v>65.5</v>
      </c>
      <c r="J81">
        <v>66.548315347681793</v>
      </c>
      <c r="K81">
        <f t="shared" si="6"/>
        <v>-1.0483153476817932</v>
      </c>
      <c r="L81">
        <f t="shared" si="7"/>
        <v>1.0483153476817932</v>
      </c>
      <c r="M81">
        <f t="shared" si="8"/>
        <v>1.098965068185199</v>
      </c>
      <c r="P81">
        <v>66</v>
      </c>
      <c r="Q81">
        <v>68.933494206811204</v>
      </c>
      <c r="R81">
        <f t="shared" si="9"/>
        <v>-2.9334942068112042</v>
      </c>
      <c r="S81">
        <f t="shared" si="10"/>
        <v>2.9334942068112042</v>
      </c>
      <c r="T81">
        <f t="shared" si="11"/>
        <v>8.6053882613948964</v>
      </c>
    </row>
    <row r="82" spans="9:20" x14ac:dyDescent="0.35">
      <c r="I82">
        <v>67</v>
      </c>
      <c r="J82">
        <v>69.285290498718197</v>
      </c>
      <c r="K82">
        <f t="shared" si="6"/>
        <v>-2.2852904987181972</v>
      </c>
      <c r="L82">
        <f t="shared" si="7"/>
        <v>2.2852904987181972</v>
      </c>
      <c r="M82">
        <f t="shared" si="8"/>
        <v>5.2225526635316664</v>
      </c>
      <c r="P82">
        <v>64</v>
      </c>
      <c r="Q82">
        <v>68.933494206811204</v>
      </c>
      <c r="R82">
        <f t="shared" si="9"/>
        <v>-4.9334942068112042</v>
      </c>
      <c r="S82">
        <f t="shared" si="10"/>
        <v>4.9334942068112042</v>
      </c>
      <c r="T82">
        <f t="shared" si="11"/>
        <v>24.339365088639713</v>
      </c>
    </row>
    <row r="83" spans="9:20" x14ac:dyDescent="0.35">
      <c r="I83">
        <v>66</v>
      </c>
      <c r="J83">
        <v>67.737386814327394</v>
      </c>
      <c r="K83">
        <f t="shared" si="6"/>
        <v>-1.7373868143273938</v>
      </c>
      <c r="L83">
        <f t="shared" si="7"/>
        <v>1.7373868143273938</v>
      </c>
      <c r="M83">
        <f t="shared" si="8"/>
        <v>3.0185129425986901</v>
      </c>
      <c r="P83">
        <v>62</v>
      </c>
      <c r="Q83">
        <v>68.933494206811204</v>
      </c>
      <c r="R83">
        <f t="shared" si="9"/>
        <v>-6.9334942068112042</v>
      </c>
      <c r="S83">
        <f t="shared" si="10"/>
        <v>6.9334942068112042</v>
      </c>
      <c r="T83">
        <f t="shared" si="11"/>
        <v>48.073341915884527</v>
      </c>
    </row>
    <row r="84" spans="9:20" x14ac:dyDescent="0.35">
      <c r="I84">
        <v>57.5</v>
      </c>
      <c r="J84">
        <v>66.182447204098494</v>
      </c>
      <c r="K84">
        <f t="shared" si="6"/>
        <v>-8.6824472040984944</v>
      </c>
      <c r="L84">
        <f t="shared" si="7"/>
        <v>8.6824472040984944</v>
      </c>
      <c r="M84">
        <f t="shared" si="8"/>
        <v>75.384889451957761</v>
      </c>
      <c r="P84">
        <v>70</v>
      </c>
      <c r="Q84">
        <v>68.173614216292094</v>
      </c>
      <c r="R84">
        <f t="shared" si="9"/>
        <v>1.8263857837079058</v>
      </c>
      <c r="S84">
        <f t="shared" si="10"/>
        <v>1.8263857837079058</v>
      </c>
      <c r="T84">
        <f t="shared" si="11"/>
        <v>3.3356850309303412</v>
      </c>
    </row>
    <row r="85" spans="9:20" x14ac:dyDescent="0.35">
      <c r="I85">
        <v>72</v>
      </c>
      <c r="J85">
        <v>64.754154258956106</v>
      </c>
      <c r="K85">
        <f t="shared" si="6"/>
        <v>7.2458457410438939</v>
      </c>
      <c r="L85">
        <f t="shared" si="7"/>
        <v>7.2458457410438939</v>
      </c>
      <c r="M85">
        <f t="shared" si="8"/>
        <v>52.502280503003938</v>
      </c>
      <c r="P85">
        <v>69</v>
      </c>
      <c r="Q85">
        <v>68.173614216292094</v>
      </c>
      <c r="R85">
        <f t="shared" si="9"/>
        <v>0.82638578370790583</v>
      </c>
      <c r="S85">
        <f t="shared" si="10"/>
        <v>0.82638578370790583</v>
      </c>
      <c r="T85">
        <f t="shared" si="11"/>
        <v>0.68291346351452975</v>
      </c>
    </row>
    <row r="86" spans="9:20" x14ac:dyDescent="0.35">
      <c r="I86">
        <v>71.5</v>
      </c>
      <c r="J86">
        <v>64.944124256585894</v>
      </c>
      <c r="K86">
        <f t="shared" si="6"/>
        <v>6.5558757434141057</v>
      </c>
      <c r="L86">
        <f t="shared" si="7"/>
        <v>6.5558757434141057</v>
      </c>
      <c r="M86">
        <f t="shared" si="8"/>
        <v>42.979506763085453</v>
      </c>
      <c r="P86">
        <v>66</v>
      </c>
      <c r="Q86">
        <v>68.173614216292094</v>
      </c>
      <c r="R86">
        <f t="shared" si="9"/>
        <v>-2.1736142162920942</v>
      </c>
      <c r="S86">
        <f t="shared" si="10"/>
        <v>2.1736142162920942</v>
      </c>
      <c r="T86">
        <f t="shared" si="11"/>
        <v>4.724598761267095</v>
      </c>
    </row>
    <row r="87" spans="9:20" x14ac:dyDescent="0.35">
      <c r="I87">
        <v>67</v>
      </c>
      <c r="J87">
        <v>67.413734225772998</v>
      </c>
      <c r="K87">
        <f t="shared" si="6"/>
        <v>-0.41373422577299834</v>
      </c>
      <c r="L87">
        <f t="shared" si="7"/>
        <v>0.41373422577299834</v>
      </c>
      <c r="M87">
        <f t="shared" si="8"/>
        <v>0.17117600957598236</v>
      </c>
      <c r="P87">
        <v>64</v>
      </c>
      <c r="Q87">
        <v>68.173614216292094</v>
      </c>
      <c r="R87">
        <f t="shared" si="9"/>
        <v>-4.1736142162920942</v>
      </c>
      <c r="S87">
        <f t="shared" si="10"/>
        <v>4.1736142162920942</v>
      </c>
      <c r="T87">
        <f t="shared" si="11"/>
        <v>17.419055626435473</v>
      </c>
    </row>
    <row r="88" spans="9:20" x14ac:dyDescent="0.35">
      <c r="I88">
        <v>68</v>
      </c>
      <c r="J88">
        <v>67.455949780801802</v>
      </c>
      <c r="K88">
        <f t="shared" si="6"/>
        <v>0.54405021919819774</v>
      </c>
      <c r="L88">
        <f t="shared" si="7"/>
        <v>0.54405021919819774</v>
      </c>
      <c r="M88">
        <f t="shared" si="8"/>
        <v>0.29599064100960698</v>
      </c>
      <c r="P88">
        <v>69.2</v>
      </c>
      <c r="Q88">
        <v>67.983644218662306</v>
      </c>
      <c r="R88">
        <f t="shared" si="9"/>
        <v>1.2163557813376968</v>
      </c>
      <c r="S88">
        <f t="shared" si="10"/>
        <v>1.2163557813376968</v>
      </c>
      <c r="T88">
        <f t="shared" si="11"/>
        <v>1.479521386793639</v>
      </c>
    </row>
    <row r="89" spans="9:20" x14ac:dyDescent="0.35">
      <c r="I89">
        <v>63.7</v>
      </c>
      <c r="J89">
        <v>67.983644218662306</v>
      </c>
      <c r="K89">
        <f t="shared" si="6"/>
        <v>-4.2836442186623032</v>
      </c>
      <c r="L89">
        <f t="shared" si="7"/>
        <v>4.2836442186623032</v>
      </c>
      <c r="M89">
        <f t="shared" si="8"/>
        <v>18.349607792078974</v>
      </c>
      <c r="P89">
        <v>66</v>
      </c>
      <c r="Q89">
        <v>67.983644218662306</v>
      </c>
      <c r="R89">
        <f t="shared" si="9"/>
        <v>-1.983644218662306</v>
      </c>
      <c r="S89">
        <f t="shared" si="10"/>
        <v>1.983644218662306</v>
      </c>
      <c r="T89">
        <f t="shared" si="11"/>
        <v>3.9348443862323905</v>
      </c>
    </row>
    <row r="90" spans="9:20" x14ac:dyDescent="0.35">
      <c r="I90">
        <v>65</v>
      </c>
      <c r="J90">
        <v>67.301159412362793</v>
      </c>
      <c r="K90">
        <f t="shared" si="6"/>
        <v>-2.301159412362793</v>
      </c>
      <c r="L90">
        <f t="shared" si="7"/>
        <v>2.301159412362793</v>
      </c>
      <c r="M90">
        <f t="shared" si="8"/>
        <v>5.2953346411058746</v>
      </c>
      <c r="P90">
        <v>66</v>
      </c>
      <c r="Q90">
        <v>67.983644218662306</v>
      </c>
      <c r="R90">
        <f t="shared" si="9"/>
        <v>-1.983644218662306</v>
      </c>
      <c r="S90">
        <f t="shared" si="10"/>
        <v>1.983644218662306</v>
      </c>
      <c r="T90">
        <f t="shared" si="11"/>
        <v>3.9348443862323905</v>
      </c>
    </row>
    <row r="91" spans="9:20" x14ac:dyDescent="0.35">
      <c r="I91">
        <v>70</v>
      </c>
      <c r="J91">
        <v>65.232597215949696</v>
      </c>
      <c r="K91">
        <f t="shared" si="6"/>
        <v>4.7674027840503044</v>
      </c>
      <c r="L91">
        <f t="shared" si="7"/>
        <v>4.7674027840503044</v>
      </c>
      <c r="M91">
        <f t="shared" si="8"/>
        <v>22.728129305370594</v>
      </c>
      <c r="P91">
        <v>70.5</v>
      </c>
      <c r="Q91">
        <v>67.413734225772998</v>
      </c>
      <c r="R91">
        <f t="shared" si="9"/>
        <v>3.0862657742270017</v>
      </c>
      <c r="S91">
        <f t="shared" si="10"/>
        <v>3.0862657742270017</v>
      </c>
      <c r="T91">
        <f t="shared" si="11"/>
        <v>9.5250364291649934</v>
      </c>
    </row>
    <row r="92" spans="9:20" x14ac:dyDescent="0.35">
      <c r="I92">
        <v>70.5</v>
      </c>
      <c r="J92">
        <v>65.162237957568294</v>
      </c>
      <c r="K92">
        <f t="shared" si="6"/>
        <v>5.3377620424317058</v>
      </c>
      <c r="L92">
        <f t="shared" si="7"/>
        <v>5.3377620424317058</v>
      </c>
      <c r="M92">
        <f t="shared" si="8"/>
        <v>28.491703621624694</v>
      </c>
      <c r="P92">
        <v>64.5</v>
      </c>
      <c r="Q92">
        <v>67.413734225772998</v>
      </c>
      <c r="R92">
        <f t="shared" si="9"/>
        <v>-2.9137342257729983</v>
      </c>
      <c r="S92">
        <f t="shared" si="10"/>
        <v>2.9137342257729983</v>
      </c>
      <c r="T92">
        <f t="shared" si="11"/>
        <v>8.4898471384409735</v>
      </c>
    </row>
    <row r="93" spans="9:20" x14ac:dyDescent="0.35">
      <c r="I93">
        <v>71.5</v>
      </c>
      <c r="J93">
        <v>65.105950550863099</v>
      </c>
      <c r="K93">
        <f t="shared" si="6"/>
        <v>6.3940494491369009</v>
      </c>
      <c r="L93">
        <f t="shared" si="7"/>
        <v>6.3940494491369009</v>
      </c>
      <c r="M93">
        <f t="shared" si="8"/>
        <v>40.883868358007902</v>
      </c>
      <c r="P93">
        <v>65</v>
      </c>
      <c r="Q93">
        <v>67.413734225772998</v>
      </c>
      <c r="R93">
        <f t="shared" si="9"/>
        <v>-2.4137342257729983</v>
      </c>
      <c r="S93">
        <f t="shared" si="10"/>
        <v>2.4137342257729983</v>
      </c>
      <c r="T93">
        <f t="shared" si="11"/>
        <v>5.826112912667976</v>
      </c>
    </row>
    <row r="94" spans="9:20" x14ac:dyDescent="0.35">
      <c r="I94">
        <v>68.7</v>
      </c>
      <c r="J94">
        <v>66.886039787912495</v>
      </c>
      <c r="K94">
        <f t="shared" si="6"/>
        <v>1.8139602120875082</v>
      </c>
      <c r="L94">
        <f t="shared" si="7"/>
        <v>1.8139602120875082</v>
      </c>
      <c r="M94">
        <f t="shared" si="8"/>
        <v>3.290451651036558</v>
      </c>
      <c r="P94">
        <v>64.5</v>
      </c>
      <c r="Q94">
        <v>67.413734225772998</v>
      </c>
      <c r="R94">
        <f t="shared" si="9"/>
        <v>-2.9137342257729983</v>
      </c>
      <c r="S94">
        <f t="shared" si="10"/>
        <v>2.9137342257729983</v>
      </c>
      <c r="T94">
        <f t="shared" si="11"/>
        <v>8.4898471384409735</v>
      </c>
    </row>
    <row r="95" spans="9:20" x14ac:dyDescent="0.35">
      <c r="I95">
        <v>71.2</v>
      </c>
      <c r="J95">
        <v>67.441877929125596</v>
      </c>
      <c r="K95">
        <f t="shared" si="6"/>
        <v>3.758122070874407</v>
      </c>
      <c r="L95">
        <f t="shared" si="7"/>
        <v>3.758122070874407</v>
      </c>
      <c r="M95">
        <f t="shared" si="8"/>
        <v>14.123481499593341</v>
      </c>
      <c r="P95">
        <v>62.5</v>
      </c>
      <c r="Q95">
        <v>67.413734225772998</v>
      </c>
      <c r="R95">
        <f t="shared" si="9"/>
        <v>-4.9137342257729983</v>
      </c>
      <c r="S95">
        <f t="shared" si="10"/>
        <v>4.9137342257729983</v>
      </c>
      <c r="T95">
        <f t="shared" si="11"/>
        <v>24.144784041532969</v>
      </c>
    </row>
    <row r="96" spans="9:20" x14ac:dyDescent="0.35">
      <c r="I96">
        <v>70.2</v>
      </c>
      <c r="J96">
        <v>65.788435357162697</v>
      </c>
      <c r="K96">
        <f t="shared" si="6"/>
        <v>4.4115646428373054</v>
      </c>
      <c r="L96">
        <f t="shared" si="7"/>
        <v>4.4115646428373054</v>
      </c>
      <c r="M96">
        <f t="shared" si="8"/>
        <v>19.461902597932241</v>
      </c>
      <c r="P96">
        <v>70</v>
      </c>
      <c r="Q96">
        <v>67.413734225772998</v>
      </c>
      <c r="R96">
        <f t="shared" si="9"/>
        <v>2.5862657742270017</v>
      </c>
      <c r="S96">
        <f t="shared" si="10"/>
        <v>2.5862657742270017</v>
      </c>
      <c r="T96">
        <f t="shared" si="11"/>
        <v>6.6887706549379926</v>
      </c>
    </row>
    <row r="97" spans="9:20" x14ac:dyDescent="0.35">
      <c r="I97">
        <v>71.5</v>
      </c>
      <c r="J97">
        <v>65.9784053547925</v>
      </c>
      <c r="K97">
        <f t="shared" si="6"/>
        <v>5.5215946452075002</v>
      </c>
      <c r="L97">
        <f t="shared" si="7"/>
        <v>5.5215946452075002</v>
      </c>
      <c r="M97">
        <f t="shared" si="8"/>
        <v>30.48800742598414</v>
      </c>
      <c r="P97">
        <v>69</v>
      </c>
      <c r="Q97">
        <v>67.413734225772998</v>
      </c>
      <c r="R97">
        <f t="shared" si="9"/>
        <v>1.5862657742270017</v>
      </c>
      <c r="S97">
        <f t="shared" si="10"/>
        <v>1.5862657742270017</v>
      </c>
      <c r="T97">
        <f t="shared" si="11"/>
        <v>2.5162391064839889</v>
      </c>
    </row>
    <row r="98" spans="9:20" x14ac:dyDescent="0.35">
      <c r="I98">
        <v>72</v>
      </c>
      <c r="J98">
        <v>67.7514586660037</v>
      </c>
      <c r="K98">
        <f t="shared" si="6"/>
        <v>4.2485413339963003</v>
      </c>
      <c r="L98">
        <f t="shared" si="7"/>
        <v>4.2485413339963003</v>
      </c>
      <c r="M98">
        <f t="shared" si="8"/>
        <v>18.050103466675061</v>
      </c>
      <c r="P98">
        <v>65.7</v>
      </c>
      <c r="Q98">
        <v>67.413734225772998</v>
      </c>
      <c r="R98">
        <f t="shared" si="9"/>
        <v>-1.7137342257729955</v>
      </c>
      <c r="S98">
        <f t="shared" si="10"/>
        <v>1.7137342257729955</v>
      </c>
      <c r="T98">
        <f t="shared" si="11"/>
        <v>2.9368849965857682</v>
      </c>
    </row>
    <row r="99" spans="9:20" x14ac:dyDescent="0.35">
      <c r="I99">
        <v>69.5</v>
      </c>
      <c r="J99">
        <v>67.033794230513394</v>
      </c>
      <c r="K99">
        <f t="shared" si="6"/>
        <v>2.4662057694866064</v>
      </c>
      <c r="L99">
        <f t="shared" si="7"/>
        <v>2.4662057694866064</v>
      </c>
      <c r="M99">
        <f t="shared" si="8"/>
        <v>6.0821708974490241</v>
      </c>
      <c r="P99">
        <v>73</v>
      </c>
      <c r="Q99">
        <v>67.413734225772998</v>
      </c>
      <c r="R99">
        <f t="shared" si="9"/>
        <v>5.5862657742270017</v>
      </c>
      <c r="S99">
        <f t="shared" si="10"/>
        <v>5.5862657742270017</v>
      </c>
      <c r="T99">
        <f t="shared" si="11"/>
        <v>31.206365300300003</v>
      </c>
    </row>
    <row r="100" spans="9:20" x14ac:dyDescent="0.35">
      <c r="I100">
        <v>70.5</v>
      </c>
      <c r="J100">
        <v>67.357446819067903</v>
      </c>
      <c r="K100">
        <f t="shared" si="6"/>
        <v>3.1425531809320972</v>
      </c>
      <c r="L100">
        <f t="shared" si="7"/>
        <v>3.1425531809320972</v>
      </c>
      <c r="M100">
        <f t="shared" si="8"/>
        <v>9.8756404949864418</v>
      </c>
      <c r="P100">
        <v>72</v>
      </c>
      <c r="Q100">
        <v>67.2997522271951</v>
      </c>
      <c r="R100">
        <f t="shared" si="9"/>
        <v>4.7002477728049001</v>
      </c>
      <c r="S100">
        <f t="shared" si="10"/>
        <v>4.7002477728049001</v>
      </c>
      <c r="T100">
        <f t="shared" si="11"/>
        <v>22.092329125757423</v>
      </c>
    </row>
    <row r="101" spans="9:20" x14ac:dyDescent="0.35">
      <c r="I101">
        <v>70.7</v>
      </c>
      <c r="J101">
        <v>66.645411124248099</v>
      </c>
      <c r="K101">
        <f t="shared" si="6"/>
        <v>4.0545888757519037</v>
      </c>
      <c r="L101">
        <f t="shared" si="7"/>
        <v>4.0545888757519037</v>
      </c>
      <c r="M101">
        <f t="shared" si="8"/>
        <v>16.439690951371087</v>
      </c>
      <c r="P101">
        <v>65.5</v>
      </c>
      <c r="Q101">
        <v>67.2997522271951</v>
      </c>
      <c r="R101">
        <f t="shared" si="9"/>
        <v>-1.7997522271950999</v>
      </c>
      <c r="S101">
        <f t="shared" si="10"/>
        <v>1.7997522271950999</v>
      </c>
      <c r="T101">
        <f t="shared" si="11"/>
        <v>3.2391080792937226</v>
      </c>
    </row>
    <row r="102" spans="9:20" x14ac:dyDescent="0.35">
      <c r="I102">
        <v>65</v>
      </c>
      <c r="J102">
        <v>64.923016479071507</v>
      </c>
      <c r="K102">
        <f t="shared" si="6"/>
        <v>7.6983520928493476E-2</v>
      </c>
      <c r="L102">
        <f t="shared" si="7"/>
        <v>7.6983520928493476E-2</v>
      </c>
      <c r="M102">
        <f t="shared" si="8"/>
        <v>5.9264624945477929E-3</v>
      </c>
      <c r="P102">
        <v>64.5</v>
      </c>
      <c r="Q102">
        <v>67.2997522271951</v>
      </c>
      <c r="R102">
        <f t="shared" si="9"/>
        <v>-2.7997522271950999</v>
      </c>
      <c r="S102">
        <f t="shared" si="10"/>
        <v>2.7997522271950999</v>
      </c>
      <c r="T102">
        <f t="shared" si="11"/>
        <v>7.8386125336839223</v>
      </c>
    </row>
    <row r="103" spans="9:20" x14ac:dyDescent="0.35">
      <c r="I103">
        <v>70</v>
      </c>
      <c r="J103">
        <v>67.033794230513394</v>
      </c>
      <c r="K103">
        <f t="shared" si="6"/>
        <v>2.9662057694866064</v>
      </c>
      <c r="L103">
        <f t="shared" si="7"/>
        <v>2.9662057694866064</v>
      </c>
      <c r="M103">
        <f t="shared" si="8"/>
        <v>8.7983766669356314</v>
      </c>
      <c r="P103">
        <v>68</v>
      </c>
      <c r="Q103">
        <v>67.033794230513394</v>
      </c>
      <c r="R103">
        <f t="shared" si="9"/>
        <v>0.96620576948660641</v>
      </c>
      <c r="S103">
        <f t="shared" si="10"/>
        <v>0.96620576948660641</v>
      </c>
      <c r="T103">
        <f t="shared" si="11"/>
        <v>0.93355358898920526</v>
      </c>
    </row>
    <row r="104" spans="9:20" x14ac:dyDescent="0.35">
      <c r="I104">
        <v>63.5</v>
      </c>
      <c r="J104">
        <v>64.381250189534697</v>
      </c>
      <c r="K104">
        <f t="shared" si="6"/>
        <v>-0.88125018953469691</v>
      </c>
      <c r="L104">
        <f t="shared" si="7"/>
        <v>0.88125018953469691</v>
      </c>
      <c r="M104">
        <f t="shared" si="8"/>
        <v>0.77660189655493927</v>
      </c>
      <c r="P104">
        <v>66.7</v>
      </c>
      <c r="Q104">
        <v>67.033794230513394</v>
      </c>
      <c r="R104">
        <f t="shared" si="9"/>
        <v>-0.33379423051339074</v>
      </c>
      <c r="S104">
        <f t="shared" si="10"/>
        <v>0.33379423051339074</v>
      </c>
      <c r="T104">
        <f t="shared" si="11"/>
        <v>0.11141858832402664</v>
      </c>
    </row>
    <row r="105" spans="9:20" x14ac:dyDescent="0.35">
      <c r="I105">
        <v>68.7</v>
      </c>
      <c r="J105">
        <v>68.933494206811204</v>
      </c>
      <c r="K105">
        <f t="shared" si="6"/>
        <v>-0.23349420681120137</v>
      </c>
      <c r="L105">
        <f t="shared" si="7"/>
        <v>0.23349420681120137</v>
      </c>
      <c r="M105">
        <f t="shared" si="8"/>
        <v>5.4519544614392075E-2</v>
      </c>
      <c r="P105">
        <v>74</v>
      </c>
      <c r="Q105">
        <v>67.209692376466904</v>
      </c>
      <c r="R105">
        <f t="shared" si="9"/>
        <v>6.7903076235330957</v>
      </c>
      <c r="S105">
        <f t="shared" si="10"/>
        <v>6.7903076235330957</v>
      </c>
      <c r="T105">
        <f t="shared" si="11"/>
        <v>46.108277622211681</v>
      </c>
    </row>
    <row r="106" spans="9:20" x14ac:dyDescent="0.35">
      <c r="I106">
        <v>76</v>
      </c>
      <c r="J106">
        <v>68.145470512939497</v>
      </c>
      <c r="K106">
        <f t="shared" si="6"/>
        <v>7.8545294870605034</v>
      </c>
      <c r="L106">
        <f t="shared" si="7"/>
        <v>7.8545294870605034</v>
      </c>
      <c r="M106">
        <f t="shared" si="8"/>
        <v>61.693633463102934</v>
      </c>
      <c r="P106">
        <v>68</v>
      </c>
      <c r="Q106">
        <v>67.209692376466904</v>
      </c>
      <c r="R106">
        <f t="shared" si="9"/>
        <v>0.79030762353309569</v>
      </c>
      <c r="S106">
        <f t="shared" si="10"/>
        <v>0.79030762353309569</v>
      </c>
      <c r="T106">
        <f t="shared" si="11"/>
        <v>0.62458613981452926</v>
      </c>
    </row>
    <row r="107" spans="9:20" x14ac:dyDescent="0.35">
      <c r="I107">
        <v>66.7</v>
      </c>
      <c r="J107">
        <v>64.886429664713205</v>
      </c>
      <c r="K107">
        <f t="shared" si="6"/>
        <v>1.8135703352867978</v>
      </c>
      <c r="L107">
        <f t="shared" si="7"/>
        <v>1.8135703352867978</v>
      </c>
      <c r="M107">
        <f t="shared" si="8"/>
        <v>3.2890373610322681</v>
      </c>
      <c r="P107">
        <v>60</v>
      </c>
      <c r="Q107">
        <v>67.399662374096707</v>
      </c>
      <c r="R107">
        <f t="shared" si="9"/>
        <v>-7.3996623740967067</v>
      </c>
      <c r="S107">
        <f t="shared" si="10"/>
        <v>7.3996623740967067</v>
      </c>
      <c r="T107">
        <f t="shared" si="11"/>
        <v>54.755003250622508</v>
      </c>
    </row>
    <row r="108" spans="9:20" x14ac:dyDescent="0.35">
      <c r="I108">
        <v>66</v>
      </c>
      <c r="J108">
        <v>66.330201646699507</v>
      </c>
      <c r="K108">
        <f t="shared" si="6"/>
        <v>-0.33020164669950702</v>
      </c>
      <c r="L108">
        <f t="shared" si="7"/>
        <v>0.33020164669950702</v>
      </c>
      <c r="M108">
        <f t="shared" si="8"/>
        <v>0.10903312748306605</v>
      </c>
      <c r="P108">
        <v>68</v>
      </c>
      <c r="Q108">
        <v>67.033794230513394</v>
      </c>
      <c r="R108">
        <f t="shared" si="9"/>
        <v>0.96620576948660641</v>
      </c>
      <c r="S108">
        <f t="shared" si="10"/>
        <v>0.96620576948660641</v>
      </c>
      <c r="T108">
        <f t="shared" si="11"/>
        <v>0.93355358898920526</v>
      </c>
    </row>
    <row r="109" spans="9:20" x14ac:dyDescent="0.35">
      <c r="I109">
        <v>66</v>
      </c>
      <c r="J109">
        <v>66.034692761497595</v>
      </c>
      <c r="K109">
        <f t="shared" si="6"/>
        <v>-3.469276149759537E-2</v>
      </c>
      <c r="L109">
        <f t="shared" si="7"/>
        <v>3.469276149759537E-2</v>
      </c>
      <c r="M109">
        <f t="shared" si="8"/>
        <v>1.2035877003290358E-3</v>
      </c>
      <c r="P109">
        <v>65</v>
      </c>
      <c r="Q109">
        <v>67.033794230513394</v>
      </c>
      <c r="R109">
        <f t="shared" si="9"/>
        <v>-2.0337942305133936</v>
      </c>
      <c r="S109">
        <f t="shared" si="10"/>
        <v>2.0337942305133936</v>
      </c>
      <c r="T109">
        <f t="shared" si="11"/>
        <v>4.1363189720695663</v>
      </c>
    </row>
    <row r="110" spans="9:20" x14ac:dyDescent="0.35">
      <c r="I110">
        <v>67.5</v>
      </c>
      <c r="J110">
        <v>68.173614216292094</v>
      </c>
      <c r="K110">
        <f t="shared" si="6"/>
        <v>-0.67361421629209417</v>
      </c>
      <c r="L110">
        <f t="shared" si="7"/>
        <v>0.67361421629209417</v>
      </c>
      <c r="M110">
        <f t="shared" si="8"/>
        <v>0.45375611239081221</v>
      </c>
      <c r="P110">
        <v>71</v>
      </c>
      <c r="Q110">
        <v>67.033794230513394</v>
      </c>
      <c r="R110">
        <f t="shared" si="9"/>
        <v>3.9662057694866064</v>
      </c>
      <c r="S110">
        <f t="shared" si="10"/>
        <v>3.9662057694866064</v>
      </c>
      <c r="T110">
        <f t="shared" si="11"/>
        <v>15.730788205908844</v>
      </c>
    </row>
    <row r="111" spans="9:20" x14ac:dyDescent="0.35">
      <c r="I111">
        <v>60.5</v>
      </c>
      <c r="J111">
        <v>65.2748127709785</v>
      </c>
      <c r="K111">
        <f t="shared" si="6"/>
        <v>-4.7748127709784995</v>
      </c>
      <c r="L111">
        <f t="shared" si="7"/>
        <v>4.7748127709784995</v>
      </c>
      <c r="M111">
        <f t="shared" si="8"/>
        <v>22.798836997899379</v>
      </c>
      <c r="P111">
        <v>70</v>
      </c>
      <c r="Q111">
        <v>67.033794230513394</v>
      </c>
      <c r="R111">
        <f t="shared" si="9"/>
        <v>2.9662057694866064</v>
      </c>
      <c r="S111">
        <f t="shared" si="10"/>
        <v>2.9662057694866064</v>
      </c>
      <c r="T111">
        <f t="shared" si="11"/>
        <v>8.7983766669356314</v>
      </c>
    </row>
    <row r="112" spans="9:20" x14ac:dyDescent="0.35">
      <c r="I112">
        <v>75</v>
      </c>
      <c r="J112">
        <v>67.413734225772998</v>
      </c>
      <c r="K112">
        <f t="shared" si="6"/>
        <v>7.5862657742270017</v>
      </c>
      <c r="L112">
        <f t="shared" si="7"/>
        <v>7.5862657742270017</v>
      </c>
      <c r="M112">
        <f t="shared" si="8"/>
        <v>57.551428397208007</v>
      </c>
      <c r="P112">
        <v>64</v>
      </c>
      <c r="Q112">
        <v>67.033794230513394</v>
      </c>
      <c r="R112">
        <f t="shared" si="9"/>
        <v>-3.0337942305133936</v>
      </c>
      <c r="S112">
        <f t="shared" si="10"/>
        <v>3.0337942305133936</v>
      </c>
      <c r="T112">
        <f t="shared" si="11"/>
        <v>9.2039074330963544</v>
      </c>
    </row>
    <row r="113" spans="9:20" x14ac:dyDescent="0.35">
      <c r="I113">
        <v>63.7</v>
      </c>
      <c r="J113">
        <v>66.653854235253903</v>
      </c>
      <c r="K113">
        <f t="shared" si="6"/>
        <v>-2.9538542352538997</v>
      </c>
      <c r="L113">
        <f t="shared" si="7"/>
        <v>2.9538542352538997</v>
      </c>
      <c r="M113">
        <f t="shared" si="8"/>
        <v>8.7252548431274004</v>
      </c>
      <c r="P113">
        <v>68.5</v>
      </c>
      <c r="Q113">
        <v>66.829752381207399</v>
      </c>
      <c r="R113">
        <f t="shared" si="9"/>
        <v>1.670247618792601</v>
      </c>
      <c r="S113">
        <f t="shared" si="10"/>
        <v>1.670247618792601</v>
      </c>
      <c r="T113">
        <f t="shared" si="11"/>
        <v>2.7897271080823538</v>
      </c>
    </row>
    <row r="114" spans="9:20" x14ac:dyDescent="0.35">
      <c r="I114">
        <v>68</v>
      </c>
      <c r="J114">
        <v>66.330201646699507</v>
      </c>
      <c r="K114">
        <f t="shared" si="6"/>
        <v>1.669798353300493</v>
      </c>
      <c r="L114">
        <f t="shared" si="7"/>
        <v>1.669798353300493</v>
      </c>
      <c r="M114">
        <f t="shared" si="8"/>
        <v>2.7882265406850379</v>
      </c>
      <c r="P114">
        <v>67</v>
      </c>
      <c r="Q114">
        <v>66.829752381207399</v>
      </c>
      <c r="R114">
        <f t="shared" si="9"/>
        <v>0.17024761879260097</v>
      </c>
      <c r="S114">
        <f t="shared" si="10"/>
        <v>0.17024761879260097</v>
      </c>
      <c r="T114">
        <f t="shared" si="11"/>
        <v>2.8984251704550781E-2</v>
      </c>
    </row>
    <row r="115" spans="9:20" x14ac:dyDescent="0.35">
      <c r="I115">
        <v>66.5</v>
      </c>
      <c r="J115">
        <v>67.441877929125596</v>
      </c>
      <c r="K115">
        <f t="shared" si="6"/>
        <v>-0.94187792912559587</v>
      </c>
      <c r="L115">
        <f t="shared" si="7"/>
        <v>0.94187792912559587</v>
      </c>
      <c r="M115">
        <f t="shared" si="8"/>
        <v>0.88713403337392105</v>
      </c>
      <c r="P115">
        <v>68</v>
      </c>
      <c r="Q115">
        <v>66.653854235253903</v>
      </c>
      <c r="R115">
        <f t="shared" si="9"/>
        <v>1.3461457647460975</v>
      </c>
      <c r="S115">
        <f t="shared" si="10"/>
        <v>1.3461457647460975</v>
      </c>
      <c r="T115">
        <f t="shared" si="11"/>
        <v>1.8121084199438557</v>
      </c>
    </row>
    <row r="116" spans="9:20" x14ac:dyDescent="0.35">
      <c r="I116">
        <v>71</v>
      </c>
      <c r="J116">
        <v>67.631847926755299</v>
      </c>
      <c r="K116">
        <f t="shared" si="6"/>
        <v>3.3681520732447012</v>
      </c>
      <c r="L116">
        <f t="shared" si="7"/>
        <v>3.3681520732447012</v>
      </c>
      <c r="M116">
        <f t="shared" si="8"/>
        <v>11.344448388502579</v>
      </c>
      <c r="P116">
        <v>67</v>
      </c>
      <c r="Q116">
        <v>66.653854235253903</v>
      </c>
      <c r="R116">
        <f t="shared" si="9"/>
        <v>0.34614576474609748</v>
      </c>
      <c r="S116">
        <f t="shared" si="10"/>
        <v>0.34614576474609748</v>
      </c>
      <c r="T116">
        <f t="shared" si="11"/>
        <v>0.11981689045166066</v>
      </c>
    </row>
    <row r="117" spans="9:20" x14ac:dyDescent="0.35">
      <c r="I117">
        <v>62.5</v>
      </c>
      <c r="J117">
        <v>66.112087945717093</v>
      </c>
      <c r="K117">
        <f t="shared" si="6"/>
        <v>-3.6120879457170929</v>
      </c>
      <c r="L117">
        <f t="shared" si="7"/>
        <v>3.6120879457170929</v>
      </c>
      <c r="M117">
        <f t="shared" si="8"/>
        <v>13.047179327594728</v>
      </c>
      <c r="P117">
        <v>61</v>
      </c>
      <c r="Q117">
        <v>66.653854235253903</v>
      </c>
      <c r="R117">
        <f t="shared" si="9"/>
        <v>-5.6538542352539025</v>
      </c>
      <c r="S117">
        <f t="shared" si="10"/>
        <v>5.6538542352539025</v>
      </c>
      <c r="T117">
        <f t="shared" si="11"/>
        <v>31.966067713498489</v>
      </c>
    </row>
    <row r="118" spans="9:20" x14ac:dyDescent="0.35">
      <c r="I118">
        <v>64</v>
      </c>
      <c r="J118">
        <v>66.534243496005502</v>
      </c>
      <c r="K118">
        <f t="shared" si="6"/>
        <v>-2.5342434960055016</v>
      </c>
      <c r="L118">
        <f t="shared" si="7"/>
        <v>2.5342434960055016</v>
      </c>
      <c r="M118">
        <f t="shared" si="8"/>
        <v>6.4223900970461871</v>
      </c>
      <c r="P118">
        <v>72</v>
      </c>
      <c r="Q118">
        <v>66.449812385947794</v>
      </c>
      <c r="R118">
        <f t="shared" si="9"/>
        <v>5.5501876140522057</v>
      </c>
      <c r="S118">
        <f t="shared" si="10"/>
        <v>5.5501876140522057</v>
      </c>
      <c r="T118">
        <f t="shared" si="11"/>
        <v>30.804582551178516</v>
      </c>
    </row>
    <row r="119" spans="9:20" x14ac:dyDescent="0.35">
      <c r="I119">
        <v>70</v>
      </c>
      <c r="J119">
        <v>67.153404969761795</v>
      </c>
      <c r="K119">
        <f t="shared" si="6"/>
        <v>2.8465950302382055</v>
      </c>
      <c r="L119">
        <f t="shared" si="7"/>
        <v>2.8465950302382055</v>
      </c>
      <c r="M119">
        <f t="shared" si="8"/>
        <v>8.1031032661768503</v>
      </c>
      <c r="P119">
        <v>70</v>
      </c>
      <c r="Q119">
        <v>66.449812385947794</v>
      </c>
      <c r="R119">
        <f t="shared" si="9"/>
        <v>3.5501876140522057</v>
      </c>
      <c r="S119">
        <f t="shared" si="10"/>
        <v>3.5501876140522057</v>
      </c>
      <c r="T119">
        <f t="shared" si="11"/>
        <v>12.603832094969693</v>
      </c>
    </row>
    <row r="120" spans="9:20" x14ac:dyDescent="0.35">
      <c r="I120">
        <v>64</v>
      </c>
      <c r="J120">
        <v>63.726909086587703</v>
      </c>
      <c r="K120">
        <f t="shared" si="6"/>
        <v>0.27309091341229674</v>
      </c>
      <c r="L120">
        <f t="shared" si="7"/>
        <v>0.27309091341229674</v>
      </c>
      <c r="M120">
        <f t="shared" si="8"/>
        <v>7.4578646988362557E-2</v>
      </c>
      <c r="P120">
        <v>69.5</v>
      </c>
      <c r="Q120">
        <v>66.449812385947794</v>
      </c>
      <c r="R120">
        <f t="shared" si="9"/>
        <v>3.0501876140522057</v>
      </c>
      <c r="S120">
        <f t="shared" si="10"/>
        <v>3.0501876140522057</v>
      </c>
      <c r="T120">
        <f t="shared" si="11"/>
        <v>9.3036444809174874</v>
      </c>
    </row>
    <row r="121" spans="9:20" x14ac:dyDescent="0.35">
      <c r="I121">
        <v>67.5</v>
      </c>
      <c r="J121">
        <v>67.076009785542297</v>
      </c>
      <c r="K121">
        <f t="shared" si="6"/>
        <v>0.42399021445770302</v>
      </c>
      <c r="L121">
        <f t="shared" si="7"/>
        <v>0.42399021445770302</v>
      </c>
      <c r="M121">
        <f t="shared" si="8"/>
        <v>0.17976770195588901</v>
      </c>
      <c r="P121">
        <v>65</v>
      </c>
      <c r="Q121">
        <v>66.449812385947794</v>
      </c>
      <c r="R121">
        <f t="shared" si="9"/>
        <v>-1.4498123859477943</v>
      </c>
      <c r="S121">
        <f t="shared" si="10"/>
        <v>1.4498123859477943</v>
      </c>
      <c r="T121">
        <f t="shared" si="11"/>
        <v>2.1019559544476358</v>
      </c>
    </row>
    <row r="122" spans="9:20" x14ac:dyDescent="0.35">
      <c r="I122">
        <v>66</v>
      </c>
      <c r="J122">
        <v>64.754154258956106</v>
      </c>
      <c r="K122">
        <f t="shared" si="6"/>
        <v>1.2458457410438939</v>
      </c>
      <c r="L122">
        <f t="shared" si="7"/>
        <v>1.2458457410438939</v>
      </c>
      <c r="M122">
        <f t="shared" si="8"/>
        <v>1.5521316104772092</v>
      </c>
      <c r="P122">
        <v>63</v>
      </c>
      <c r="Q122">
        <v>66.449812385947794</v>
      </c>
      <c r="R122">
        <f t="shared" si="9"/>
        <v>-3.4498123859477943</v>
      </c>
      <c r="S122">
        <f t="shared" si="10"/>
        <v>3.4498123859477943</v>
      </c>
      <c r="T122">
        <f t="shared" si="11"/>
        <v>11.901205498238813</v>
      </c>
    </row>
    <row r="123" spans="9:20" x14ac:dyDescent="0.35">
      <c r="I123">
        <v>68</v>
      </c>
      <c r="J123">
        <v>67.589632371726495</v>
      </c>
      <c r="K123">
        <f t="shared" si="6"/>
        <v>0.41036762827350515</v>
      </c>
      <c r="L123">
        <f t="shared" si="7"/>
        <v>0.41036762827350515</v>
      </c>
      <c r="M123">
        <f t="shared" si="8"/>
        <v>0.16840159033482169</v>
      </c>
      <c r="P123">
        <v>69.2</v>
      </c>
      <c r="Q123">
        <v>66.645411124248099</v>
      </c>
      <c r="R123">
        <f t="shared" si="9"/>
        <v>2.5545888757519037</v>
      </c>
      <c r="S123">
        <f t="shared" si="10"/>
        <v>2.5545888757519037</v>
      </c>
      <c r="T123">
        <f t="shared" si="11"/>
        <v>6.5259243241153753</v>
      </c>
    </row>
    <row r="124" spans="9:20" x14ac:dyDescent="0.35">
      <c r="I124">
        <v>69</v>
      </c>
      <c r="J124">
        <v>66.534243496005502</v>
      </c>
      <c r="K124">
        <f t="shared" si="6"/>
        <v>2.4657565039944984</v>
      </c>
      <c r="L124">
        <f t="shared" si="7"/>
        <v>2.4657565039944984</v>
      </c>
      <c r="M124">
        <f t="shared" si="8"/>
        <v>6.0799551369911713</v>
      </c>
      <c r="P124">
        <v>65.2</v>
      </c>
      <c r="Q124">
        <v>66.645411124248099</v>
      </c>
      <c r="R124">
        <f t="shared" si="9"/>
        <v>-1.4454111242480963</v>
      </c>
      <c r="S124">
        <f t="shared" si="10"/>
        <v>1.4454111242480963</v>
      </c>
      <c r="T124">
        <f t="shared" si="11"/>
        <v>2.0892133181001458</v>
      </c>
    </row>
    <row r="125" spans="9:20" x14ac:dyDescent="0.35">
      <c r="I125">
        <v>76.5</v>
      </c>
      <c r="J125">
        <v>69.9607393791796</v>
      </c>
      <c r="K125">
        <f t="shared" si="6"/>
        <v>6.5392606208204</v>
      </c>
      <c r="L125">
        <f t="shared" si="7"/>
        <v>6.5392606208204</v>
      </c>
      <c r="M125">
        <f t="shared" si="8"/>
        <v>42.761929467012401</v>
      </c>
      <c r="P125">
        <v>63.5</v>
      </c>
      <c r="Q125">
        <v>66.645411124248099</v>
      </c>
      <c r="R125">
        <f t="shared" si="9"/>
        <v>-3.1454111242480991</v>
      </c>
      <c r="S125">
        <f t="shared" si="10"/>
        <v>3.1454111242480991</v>
      </c>
      <c r="T125">
        <f t="shared" si="11"/>
        <v>9.8936111405436904</v>
      </c>
    </row>
    <row r="126" spans="9:20" x14ac:dyDescent="0.35">
      <c r="I126">
        <v>63.5</v>
      </c>
      <c r="J126">
        <v>67.005650527160896</v>
      </c>
      <c r="K126">
        <f t="shared" si="6"/>
        <v>-3.5056505271608955</v>
      </c>
      <c r="L126">
        <f t="shared" si="7"/>
        <v>3.5056505271608955</v>
      </c>
      <c r="M126">
        <f t="shared" si="8"/>
        <v>12.289585618583464</v>
      </c>
      <c r="P126">
        <v>64.5</v>
      </c>
      <c r="Q126">
        <v>65.514034249475301</v>
      </c>
      <c r="R126">
        <f t="shared" si="9"/>
        <v>-1.0140342494753014</v>
      </c>
      <c r="S126">
        <f t="shared" si="10"/>
        <v>1.0140342494753014</v>
      </c>
      <c r="T126">
        <f t="shared" si="11"/>
        <v>1.0282654591089377</v>
      </c>
    </row>
    <row r="127" spans="9:20" x14ac:dyDescent="0.35">
      <c r="I127">
        <v>65</v>
      </c>
      <c r="J127">
        <v>64.430501670401696</v>
      </c>
      <c r="K127">
        <f t="shared" si="6"/>
        <v>0.5694983295983036</v>
      </c>
      <c r="L127">
        <f t="shared" si="7"/>
        <v>0.5694983295983036</v>
      </c>
      <c r="M127">
        <f t="shared" si="8"/>
        <v>0.32432834741525807</v>
      </c>
      <c r="P127">
        <v>65</v>
      </c>
      <c r="Q127">
        <v>65.514034249475301</v>
      </c>
      <c r="R127">
        <f t="shared" si="9"/>
        <v>-0.51403424947530141</v>
      </c>
      <c r="S127">
        <f t="shared" si="10"/>
        <v>0.51403424947530141</v>
      </c>
      <c r="T127">
        <f t="shared" si="11"/>
        <v>0.26423120963363639</v>
      </c>
    </row>
    <row r="128" spans="9:20" x14ac:dyDescent="0.35">
      <c r="I128">
        <v>64.5</v>
      </c>
      <c r="J128">
        <v>68.145470512939497</v>
      </c>
      <c r="K128">
        <f t="shared" si="6"/>
        <v>-3.6454705129394966</v>
      </c>
      <c r="L128">
        <f t="shared" si="7"/>
        <v>3.6454705129394966</v>
      </c>
      <c r="M128">
        <f t="shared" si="8"/>
        <v>13.289455260711357</v>
      </c>
      <c r="P128">
        <v>65</v>
      </c>
      <c r="Q128">
        <v>64.754154258956106</v>
      </c>
      <c r="R128">
        <f t="shared" si="9"/>
        <v>0.2458457410438939</v>
      </c>
      <c r="S128">
        <f t="shared" si="10"/>
        <v>0.2458457410438939</v>
      </c>
      <c r="T128">
        <f t="shared" si="11"/>
        <v>6.0440128389421338E-2</v>
      </c>
    </row>
    <row r="129" spans="9:20" x14ac:dyDescent="0.35">
      <c r="I129">
        <v>70.5</v>
      </c>
      <c r="J129">
        <v>69.9607393791796</v>
      </c>
      <c r="K129">
        <f t="shared" si="6"/>
        <v>0.53926062082040005</v>
      </c>
      <c r="L129">
        <f t="shared" si="7"/>
        <v>0.53926062082040005</v>
      </c>
      <c r="M129">
        <f t="shared" si="8"/>
        <v>0.29080201716760329</v>
      </c>
      <c r="P129">
        <v>66</v>
      </c>
      <c r="Q129">
        <v>68.391727917274395</v>
      </c>
      <c r="R129">
        <f t="shared" si="9"/>
        <v>-2.3917279172743946</v>
      </c>
      <c r="S129">
        <f t="shared" si="10"/>
        <v>2.3917279172743946</v>
      </c>
      <c r="T129">
        <f t="shared" si="11"/>
        <v>5.7203624302697129</v>
      </c>
    </row>
    <row r="130" spans="9:20" x14ac:dyDescent="0.35">
      <c r="I130">
        <v>62.5</v>
      </c>
      <c r="J130">
        <v>68.279153103864203</v>
      </c>
      <c r="K130">
        <f t="shared" si="6"/>
        <v>-5.7791531038642034</v>
      </c>
      <c r="L130">
        <f t="shared" si="7"/>
        <v>5.7791531038642034</v>
      </c>
      <c r="M130">
        <f t="shared" si="8"/>
        <v>33.398610597903257</v>
      </c>
      <c r="P130">
        <v>66</v>
      </c>
      <c r="Q130">
        <v>68.391727917274395</v>
      </c>
      <c r="R130">
        <f t="shared" si="9"/>
        <v>-2.3917279172743946</v>
      </c>
      <c r="S130">
        <f t="shared" si="10"/>
        <v>2.3917279172743946</v>
      </c>
      <c r="T130">
        <f t="shared" si="11"/>
        <v>5.7203624302697129</v>
      </c>
    </row>
    <row r="131" spans="9:20" x14ac:dyDescent="0.35">
      <c r="I131">
        <v>66</v>
      </c>
      <c r="J131">
        <v>65.950261651439902</v>
      </c>
      <c r="K131">
        <f t="shared" si="6"/>
        <v>4.9738348560097734E-2</v>
      </c>
      <c r="L131">
        <f t="shared" si="7"/>
        <v>4.9738348560097734E-2</v>
      </c>
      <c r="M131">
        <f t="shared" si="8"/>
        <v>2.4739033174857763E-3</v>
      </c>
      <c r="P131">
        <v>64</v>
      </c>
      <c r="Q131">
        <v>68.391727917274395</v>
      </c>
      <c r="R131">
        <f t="shared" si="9"/>
        <v>-4.3917279172743946</v>
      </c>
      <c r="S131">
        <f t="shared" si="10"/>
        <v>4.3917279172743946</v>
      </c>
      <c r="T131">
        <f t="shared" si="11"/>
        <v>19.287274099367291</v>
      </c>
    </row>
    <row r="132" spans="9:20" x14ac:dyDescent="0.35">
      <c r="I132">
        <v>65</v>
      </c>
      <c r="J132">
        <v>66.330201646699507</v>
      </c>
      <c r="K132">
        <f t="shared" ref="K132:K195" si="12">I132-J132</f>
        <v>-1.330201646699507</v>
      </c>
      <c r="L132">
        <f t="shared" ref="L132:L195" si="13">ABS(K132)</f>
        <v>1.330201646699507</v>
      </c>
      <c r="M132">
        <f t="shared" ref="M132:M195" si="14">K132^2</f>
        <v>1.7694364208820801</v>
      </c>
      <c r="P132">
        <v>64</v>
      </c>
      <c r="Q132">
        <v>67.821817924385101</v>
      </c>
      <c r="R132">
        <f t="shared" ref="R132:R195" si="15">P132-Q132</f>
        <v>-3.8218179243851012</v>
      </c>
      <c r="S132">
        <f t="shared" ref="S132:S195" si="16">ABS(R132)</f>
        <v>3.8218179243851012</v>
      </c>
      <c r="T132">
        <f t="shared" ref="T132:T195" si="17">R132^2</f>
        <v>14.606292247151243</v>
      </c>
    </row>
    <row r="133" spans="9:20" x14ac:dyDescent="0.35">
      <c r="I133">
        <v>72.5</v>
      </c>
      <c r="J133">
        <v>66.829752381207399</v>
      </c>
      <c r="K133">
        <f t="shared" si="12"/>
        <v>5.670247618792601</v>
      </c>
      <c r="L133">
        <f t="shared" si="13"/>
        <v>5.670247618792601</v>
      </c>
      <c r="M133">
        <f t="shared" si="14"/>
        <v>32.151708058423161</v>
      </c>
      <c r="P133">
        <v>71.5</v>
      </c>
      <c r="Q133">
        <v>67.441877929125596</v>
      </c>
      <c r="R133">
        <f t="shared" si="15"/>
        <v>4.0581220708744041</v>
      </c>
      <c r="S133">
        <f t="shared" si="16"/>
        <v>4.0581220708744041</v>
      </c>
      <c r="T133">
        <f t="shared" si="17"/>
        <v>16.468354742117963</v>
      </c>
    </row>
    <row r="134" spans="9:20" x14ac:dyDescent="0.35">
      <c r="I134">
        <v>65</v>
      </c>
      <c r="J134">
        <v>65.654752766238005</v>
      </c>
      <c r="K134">
        <f t="shared" si="12"/>
        <v>-0.65475276623800482</v>
      </c>
      <c r="L134">
        <f t="shared" si="13"/>
        <v>0.65475276623800482</v>
      </c>
      <c r="M134">
        <f t="shared" si="14"/>
        <v>0.42870118489631936</v>
      </c>
      <c r="P134">
        <v>62.7</v>
      </c>
      <c r="Q134">
        <v>67.441877929125596</v>
      </c>
      <c r="R134">
        <f t="shared" si="15"/>
        <v>-4.741877929125593</v>
      </c>
      <c r="S134">
        <f t="shared" si="16"/>
        <v>4.741877929125593</v>
      </c>
      <c r="T134">
        <f t="shared" si="17"/>
        <v>22.485406294728424</v>
      </c>
    </row>
    <row r="135" spans="9:20" x14ac:dyDescent="0.35">
      <c r="I135">
        <v>71</v>
      </c>
      <c r="J135">
        <v>66.330201646699507</v>
      </c>
      <c r="K135">
        <f t="shared" si="12"/>
        <v>4.669798353300493</v>
      </c>
      <c r="L135">
        <f t="shared" si="13"/>
        <v>4.669798353300493</v>
      </c>
      <c r="M135">
        <f t="shared" si="14"/>
        <v>21.807016660487996</v>
      </c>
      <c r="P135">
        <v>71</v>
      </c>
      <c r="Q135">
        <v>67.441877929125596</v>
      </c>
      <c r="R135">
        <f t="shared" si="15"/>
        <v>3.5581220708744041</v>
      </c>
      <c r="S135">
        <f t="shared" si="16"/>
        <v>3.5581220708744041</v>
      </c>
      <c r="T135">
        <f t="shared" si="17"/>
        <v>12.660232671243557</v>
      </c>
    </row>
    <row r="136" spans="9:20" x14ac:dyDescent="0.35">
      <c r="I136">
        <v>67</v>
      </c>
      <c r="J136">
        <v>65.9784053547925</v>
      </c>
      <c r="K136">
        <f t="shared" si="12"/>
        <v>1.0215946452075002</v>
      </c>
      <c r="L136">
        <f t="shared" si="13"/>
        <v>1.0215946452075002</v>
      </c>
      <c r="M136">
        <f t="shared" si="14"/>
        <v>1.0436556191166382</v>
      </c>
      <c r="P136">
        <v>70</v>
      </c>
      <c r="Q136">
        <v>67.441877929125596</v>
      </c>
      <c r="R136">
        <f t="shared" si="15"/>
        <v>2.5581220708744041</v>
      </c>
      <c r="S136">
        <f t="shared" si="16"/>
        <v>2.5581220708744041</v>
      </c>
      <c r="T136">
        <f t="shared" si="17"/>
        <v>6.54398852949475</v>
      </c>
    </row>
    <row r="137" spans="9:20" x14ac:dyDescent="0.35">
      <c r="I137">
        <v>65</v>
      </c>
      <c r="J137">
        <v>64.106849081847301</v>
      </c>
      <c r="K137">
        <f t="shared" si="12"/>
        <v>0.89315091815269909</v>
      </c>
      <c r="L137">
        <f t="shared" si="13"/>
        <v>0.89315091815269909</v>
      </c>
      <c r="M137">
        <f t="shared" si="14"/>
        <v>0.79771856259700935</v>
      </c>
      <c r="P137">
        <v>75</v>
      </c>
      <c r="Q137">
        <v>67.707835925807203</v>
      </c>
      <c r="R137">
        <f t="shared" si="15"/>
        <v>7.2921640741927973</v>
      </c>
      <c r="S137">
        <f t="shared" si="16"/>
        <v>7.2921640741927973</v>
      </c>
      <c r="T137">
        <f t="shared" si="17"/>
        <v>53.175656884948097</v>
      </c>
    </row>
    <row r="138" spans="9:20" x14ac:dyDescent="0.35">
      <c r="I138">
        <v>67</v>
      </c>
      <c r="J138">
        <v>67.033794230513394</v>
      </c>
      <c r="K138">
        <f t="shared" si="12"/>
        <v>-3.3794230513393586E-2</v>
      </c>
      <c r="L138">
        <f t="shared" si="13"/>
        <v>3.3794230513393586E-2</v>
      </c>
      <c r="M138">
        <f t="shared" si="14"/>
        <v>1.142050015992382E-3</v>
      </c>
      <c r="P138">
        <v>68.5</v>
      </c>
      <c r="Q138">
        <v>67.707835925807203</v>
      </c>
      <c r="R138">
        <f t="shared" si="15"/>
        <v>0.79216407419279733</v>
      </c>
      <c r="S138">
        <f t="shared" si="16"/>
        <v>0.79216407419279733</v>
      </c>
      <c r="T138">
        <f t="shared" si="17"/>
        <v>0.62752392044173166</v>
      </c>
    </row>
    <row r="139" spans="9:20" x14ac:dyDescent="0.35">
      <c r="I139">
        <v>63</v>
      </c>
      <c r="J139">
        <v>66.534243496005502</v>
      </c>
      <c r="K139">
        <f t="shared" si="12"/>
        <v>-3.5342434960055016</v>
      </c>
      <c r="L139">
        <f t="shared" si="13"/>
        <v>3.5342434960055016</v>
      </c>
      <c r="M139">
        <f t="shared" si="14"/>
        <v>12.490877089057189</v>
      </c>
      <c r="P139">
        <v>65</v>
      </c>
      <c r="Q139">
        <v>67.441877929125596</v>
      </c>
      <c r="R139">
        <f t="shared" si="15"/>
        <v>-2.4418779291255959</v>
      </c>
      <c r="S139">
        <f t="shared" si="16"/>
        <v>2.4418779291255959</v>
      </c>
      <c r="T139">
        <f t="shared" si="17"/>
        <v>5.9627678207507087</v>
      </c>
    </row>
    <row r="140" spans="9:20" x14ac:dyDescent="0.35">
      <c r="I140">
        <v>64.5</v>
      </c>
      <c r="J140">
        <v>66.098016094040901</v>
      </c>
      <c r="K140">
        <f t="shared" si="12"/>
        <v>-1.5980160940409007</v>
      </c>
      <c r="L140">
        <f t="shared" si="13"/>
        <v>1.5980160940409007</v>
      </c>
      <c r="M140">
        <f t="shared" si="14"/>
        <v>2.5536554368137367</v>
      </c>
      <c r="P140">
        <v>70.5</v>
      </c>
      <c r="Q140">
        <v>67.631847926755299</v>
      </c>
      <c r="R140">
        <f t="shared" si="15"/>
        <v>2.8681520732447012</v>
      </c>
      <c r="S140">
        <f t="shared" si="16"/>
        <v>2.8681520732447012</v>
      </c>
      <c r="T140">
        <f t="shared" si="17"/>
        <v>8.2262963152578781</v>
      </c>
    </row>
    <row r="141" spans="9:20" x14ac:dyDescent="0.35">
      <c r="I141">
        <v>67</v>
      </c>
      <c r="J141">
        <v>65.2748127709785</v>
      </c>
      <c r="K141">
        <f t="shared" si="12"/>
        <v>1.7251872290215005</v>
      </c>
      <c r="L141">
        <f t="shared" si="13"/>
        <v>1.7251872290215005</v>
      </c>
      <c r="M141">
        <f t="shared" si="14"/>
        <v>2.9762709751788829</v>
      </c>
      <c r="P141">
        <v>66</v>
      </c>
      <c r="Q141">
        <v>67.631847926755299</v>
      </c>
      <c r="R141">
        <f t="shared" si="15"/>
        <v>-1.6318479267552988</v>
      </c>
      <c r="S141">
        <f t="shared" si="16"/>
        <v>1.6318479267552988</v>
      </c>
      <c r="T141">
        <f t="shared" si="17"/>
        <v>2.662927656055567</v>
      </c>
    </row>
    <row r="142" spans="9:20" x14ac:dyDescent="0.35">
      <c r="I142">
        <v>61</v>
      </c>
      <c r="J142">
        <v>64.979303885776602</v>
      </c>
      <c r="K142">
        <f t="shared" si="12"/>
        <v>-3.9793038857766021</v>
      </c>
      <c r="L142">
        <f t="shared" si="13"/>
        <v>3.9793038857766021</v>
      </c>
      <c r="M142">
        <f t="shared" si="14"/>
        <v>15.834859415356764</v>
      </c>
      <c r="P142">
        <v>61</v>
      </c>
      <c r="Q142">
        <v>67.631847926755299</v>
      </c>
      <c r="R142">
        <f t="shared" si="15"/>
        <v>-6.6318479267552988</v>
      </c>
      <c r="S142">
        <f t="shared" si="16"/>
        <v>6.6318479267552988</v>
      </c>
      <c r="T142">
        <f t="shared" si="17"/>
        <v>43.981406923608553</v>
      </c>
    </row>
    <row r="143" spans="9:20" x14ac:dyDescent="0.35">
      <c r="I143">
        <v>73</v>
      </c>
      <c r="J143">
        <v>65.922117948087404</v>
      </c>
      <c r="K143">
        <f t="shared" si="12"/>
        <v>7.0778820519125958</v>
      </c>
      <c r="L143">
        <f t="shared" si="13"/>
        <v>7.0778820519125958</v>
      </c>
      <c r="M143">
        <f t="shared" si="14"/>
        <v>50.09641434078646</v>
      </c>
      <c r="P143">
        <v>67.5</v>
      </c>
      <c r="Q143">
        <v>67.807746072708795</v>
      </c>
      <c r="R143">
        <f t="shared" si="15"/>
        <v>-0.30774607270879528</v>
      </c>
      <c r="S143">
        <f t="shared" si="16"/>
        <v>0.30774607270879528</v>
      </c>
      <c r="T143">
        <f t="shared" si="17"/>
        <v>9.4707645267687116E-2</v>
      </c>
    </row>
    <row r="144" spans="9:20" x14ac:dyDescent="0.35">
      <c r="I144">
        <v>65</v>
      </c>
      <c r="J144">
        <v>66.414632756757101</v>
      </c>
      <c r="K144">
        <f t="shared" si="12"/>
        <v>-1.4146327567571007</v>
      </c>
      <c r="L144">
        <f t="shared" si="13"/>
        <v>1.4146327567571007</v>
      </c>
      <c r="M144">
        <f t="shared" si="14"/>
        <v>2.0011858364901944</v>
      </c>
      <c r="P144">
        <v>67.5</v>
      </c>
      <c r="Q144">
        <v>67.631847926755299</v>
      </c>
      <c r="R144">
        <f t="shared" si="15"/>
        <v>-0.13184792675529877</v>
      </c>
      <c r="S144">
        <f t="shared" si="16"/>
        <v>0.13184792675529877</v>
      </c>
      <c r="T144">
        <f t="shared" si="17"/>
        <v>1.7383875789670631E-2</v>
      </c>
    </row>
    <row r="145" spans="9:20" x14ac:dyDescent="0.35">
      <c r="I145">
        <v>70</v>
      </c>
      <c r="J145">
        <v>68.391727917274395</v>
      </c>
      <c r="K145">
        <f t="shared" si="12"/>
        <v>1.6082720827256054</v>
      </c>
      <c r="L145">
        <f t="shared" si="13"/>
        <v>1.6082720827256054</v>
      </c>
      <c r="M145">
        <f t="shared" si="14"/>
        <v>2.5865390920745566</v>
      </c>
      <c r="P145">
        <v>63</v>
      </c>
      <c r="Q145">
        <v>67.631847926755299</v>
      </c>
      <c r="R145">
        <f t="shared" si="15"/>
        <v>-4.6318479267552988</v>
      </c>
      <c r="S145">
        <f t="shared" si="16"/>
        <v>4.6318479267552988</v>
      </c>
      <c r="T145">
        <f t="shared" si="17"/>
        <v>21.454015216587358</v>
      </c>
    </row>
    <row r="146" spans="9:20" x14ac:dyDescent="0.35">
      <c r="I146">
        <v>63.5</v>
      </c>
      <c r="J146">
        <v>66.358345350052005</v>
      </c>
      <c r="K146">
        <f t="shared" si="12"/>
        <v>-2.8583453500520051</v>
      </c>
      <c r="L146">
        <f t="shared" si="13"/>
        <v>2.8583453500520051</v>
      </c>
      <c r="M146">
        <f t="shared" si="14"/>
        <v>8.1701381401639193</v>
      </c>
      <c r="P146">
        <v>71</v>
      </c>
      <c r="Q146">
        <v>67.617776075078993</v>
      </c>
      <c r="R146">
        <f t="shared" si="15"/>
        <v>3.3822239249210071</v>
      </c>
      <c r="S146">
        <f t="shared" si="16"/>
        <v>3.3822239249210071</v>
      </c>
      <c r="T146">
        <f t="shared" si="17"/>
        <v>11.439438678308063</v>
      </c>
    </row>
    <row r="147" spans="9:20" x14ac:dyDescent="0.35">
      <c r="I147">
        <v>65</v>
      </c>
      <c r="J147">
        <v>66.752357196987901</v>
      </c>
      <c r="K147">
        <f t="shared" si="12"/>
        <v>-1.7523571969879015</v>
      </c>
      <c r="L147">
        <f t="shared" si="13"/>
        <v>1.7523571969879015</v>
      </c>
      <c r="M147">
        <f t="shared" si="14"/>
        <v>3.070755745835295</v>
      </c>
      <c r="P147">
        <v>65.5</v>
      </c>
      <c r="Q147">
        <v>67.617776075078993</v>
      </c>
      <c r="R147">
        <f t="shared" si="15"/>
        <v>-2.1177760750789929</v>
      </c>
      <c r="S147">
        <f t="shared" si="16"/>
        <v>2.1177760750789929</v>
      </c>
      <c r="T147">
        <f t="shared" si="17"/>
        <v>4.4849755041769841</v>
      </c>
    </row>
    <row r="148" spans="9:20" x14ac:dyDescent="0.35">
      <c r="I148">
        <v>62</v>
      </c>
      <c r="J148">
        <v>65.718076098781296</v>
      </c>
      <c r="K148">
        <f t="shared" si="12"/>
        <v>-3.718076098781296</v>
      </c>
      <c r="L148">
        <f t="shared" si="13"/>
        <v>3.718076098781296</v>
      </c>
      <c r="M148">
        <f t="shared" si="14"/>
        <v>13.824089876328742</v>
      </c>
      <c r="P148">
        <v>69</v>
      </c>
      <c r="Q148">
        <v>67.441877929125596</v>
      </c>
      <c r="R148">
        <f t="shared" si="15"/>
        <v>1.5581220708744041</v>
      </c>
      <c r="S148">
        <f t="shared" si="16"/>
        <v>1.5581220708744041</v>
      </c>
      <c r="T148">
        <f t="shared" si="17"/>
        <v>2.4277443877459417</v>
      </c>
    </row>
    <row r="149" spans="9:20" x14ac:dyDescent="0.35">
      <c r="I149">
        <v>71.2</v>
      </c>
      <c r="J149">
        <v>66.330201646699507</v>
      </c>
      <c r="K149">
        <f t="shared" si="12"/>
        <v>4.8697983533004958</v>
      </c>
      <c r="L149">
        <f t="shared" si="13"/>
        <v>4.8697983533004958</v>
      </c>
      <c r="M149">
        <f t="shared" si="14"/>
        <v>23.714936001808219</v>
      </c>
      <c r="P149">
        <v>65</v>
      </c>
      <c r="Q149">
        <v>67.441877929125596</v>
      </c>
      <c r="R149">
        <f t="shared" si="15"/>
        <v>-2.4418779291255959</v>
      </c>
      <c r="S149">
        <f t="shared" si="16"/>
        <v>2.4418779291255959</v>
      </c>
      <c r="T149">
        <f t="shared" si="17"/>
        <v>5.9627678207507087</v>
      </c>
    </row>
    <row r="150" spans="9:20" x14ac:dyDescent="0.35">
      <c r="I150">
        <v>65.5</v>
      </c>
      <c r="J150">
        <v>65.844722763867793</v>
      </c>
      <c r="K150">
        <f t="shared" si="12"/>
        <v>-0.34472276386779299</v>
      </c>
      <c r="L150">
        <f t="shared" si="13"/>
        <v>0.34472276386779299</v>
      </c>
      <c r="M150">
        <f t="shared" si="14"/>
        <v>0.11883378392865017</v>
      </c>
      <c r="P150">
        <v>70</v>
      </c>
      <c r="Q150">
        <v>67.061937933866005</v>
      </c>
      <c r="R150">
        <f t="shared" si="15"/>
        <v>2.9380620661339947</v>
      </c>
      <c r="S150">
        <f t="shared" si="16"/>
        <v>2.9380620661339947</v>
      </c>
      <c r="T150">
        <f t="shared" si="17"/>
        <v>8.6322087044555573</v>
      </c>
    </row>
    <row r="151" spans="9:20" x14ac:dyDescent="0.35">
      <c r="I151">
        <v>74</v>
      </c>
      <c r="J151">
        <v>68.279153103864203</v>
      </c>
      <c r="K151">
        <f t="shared" si="12"/>
        <v>5.7208468961357966</v>
      </c>
      <c r="L151">
        <f t="shared" si="13"/>
        <v>5.7208468961357966</v>
      </c>
      <c r="M151">
        <f t="shared" si="14"/>
        <v>32.728089209026578</v>
      </c>
      <c r="P151">
        <v>68.5</v>
      </c>
      <c r="Q151">
        <v>67.061937933866005</v>
      </c>
      <c r="R151">
        <f t="shared" si="15"/>
        <v>1.4380620661339947</v>
      </c>
      <c r="S151">
        <f t="shared" si="16"/>
        <v>1.4380620661339947</v>
      </c>
      <c r="T151">
        <f t="shared" si="17"/>
        <v>2.0680225060535737</v>
      </c>
    </row>
    <row r="152" spans="9:20" x14ac:dyDescent="0.35">
      <c r="I152">
        <v>65</v>
      </c>
      <c r="J152">
        <v>66.358345350052005</v>
      </c>
      <c r="K152">
        <f t="shared" si="12"/>
        <v>-1.3583453500520051</v>
      </c>
      <c r="L152">
        <f t="shared" si="13"/>
        <v>1.3583453500520051</v>
      </c>
      <c r="M152">
        <f t="shared" si="14"/>
        <v>1.8451020900079043</v>
      </c>
      <c r="P152">
        <v>64.5</v>
      </c>
      <c r="Q152">
        <v>67.047866082189699</v>
      </c>
      <c r="R152">
        <f t="shared" si="15"/>
        <v>-2.5478660821896995</v>
      </c>
      <c r="S152">
        <f t="shared" si="16"/>
        <v>2.5478660821896995</v>
      </c>
      <c r="T152">
        <f t="shared" si="17"/>
        <v>6.4916215727726883</v>
      </c>
    </row>
    <row r="153" spans="9:20" x14ac:dyDescent="0.35">
      <c r="I153">
        <v>66</v>
      </c>
      <c r="J153">
        <v>66.766429048664094</v>
      </c>
      <c r="K153">
        <f t="shared" si="12"/>
        <v>-0.76642904866409367</v>
      </c>
      <c r="L153">
        <f t="shared" si="13"/>
        <v>0.76642904866409367</v>
      </c>
      <c r="M153">
        <f t="shared" si="14"/>
        <v>0.58741348663614767</v>
      </c>
      <c r="P153">
        <v>63.5</v>
      </c>
      <c r="Q153">
        <v>66.302057943346895</v>
      </c>
      <c r="R153">
        <f t="shared" si="15"/>
        <v>-2.8020579433468953</v>
      </c>
      <c r="S153">
        <f t="shared" si="16"/>
        <v>2.8020579433468953</v>
      </c>
      <c r="T153">
        <f t="shared" si="17"/>
        <v>7.8515287178734328</v>
      </c>
    </row>
    <row r="154" spans="9:20" x14ac:dyDescent="0.35">
      <c r="I154">
        <v>63</v>
      </c>
      <c r="J154">
        <v>65.422567213579399</v>
      </c>
      <c r="K154">
        <f t="shared" si="12"/>
        <v>-2.4225672135793985</v>
      </c>
      <c r="L154">
        <f t="shared" si="13"/>
        <v>2.4225672135793985</v>
      </c>
      <c r="M154">
        <f t="shared" si="14"/>
        <v>5.8688319043098511</v>
      </c>
      <c r="P154">
        <v>72</v>
      </c>
      <c r="Q154">
        <v>66.302057943346895</v>
      </c>
      <c r="R154">
        <f t="shared" si="15"/>
        <v>5.6979420566531047</v>
      </c>
      <c r="S154">
        <f t="shared" si="16"/>
        <v>5.6979420566531047</v>
      </c>
      <c r="T154">
        <f t="shared" si="17"/>
        <v>32.466543680976216</v>
      </c>
    </row>
    <row r="155" spans="9:20" x14ac:dyDescent="0.35">
      <c r="I155">
        <v>68</v>
      </c>
      <c r="J155">
        <v>65.788435357162697</v>
      </c>
      <c r="K155">
        <f t="shared" si="12"/>
        <v>2.2115646428373026</v>
      </c>
      <c r="L155">
        <f t="shared" si="13"/>
        <v>2.2115646428373026</v>
      </c>
      <c r="M155">
        <f t="shared" si="14"/>
        <v>4.8910181694480857</v>
      </c>
      <c r="P155">
        <v>70</v>
      </c>
      <c r="Q155">
        <v>66.302057943346895</v>
      </c>
      <c r="R155">
        <f t="shared" si="15"/>
        <v>3.6979420566531047</v>
      </c>
      <c r="S155">
        <f t="shared" si="16"/>
        <v>3.6979420566531047</v>
      </c>
      <c r="T155">
        <f t="shared" si="17"/>
        <v>13.674775454363793</v>
      </c>
    </row>
    <row r="156" spans="9:20" x14ac:dyDescent="0.35">
      <c r="I156">
        <v>60.5</v>
      </c>
      <c r="J156">
        <v>65.162237957568294</v>
      </c>
      <c r="K156">
        <f t="shared" si="12"/>
        <v>-4.6622379575682942</v>
      </c>
      <c r="L156">
        <f t="shared" si="13"/>
        <v>4.6622379575682942</v>
      </c>
      <c r="M156">
        <f t="shared" si="14"/>
        <v>21.736462772990578</v>
      </c>
      <c r="P156">
        <v>70</v>
      </c>
      <c r="Q156">
        <v>66.302057943346895</v>
      </c>
      <c r="R156">
        <f t="shared" si="15"/>
        <v>3.6979420566531047</v>
      </c>
      <c r="S156">
        <f t="shared" si="16"/>
        <v>3.6979420566531047</v>
      </c>
      <c r="T156">
        <f t="shared" si="17"/>
        <v>13.674775454363793</v>
      </c>
    </row>
    <row r="157" spans="9:20" x14ac:dyDescent="0.35">
      <c r="I157">
        <v>68</v>
      </c>
      <c r="J157">
        <v>66.449812385947794</v>
      </c>
      <c r="K157">
        <f t="shared" si="12"/>
        <v>1.5501876140522057</v>
      </c>
      <c r="L157">
        <f t="shared" si="13"/>
        <v>1.5501876140522057</v>
      </c>
      <c r="M157">
        <f t="shared" si="14"/>
        <v>2.4030816387608702</v>
      </c>
      <c r="P157">
        <v>67</v>
      </c>
      <c r="Q157">
        <v>66.492027940976698</v>
      </c>
      <c r="R157">
        <f t="shared" si="15"/>
        <v>0.50797205902330234</v>
      </c>
      <c r="S157">
        <f t="shared" si="16"/>
        <v>0.50797205902330234</v>
      </c>
      <c r="T157">
        <f t="shared" si="17"/>
        <v>0.25803561274837333</v>
      </c>
    </row>
    <row r="158" spans="9:20" x14ac:dyDescent="0.35">
      <c r="I158">
        <v>67</v>
      </c>
      <c r="J158">
        <v>66.766429048664094</v>
      </c>
      <c r="K158">
        <f t="shared" si="12"/>
        <v>0.23357095133590633</v>
      </c>
      <c r="L158">
        <f t="shared" si="13"/>
        <v>0.23357095133590633</v>
      </c>
      <c r="M158">
        <f t="shared" si="14"/>
        <v>5.455538930796032E-2</v>
      </c>
      <c r="P158">
        <v>70.5</v>
      </c>
      <c r="Q158">
        <v>66.492027940976698</v>
      </c>
      <c r="R158">
        <f t="shared" si="15"/>
        <v>4.0079720590233023</v>
      </c>
      <c r="S158">
        <f t="shared" si="16"/>
        <v>4.0079720590233023</v>
      </c>
      <c r="T158">
        <f t="shared" si="17"/>
        <v>16.063840025911489</v>
      </c>
    </row>
    <row r="159" spans="9:20" x14ac:dyDescent="0.35">
      <c r="I159">
        <v>70</v>
      </c>
      <c r="J159">
        <v>67.2997522271951</v>
      </c>
      <c r="K159">
        <f t="shared" si="12"/>
        <v>2.7002477728049001</v>
      </c>
      <c r="L159">
        <f t="shared" si="13"/>
        <v>2.7002477728049001</v>
      </c>
      <c r="M159">
        <f t="shared" si="14"/>
        <v>7.2913380345378238</v>
      </c>
      <c r="P159">
        <v>72</v>
      </c>
      <c r="Q159">
        <v>66.098016094040901</v>
      </c>
      <c r="R159">
        <f t="shared" si="15"/>
        <v>5.9019839059590993</v>
      </c>
      <c r="S159">
        <f t="shared" si="16"/>
        <v>5.9019839059590993</v>
      </c>
      <c r="T159">
        <f t="shared" si="17"/>
        <v>34.833414026200224</v>
      </c>
    </row>
    <row r="160" spans="9:20" x14ac:dyDescent="0.35">
      <c r="I160">
        <v>73</v>
      </c>
      <c r="J160">
        <v>68.279153103864203</v>
      </c>
      <c r="K160">
        <f t="shared" si="12"/>
        <v>4.7208468961357966</v>
      </c>
      <c r="L160">
        <f t="shared" si="13"/>
        <v>4.7208468961357966</v>
      </c>
      <c r="M160">
        <f t="shared" si="14"/>
        <v>22.286395416754985</v>
      </c>
      <c r="P160">
        <v>72</v>
      </c>
      <c r="Q160">
        <v>66.098016094040901</v>
      </c>
      <c r="R160">
        <f t="shared" si="15"/>
        <v>5.9019839059590993</v>
      </c>
      <c r="S160">
        <f t="shared" si="16"/>
        <v>5.9019839059590993</v>
      </c>
      <c r="T160">
        <f t="shared" si="17"/>
        <v>34.833414026200224</v>
      </c>
    </row>
    <row r="161" spans="9:20" x14ac:dyDescent="0.35">
      <c r="I161">
        <v>65.5</v>
      </c>
      <c r="J161">
        <v>64.923016479071507</v>
      </c>
      <c r="K161">
        <f t="shared" si="12"/>
        <v>0.57698352092849348</v>
      </c>
      <c r="L161">
        <f t="shared" si="13"/>
        <v>0.57698352092849348</v>
      </c>
      <c r="M161">
        <f t="shared" si="14"/>
        <v>0.33290998342304129</v>
      </c>
      <c r="P161">
        <v>67.8</v>
      </c>
      <c r="Q161">
        <v>66.098016094040901</v>
      </c>
      <c r="R161">
        <f t="shared" si="15"/>
        <v>1.7019839059590964</v>
      </c>
      <c r="S161">
        <f t="shared" si="16"/>
        <v>1.7019839059590964</v>
      </c>
      <c r="T161">
        <f t="shared" si="17"/>
        <v>2.8967492161437822</v>
      </c>
    </row>
    <row r="162" spans="9:20" x14ac:dyDescent="0.35">
      <c r="I162">
        <v>67.2</v>
      </c>
      <c r="J162">
        <v>67.723314962651102</v>
      </c>
      <c r="K162">
        <f t="shared" si="12"/>
        <v>-0.52331496265109934</v>
      </c>
      <c r="L162">
        <f t="shared" si="13"/>
        <v>0.52331496265109934</v>
      </c>
      <c r="M162">
        <f t="shared" si="14"/>
        <v>0.27385855013452148</v>
      </c>
      <c r="P162">
        <v>64.7</v>
      </c>
      <c r="Q162">
        <v>66.098016094040901</v>
      </c>
      <c r="R162">
        <f t="shared" si="15"/>
        <v>-1.3980160940408979</v>
      </c>
      <c r="S162">
        <f t="shared" si="16"/>
        <v>1.3980160940408979</v>
      </c>
      <c r="T162">
        <f t="shared" si="17"/>
        <v>1.9544489991973686</v>
      </c>
    </row>
    <row r="163" spans="9:20" x14ac:dyDescent="0.35">
      <c r="I163">
        <v>60</v>
      </c>
      <c r="J163">
        <v>63.403256498033301</v>
      </c>
      <c r="K163">
        <f t="shared" si="12"/>
        <v>-3.4032564980333007</v>
      </c>
      <c r="L163">
        <f t="shared" si="13"/>
        <v>3.4032564980333007</v>
      </c>
      <c r="M163">
        <f t="shared" si="14"/>
        <v>11.582154791405886</v>
      </c>
      <c r="P163">
        <v>62</v>
      </c>
      <c r="Q163">
        <v>66.098016094040901</v>
      </c>
      <c r="R163">
        <f t="shared" si="15"/>
        <v>-4.0980160940409007</v>
      </c>
      <c r="S163">
        <f t="shared" si="16"/>
        <v>4.0980160940409007</v>
      </c>
      <c r="T163">
        <f t="shared" si="17"/>
        <v>16.793735907018242</v>
      </c>
    </row>
    <row r="164" spans="9:20" x14ac:dyDescent="0.35">
      <c r="I164">
        <v>59</v>
      </c>
      <c r="J164">
        <v>65.654752766238005</v>
      </c>
      <c r="K164">
        <f t="shared" si="12"/>
        <v>-6.6547527662380048</v>
      </c>
      <c r="L164">
        <f t="shared" si="13"/>
        <v>6.6547527662380048</v>
      </c>
      <c r="M164">
        <f t="shared" si="14"/>
        <v>44.285734379752377</v>
      </c>
      <c r="P164">
        <v>71</v>
      </c>
      <c r="Q164">
        <v>66.112087945717093</v>
      </c>
      <c r="R164">
        <f t="shared" si="15"/>
        <v>4.8879120542829071</v>
      </c>
      <c r="S164">
        <f t="shared" si="16"/>
        <v>4.8879120542829071</v>
      </c>
      <c r="T164">
        <f t="shared" si="17"/>
        <v>23.89168425040415</v>
      </c>
    </row>
    <row r="165" spans="9:20" x14ac:dyDescent="0.35">
      <c r="I165">
        <v>64.5</v>
      </c>
      <c r="J165">
        <v>67.7514586660037</v>
      </c>
      <c r="K165">
        <f t="shared" si="12"/>
        <v>-3.2514586660036997</v>
      </c>
      <c r="L165">
        <f t="shared" si="13"/>
        <v>3.2514586660036997</v>
      </c>
      <c r="M165">
        <f t="shared" si="14"/>
        <v>10.571983456730559</v>
      </c>
      <c r="P165">
        <v>63.5</v>
      </c>
      <c r="Q165">
        <v>66.112087945717093</v>
      </c>
      <c r="R165">
        <f t="shared" si="15"/>
        <v>-2.6120879457170929</v>
      </c>
      <c r="S165">
        <f t="shared" si="16"/>
        <v>2.6120879457170929</v>
      </c>
      <c r="T165">
        <f t="shared" si="17"/>
        <v>6.8230034361605423</v>
      </c>
    </row>
    <row r="166" spans="9:20" x14ac:dyDescent="0.35">
      <c r="I166">
        <v>73.5</v>
      </c>
      <c r="J166">
        <v>69.918523824150796</v>
      </c>
      <c r="K166">
        <f t="shared" si="12"/>
        <v>3.581476175849204</v>
      </c>
      <c r="L166">
        <f t="shared" si="13"/>
        <v>3.581476175849204</v>
      </c>
      <c r="M166">
        <f t="shared" si="14"/>
        <v>12.826971598175438</v>
      </c>
      <c r="P166">
        <v>62.5</v>
      </c>
      <c r="Q166">
        <v>66.112087945717093</v>
      </c>
      <c r="R166">
        <f t="shared" si="15"/>
        <v>-3.6120879457170929</v>
      </c>
      <c r="S166">
        <f t="shared" si="16"/>
        <v>3.6120879457170929</v>
      </c>
      <c r="T166">
        <f t="shared" si="17"/>
        <v>13.047179327594728</v>
      </c>
    </row>
    <row r="167" spans="9:20" x14ac:dyDescent="0.35">
      <c r="I167">
        <v>68.5</v>
      </c>
      <c r="J167">
        <v>67.589632371726495</v>
      </c>
      <c r="K167">
        <f t="shared" si="12"/>
        <v>0.91036762827350515</v>
      </c>
      <c r="L167">
        <f t="shared" si="13"/>
        <v>0.91036762827350515</v>
      </c>
      <c r="M167">
        <f t="shared" si="14"/>
        <v>0.82876921860832686</v>
      </c>
      <c r="P167">
        <v>62</v>
      </c>
      <c r="Q167">
        <v>66.112087945717093</v>
      </c>
      <c r="R167">
        <f t="shared" si="15"/>
        <v>-4.1120879457170929</v>
      </c>
      <c r="S167">
        <f t="shared" si="16"/>
        <v>4.1120879457170929</v>
      </c>
      <c r="T167">
        <f t="shared" si="17"/>
        <v>16.909267273311823</v>
      </c>
    </row>
    <row r="168" spans="9:20" x14ac:dyDescent="0.35">
      <c r="I168">
        <v>63.7</v>
      </c>
      <c r="J168">
        <v>66.919812231935595</v>
      </c>
      <c r="K168">
        <f t="shared" si="12"/>
        <v>-3.2198122319355917</v>
      </c>
      <c r="L168">
        <f t="shared" si="13"/>
        <v>3.2198122319355917</v>
      </c>
      <c r="M168">
        <f t="shared" si="14"/>
        <v>10.367190808922057</v>
      </c>
      <c r="P168">
        <v>72</v>
      </c>
      <c r="Q168">
        <v>65.922117948087404</v>
      </c>
      <c r="R168">
        <f t="shared" si="15"/>
        <v>6.0778820519125958</v>
      </c>
      <c r="S168">
        <f t="shared" si="16"/>
        <v>6.0778820519125958</v>
      </c>
      <c r="T168">
        <f t="shared" si="17"/>
        <v>36.940650236961268</v>
      </c>
    </row>
    <row r="169" spans="9:20" x14ac:dyDescent="0.35">
      <c r="I169">
        <v>66.5</v>
      </c>
      <c r="J169">
        <v>67.983644218662306</v>
      </c>
      <c r="K169">
        <f t="shared" si="12"/>
        <v>-1.483644218662306</v>
      </c>
      <c r="L169">
        <f t="shared" si="13"/>
        <v>1.483644218662306</v>
      </c>
      <c r="M169">
        <f t="shared" si="14"/>
        <v>2.2012001675700845</v>
      </c>
      <c r="P169">
        <v>68</v>
      </c>
      <c r="Q169">
        <v>65.922117948087404</v>
      </c>
      <c r="R169">
        <f t="shared" si="15"/>
        <v>2.0778820519125958</v>
      </c>
      <c r="S169">
        <f t="shared" si="16"/>
        <v>2.0778820519125958</v>
      </c>
      <c r="T169">
        <f t="shared" si="17"/>
        <v>4.3175938216604992</v>
      </c>
    </row>
    <row r="170" spans="9:20" x14ac:dyDescent="0.35">
      <c r="I170">
        <v>70</v>
      </c>
      <c r="J170">
        <v>67.005650527160896</v>
      </c>
      <c r="K170">
        <f t="shared" si="12"/>
        <v>2.9943494728391045</v>
      </c>
      <c r="L170">
        <f t="shared" si="13"/>
        <v>2.9943494728391045</v>
      </c>
      <c r="M170">
        <f t="shared" si="14"/>
        <v>8.9661287654918223</v>
      </c>
      <c r="P170">
        <v>66</v>
      </c>
      <c r="Q170">
        <v>65.922117948087404</v>
      </c>
      <c r="R170">
        <f t="shared" si="15"/>
        <v>7.7882051912595784E-2</v>
      </c>
      <c r="S170">
        <f t="shared" si="16"/>
        <v>7.7882051912595784E-2</v>
      </c>
      <c r="T170">
        <f t="shared" si="17"/>
        <v>6.065614010116265E-3</v>
      </c>
    </row>
    <row r="171" spans="9:20" x14ac:dyDescent="0.35">
      <c r="I171">
        <v>61</v>
      </c>
      <c r="J171">
        <v>64.810441665661301</v>
      </c>
      <c r="K171">
        <f t="shared" si="12"/>
        <v>-3.8104416656613012</v>
      </c>
      <c r="L171">
        <f t="shared" si="13"/>
        <v>3.8104416656613012</v>
      </c>
      <c r="M171">
        <f t="shared" si="14"/>
        <v>14.519465687407671</v>
      </c>
      <c r="P171">
        <v>69</v>
      </c>
      <c r="Q171">
        <v>65.718076098781296</v>
      </c>
      <c r="R171">
        <f t="shared" si="15"/>
        <v>3.281923901218704</v>
      </c>
      <c r="S171">
        <f t="shared" si="16"/>
        <v>3.281923901218704</v>
      </c>
      <c r="T171">
        <f t="shared" si="17"/>
        <v>10.771024493390598</v>
      </c>
    </row>
    <row r="172" spans="9:20" x14ac:dyDescent="0.35">
      <c r="I172">
        <v>65</v>
      </c>
      <c r="J172">
        <v>67.005650527160896</v>
      </c>
      <c r="K172">
        <f t="shared" si="12"/>
        <v>-2.0056505271608955</v>
      </c>
      <c r="L172">
        <f t="shared" si="13"/>
        <v>2.0056505271608955</v>
      </c>
      <c r="M172">
        <f t="shared" si="14"/>
        <v>4.0226340371007785</v>
      </c>
      <c r="P172">
        <v>64</v>
      </c>
      <c r="Q172">
        <v>65.542177952827799</v>
      </c>
      <c r="R172">
        <f t="shared" si="15"/>
        <v>-1.5421779528277995</v>
      </c>
      <c r="S172">
        <f t="shared" si="16"/>
        <v>1.5421779528277995</v>
      </c>
      <c r="T172">
        <f t="shared" si="17"/>
        <v>2.3783128381881427</v>
      </c>
    </row>
    <row r="173" spans="9:20" x14ac:dyDescent="0.35">
      <c r="I173">
        <v>69</v>
      </c>
      <c r="J173">
        <v>68.933494206811204</v>
      </c>
      <c r="K173">
        <f t="shared" si="12"/>
        <v>6.6505793188795792E-2</v>
      </c>
      <c r="L173">
        <f t="shared" si="13"/>
        <v>6.6505793188795792E-2</v>
      </c>
      <c r="M173">
        <f t="shared" si="14"/>
        <v>4.4230205276708763E-3</v>
      </c>
      <c r="P173">
        <v>63.5</v>
      </c>
      <c r="Q173">
        <v>65.542177952827799</v>
      </c>
      <c r="R173">
        <f t="shared" si="15"/>
        <v>-2.0421779528277995</v>
      </c>
      <c r="S173">
        <f t="shared" si="16"/>
        <v>2.0421779528277995</v>
      </c>
      <c r="T173">
        <f t="shared" si="17"/>
        <v>4.1704907910159417</v>
      </c>
    </row>
    <row r="174" spans="9:20" x14ac:dyDescent="0.35">
      <c r="I174">
        <v>65</v>
      </c>
      <c r="J174">
        <v>66.386489053404603</v>
      </c>
      <c r="K174">
        <f t="shared" si="12"/>
        <v>-1.3864890534046026</v>
      </c>
      <c r="L174">
        <f t="shared" si="13"/>
        <v>1.3864890534046026</v>
      </c>
      <c r="M174">
        <f t="shared" si="14"/>
        <v>1.922351895210791</v>
      </c>
      <c r="P174">
        <v>62</v>
      </c>
      <c r="Q174">
        <v>65.542177952827799</v>
      </c>
      <c r="R174">
        <f t="shared" si="15"/>
        <v>-3.5421779528277995</v>
      </c>
      <c r="S174">
        <f t="shared" si="16"/>
        <v>3.5421779528277995</v>
      </c>
      <c r="T174">
        <f t="shared" si="17"/>
        <v>12.54702464949934</v>
      </c>
    </row>
    <row r="175" spans="9:20" x14ac:dyDescent="0.35">
      <c r="I175">
        <v>67</v>
      </c>
      <c r="J175">
        <v>67.061937933866005</v>
      </c>
      <c r="K175">
        <f t="shared" si="12"/>
        <v>-6.1937933866005324E-2</v>
      </c>
      <c r="L175">
        <f t="shared" si="13"/>
        <v>6.1937933866005324E-2</v>
      </c>
      <c r="M175">
        <f t="shared" si="14"/>
        <v>3.8363076515896492E-3</v>
      </c>
      <c r="P175">
        <v>68</v>
      </c>
      <c r="Q175">
        <v>65.162237957568294</v>
      </c>
      <c r="R175">
        <f t="shared" si="15"/>
        <v>2.8377620424317058</v>
      </c>
      <c r="S175">
        <f t="shared" si="16"/>
        <v>2.8377620424317058</v>
      </c>
      <c r="T175">
        <f t="shared" si="17"/>
        <v>8.0528934094661668</v>
      </c>
    </row>
    <row r="176" spans="9:20" x14ac:dyDescent="0.35">
      <c r="I176">
        <v>68</v>
      </c>
      <c r="J176">
        <v>67.385590522420401</v>
      </c>
      <c r="K176">
        <f t="shared" si="12"/>
        <v>0.61440947757959918</v>
      </c>
      <c r="L176">
        <f t="shared" si="13"/>
        <v>0.61440947757959918</v>
      </c>
      <c r="M176">
        <f t="shared" si="14"/>
        <v>0.377499006139636</v>
      </c>
      <c r="P176">
        <v>62.5</v>
      </c>
      <c r="Q176">
        <v>65.162237957568294</v>
      </c>
      <c r="R176">
        <f t="shared" si="15"/>
        <v>-2.6622379575682942</v>
      </c>
      <c r="S176">
        <f t="shared" si="16"/>
        <v>2.6622379575682942</v>
      </c>
      <c r="T176">
        <f t="shared" si="17"/>
        <v>7.0875109427174028</v>
      </c>
    </row>
    <row r="177" spans="9:20" x14ac:dyDescent="0.35">
      <c r="I177">
        <v>58</v>
      </c>
      <c r="J177">
        <v>63.726909086587703</v>
      </c>
      <c r="K177">
        <f t="shared" si="12"/>
        <v>-5.7269090865877033</v>
      </c>
      <c r="L177">
        <f t="shared" si="13"/>
        <v>5.7269090865877033</v>
      </c>
      <c r="M177">
        <f t="shared" si="14"/>
        <v>32.797487686040803</v>
      </c>
      <c r="P177">
        <v>69.5</v>
      </c>
      <c r="Q177">
        <v>65.352207955197997</v>
      </c>
      <c r="R177">
        <f t="shared" si="15"/>
        <v>4.1477920448020029</v>
      </c>
      <c r="S177">
        <f t="shared" si="16"/>
        <v>4.1477920448020029</v>
      </c>
      <c r="T177">
        <f t="shared" si="17"/>
        <v>17.20417884692278</v>
      </c>
    </row>
    <row r="178" spans="9:20" x14ac:dyDescent="0.35">
      <c r="I178">
        <v>66</v>
      </c>
      <c r="J178">
        <v>68.145470512939497</v>
      </c>
      <c r="K178">
        <f t="shared" si="12"/>
        <v>-2.1454705129394966</v>
      </c>
      <c r="L178">
        <f t="shared" si="13"/>
        <v>2.1454705129394966</v>
      </c>
      <c r="M178">
        <f t="shared" si="14"/>
        <v>4.6030437218928668</v>
      </c>
      <c r="P178">
        <v>71</v>
      </c>
      <c r="Q178">
        <v>67.645919778431605</v>
      </c>
      <c r="R178">
        <f t="shared" si="15"/>
        <v>3.3540802215683954</v>
      </c>
      <c r="S178">
        <f t="shared" si="16"/>
        <v>3.3540802215683954</v>
      </c>
      <c r="T178">
        <f t="shared" si="17"/>
        <v>11.249854132716296</v>
      </c>
    </row>
    <row r="179" spans="9:20" x14ac:dyDescent="0.35">
      <c r="I179">
        <v>66</v>
      </c>
      <c r="J179">
        <v>67.631847926755299</v>
      </c>
      <c r="K179">
        <f t="shared" si="12"/>
        <v>-1.6318479267552988</v>
      </c>
      <c r="L179">
        <f t="shared" si="13"/>
        <v>1.6318479267552988</v>
      </c>
      <c r="M179">
        <f t="shared" si="14"/>
        <v>2.662927656055567</v>
      </c>
      <c r="P179">
        <v>67</v>
      </c>
      <c r="Q179">
        <v>67.645919778431605</v>
      </c>
      <c r="R179">
        <f t="shared" si="15"/>
        <v>-0.64591977843160464</v>
      </c>
      <c r="S179">
        <f t="shared" si="16"/>
        <v>0.64591977843160464</v>
      </c>
      <c r="T179">
        <f t="shared" si="17"/>
        <v>0.41721236016913321</v>
      </c>
    </row>
    <row r="180" spans="9:20" x14ac:dyDescent="0.35">
      <c r="I180">
        <v>72</v>
      </c>
      <c r="J180">
        <v>66.977506823808298</v>
      </c>
      <c r="K180">
        <f t="shared" si="12"/>
        <v>5.022493176191702</v>
      </c>
      <c r="L180">
        <f t="shared" si="13"/>
        <v>5.022493176191702</v>
      </c>
      <c r="M180">
        <f t="shared" si="14"/>
        <v>25.225437704892212</v>
      </c>
      <c r="P180">
        <v>69</v>
      </c>
      <c r="Q180">
        <v>67.455949780801802</v>
      </c>
      <c r="R180">
        <f t="shared" si="15"/>
        <v>1.5440502191981977</v>
      </c>
      <c r="S180">
        <f t="shared" si="16"/>
        <v>1.5440502191981977</v>
      </c>
      <c r="T180">
        <f t="shared" si="17"/>
        <v>2.3840910794060024</v>
      </c>
    </row>
    <row r="181" spans="9:20" x14ac:dyDescent="0.35">
      <c r="I181">
        <v>61</v>
      </c>
      <c r="J181">
        <v>64.810441665661301</v>
      </c>
      <c r="K181">
        <f t="shared" si="12"/>
        <v>-3.8104416656613012</v>
      </c>
      <c r="L181">
        <f t="shared" si="13"/>
        <v>3.8104416656613012</v>
      </c>
      <c r="M181">
        <f t="shared" si="14"/>
        <v>14.519465687407671</v>
      </c>
      <c r="P181">
        <v>68</v>
      </c>
      <c r="Q181">
        <v>67.455949780801802</v>
      </c>
      <c r="R181">
        <f t="shared" si="15"/>
        <v>0.54405021919819774</v>
      </c>
      <c r="S181">
        <f t="shared" si="16"/>
        <v>0.54405021919819774</v>
      </c>
      <c r="T181">
        <f t="shared" si="17"/>
        <v>0.29599064100960698</v>
      </c>
    </row>
    <row r="182" spans="9:20" x14ac:dyDescent="0.35">
      <c r="I182">
        <v>67</v>
      </c>
      <c r="J182">
        <v>65.950261651439902</v>
      </c>
      <c r="K182">
        <f t="shared" si="12"/>
        <v>1.0497383485600977</v>
      </c>
      <c r="L182">
        <f t="shared" si="13"/>
        <v>1.0497383485600977</v>
      </c>
      <c r="M182">
        <f t="shared" si="14"/>
        <v>1.1019506004376813</v>
      </c>
      <c r="P182">
        <v>66.2</v>
      </c>
      <c r="Q182">
        <v>67.455949780801802</v>
      </c>
      <c r="R182">
        <f t="shared" si="15"/>
        <v>-1.2559497808017994</v>
      </c>
      <c r="S182">
        <f t="shared" si="16"/>
        <v>1.2559497808017994</v>
      </c>
      <c r="T182">
        <f t="shared" si="17"/>
        <v>1.577409851896088</v>
      </c>
    </row>
    <row r="183" spans="9:20" x14ac:dyDescent="0.35">
      <c r="I183">
        <v>68.5</v>
      </c>
      <c r="J183">
        <v>67.631847926755299</v>
      </c>
      <c r="K183">
        <f t="shared" si="12"/>
        <v>0.86815207324470123</v>
      </c>
      <c r="L183">
        <f t="shared" si="13"/>
        <v>0.86815207324470123</v>
      </c>
      <c r="M183">
        <f t="shared" si="14"/>
        <v>0.75368802227907306</v>
      </c>
      <c r="P183">
        <v>67.5</v>
      </c>
      <c r="Q183">
        <v>66.710141641958998</v>
      </c>
      <c r="R183">
        <f t="shared" si="15"/>
        <v>0.78985835804100191</v>
      </c>
      <c r="S183">
        <f t="shared" si="16"/>
        <v>0.78985835804100191</v>
      </c>
      <c r="T183">
        <f t="shared" si="17"/>
        <v>0.62387622576722757</v>
      </c>
    </row>
    <row r="184" spans="9:20" x14ac:dyDescent="0.35">
      <c r="I184">
        <v>57</v>
      </c>
      <c r="J184">
        <v>63.726909086587703</v>
      </c>
      <c r="K184">
        <f t="shared" si="12"/>
        <v>-6.7269090865877033</v>
      </c>
      <c r="L184">
        <f t="shared" si="13"/>
        <v>6.7269090865877033</v>
      </c>
      <c r="M184">
        <f t="shared" si="14"/>
        <v>45.25130585921621</v>
      </c>
      <c r="P184">
        <v>66.5</v>
      </c>
      <c r="Q184">
        <v>66.9001116395888</v>
      </c>
      <c r="R184">
        <f t="shared" si="15"/>
        <v>-0.40011163958880047</v>
      </c>
      <c r="S184">
        <f t="shared" si="16"/>
        <v>0.40011163958880047</v>
      </c>
      <c r="T184">
        <f t="shared" si="17"/>
        <v>0.16008932413443816</v>
      </c>
    </row>
    <row r="185" spans="9:20" x14ac:dyDescent="0.35">
      <c r="I185">
        <v>69</v>
      </c>
      <c r="J185">
        <v>68.145470512939497</v>
      </c>
      <c r="K185">
        <f t="shared" si="12"/>
        <v>0.85452948706050336</v>
      </c>
      <c r="L185">
        <f t="shared" si="13"/>
        <v>0.85452948706050336</v>
      </c>
      <c r="M185">
        <f t="shared" si="14"/>
        <v>0.73022064425588695</v>
      </c>
      <c r="P185">
        <v>65.2</v>
      </c>
      <c r="Q185">
        <v>66.9001116395888</v>
      </c>
      <c r="R185">
        <f t="shared" si="15"/>
        <v>-1.7001116395887976</v>
      </c>
      <c r="S185">
        <f t="shared" si="16"/>
        <v>1.7001116395887976</v>
      </c>
      <c r="T185">
        <f t="shared" si="17"/>
        <v>2.8903795870653095</v>
      </c>
    </row>
    <row r="186" spans="9:20" x14ac:dyDescent="0.35">
      <c r="I186">
        <v>66</v>
      </c>
      <c r="J186">
        <v>66.766429048664094</v>
      </c>
      <c r="K186">
        <f t="shared" si="12"/>
        <v>-0.76642904866409367</v>
      </c>
      <c r="L186">
        <f t="shared" si="13"/>
        <v>0.76642904866409367</v>
      </c>
      <c r="M186">
        <f t="shared" si="14"/>
        <v>0.58741348663614767</v>
      </c>
      <c r="P186">
        <v>72</v>
      </c>
      <c r="Q186">
        <v>66.710141641958998</v>
      </c>
      <c r="R186">
        <f t="shared" si="15"/>
        <v>5.2898583580410019</v>
      </c>
      <c r="S186">
        <f t="shared" si="16"/>
        <v>5.2898583580410019</v>
      </c>
      <c r="T186">
        <f t="shared" si="17"/>
        <v>27.982601448136244</v>
      </c>
    </row>
    <row r="187" spans="9:20" x14ac:dyDescent="0.35">
      <c r="I187">
        <v>70</v>
      </c>
      <c r="J187">
        <v>66.098016094040901</v>
      </c>
      <c r="K187">
        <f t="shared" si="12"/>
        <v>3.9019839059590993</v>
      </c>
      <c r="L187">
        <f t="shared" si="13"/>
        <v>3.9019839059590993</v>
      </c>
      <c r="M187">
        <f t="shared" si="14"/>
        <v>15.225478402363828</v>
      </c>
      <c r="P187">
        <v>66</v>
      </c>
      <c r="Q187">
        <v>66.710141641958998</v>
      </c>
      <c r="R187">
        <f t="shared" si="15"/>
        <v>-0.71014164195899809</v>
      </c>
      <c r="S187">
        <f t="shared" si="16"/>
        <v>0.71014164195899809</v>
      </c>
      <c r="T187">
        <f t="shared" si="17"/>
        <v>0.50430115164422185</v>
      </c>
    </row>
    <row r="188" spans="9:20" x14ac:dyDescent="0.35">
      <c r="I188">
        <v>65.5</v>
      </c>
      <c r="J188">
        <v>69.918523824150796</v>
      </c>
      <c r="K188">
        <f t="shared" si="12"/>
        <v>-4.418523824150796</v>
      </c>
      <c r="L188">
        <f t="shared" si="13"/>
        <v>4.418523824150796</v>
      </c>
      <c r="M188">
        <f t="shared" si="14"/>
        <v>19.523352784588173</v>
      </c>
      <c r="P188">
        <v>69.2</v>
      </c>
      <c r="Q188">
        <v>66.886039787912495</v>
      </c>
      <c r="R188">
        <f t="shared" si="15"/>
        <v>2.3139602120875082</v>
      </c>
      <c r="S188">
        <f t="shared" si="16"/>
        <v>2.3139602120875082</v>
      </c>
      <c r="T188">
        <f t="shared" si="17"/>
        <v>5.3544118631240663</v>
      </c>
    </row>
    <row r="189" spans="9:20" x14ac:dyDescent="0.35">
      <c r="I189">
        <v>69</v>
      </c>
      <c r="J189">
        <v>67.413734225772998</v>
      </c>
      <c r="K189">
        <f t="shared" si="12"/>
        <v>1.5862657742270017</v>
      </c>
      <c r="L189">
        <f t="shared" si="13"/>
        <v>1.5862657742270017</v>
      </c>
      <c r="M189">
        <f t="shared" si="14"/>
        <v>2.5162391064839889</v>
      </c>
      <c r="P189">
        <v>66</v>
      </c>
      <c r="Q189">
        <v>66.886039787912495</v>
      </c>
      <c r="R189">
        <f t="shared" si="15"/>
        <v>-0.8860397879124946</v>
      </c>
      <c r="S189">
        <f t="shared" si="16"/>
        <v>0.8860397879124946</v>
      </c>
      <c r="T189">
        <f t="shared" si="17"/>
        <v>0.78506650576401837</v>
      </c>
    </row>
    <row r="190" spans="9:20" x14ac:dyDescent="0.35">
      <c r="I190">
        <v>78</v>
      </c>
      <c r="J190">
        <v>69.285290498718197</v>
      </c>
      <c r="K190">
        <f t="shared" si="12"/>
        <v>8.7147095012818028</v>
      </c>
      <c r="L190">
        <f t="shared" si="13"/>
        <v>8.7147095012818028</v>
      </c>
      <c r="M190">
        <f t="shared" si="14"/>
        <v>75.946161691731334</v>
      </c>
      <c r="P190">
        <v>62</v>
      </c>
      <c r="Q190">
        <v>66.886039787912495</v>
      </c>
      <c r="R190">
        <f t="shared" si="15"/>
        <v>-4.8860397879124946</v>
      </c>
      <c r="S190">
        <f t="shared" si="16"/>
        <v>4.8860397879124946</v>
      </c>
      <c r="T190">
        <f t="shared" si="17"/>
        <v>23.873384809063975</v>
      </c>
    </row>
    <row r="191" spans="9:20" x14ac:dyDescent="0.35">
      <c r="I191">
        <v>72</v>
      </c>
      <c r="J191">
        <v>67.955500515309794</v>
      </c>
      <c r="K191">
        <f t="shared" si="12"/>
        <v>4.0444994846902063</v>
      </c>
      <c r="L191">
        <f t="shared" si="13"/>
        <v>4.0444994846902063</v>
      </c>
      <c r="M191">
        <f t="shared" si="14"/>
        <v>16.357976081659345</v>
      </c>
      <c r="P191">
        <v>60</v>
      </c>
      <c r="Q191">
        <v>66.886039787912495</v>
      </c>
      <c r="R191">
        <f t="shared" si="15"/>
        <v>-6.8860397879124946</v>
      </c>
      <c r="S191">
        <f t="shared" si="16"/>
        <v>6.8860397879124946</v>
      </c>
      <c r="T191">
        <f t="shared" si="17"/>
        <v>47.417543960713957</v>
      </c>
    </row>
    <row r="192" spans="9:20" x14ac:dyDescent="0.35">
      <c r="I192">
        <v>68</v>
      </c>
      <c r="J192">
        <v>67.441877929125596</v>
      </c>
      <c r="K192">
        <f t="shared" si="12"/>
        <v>0.55812207087440413</v>
      </c>
      <c r="L192">
        <f t="shared" si="13"/>
        <v>0.55812207087440413</v>
      </c>
      <c r="M192">
        <f t="shared" si="14"/>
        <v>0.31150024599713338</v>
      </c>
      <c r="P192">
        <v>63.5</v>
      </c>
      <c r="Q192">
        <v>66.886039787912495</v>
      </c>
      <c r="R192">
        <f t="shared" si="15"/>
        <v>-3.3860397879124946</v>
      </c>
      <c r="S192">
        <f t="shared" si="16"/>
        <v>3.3860397879124946</v>
      </c>
      <c r="T192">
        <f t="shared" si="17"/>
        <v>11.465265445326491</v>
      </c>
    </row>
    <row r="193" spans="9:20" x14ac:dyDescent="0.35">
      <c r="I193">
        <v>65.5</v>
      </c>
      <c r="J193">
        <v>69.010889391030702</v>
      </c>
      <c r="K193">
        <f t="shared" si="12"/>
        <v>-3.5108893910307017</v>
      </c>
      <c r="L193">
        <f t="shared" si="13"/>
        <v>3.5108893910307017</v>
      </c>
      <c r="M193">
        <f t="shared" si="14"/>
        <v>12.326344316051932</v>
      </c>
      <c r="P193">
        <v>63</v>
      </c>
      <c r="Q193">
        <v>66.886039787912495</v>
      </c>
      <c r="R193">
        <f t="shared" si="15"/>
        <v>-3.8860397879124946</v>
      </c>
      <c r="S193">
        <f t="shared" si="16"/>
        <v>3.8860397879124946</v>
      </c>
      <c r="T193">
        <f t="shared" si="17"/>
        <v>15.101305233238985</v>
      </c>
    </row>
    <row r="194" spans="9:20" x14ac:dyDescent="0.35">
      <c r="I194">
        <v>68.5</v>
      </c>
      <c r="J194">
        <v>67.455949780801802</v>
      </c>
      <c r="K194">
        <f t="shared" si="12"/>
        <v>1.0440502191981977</v>
      </c>
      <c r="L194">
        <f t="shared" si="13"/>
        <v>1.0440502191981977</v>
      </c>
      <c r="M194">
        <f t="shared" si="14"/>
        <v>1.0900408602078047</v>
      </c>
      <c r="P194">
        <v>68</v>
      </c>
      <c r="Q194">
        <v>66.330201646699507</v>
      </c>
      <c r="R194">
        <f t="shared" si="15"/>
        <v>1.669798353300493</v>
      </c>
      <c r="S194">
        <f t="shared" si="16"/>
        <v>1.669798353300493</v>
      </c>
      <c r="T194">
        <f t="shared" si="17"/>
        <v>2.7882265406850379</v>
      </c>
    </row>
    <row r="195" spans="9:20" x14ac:dyDescent="0.35">
      <c r="I195">
        <v>70.7</v>
      </c>
      <c r="J195">
        <v>65.844722763867793</v>
      </c>
      <c r="K195">
        <f t="shared" si="12"/>
        <v>4.8552772361322099</v>
      </c>
      <c r="L195">
        <f t="shared" si="13"/>
        <v>4.8552772361322099</v>
      </c>
      <c r="M195">
        <f t="shared" si="14"/>
        <v>23.573717039703631</v>
      </c>
      <c r="P195">
        <v>65</v>
      </c>
      <c r="Q195">
        <v>66.330201646699507</v>
      </c>
      <c r="R195">
        <f t="shared" si="15"/>
        <v>-1.330201646699507</v>
      </c>
      <c r="S195">
        <f t="shared" si="16"/>
        <v>1.330201646699507</v>
      </c>
      <c r="T195">
        <f t="shared" si="17"/>
        <v>1.7694364208820801</v>
      </c>
    </row>
    <row r="196" spans="9:20" x14ac:dyDescent="0.35">
      <c r="I196">
        <v>69</v>
      </c>
      <c r="J196">
        <v>66.302057943346895</v>
      </c>
      <c r="K196">
        <f t="shared" ref="K196:K259" si="18">I196-J196</f>
        <v>2.6979420566531047</v>
      </c>
      <c r="L196">
        <f t="shared" ref="L196:L259" si="19">ABS(K196)</f>
        <v>2.6979420566531047</v>
      </c>
      <c r="M196">
        <f t="shared" ref="M196:M259" si="20">K196^2</f>
        <v>7.2788913410575846</v>
      </c>
      <c r="P196">
        <v>64</v>
      </c>
      <c r="Q196">
        <v>66.330201646699507</v>
      </c>
      <c r="R196">
        <f t="shared" ref="R196:R259" si="21">P196-Q196</f>
        <v>-2.330201646699507</v>
      </c>
      <c r="S196">
        <f t="shared" ref="S196:S259" si="22">ABS(R196)</f>
        <v>2.330201646699507</v>
      </c>
      <c r="T196">
        <f t="shared" ref="T196:T259" si="23">R196^2</f>
        <v>5.4298397142810941</v>
      </c>
    </row>
    <row r="197" spans="9:20" x14ac:dyDescent="0.35">
      <c r="I197">
        <v>67.5</v>
      </c>
      <c r="J197">
        <v>64.810441665661301</v>
      </c>
      <c r="K197">
        <f t="shared" si="18"/>
        <v>2.6895583343386988</v>
      </c>
      <c r="L197">
        <f t="shared" si="19"/>
        <v>2.6895583343386988</v>
      </c>
      <c r="M197">
        <f t="shared" si="20"/>
        <v>7.2337240338107565</v>
      </c>
      <c r="P197">
        <v>63</v>
      </c>
      <c r="Q197">
        <v>66.330201646699507</v>
      </c>
      <c r="R197">
        <f t="shared" si="21"/>
        <v>-3.330201646699507</v>
      </c>
      <c r="S197">
        <f t="shared" si="22"/>
        <v>3.330201646699507</v>
      </c>
      <c r="T197">
        <f t="shared" si="23"/>
        <v>11.090243007680108</v>
      </c>
    </row>
    <row r="198" spans="9:20" x14ac:dyDescent="0.35">
      <c r="I198">
        <v>67</v>
      </c>
      <c r="J198">
        <v>67.413734225772998</v>
      </c>
      <c r="K198">
        <f t="shared" si="18"/>
        <v>-0.41373422577299834</v>
      </c>
      <c r="L198">
        <f t="shared" si="19"/>
        <v>0.41373422577299834</v>
      </c>
      <c r="M198">
        <f t="shared" si="20"/>
        <v>0.17117600957598236</v>
      </c>
      <c r="P198">
        <v>63</v>
      </c>
      <c r="Q198">
        <v>66.330201646699507</v>
      </c>
      <c r="R198">
        <f t="shared" si="21"/>
        <v>-3.330201646699507</v>
      </c>
      <c r="S198">
        <f t="shared" si="22"/>
        <v>3.330201646699507</v>
      </c>
      <c r="T198">
        <f t="shared" si="23"/>
        <v>11.090243007680108</v>
      </c>
    </row>
    <row r="199" spans="9:20" x14ac:dyDescent="0.35">
      <c r="I199">
        <v>73</v>
      </c>
      <c r="J199">
        <v>67.441877929125596</v>
      </c>
      <c r="K199">
        <f t="shared" si="18"/>
        <v>5.5581220708744041</v>
      </c>
      <c r="L199">
        <f t="shared" si="19"/>
        <v>5.5581220708744041</v>
      </c>
      <c r="M199">
        <f t="shared" si="20"/>
        <v>30.892720954741176</v>
      </c>
      <c r="P199">
        <v>66</v>
      </c>
      <c r="Q199">
        <v>66.330201646699507</v>
      </c>
      <c r="R199">
        <f t="shared" si="21"/>
        <v>-0.33020164669950702</v>
      </c>
      <c r="S199">
        <f t="shared" si="22"/>
        <v>0.33020164669950702</v>
      </c>
      <c r="T199">
        <f t="shared" si="23"/>
        <v>0.10903312748306605</v>
      </c>
    </row>
    <row r="200" spans="9:20" x14ac:dyDescent="0.35">
      <c r="I200">
        <v>73</v>
      </c>
      <c r="J200">
        <v>66.302057943346895</v>
      </c>
      <c r="K200">
        <f t="shared" si="18"/>
        <v>6.6979420566531047</v>
      </c>
      <c r="L200">
        <f t="shared" si="19"/>
        <v>6.6979420566531047</v>
      </c>
      <c r="M200">
        <f t="shared" si="20"/>
        <v>44.862427794282425</v>
      </c>
      <c r="P200">
        <v>63</v>
      </c>
      <c r="Q200">
        <v>66.330201646699507</v>
      </c>
      <c r="R200">
        <f t="shared" si="21"/>
        <v>-3.330201646699507</v>
      </c>
      <c r="S200">
        <f t="shared" si="22"/>
        <v>3.330201646699507</v>
      </c>
      <c r="T200">
        <f t="shared" si="23"/>
        <v>11.090243007680108</v>
      </c>
    </row>
    <row r="201" spans="9:20" x14ac:dyDescent="0.35">
      <c r="I201">
        <v>66.5</v>
      </c>
      <c r="J201">
        <v>66.752357196987901</v>
      </c>
      <c r="K201">
        <f t="shared" si="18"/>
        <v>-0.25235719698790149</v>
      </c>
      <c r="L201">
        <f t="shared" si="19"/>
        <v>0.25235719698790149</v>
      </c>
      <c r="M201">
        <f t="shared" si="20"/>
        <v>6.3684154871590515E-2</v>
      </c>
      <c r="P201">
        <v>62</v>
      </c>
      <c r="Q201">
        <v>66.330201646699507</v>
      </c>
      <c r="R201">
        <f t="shared" si="21"/>
        <v>-4.330201646699507</v>
      </c>
      <c r="S201">
        <f t="shared" si="22"/>
        <v>4.330201646699507</v>
      </c>
      <c r="T201">
        <f t="shared" si="23"/>
        <v>18.750646301079122</v>
      </c>
    </row>
    <row r="202" spans="9:20" x14ac:dyDescent="0.35">
      <c r="I202">
        <v>68.5</v>
      </c>
      <c r="J202">
        <v>66.886039787912495</v>
      </c>
      <c r="K202">
        <f t="shared" si="18"/>
        <v>1.6139602120875054</v>
      </c>
      <c r="L202">
        <f t="shared" si="19"/>
        <v>1.6139602120875054</v>
      </c>
      <c r="M202">
        <f t="shared" si="20"/>
        <v>2.6048675662015452</v>
      </c>
      <c r="P202">
        <v>71.2</v>
      </c>
      <c r="Q202">
        <v>66.330201646699507</v>
      </c>
      <c r="R202">
        <f t="shared" si="21"/>
        <v>4.8697983533004958</v>
      </c>
      <c r="S202">
        <f t="shared" si="22"/>
        <v>4.8697983533004958</v>
      </c>
      <c r="T202">
        <f t="shared" si="23"/>
        <v>23.714936001808219</v>
      </c>
    </row>
    <row r="203" spans="9:20" x14ac:dyDescent="0.35">
      <c r="I203">
        <v>70</v>
      </c>
      <c r="J203">
        <v>65.718076098781296</v>
      </c>
      <c r="K203">
        <f t="shared" si="18"/>
        <v>4.281923901218704</v>
      </c>
      <c r="L203">
        <f t="shared" si="19"/>
        <v>4.281923901218704</v>
      </c>
      <c r="M203">
        <f t="shared" si="20"/>
        <v>18.334872295828006</v>
      </c>
      <c r="P203">
        <v>62</v>
      </c>
      <c r="Q203">
        <v>66.520171644329196</v>
      </c>
      <c r="R203">
        <f t="shared" si="21"/>
        <v>-4.5201716443291957</v>
      </c>
      <c r="S203">
        <f t="shared" si="22"/>
        <v>4.5201716443291957</v>
      </c>
      <c r="T203">
        <f t="shared" si="23"/>
        <v>20.431951694197704</v>
      </c>
    </row>
    <row r="204" spans="9:20" x14ac:dyDescent="0.35">
      <c r="I204">
        <v>68.5</v>
      </c>
      <c r="J204">
        <v>69.2571467953656</v>
      </c>
      <c r="K204">
        <f t="shared" si="18"/>
        <v>-0.7571467953655997</v>
      </c>
      <c r="L204">
        <f t="shared" si="19"/>
        <v>0.7571467953655997</v>
      </c>
      <c r="M204">
        <f t="shared" si="20"/>
        <v>0.57327126973239728</v>
      </c>
      <c r="P204">
        <v>66</v>
      </c>
      <c r="Q204">
        <v>66.330201646699507</v>
      </c>
      <c r="R204">
        <f t="shared" si="21"/>
        <v>-0.33020164669950702</v>
      </c>
      <c r="S204">
        <f t="shared" si="22"/>
        <v>0.33020164669950702</v>
      </c>
      <c r="T204">
        <f t="shared" si="23"/>
        <v>0.10903312748306605</v>
      </c>
    </row>
    <row r="205" spans="9:20" x14ac:dyDescent="0.35">
      <c r="I205">
        <v>70.5</v>
      </c>
      <c r="J205">
        <v>65.950261651439902</v>
      </c>
      <c r="K205">
        <f t="shared" si="18"/>
        <v>4.5497383485600977</v>
      </c>
      <c r="L205">
        <f t="shared" si="19"/>
        <v>4.5497383485600977</v>
      </c>
      <c r="M205">
        <f t="shared" si="20"/>
        <v>20.700119040358366</v>
      </c>
      <c r="P205">
        <v>65</v>
      </c>
      <c r="Q205">
        <v>66.330201646699507</v>
      </c>
      <c r="R205">
        <f t="shared" si="21"/>
        <v>-1.330201646699507</v>
      </c>
      <c r="S205">
        <f t="shared" si="22"/>
        <v>1.330201646699507</v>
      </c>
      <c r="T205">
        <f t="shared" si="23"/>
        <v>1.7694364208820801</v>
      </c>
    </row>
    <row r="206" spans="9:20" x14ac:dyDescent="0.35">
      <c r="I206">
        <v>65</v>
      </c>
      <c r="J206">
        <v>66.330201646699507</v>
      </c>
      <c r="K206">
        <f t="shared" si="18"/>
        <v>-1.330201646699507</v>
      </c>
      <c r="L206">
        <f t="shared" si="19"/>
        <v>1.330201646699507</v>
      </c>
      <c r="M206">
        <f t="shared" si="20"/>
        <v>1.7694364208820801</v>
      </c>
      <c r="P206">
        <v>63</v>
      </c>
      <c r="Q206">
        <v>66.330201646699507</v>
      </c>
      <c r="R206">
        <f t="shared" si="21"/>
        <v>-3.330201646699507</v>
      </c>
      <c r="S206">
        <f t="shared" si="22"/>
        <v>3.330201646699507</v>
      </c>
      <c r="T206">
        <f t="shared" si="23"/>
        <v>11.090243007680108</v>
      </c>
    </row>
    <row r="207" spans="9:20" x14ac:dyDescent="0.35">
      <c r="I207">
        <v>72</v>
      </c>
      <c r="J207">
        <v>66.625710531901305</v>
      </c>
      <c r="K207">
        <f t="shared" si="18"/>
        <v>5.374289468098695</v>
      </c>
      <c r="L207">
        <f t="shared" si="19"/>
        <v>5.374289468098695</v>
      </c>
      <c r="M207">
        <f t="shared" si="20"/>
        <v>28.882987286916553</v>
      </c>
      <c r="P207">
        <v>70</v>
      </c>
      <c r="Q207">
        <v>65.950261651439902</v>
      </c>
      <c r="R207">
        <f t="shared" si="21"/>
        <v>4.0497383485600977</v>
      </c>
      <c r="S207">
        <f t="shared" si="22"/>
        <v>4.0497383485600977</v>
      </c>
      <c r="T207">
        <f t="shared" si="23"/>
        <v>16.400380691798269</v>
      </c>
    </row>
    <row r="208" spans="9:20" x14ac:dyDescent="0.35">
      <c r="I208">
        <v>71.7</v>
      </c>
      <c r="J208">
        <v>67.441877929125596</v>
      </c>
      <c r="K208">
        <f t="shared" si="18"/>
        <v>4.258122070874407</v>
      </c>
      <c r="L208">
        <f t="shared" si="19"/>
        <v>4.258122070874407</v>
      </c>
      <c r="M208">
        <f t="shared" si="20"/>
        <v>18.13160357046775</v>
      </c>
      <c r="P208">
        <v>66</v>
      </c>
      <c r="Q208">
        <v>65.950261651439902</v>
      </c>
      <c r="R208">
        <f t="shared" si="21"/>
        <v>4.9738348560097734E-2</v>
      </c>
      <c r="S208">
        <f t="shared" si="22"/>
        <v>4.9738348560097734E-2</v>
      </c>
      <c r="T208">
        <f t="shared" si="23"/>
        <v>2.4739033174857763E-3</v>
      </c>
    </row>
    <row r="209" spans="9:20" x14ac:dyDescent="0.35">
      <c r="I209">
        <v>64.5</v>
      </c>
      <c r="J209">
        <v>66.210590907451106</v>
      </c>
      <c r="K209">
        <f t="shared" si="18"/>
        <v>-1.7105909074511061</v>
      </c>
      <c r="L209">
        <f t="shared" si="19"/>
        <v>1.7105909074511061</v>
      </c>
      <c r="M209">
        <f t="shared" si="20"/>
        <v>2.9261212526543985</v>
      </c>
      <c r="P209">
        <v>70</v>
      </c>
      <c r="Q209">
        <v>66.316129795023201</v>
      </c>
      <c r="R209">
        <f t="shared" si="21"/>
        <v>3.6838702049767988</v>
      </c>
      <c r="S209">
        <f t="shared" si="22"/>
        <v>3.6838702049767988</v>
      </c>
      <c r="T209">
        <f t="shared" si="23"/>
        <v>13.570899687115801</v>
      </c>
    </row>
    <row r="210" spans="9:20" x14ac:dyDescent="0.35">
      <c r="I210">
        <v>67.5</v>
      </c>
      <c r="J210">
        <v>66.843824232883705</v>
      </c>
      <c r="K210">
        <f t="shared" si="18"/>
        <v>0.65617576711629511</v>
      </c>
      <c r="L210">
        <f t="shared" si="19"/>
        <v>0.65617576711629511</v>
      </c>
      <c r="M210">
        <f t="shared" si="20"/>
        <v>0.43056663735065837</v>
      </c>
      <c r="P210">
        <v>65.5</v>
      </c>
      <c r="Q210">
        <v>66.316129795023201</v>
      </c>
      <c r="R210">
        <f t="shared" si="21"/>
        <v>-0.81612979502320115</v>
      </c>
      <c r="S210">
        <f t="shared" si="22"/>
        <v>0.81612979502320115</v>
      </c>
      <c r="T210">
        <f t="shared" si="23"/>
        <v>0.66606784232461236</v>
      </c>
    </row>
    <row r="211" spans="9:20" x14ac:dyDescent="0.35">
      <c r="I211">
        <v>68</v>
      </c>
      <c r="J211">
        <v>67.033794230513394</v>
      </c>
      <c r="K211">
        <f t="shared" si="18"/>
        <v>0.96620576948660641</v>
      </c>
      <c r="L211">
        <f t="shared" si="19"/>
        <v>0.96620576948660641</v>
      </c>
      <c r="M211">
        <f t="shared" si="20"/>
        <v>0.93355358898920526</v>
      </c>
      <c r="P211">
        <v>70</v>
      </c>
      <c r="Q211">
        <v>65.950261651439902</v>
      </c>
      <c r="R211">
        <f t="shared" si="21"/>
        <v>4.0497383485600977</v>
      </c>
      <c r="S211">
        <f t="shared" si="22"/>
        <v>4.0497383485600977</v>
      </c>
      <c r="T211">
        <f t="shared" si="23"/>
        <v>16.400380691798269</v>
      </c>
    </row>
    <row r="212" spans="9:20" x14ac:dyDescent="0.35">
      <c r="I212">
        <v>65</v>
      </c>
      <c r="J212">
        <v>68.391727917274395</v>
      </c>
      <c r="K212">
        <f t="shared" si="18"/>
        <v>-3.3917279172743946</v>
      </c>
      <c r="L212">
        <f t="shared" si="19"/>
        <v>3.3917279172743946</v>
      </c>
      <c r="M212">
        <f t="shared" si="20"/>
        <v>11.503818264818502</v>
      </c>
      <c r="P212">
        <v>64.5</v>
      </c>
      <c r="Q212">
        <v>65.950261651439902</v>
      </c>
      <c r="R212">
        <f t="shared" si="21"/>
        <v>-1.4502616514399023</v>
      </c>
      <c r="S212">
        <f t="shared" si="22"/>
        <v>1.4502616514399023</v>
      </c>
      <c r="T212">
        <f t="shared" si="23"/>
        <v>2.1032588576371927</v>
      </c>
    </row>
    <row r="213" spans="9:20" x14ac:dyDescent="0.35">
      <c r="I213">
        <v>64</v>
      </c>
      <c r="J213">
        <v>66.302057943346895</v>
      </c>
      <c r="K213">
        <f t="shared" si="18"/>
        <v>-2.3020579433468953</v>
      </c>
      <c r="L213">
        <f t="shared" si="19"/>
        <v>2.3020579433468953</v>
      </c>
      <c r="M213">
        <f t="shared" si="20"/>
        <v>5.2994707745265375</v>
      </c>
      <c r="P213">
        <v>64</v>
      </c>
      <c r="Q213">
        <v>65.950261651439902</v>
      </c>
      <c r="R213">
        <f t="shared" si="21"/>
        <v>-1.9502616514399023</v>
      </c>
      <c r="S213">
        <f t="shared" si="22"/>
        <v>1.9502616514399023</v>
      </c>
      <c r="T213">
        <f t="shared" si="23"/>
        <v>3.8035205090770949</v>
      </c>
    </row>
    <row r="214" spans="9:20" x14ac:dyDescent="0.35">
      <c r="I214">
        <v>67</v>
      </c>
      <c r="J214">
        <v>67.413734225772998</v>
      </c>
      <c r="K214">
        <f t="shared" si="18"/>
        <v>-0.41373422577299834</v>
      </c>
      <c r="L214">
        <f t="shared" si="19"/>
        <v>0.41373422577299834</v>
      </c>
      <c r="M214">
        <f t="shared" si="20"/>
        <v>0.17117600957598236</v>
      </c>
      <c r="P214">
        <v>71</v>
      </c>
      <c r="Q214">
        <v>65.950261651439902</v>
      </c>
      <c r="R214">
        <f t="shared" si="21"/>
        <v>5.0497383485600977</v>
      </c>
      <c r="S214">
        <f t="shared" si="22"/>
        <v>5.0497383485600977</v>
      </c>
      <c r="T214">
        <f t="shared" si="23"/>
        <v>25.499857388918464</v>
      </c>
    </row>
    <row r="215" spans="9:20" x14ac:dyDescent="0.35">
      <c r="I215">
        <v>68</v>
      </c>
      <c r="J215">
        <v>63.930950935893797</v>
      </c>
      <c r="K215">
        <f t="shared" si="18"/>
        <v>4.0690490641062027</v>
      </c>
      <c r="L215">
        <f t="shared" si="19"/>
        <v>4.0690490641062027</v>
      </c>
      <c r="M215">
        <f t="shared" si="20"/>
        <v>16.557160286103564</v>
      </c>
      <c r="P215">
        <v>67</v>
      </c>
      <c r="Q215">
        <v>65.950261651439902</v>
      </c>
      <c r="R215">
        <f t="shared" si="21"/>
        <v>1.0497383485600977</v>
      </c>
      <c r="S215">
        <f t="shared" si="22"/>
        <v>1.0497383485600977</v>
      </c>
      <c r="T215">
        <f t="shared" si="23"/>
        <v>1.1019506004376813</v>
      </c>
    </row>
    <row r="216" spans="9:20" x14ac:dyDescent="0.35">
      <c r="I216">
        <v>65</v>
      </c>
      <c r="J216">
        <v>67.033794230513394</v>
      </c>
      <c r="K216">
        <f t="shared" si="18"/>
        <v>-2.0337942305133936</v>
      </c>
      <c r="L216">
        <f t="shared" si="19"/>
        <v>2.0337942305133936</v>
      </c>
      <c r="M216">
        <f t="shared" si="20"/>
        <v>4.1363189720695663</v>
      </c>
      <c r="P216">
        <v>64</v>
      </c>
      <c r="Q216">
        <v>65.950261651439902</v>
      </c>
      <c r="R216">
        <f t="shared" si="21"/>
        <v>-1.9502616514399023</v>
      </c>
      <c r="S216">
        <f t="shared" si="22"/>
        <v>1.9502616514399023</v>
      </c>
      <c r="T216">
        <f t="shared" si="23"/>
        <v>3.8035205090770949</v>
      </c>
    </row>
    <row r="217" spans="9:20" x14ac:dyDescent="0.35">
      <c r="I217">
        <v>70.5</v>
      </c>
      <c r="J217">
        <v>67.617776075078993</v>
      </c>
      <c r="K217">
        <f t="shared" si="18"/>
        <v>2.8822239249210071</v>
      </c>
      <c r="L217">
        <f t="shared" si="19"/>
        <v>2.8822239249210071</v>
      </c>
      <c r="M217">
        <f t="shared" si="20"/>
        <v>8.3072147533870559</v>
      </c>
      <c r="P217">
        <v>68.5</v>
      </c>
      <c r="Q217">
        <v>65.7602916538101</v>
      </c>
      <c r="R217">
        <f t="shared" si="21"/>
        <v>2.7397083461899001</v>
      </c>
      <c r="S217">
        <f t="shared" si="22"/>
        <v>2.7397083461899001</v>
      </c>
      <c r="T217">
        <f t="shared" si="23"/>
        <v>7.5060018221825979</v>
      </c>
    </row>
    <row r="218" spans="9:20" x14ac:dyDescent="0.35">
      <c r="I218">
        <v>71</v>
      </c>
      <c r="J218">
        <v>68.792775690048401</v>
      </c>
      <c r="K218">
        <f t="shared" si="18"/>
        <v>2.2072243099515987</v>
      </c>
      <c r="L218">
        <f t="shared" si="19"/>
        <v>2.2072243099515987</v>
      </c>
      <c r="M218">
        <f t="shared" si="20"/>
        <v>4.8718391544413109</v>
      </c>
      <c r="P218">
        <v>66.5</v>
      </c>
      <c r="Q218">
        <v>65.7602916538101</v>
      </c>
      <c r="R218">
        <f t="shared" si="21"/>
        <v>0.73970834618990011</v>
      </c>
      <c r="S218">
        <f t="shared" si="22"/>
        <v>0.73970834618990011</v>
      </c>
      <c r="T218">
        <f t="shared" si="23"/>
        <v>0.54716843742299714</v>
      </c>
    </row>
    <row r="219" spans="9:20" x14ac:dyDescent="0.35">
      <c r="I219">
        <v>62</v>
      </c>
      <c r="J219">
        <v>66.653854235253903</v>
      </c>
      <c r="K219">
        <f t="shared" si="18"/>
        <v>-4.6538542352539025</v>
      </c>
      <c r="L219">
        <f t="shared" si="19"/>
        <v>4.6538542352539025</v>
      </c>
      <c r="M219">
        <f t="shared" si="20"/>
        <v>21.658359242990684</v>
      </c>
      <c r="P219">
        <v>60</v>
      </c>
      <c r="Q219">
        <v>64.810441665661301</v>
      </c>
      <c r="R219">
        <f t="shared" si="21"/>
        <v>-4.8104416656613012</v>
      </c>
      <c r="S219">
        <f t="shared" si="22"/>
        <v>4.8104416656613012</v>
      </c>
      <c r="T219">
        <f t="shared" si="23"/>
        <v>23.140349018730273</v>
      </c>
    </row>
    <row r="220" spans="9:20" x14ac:dyDescent="0.35">
      <c r="I220">
        <v>74</v>
      </c>
      <c r="J220">
        <v>67.681099407622298</v>
      </c>
      <c r="K220">
        <f t="shared" si="18"/>
        <v>6.3189005923777017</v>
      </c>
      <c r="L220">
        <f t="shared" si="19"/>
        <v>6.3189005923777017</v>
      </c>
      <c r="M220">
        <f t="shared" si="20"/>
        <v>39.928504696351268</v>
      </c>
      <c r="P220">
        <v>56</v>
      </c>
      <c r="Q220">
        <v>64.810441665661301</v>
      </c>
      <c r="R220">
        <f t="shared" si="21"/>
        <v>-8.8104416656613012</v>
      </c>
      <c r="S220">
        <f t="shared" si="22"/>
        <v>8.8104416656613012</v>
      </c>
      <c r="T220">
        <f t="shared" si="23"/>
        <v>77.623882344020686</v>
      </c>
    </row>
    <row r="221" spans="9:20" x14ac:dyDescent="0.35">
      <c r="I221">
        <v>68</v>
      </c>
      <c r="J221">
        <v>66.977506823808298</v>
      </c>
      <c r="K221">
        <f t="shared" si="18"/>
        <v>1.022493176191702</v>
      </c>
      <c r="L221">
        <f t="shared" si="19"/>
        <v>1.022493176191702</v>
      </c>
      <c r="M221">
        <f t="shared" si="20"/>
        <v>1.045492295358595</v>
      </c>
      <c r="P221">
        <v>69</v>
      </c>
      <c r="Q221">
        <v>64.606399816355193</v>
      </c>
      <c r="R221">
        <f t="shared" si="21"/>
        <v>4.3936001836448071</v>
      </c>
      <c r="S221">
        <f t="shared" si="22"/>
        <v>4.3936001836448071</v>
      </c>
      <c r="T221">
        <f t="shared" si="23"/>
        <v>19.303722573723682</v>
      </c>
    </row>
    <row r="222" spans="9:20" x14ac:dyDescent="0.35">
      <c r="I222">
        <v>62</v>
      </c>
      <c r="J222">
        <v>66.534243496005502</v>
      </c>
      <c r="K222">
        <f t="shared" si="18"/>
        <v>-4.5342434960055016</v>
      </c>
      <c r="L222">
        <f t="shared" si="19"/>
        <v>4.5342434960055016</v>
      </c>
      <c r="M222">
        <f t="shared" si="20"/>
        <v>20.559364081068193</v>
      </c>
      <c r="P222">
        <v>64</v>
      </c>
      <c r="Q222">
        <v>64.430501670401696</v>
      </c>
      <c r="R222">
        <f t="shared" si="21"/>
        <v>-0.4305016704016964</v>
      </c>
      <c r="S222">
        <f t="shared" si="22"/>
        <v>0.4305016704016964</v>
      </c>
      <c r="T222">
        <f t="shared" si="23"/>
        <v>0.18533168821865084</v>
      </c>
    </row>
    <row r="223" spans="9:20" x14ac:dyDescent="0.35">
      <c r="I223">
        <v>68</v>
      </c>
      <c r="J223">
        <v>66.710141641958998</v>
      </c>
      <c r="K223">
        <f t="shared" si="18"/>
        <v>1.2898583580410019</v>
      </c>
      <c r="L223">
        <f t="shared" si="19"/>
        <v>1.2898583580410019</v>
      </c>
      <c r="M223">
        <f t="shared" si="20"/>
        <v>1.6637345838082294</v>
      </c>
      <c r="P223">
        <v>63</v>
      </c>
      <c r="Q223">
        <v>64.430501670401696</v>
      </c>
      <c r="R223">
        <f t="shared" si="21"/>
        <v>-1.4305016704016964</v>
      </c>
      <c r="S223">
        <f t="shared" si="22"/>
        <v>1.4305016704016964</v>
      </c>
      <c r="T223">
        <f t="shared" si="23"/>
        <v>2.0463350290220435</v>
      </c>
    </row>
    <row r="224" spans="9:20" x14ac:dyDescent="0.35">
      <c r="I224">
        <v>70.5</v>
      </c>
      <c r="J224">
        <v>67.807746072708795</v>
      </c>
      <c r="K224">
        <f t="shared" si="18"/>
        <v>2.6922539272912047</v>
      </c>
      <c r="L224">
        <f t="shared" si="19"/>
        <v>2.6922539272912047</v>
      </c>
      <c r="M224">
        <f t="shared" si="20"/>
        <v>7.2482312090149152</v>
      </c>
      <c r="P224">
        <v>62</v>
      </c>
      <c r="Q224">
        <v>64.430501670401696</v>
      </c>
      <c r="R224">
        <f t="shared" si="21"/>
        <v>-2.4305016704016964</v>
      </c>
      <c r="S224">
        <f t="shared" si="22"/>
        <v>2.4305016704016964</v>
      </c>
      <c r="T224">
        <f t="shared" si="23"/>
        <v>5.9073383698254363</v>
      </c>
    </row>
    <row r="225" spans="9:20" x14ac:dyDescent="0.35">
      <c r="I225">
        <v>72</v>
      </c>
      <c r="J225">
        <v>67.983644218662306</v>
      </c>
      <c r="K225">
        <f t="shared" si="18"/>
        <v>4.016355781337694</v>
      </c>
      <c r="L225">
        <f t="shared" si="19"/>
        <v>4.016355781337694</v>
      </c>
      <c r="M225">
        <f t="shared" si="20"/>
        <v>16.13111376228472</v>
      </c>
      <c r="P225">
        <v>72.7</v>
      </c>
      <c r="Q225">
        <v>66.8142733443635</v>
      </c>
      <c r="R225">
        <f t="shared" si="21"/>
        <v>5.8857266556365033</v>
      </c>
      <c r="S225">
        <f t="shared" si="22"/>
        <v>5.8857266556365033</v>
      </c>
      <c r="T225">
        <f t="shared" si="23"/>
        <v>34.641778264870055</v>
      </c>
    </row>
    <row r="226" spans="9:20" x14ac:dyDescent="0.35">
      <c r="I226">
        <v>71</v>
      </c>
      <c r="J226">
        <v>66.625710531901305</v>
      </c>
      <c r="K226">
        <f t="shared" si="18"/>
        <v>4.374289468098695</v>
      </c>
      <c r="L226">
        <f t="shared" si="19"/>
        <v>4.374289468098695</v>
      </c>
      <c r="M226">
        <f t="shared" si="20"/>
        <v>19.134408350719163</v>
      </c>
      <c r="P226">
        <v>71</v>
      </c>
      <c r="Q226">
        <v>66.738285345311596</v>
      </c>
      <c r="R226">
        <f t="shared" si="21"/>
        <v>4.2617146546884044</v>
      </c>
      <c r="S226">
        <f t="shared" si="22"/>
        <v>4.2617146546884044</v>
      </c>
      <c r="T226">
        <f t="shared" si="23"/>
        <v>18.162211797985904</v>
      </c>
    </row>
    <row r="227" spans="9:20" x14ac:dyDescent="0.35">
      <c r="I227">
        <v>63</v>
      </c>
      <c r="J227">
        <v>67.357446819067903</v>
      </c>
      <c r="K227">
        <f t="shared" si="18"/>
        <v>-4.3574468190679028</v>
      </c>
      <c r="L227">
        <f t="shared" si="19"/>
        <v>4.3574468190679028</v>
      </c>
      <c r="M227">
        <f t="shared" si="20"/>
        <v>18.987342781004983</v>
      </c>
      <c r="P227">
        <v>65.5</v>
      </c>
      <c r="Q227">
        <v>66.738285345311596</v>
      </c>
      <c r="R227">
        <f t="shared" si="21"/>
        <v>-1.2382853453115956</v>
      </c>
      <c r="S227">
        <f t="shared" si="22"/>
        <v>1.2382853453115956</v>
      </c>
      <c r="T227">
        <f t="shared" si="23"/>
        <v>1.5333505964134575</v>
      </c>
    </row>
    <row r="228" spans="9:20" x14ac:dyDescent="0.35">
      <c r="I228">
        <v>68.7</v>
      </c>
      <c r="J228">
        <v>68.469123101494006</v>
      </c>
      <c r="K228">
        <f t="shared" si="18"/>
        <v>0.23087689850599702</v>
      </c>
      <c r="L228">
        <f t="shared" si="19"/>
        <v>0.23087689850599702</v>
      </c>
      <c r="M228">
        <f t="shared" si="20"/>
        <v>5.3304142263748445E-2</v>
      </c>
      <c r="P228">
        <v>67.5</v>
      </c>
      <c r="Q228">
        <v>66.358345350052005</v>
      </c>
      <c r="R228">
        <f t="shared" si="21"/>
        <v>1.1416546499479949</v>
      </c>
      <c r="S228">
        <f t="shared" si="22"/>
        <v>1.1416546499479949</v>
      </c>
      <c r="T228">
        <f t="shared" si="23"/>
        <v>1.3033753397478789</v>
      </c>
    </row>
    <row r="229" spans="9:20" x14ac:dyDescent="0.35">
      <c r="I229">
        <v>65.5</v>
      </c>
      <c r="J229">
        <v>66.358345350052005</v>
      </c>
      <c r="K229">
        <f t="shared" si="18"/>
        <v>-0.85834535005200507</v>
      </c>
      <c r="L229">
        <f t="shared" si="19"/>
        <v>0.85834535005200507</v>
      </c>
      <c r="M229">
        <f t="shared" si="20"/>
        <v>0.73675673995589908</v>
      </c>
      <c r="P229">
        <v>64.5</v>
      </c>
      <c r="Q229">
        <v>66.358345350052005</v>
      </c>
      <c r="R229">
        <f t="shared" si="21"/>
        <v>-1.8583453500520051</v>
      </c>
      <c r="S229">
        <f t="shared" si="22"/>
        <v>1.8583453500520051</v>
      </c>
      <c r="T229">
        <f t="shared" si="23"/>
        <v>3.4534474400599091</v>
      </c>
    </row>
    <row r="230" spans="9:20" x14ac:dyDescent="0.35">
      <c r="I230">
        <v>70.7</v>
      </c>
      <c r="J230">
        <v>67.033794230513394</v>
      </c>
      <c r="K230">
        <f t="shared" si="18"/>
        <v>3.6662057694866093</v>
      </c>
      <c r="L230">
        <f t="shared" si="19"/>
        <v>3.6662057694866093</v>
      </c>
      <c r="M230">
        <f t="shared" si="20"/>
        <v>13.4410647442169</v>
      </c>
      <c r="P230">
        <v>65.5</v>
      </c>
      <c r="Q230">
        <v>66.548315347681793</v>
      </c>
      <c r="R230">
        <f t="shared" si="21"/>
        <v>-1.0483153476817932</v>
      </c>
      <c r="S230">
        <f t="shared" si="22"/>
        <v>1.0483153476817932</v>
      </c>
      <c r="T230">
        <f t="shared" si="23"/>
        <v>1.098965068185199</v>
      </c>
    </row>
    <row r="231" spans="9:20" x14ac:dyDescent="0.35">
      <c r="I231">
        <v>62.5</v>
      </c>
      <c r="J231">
        <v>66.182447204098494</v>
      </c>
      <c r="K231">
        <f t="shared" si="18"/>
        <v>-3.6824472040984944</v>
      </c>
      <c r="L231">
        <f t="shared" si="19"/>
        <v>3.6824472040984944</v>
      </c>
      <c r="M231">
        <f t="shared" si="20"/>
        <v>13.560417410972818</v>
      </c>
      <c r="P231">
        <v>63</v>
      </c>
      <c r="Q231">
        <v>66.548315347681793</v>
      </c>
      <c r="R231">
        <f t="shared" si="21"/>
        <v>-3.5483153476817932</v>
      </c>
      <c r="S231">
        <f t="shared" si="22"/>
        <v>3.5483153476817932</v>
      </c>
      <c r="T231">
        <f t="shared" si="23"/>
        <v>12.590541806594166</v>
      </c>
    </row>
    <row r="232" spans="9:20" x14ac:dyDescent="0.35">
      <c r="I232">
        <v>71</v>
      </c>
      <c r="J232">
        <v>68.145470512939497</v>
      </c>
      <c r="K232">
        <f t="shared" si="18"/>
        <v>2.8545294870605034</v>
      </c>
      <c r="L232">
        <f t="shared" si="19"/>
        <v>2.8545294870605034</v>
      </c>
      <c r="M232">
        <f t="shared" si="20"/>
        <v>8.1483385924979004</v>
      </c>
      <c r="P232">
        <v>62</v>
      </c>
      <c r="Q232">
        <v>66.358345350052005</v>
      </c>
      <c r="R232">
        <f t="shared" si="21"/>
        <v>-4.3583453500520051</v>
      </c>
      <c r="S232">
        <f t="shared" si="22"/>
        <v>4.3583453500520051</v>
      </c>
      <c r="T232">
        <f t="shared" si="23"/>
        <v>18.995174190319936</v>
      </c>
    </row>
    <row r="233" spans="9:20" x14ac:dyDescent="0.35">
      <c r="I233">
        <v>68</v>
      </c>
      <c r="J233">
        <v>67.385590522420401</v>
      </c>
      <c r="K233">
        <f t="shared" si="18"/>
        <v>0.61440947757959918</v>
      </c>
      <c r="L233">
        <f t="shared" si="19"/>
        <v>0.61440947757959918</v>
      </c>
      <c r="M233">
        <f t="shared" si="20"/>
        <v>0.377499006139636</v>
      </c>
      <c r="P233">
        <v>71</v>
      </c>
      <c r="Q233">
        <v>66.534243496005502</v>
      </c>
      <c r="R233">
        <f t="shared" si="21"/>
        <v>4.4657565039944984</v>
      </c>
      <c r="S233">
        <f t="shared" si="22"/>
        <v>4.4657565039944984</v>
      </c>
      <c r="T233">
        <f t="shared" si="23"/>
        <v>19.942981152969164</v>
      </c>
    </row>
    <row r="234" spans="9:20" x14ac:dyDescent="0.35">
      <c r="I234">
        <v>62.5</v>
      </c>
      <c r="J234">
        <v>66.919812231935595</v>
      </c>
      <c r="K234">
        <f t="shared" si="18"/>
        <v>-4.4198122319355946</v>
      </c>
      <c r="L234">
        <f t="shared" si="19"/>
        <v>4.4198122319355946</v>
      </c>
      <c r="M234">
        <f t="shared" si="20"/>
        <v>19.534740165567502</v>
      </c>
      <c r="P234">
        <v>63</v>
      </c>
      <c r="Q234">
        <v>66.534243496005502</v>
      </c>
      <c r="R234">
        <f t="shared" si="21"/>
        <v>-3.5342434960055016</v>
      </c>
      <c r="S234">
        <f t="shared" si="22"/>
        <v>3.5342434960055016</v>
      </c>
      <c r="T234">
        <f t="shared" si="23"/>
        <v>12.490877089057189</v>
      </c>
    </row>
    <row r="235" spans="9:20" x14ac:dyDescent="0.35">
      <c r="I235">
        <v>69</v>
      </c>
      <c r="J235">
        <v>66.703105716120902</v>
      </c>
      <c r="K235">
        <f t="shared" si="18"/>
        <v>2.296894283879098</v>
      </c>
      <c r="L235">
        <f t="shared" si="19"/>
        <v>2.296894283879098</v>
      </c>
      <c r="M235">
        <f t="shared" si="20"/>
        <v>5.2757233513164747</v>
      </c>
      <c r="P235">
        <v>70</v>
      </c>
      <c r="Q235">
        <v>65.9784053547925</v>
      </c>
      <c r="R235">
        <f t="shared" si="21"/>
        <v>4.0215946452075002</v>
      </c>
      <c r="S235">
        <f t="shared" si="22"/>
        <v>4.0215946452075002</v>
      </c>
      <c r="T235">
        <f t="shared" si="23"/>
        <v>16.173223490361639</v>
      </c>
    </row>
    <row r="236" spans="9:20" x14ac:dyDescent="0.35">
      <c r="I236">
        <v>66</v>
      </c>
      <c r="J236">
        <v>66.492027940976698</v>
      </c>
      <c r="K236">
        <f t="shared" si="18"/>
        <v>-0.49202794097669766</v>
      </c>
      <c r="L236">
        <f t="shared" si="19"/>
        <v>0.49202794097669766</v>
      </c>
      <c r="M236">
        <f t="shared" si="20"/>
        <v>0.24209149470176869</v>
      </c>
      <c r="P236">
        <v>69.2</v>
      </c>
      <c r="Q236">
        <v>65.788435357162697</v>
      </c>
      <c r="R236">
        <f t="shared" si="21"/>
        <v>3.4115646428373054</v>
      </c>
      <c r="S236">
        <f t="shared" si="22"/>
        <v>3.4115646428373054</v>
      </c>
      <c r="T236">
        <f t="shared" si="23"/>
        <v>11.638773312257632</v>
      </c>
    </row>
    <row r="237" spans="9:20" x14ac:dyDescent="0.35">
      <c r="I237">
        <v>61.5</v>
      </c>
      <c r="J237">
        <v>67.589632371726495</v>
      </c>
      <c r="K237">
        <f t="shared" si="18"/>
        <v>-6.0896323717264949</v>
      </c>
      <c r="L237">
        <f t="shared" si="19"/>
        <v>6.0896323717264949</v>
      </c>
      <c r="M237">
        <f t="shared" si="20"/>
        <v>37.083622422779257</v>
      </c>
      <c r="P237">
        <v>67</v>
      </c>
      <c r="Q237">
        <v>65.788435357162697</v>
      </c>
      <c r="R237">
        <f t="shared" si="21"/>
        <v>1.2115646428373026</v>
      </c>
      <c r="S237">
        <f t="shared" si="22"/>
        <v>1.2115646428373026</v>
      </c>
      <c r="T237">
        <f t="shared" si="23"/>
        <v>1.4678888837734805</v>
      </c>
    </row>
    <row r="238" spans="9:20" x14ac:dyDescent="0.35">
      <c r="I238">
        <v>68</v>
      </c>
      <c r="J238">
        <v>66.738285345311596</v>
      </c>
      <c r="K238">
        <f t="shared" si="18"/>
        <v>1.2617146546884044</v>
      </c>
      <c r="L238">
        <f t="shared" si="19"/>
        <v>1.2617146546884044</v>
      </c>
      <c r="M238">
        <f t="shared" si="20"/>
        <v>1.5919238698554794</v>
      </c>
      <c r="P238">
        <v>70</v>
      </c>
      <c r="Q238">
        <v>65.3944235102269</v>
      </c>
      <c r="R238">
        <f t="shared" si="21"/>
        <v>4.6055764897730995</v>
      </c>
      <c r="S238">
        <f t="shared" si="22"/>
        <v>4.6055764897730995</v>
      </c>
      <c r="T238">
        <f t="shared" si="23"/>
        <v>21.211334803150706</v>
      </c>
    </row>
    <row r="239" spans="9:20" x14ac:dyDescent="0.35">
      <c r="I239">
        <v>66</v>
      </c>
      <c r="J239">
        <v>69.390829386290307</v>
      </c>
      <c r="K239">
        <f t="shared" si="18"/>
        <v>-3.3908293862903065</v>
      </c>
      <c r="L239">
        <f t="shared" si="19"/>
        <v>3.3908293862903065</v>
      </c>
      <c r="M239">
        <f t="shared" si="20"/>
        <v>11.497723926929897</v>
      </c>
      <c r="P239">
        <v>69</v>
      </c>
      <c r="Q239">
        <v>65.3944235102269</v>
      </c>
      <c r="R239">
        <f t="shared" si="21"/>
        <v>3.6055764897730995</v>
      </c>
      <c r="S239">
        <f t="shared" si="22"/>
        <v>3.6055764897730995</v>
      </c>
      <c r="T239">
        <f t="shared" si="23"/>
        <v>13.000181823604507</v>
      </c>
    </row>
    <row r="240" spans="9:20" x14ac:dyDescent="0.35">
      <c r="I240">
        <v>66</v>
      </c>
      <c r="J240">
        <v>69.883344194960102</v>
      </c>
      <c r="K240">
        <f t="shared" si="18"/>
        <v>-3.8833441949601024</v>
      </c>
      <c r="L240">
        <f t="shared" si="19"/>
        <v>3.8833441949601024</v>
      </c>
      <c r="M240">
        <f t="shared" si="20"/>
        <v>15.080362136530326</v>
      </c>
      <c r="P240">
        <v>62</v>
      </c>
      <c r="Q240">
        <v>66.766429048664094</v>
      </c>
      <c r="R240">
        <f t="shared" si="21"/>
        <v>-4.7664290486640937</v>
      </c>
      <c r="S240">
        <f t="shared" si="22"/>
        <v>4.7664290486640937</v>
      </c>
      <c r="T240">
        <f t="shared" si="23"/>
        <v>22.718845875948897</v>
      </c>
    </row>
    <row r="241" spans="9:20" x14ac:dyDescent="0.35">
      <c r="I241">
        <v>70.5</v>
      </c>
      <c r="J241">
        <v>67.631847926755299</v>
      </c>
      <c r="K241">
        <f t="shared" si="18"/>
        <v>2.8681520732447012</v>
      </c>
      <c r="L241">
        <f t="shared" si="19"/>
        <v>2.8681520732447012</v>
      </c>
      <c r="M241">
        <f t="shared" si="20"/>
        <v>8.2262963152578781</v>
      </c>
      <c r="P241">
        <v>62</v>
      </c>
      <c r="Q241">
        <v>66.766429048664094</v>
      </c>
      <c r="R241">
        <f t="shared" si="21"/>
        <v>-4.7664290486640937</v>
      </c>
      <c r="S241">
        <f t="shared" si="22"/>
        <v>4.7664290486640937</v>
      </c>
      <c r="T241">
        <f t="shared" si="23"/>
        <v>22.718845875948897</v>
      </c>
    </row>
    <row r="242" spans="9:20" x14ac:dyDescent="0.35">
      <c r="I242">
        <v>70</v>
      </c>
      <c r="J242">
        <v>66.977506823808298</v>
      </c>
      <c r="K242">
        <f t="shared" si="18"/>
        <v>3.022493176191702</v>
      </c>
      <c r="L242">
        <f t="shared" si="19"/>
        <v>3.022493176191702</v>
      </c>
      <c r="M242">
        <f t="shared" si="20"/>
        <v>9.1354650001254036</v>
      </c>
      <c r="P242">
        <v>72</v>
      </c>
      <c r="Q242">
        <v>66.766429048664094</v>
      </c>
      <c r="R242">
        <f t="shared" si="21"/>
        <v>5.2335709513359063</v>
      </c>
      <c r="S242">
        <f t="shared" si="22"/>
        <v>5.2335709513359063</v>
      </c>
      <c r="T242">
        <f t="shared" si="23"/>
        <v>27.390264902667024</v>
      </c>
    </row>
    <row r="243" spans="9:20" x14ac:dyDescent="0.35">
      <c r="I243">
        <v>69</v>
      </c>
      <c r="J243">
        <v>67.413734225772998</v>
      </c>
      <c r="K243">
        <f t="shared" si="18"/>
        <v>1.5862657742270017</v>
      </c>
      <c r="L243">
        <f t="shared" si="19"/>
        <v>1.5862657742270017</v>
      </c>
      <c r="M243">
        <f t="shared" si="20"/>
        <v>2.5162391064839889</v>
      </c>
      <c r="P243">
        <v>64</v>
      </c>
      <c r="Q243">
        <v>66.766429048664094</v>
      </c>
      <c r="R243">
        <f t="shared" si="21"/>
        <v>-2.7664290486640937</v>
      </c>
      <c r="S243">
        <f t="shared" si="22"/>
        <v>2.7664290486640937</v>
      </c>
      <c r="T243">
        <f t="shared" si="23"/>
        <v>7.6531296812925227</v>
      </c>
    </row>
    <row r="244" spans="9:20" x14ac:dyDescent="0.35">
      <c r="I244">
        <v>67</v>
      </c>
      <c r="J244">
        <v>69.229003092013102</v>
      </c>
      <c r="K244">
        <f t="shared" si="18"/>
        <v>-2.2290030920131017</v>
      </c>
      <c r="L244">
        <f t="shared" si="19"/>
        <v>2.2290030920131017</v>
      </c>
      <c r="M244">
        <f t="shared" si="20"/>
        <v>4.9684547842039679</v>
      </c>
      <c r="P244">
        <v>62</v>
      </c>
      <c r="Q244">
        <v>66.766429048664094</v>
      </c>
      <c r="R244">
        <f t="shared" si="21"/>
        <v>-4.7664290486640937</v>
      </c>
      <c r="S244">
        <f t="shared" si="22"/>
        <v>4.7664290486640937</v>
      </c>
      <c r="T244">
        <f t="shared" si="23"/>
        <v>22.718845875948897</v>
      </c>
    </row>
    <row r="245" spans="9:20" x14ac:dyDescent="0.35">
      <c r="I245">
        <v>64</v>
      </c>
      <c r="J245">
        <v>66.977506823808298</v>
      </c>
      <c r="K245">
        <f t="shared" si="18"/>
        <v>-2.977506823808298</v>
      </c>
      <c r="L245">
        <f t="shared" si="19"/>
        <v>2.977506823808298</v>
      </c>
      <c r="M245">
        <f t="shared" si="20"/>
        <v>8.8655468858249797</v>
      </c>
      <c r="P245">
        <v>60</v>
      </c>
      <c r="Q245">
        <v>66.766429048664094</v>
      </c>
      <c r="R245">
        <f t="shared" si="21"/>
        <v>-6.7664290486640937</v>
      </c>
      <c r="S245">
        <f t="shared" si="22"/>
        <v>6.7664290486640937</v>
      </c>
      <c r="T245">
        <f t="shared" si="23"/>
        <v>45.784562070605269</v>
      </c>
    </row>
    <row r="246" spans="9:20" x14ac:dyDescent="0.35">
      <c r="I246">
        <v>65</v>
      </c>
      <c r="J246">
        <v>67.413734225772998</v>
      </c>
      <c r="K246">
        <f t="shared" si="18"/>
        <v>-2.4137342257729983</v>
      </c>
      <c r="L246">
        <f t="shared" si="19"/>
        <v>2.4137342257729983</v>
      </c>
      <c r="M246">
        <f t="shared" si="20"/>
        <v>5.826112912667976</v>
      </c>
      <c r="P246">
        <v>67</v>
      </c>
      <c r="Q246">
        <v>66.386489053404603</v>
      </c>
      <c r="R246">
        <f t="shared" si="21"/>
        <v>0.6135109465953974</v>
      </c>
      <c r="S246">
        <f t="shared" si="22"/>
        <v>0.6135109465953974</v>
      </c>
      <c r="T246">
        <f t="shared" si="23"/>
        <v>0.37639568159238057</v>
      </c>
    </row>
    <row r="247" spans="9:20" x14ac:dyDescent="0.35">
      <c r="I247">
        <v>71.5</v>
      </c>
      <c r="J247">
        <v>66.8142733443635</v>
      </c>
      <c r="K247">
        <f t="shared" si="18"/>
        <v>4.6857266556365005</v>
      </c>
      <c r="L247">
        <f t="shared" si="19"/>
        <v>4.6857266556365005</v>
      </c>
      <c r="M247">
        <f t="shared" si="20"/>
        <v>21.956034291342423</v>
      </c>
      <c r="P247">
        <v>66.5</v>
      </c>
      <c r="Q247">
        <v>66.386489053404603</v>
      </c>
      <c r="R247">
        <f t="shared" si="21"/>
        <v>0.1135109465953974</v>
      </c>
      <c r="S247">
        <f t="shared" si="22"/>
        <v>0.1135109465953974</v>
      </c>
      <c r="T247">
        <f t="shared" si="23"/>
        <v>1.2884734996983161E-2</v>
      </c>
    </row>
    <row r="248" spans="9:20" x14ac:dyDescent="0.35">
      <c r="I248">
        <v>61</v>
      </c>
      <c r="J248">
        <v>63.726909086587703</v>
      </c>
      <c r="K248">
        <f t="shared" si="18"/>
        <v>-2.7269090865877033</v>
      </c>
      <c r="L248">
        <f t="shared" si="19"/>
        <v>2.7269090865877033</v>
      </c>
      <c r="M248">
        <f t="shared" si="20"/>
        <v>7.4360331665145818</v>
      </c>
      <c r="P248">
        <v>65</v>
      </c>
      <c r="Q248">
        <v>66.386489053404603</v>
      </c>
      <c r="R248">
        <f t="shared" si="21"/>
        <v>-1.3864890534046026</v>
      </c>
      <c r="S248">
        <f t="shared" si="22"/>
        <v>1.3864890534046026</v>
      </c>
      <c r="T248">
        <f t="shared" si="23"/>
        <v>1.922351895210791</v>
      </c>
    </row>
    <row r="249" spans="9:20" x14ac:dyDescent="0.35">
      <c r="I249">
        <v>69</v>
      </c>
      <c r="J249">
        <v>66.098016094040901</v>
      </c>
      <c r="K249">
        <f t="shared" si="18"/>
        <v>2.9019839059590993</v>
      </c>
      <c r="L249">
        <f t="shared" si="19"/>
        <v>2.9019839059590993</v>
      </c>
      <c r="M249">
        <f t="shared" si="20"/>
        <v>8.4215105904456298</v>
      </c>
      <c r="P249">
        <v>68.7</v>
      </c>
      <c r="Q249">
        <v>66.182447204098494</v>
      </c>
      <c r="R249">
        <f t="shared" si="21"/>
        <v>2.5175527959015085</v>
      </c>
      <c r="S249">
        <f t="shared" si="22"/>
        <v>2.5175527959015085</v>
      </c>
      <c r="T249">
        <f t="shared" si="23"/>
        <v>6.3380720801515027</v>
      </c>
    </row>
    <row r="250" spans="9:20" x14ac:dyDescent="0.35">
      <c r="I250">
        <v>73</v>
      </c>
      <c r="J250">
        <v>67.645919778431605</v>
      </c>
      <c r="K250">
        <f t="shared" si="18"/>
        <v>5.3540802215683954</v>
      </c>
      <c r="L250">
        <f t="shared" si="19"/>
        <v>5.3540802215683954</v>
      </c>
      <c r="M250">
        <f t="shared" si="20"/>
        <v>28.666175018989879</v>
      </c>
      <c r="P250">
        <v>68.5</v>
      </c>
      <c r="Q250">
        <v>66.182447204098494</v>
      </c>
      <c r="R250">
        <f t="shared" si="21"/>
        <v>2.3175527959015056</v>
      </c>
      <c r="S250">
        <f t="shared" si="22"/>
        <v>2.3175527959015056</v>
      </c>
      <c r="T250">
        <f t="shared" si="23"/>
        <v>5.3710509617908855</v>
      </c>
    </row>
    <row r="251" spans="9:20" x14ac:dyDescent="0.35">
      <c r="I251">
        <v>62</v>
      </c>
      <c r="J251">
        <v>66.330201646699507</v>
      </c>
      <c r="K251">
        <f t="shared" si="18"/>
        <v>-4.330201646699507</v>
      </c>
      <c r="L251">
        <f t="shared" si="19"/>
        <v>4.330201646699507</v>
      </c>
      <c r="M251">
        <f t="shared" si="20"/>
        <v>18.750646301079122</v>
      </c>
      <c r="P251">
        <v>66.5</v>
      </c>
      <c r="Q251">
        <v>66.182447204098494</v>
      </c>
      <c r="R251">
        <f t="shared" si="21"/>
        <v>0.31755279590150565</v>
      </c>
      <c r="S251">
        <f t="shared" si="22"/>
        <v>0.31755279590150565</v>
      </c>
      <c r="T251">
        <f t="shared" si="23"/>
        <v>0.1008397781848633</v>
      </c>
    </row>
    <row r="252" spans="9:20" x14ac:dyDescent="0.35">
      <c r="I252">
        <v>67.5</v>
      </c>
      <c r="J252">
        <v>65.542177952827799</v>
      </c>
      <c r="K252">
        <f t="shared" si="18"/>
        <v>1.9578220471722005</v>
      </c>
      <c r="L252">
        <f t="shared" si="19"/>
        <v>1.9578220471722005</v>
      </c>
      <c r="M252">
        <f t="shared" si="20"/>
        <v>3.8330671683935464</v>
      </c>
      <c r="P252">
        <v>64.5</v>
      </c>
      <c r="Q252">
        <v>66.182447204098494</v>
      </c>
      <c r="R252">
        <f t="shared" si="21"/>
        <v>-1.6824472040984944</v>
      </c>
      <c r="S252">
        <f t="shared" si="22"/>
        <v>1.6824472040984944</v>
      </c>
      <c r="T252">
        <f t="shared" si="23"/>
        <v>2.8306285945788408</v>
      </c>
    </row>
    <row r="253" spans="9:20" x14ac:dyDescent="0.35">
      <c r="I253">
        <v>63</v>
      </c>
      <c r="J253">
        <v>64.894872775718895</v>
      </c>
      <c r="K253">
        <f t="shared" si="18"/>
        <v>-1.8948727757188948</v>
      </c>
      <c r="L253">
        <f t="shared" si="19"/>
        <v>1.8948727757188948</v>
      </c>
      <c r="M253">
        <f t="shared" si="20"/>
        <v>3.5905428361606289</v>
      </c>
      <c r="P253">
        <v>66</v>
      </c>
      <c r="Q253">
        <v>66.1965190557748</v>
      </c>
      <c r="R253">
        <f t="shared" si="21"/>
        <v>-0.19651905577480022</v>
      </c>
      <c r="S253">
        <f t="shared" si="22"/>
        <v>0.19651905577480022</v>
      </c>
      <c r="T253">
        <f t="shared" si="23"/>
        <v>3.8619739282619039E-2</v>
      </c>
    </row>
    <row r="254" spans="9:20" x14ac:dyDescent="0.35">
      <c r="I254">
        <v>65.5</v>
      </c>
      <c r="J254">
        <v>66.8142733443635</v>
      </c>
      <c r="K254">
        <f t="shared" si="18"/>
        <v>-1.3142733443634995</v>
      </c>
      <c r="L254">
        <f t="shared" si="19"/>
        <v>1.3142733443634995</v>
      </c>
      <c r="M254">
        <f t="shared" si="20"/>
        <v>1.7273144237044178</v>
      </c>
      <c r="P254">
        <v>64.5</v>
      </c>
      <c r="Q254">
        <v>65.436639065255704</v>
      </c>
      <c r="R254">
        <f t="shared" si="21"/>
        <v>-0.93663906525570439</v>
      </c>
      <c r="S254">
        <f t="shared" si="22"/>
        <v>0.93663906525570439</v>
      </c>
      <c r="T254">
        <f t="shared" si="23"/>
        <v>0.87729273856307965</v>
      </c>
    </row>
    <row r="255" spans="9:20" x14ac:dyDescent="0.35">
      <c r="I255">
        <v>72</v>
      </c>
      <c r="J255">
        <v>66.449812385947794</v>
      </c>
      <c r="K255">
        <f t="shared" si="18"/>
        <v>5.5501876140522057</v>
      </c>
      <c r="L255">
        <f t="shared" si="19"/>
        <v>5.5501876140522057</v>
      </c>
      <c r="M255">
        <f t="shared" si="20"/>
        <v>30.804582551178516</v>
      </c>
      <c r="P255">
        <v>67</v>
      </c>
      <c r="Q255">
        <v>65.422567213579399</v>
      </c>
      <c r="R255">
        <f t="shared" si="21"/>
        <v>1.5774327864206015</v>
      </c>
      <c r="S255">
        <f t="shared" si="22"/>
        <v>1.5774327864206015</v>
      </c>
      <c r="T255">
        <f t="shared" si="23"/>
        <v>2.4882941956746629</v>
      </c>
    </row>
    <row r="256" spans="9:20" x14ac:dyDescent="0.35">
      <c r="I256">
        <v>60</v>
      </c>
      <c r="J256">
        <v>66.625710531901305</v>
      </c>
      <c r="K256">
        <f t="shared" si="18"/>
        <v>-6.625710531901305</v>
      </c>
      <c r="L256">
        <f t="shared" si="19"/>
        <v>6.625710531901305</v>
      </c>
      <c r="M256">
        <f t="shared" si="20"/>
        <v>43.900040052547872</v>
      </c>
      <c r="P256">
        <v>63.5</v>
      </c>
      <c r="Q256">
        <v>65.232597215949696</v>
      </c>
      <c r="R256">
        <f t="shared" si="21"/>
        <v>-1.7325972159496956</v>
      </c>
      <c r="S256">
        <f t="shared" si="22"/>
        <v>1.7325972159496956</v>
      </c>
      <c r="T256">
        <f t="shared" si="23"/>
        <v>3.0018931127166364</v>
      </c>
    </row>
    <row r="257" spans="9:20" x14ac:dyDescent="0.35">
      <c r="I257">
        <v>65</v>
      </c>
      <c r="J257">
        <v>66.1965190557748</v>
      </c>
      <c r="K257">
        <f t="shared" si="18"/>
        <v>-1.1965190557748002</v>
      </c>
      <c r="L257">
        <f t="shared" si="19"/>
        <v>1.1965190557748002</v>
      </c>
      <c r="M257">
        <f t="shared" si="20"/>
        <v>1.4316578508322195</v>
      </c>
      <c r="P257">
        <v>62.5</v>
      </c>
      <c r="Q257">
        <v>65.232597215949696</v>
      </c>
      <c r="R257">
        <f t="shared" si="21"/>
        <v>-2.7325972159496956</v>
      </c>
      <c r="S257">
        <f t="shared" si="22"/>
        <v>2.7325972159496956</v>
      </c>
      <c r="T257">
        <f t="shared" si="23"/>
        <v>7.4670875446160272</v>
      </c>
    </row>
    <row r="258" spans="9:20" x14ac:dyDescent="0.35">
      <c r="I258">
        <v>62.5</v>
      </c>
      <c r="J258">
        <v>67.441877929125596</v>
      </c>
      <c r="K258">
        <f t="shared" si="18"/>
        <v>-4.9418779291255959</v>
      </c>
      <c r="L258">
        <f t="shared" si="19"/>
        <v>4.9418779291255959</v>
      </c>
      <c r="M258">
        <f t="shared" si="20"/>
        <v>24.422157466378689</v>
      </c>
      <c r="P258">
        <v>65</v>
      </c>
      <c r="Q258">
        <v>64.106849081847301</v>
      </c>
      <c r="R258">
        <f t="shared" si="21"/>
        <v>0.89315091815269909</v>
      </c>
      <c r="S258">
        <f t="shared" si="22"/>
        <v>0.89315091815269909</v>
      </c>
      <c r="T258">
        <f t="shared" si="23"/>
        <v>0.79771856259700935</v>
      </c>
    </row>
    <row r="259" spans="9:20" x14ac:dyDescent="0.35">
      <c r="I259">
        <v>63.5</v>
      </c>
      <c r="J259">
        <v>66.843824232883705</v>
      </c>
      <c r="K259">
        <f t="shared" si="18"/>
        <v>-3.3438242328837049</v>
      </c>
      <c r="L259">
        <f t="shared" si="19"/>
        <v>3.3438242328837049</v>
      </c>
      <c r="M259">
        <f t="shared" si="20"/>
        <v>11.181160500420297</v>
      </c>
      <c r="P259">
        <v>68</v>
      </c>
      <c r="Q259">
        <v>63.726909086587703</v>
      </c>
      <c r="R259">
        <f t="shared" si="21"/>
        <v>4.2730909134122967</v>
      </c>
      <c r="S259">
        <f t="shared" si="22"/>
        <v>4.2730909134122967</v>
      </c>
      <c r="T259">
        <f t="shared" si="23"/>
        <v>18.259305954286738</v>
      </c>
    </row>
    <row r="260" spans="9:20" x14ac:dyDescent="0.35">
      <c r="I260">
        <v>70</v>
      </c>
      <c r="J260">
        <v>66.625710531901305</v>
      </c>
      <c r="K260">
        <f t="shared" ref="K260:K323" si="24">I260-J260</f>
        <v>3.374289468098695</v>
      </c>
      <c r="L260">
        <f t="shared" ref="L260:L323" si="25">ABS(K260)</f>
        <v>3.374289468098695</v>
      </c>
      <c r="M260">
        <f t="shared" ref="M260:M323" si="26">K260^2</f>
        <v>11.385829414521774</v>
      </c>
      <c r="P260">
        <v>66</v>
      </c>
      <c r="Q260">
        <v>63.726909086587703</v>
      </c>
      <c r="R260">
        <f t="shared" ref="R260:R283" si="27">P260-Q260</f>
        <v>2.2730909134122967</v>
      </c>
      <c r="S260">
        <f t="shared" ref="S260:S283" si="28">ABS(R260)</f>
        <v>2.2730909134122967</v>
      </c>
      <c r="T260">
        <f t="shared" ref="T260:T283" si="29">R260^2</f>
        <v>5.1669423006375492</v>
      </c>
    </row>
    <row r="261" spans="9:20" x14ac:dyDescent="0.35">
      <c r="I261">
        <v>75</v>
      </c>
      <c r="J261">
        <v>68.391727917274395</v>
      </c>
      <c r="K261">
        <f t="shared" si="24"/>
        <v>6.6082720827256054</v>
      </c>
      <c r="L261">
        <f t="shared" si="25"/>
        <v>6.6082720827256054</v>
      </c>
      <c r="M261">
        <f t="shared" si="26"/>
        <v>43.669259919330614</v>
      </c>
      <c r="P261">
        <v>66</v>
      </c>
      <c r="Q261">
        <v>66.414632756757101</v>
      </c>
      <c r="R261">
        <f t="shared" si="27"/>
        <v>-0.41463275675710065</v>
      </c>
      <c r="S261">
        <f t="shared" si="28"/>
        <v>0.41463275675710065</v>
      </c>
      <c r="T261">
        <f t="shared" si="29"/>
        <v>0.171920322975993</v>
      </c>
    </row>
    <row r="262" spans="9:20" x14ac:dyDescent="0.35">
      <c r="I262">
        <v>65.5</v>
      </c>
      <c r="J262">
        <v>65.950261651439902</v>
      </c>
      <c r="K262">
        <f t="shared" si="24"/>
        <v>-0.45026165143990227</v>
      </c>
      <c r="L262">
        <f t="shared" si="25"/>
        <v>0.45026165143990227</v>
      </c>
      <c r="M262">
        <f t="shared" si="26"/>
        <v>0.20273555475738805</v>
      </c>
      <c r="P262">
        <v>63</v>
      </c>
      <c r="Q262">
        <v>66.414632756757101</v>
      </c>
      <c r="R262">
        <f t="shared" si="27"/>
        <v>-3.4146327567571007</v>
      </c>
      <c r="S262">
        <f t="shared" si="28"/>
        <v>3.4146327567571007</v>
      </c>
      <c r="T262">
        <f t="shared" si="29"/>
        <v>11.659716863518597</v>
      </c>
    </row>
    <row r="263" spans="9:20" x14ac:dyDescent="0.35">
      <c r="I263">
        <v>64</v>
      </c>
      <c r="J263">
        <v>67.005650527160896</v>
      </c>
      <c r="K263">
        <f t="shared" si="24"/>
        <v>-3.0056505271608955</v>
      </c>
      <c r="L263">
        <f t="shared" si="25"/>
        <v>3.0056505271608955</v>
      </c>
      <c r="M263">
        <f t="shared" si="26"/>
        <v>9.0339350914225687</v>
      </c>
      <c r="P263">
        <v>60</v>
      </c>
      <c r="Q263">
        <v>66.034692761497595</v>
      </c>
      <c r="R263">
        <f t="shared" si="27"/>
        <v>-6.0346927614975954</v>
      </c>
      <c r="S263">
        <f t="shared" si="28"/>
        <v>6.0346927614975954</v>
      </c>
      <c r="T263">
        <f t="shared" si="29"/>
        <v>36.417516725671476</v>
      </c>
    </row>
    <row r="264" spans="9:20" x14ac:dyDescent="0.35">
      <c r="I264">
        <v>61</v>
      </c>
      <c r="J264">
        <v>66.034692761497595</v>
      </c>
      <c r="K264">
        <f t="shared" si="24"/>
        <v>-5.0346927614975954</v>
      </c>
      <c r="L264">
        <f t="shared" si="25"/>
        <v>5.0346927614975954</v>
      </c>
      <c r="M264">
        <f t="shared" si="26"/>
        <v>25.348131202676282</v>
      </c>
      <c r="P264">
        <v>67</v>
      </c>
      <c r="Q264">
        <v>66.034692761497595</v>
      </c>
      <c r="R264">
        <f t="shared" si="27"/>
        <v>0.96530723850240463</v>
      </c>
      <c r="S264">
        <f t="shared" si="28"/>
        <v>0.96530723850240463</v>
      </c>
      <c r="T264">
        <f t="shared" si="29"/>
        <v>0.93181806470513828</v>
      </c>
    </row>
    <row r="265" spans="9:20" x14ac:dyDescent="0.35">
      <c r="I265">
        <v>69</v>
      </c>
      <c r="J265">
        <v>67.589632371726495</v>
      </c>
      <c r="K265">
        <f t="shared" si="24"/>
        <v>1.4103676282735051</v>
      </c>
      <c r="L265">
        <f t="shared" si="25"/>
        <v>1.4103676282735051</v>
      </c>
      <c r="M265">
        <f t="shared" si="26"/>
        <v>1.989136846881832</v>
      </c>
      <c r="P265">
        <v>65</v>
      </c>
      <c r="Q265">
        <v>66.034692761497595</v>
      </c>
      <c r="R265">
        <f t="shared" si="27"/>
        <v>-1.0346927614975954</v>
      </c>
      <c r="S265">
        <f t="shared" si="28"/>
        <v>1.0346927614975954</v>
      </c>
      <c r="T265">
        <f t="shared" si="29"/>
        <v>1.0705891106955199</v>
      </c>
    </row>
    <row r="266" spans="9:20" x14ac:dyDescent="0.35">
      <c r="I266">
        <v>69.2</v>
      </c>
      <c r="J266">
        <v>71.163882697501506</v>
      </c>
      <c r="K266">
        <f t="shared" si="24"/>
        <v>-1.9638826975015036</v>
      </c>
      <c r="L266">
        <f t="shared" si="25"/>
        <v>1.9638826975015036</v>
      </c>
      <c r="M266">
        <f t="shared" si="26"/>
        <v>3.8568352495457821</v>
      </c>
      <c r="P266">
        <v>69</v>
      </c>
      <c r="Q266">
        <v>65.654752766238005</v>
      </c>
      <c r="R266">
        <f t="shared" si="27"/>
        <v>3.3452472337619952</v>
      </c>
      <c r="S266">
        <f t="shared" si="28"/>
        <v>3.3452472337619952</v>
      </c>
      <c r="T266">
        <f t="shared" si="29"/>
        <v>11.19067905499228</v>
      </c>
    </row>
    <row r="267" spans="9:20" x14ac:dyDescent="0.35">
      <c r="I267">
        <v>67</v>
      </c>
      <c r="J267">
        <v>68.525410508199101</v>
      </c>
      <c r="K267">
        <f t="shared" si="24"/>
        <v>-1.5254105081991014</v>
      </c>
      <c r="L267">
        <f t="shared" si="25"/>
        <v>1.5254105081991014</v>
      </c>
      <c r="M267">
        <f t="shared" si="26"/>
        <v>2.326877218524241</v>
      </c>
      <c r="P267">
        <v>68</v>
      </c>
      <c r="Q267">
        <v>65.654752766238005</v>
      </c>
      <c r="R267">
        <f t="shared" si="27"/>
        <v>2.3452472337619952</v>
      </c>
      <c r="S267">
        <f t="shared" si="28"/>
        <v>2.3452472337619952</v>
      </c>
      <c r="T267">
        <f t="shared" si="29"/>
        <v>5.5001845874682909</v>
      </c>
    </row>
    <row r="268" spans="9:20" x14ac:dyDescent="0.35">
      <c r="I268">
        <v>69.5</v>
      </c>
      <c r="J268">
        <v>69.9607393791796</v>
      </c>
      <c r="K268">
        <f t="shared" si="24"/>
        <v>-0.46073937917959995</v>
      </c>
      <c r="L268">
        <f t="shared" si="25"/>
        <v>0.46073937917959995</v>
      </c>
      <c r="M268">
        <f t="shared" si="26"/>
        <v>0.21228077552680319</v>
      </c>
      <c r="P268">
        <v>65</v>
      </c>
      <c r="Q268">
        <v>65.654752766238005</v>
      </c>
      <c r="R268">
        <f t="shared" si="27"/>
        <v>-0.65475276623800482</v>
      </c>
      <c r="S268">
        <f t="shared" si="28"/>
        <v>0.65475276623800482</v>
      </c>
      <c r="T268">
        <f t="shared" si="29"/>
        <v>0.42870118489631936</v>
      </c>
    </row>
    <row r="269" spans="9:20" x14ac:dyDescent="0.35">
      <c r="I269">
        <v>67</v>
      </c>
      <c r="J269">
        <v>66.330201646699507</v>
      </c>
      <c r="K269">
        <f t="shared" si="24"/>
        <v>0.66979835330049298</v>
      </c>
      <c r="L269">
        <f t="shared" si="25"/>
        <v>0.66979835330049298</v>
      </c>
      <c r="M269">
        <f t="shared" si="26"/>
        <v>0.44862983408405199</v>
      </c>
      <c r="P269">
        <v>62</v>
      </c>
      <c r="Q269">
        <v>65.654752766238005</v>
      </c>
      <c r="R269">
        <f t="shared" si="27"/>
        <v>-3.6547527662380048</v>
      </c>
      <c r="S269">
        <f t="shared" si="28"/>
        <v>3.6547527662380048</v>
      </c>
      <c r="T269">
        <f t="shared" si="29"/>
        <v>13.357217782324348</v>
      </c>
    </row>
    <row r="270" spans="9:20" x14ac:dyDescent="0.35">
      <c r="I270">
        <v>64.5</v>
      </c>
      <c r="J270">
        <v>67.7514586660037</v>
      </c>
      <c r="K270">
        <f t="shared" si="24"/>
        <v>-3.2514586660036997</v>
      </c>
      <c r="L270">
        <f t="shared" si="25"/>
        <v>3.2514586660036997</v>
      </c>
      <c r="M270">
        <f t="shared" si="26"/>
        <v>10.571983456730559</v>
      </c>
      <c r="P270">
        <v>62</v>
      </c>
      <c r="Q270">
        <v>65.654752766238005</v>
      </c>
      <c r="R270">
        <f t="shared" si="27"/>
        <v>-3.6547527662380048</v>
      </c>
      <c r="S270">
        <f t="shared" si="28"/>
        <v>3.6547527662380048</v>
      </c>
      <c r="T270">
        <f t="shared" si="29"/>
        <v>13.357217782324348</v>
      </c>
    </row>
    <row r="271" spans="9:20" x14ac:dyDescent="0.35">
      <c r="I271">
        <v>62</v>
      </c>
      <c r="J271">
        <v>64.923016479071507</v>
      </c>
      <c r="K271">
        <f t="shared" si="24"/>
        <v>-2.9230164790715065</v>
      </c>
      <c r="L271">
        <f t="shared" si="25"/>
        <v>2.9230164790715065</v>
      </c>
      <c r="M271">
        <f t="shared" si="26"/>
        <v>8.5440253369235872</v>
      </c>
      <c r="P271">
        <v>69</v>
      </c>
      <c r="Q271">
        <v>65.654752766238005</v>
      </c>
      <c r="R271">
        <f t="shared" si="27"/>
        <v>3.3452472337619952</v>
      </c>
      <c r="S271">
        <f t="shared" si="28"/>
        <v>3.3452472337619952</v>
      </c>
      <c r="T271">
        <f t="shared" si="29"/>
        <v>11.19067905499228</v>
      </c>
    </row>
    <row r="272" spans="9:20" x14ac:dyDescent="0.35">
      <c r="I272">
        <v>67.2</v>
      </c>
      <c r="J272">
        <v>65.422567213579399</v>
      </c>
      <c r="K272">
        <f t="shared" si="24"/>
        <v>1.7774327864206043</v>
      </c>
      <c r="L272">
        <f t="shared" si="25"/>
        <v>1.7774327864206043</v>
      </c>
      <c r="M272">
        <f t="shared" si="26"/>
        <v>3.1592673102429134</v>
      </c>
      <c r="P272">
        <v>60.5</v>
      </c>
      <c r="Q272">
        <v>65.654752766238005</v>
      </c>
      <c r="R272">
        <f t="shared" si="27"/>
        <v>-5.1547527662380048</v>
      </c>
      <c r="S272">
        <f t="shared" si="28"/>
        <v>5.1547527662380048</v>
      </c>
      <c r="T272">
        <f t="shared" si="29"/>
        <v>26.571476081038362</v>
      </c>
    </row>
    <row r="273" spans="9:21" x14ac:dyDescent="0.35">
      <c r="I273">
        <v>66</v>
      </c>
      <c r="J273">
        <v>65.3944235102269</v>
      </c>
      <c r="K273">
        <f t="shared" si="24"/>
        <v>0.60557648977309952</v>
      </c>
      <c r="L273">
        <f t="shared" si="25"/>
        <v>0.60557648977309952</v>
      </c>
      <c r="M273">
        <f t="shared" si="26"/>
        <v>0.36672288496590894</v>
      </c>
      <c r="P273">
        <v>67</v>
      </c>
      <c r="Q273">
        <v>65.2748127709785</v>
      </c>
      <c r="R273">
        <f t="shared" si="27"/>
        <v>1.7251872290215005</v>
      </c>
      <c r="S273">
        <f t="shared" si="28"/>
        <v>1.7251872290215005</v>
      </c>
      <c r="T273">
        <f t="shared" si="29"/>
        <v>2.9762709751788829</v>
      </c>
    </row>
    <row r="274" spans="9:21" x14ac:dyDescent="0.35">
      <c r="I274">
        <v>68</v>
      </c>
      <c r="J274">
        <v>65.950261651439902</v>
      </c>
      <c r="K274">
        <f t="shared" si="24"/>
        <v>2.0497383485600977</v>
      </c>
      <c r="L274">
        <f t="shared" si="25"/>
        <v>2.0497383485600977</v>
      </c>
      <c r="M274">
        <f t="shared" si="26"/>
        <v>4.2014272975578768</v>
      </c>
      <c r="P274">
        <v>64</v>
      </c>
      <c r="Q274">
        <v>65.2748127709785</v>
      </c>
      <c r="R274">
        <f t="shared" si="27"/>
        <v>-1.2748127709784995</v>
      </c>
      <c r="S274">
        <f t="shared" si="28"/>
        <v>1.2748127709784995</v>
      </c>
      <c r="T274">
        <f t="shared" si="29"/>
        <v>1.6251476010498804</v>
      </c>
    </row>
    <row r="275" spans="9:21" x14ac:dyDescent="0.35">
      <c r="I275">
        <v>61</v>
      </c>
      <c r="J275">
        <v>65.950261651439902</v>
      </c>
      <c r="K275">
        <f t="shared" si="24"/>
        <v>-4.9502616514399023</v>
      </c>
      <c r="L275">
        <f t="shared" si="25"/>
        <v>4.9502616514399023</v>
      </c>
      <c r="M275">
        <f t="shared" si="26"/>
        <v>24.505090417716509</v>
      </c>
      <c r="P275">
        <v>64</v>
      </c>
      <c r="Q275">
        <v>65.2748127709785</v>
      </c>
      <c r="R275">
        <f t="shared" si="27"/>
        <v>-1.2748127709784995</v>
      </c>
      <c r="S275">
        <f t="shared" si="28"/>
        <v>1.2748127709784995</v>
      </c>
      <c r="T275">
        <f t="shared" si="29"/>
        <v>1.6251476010498804</v>
      </c>
    </row>
    <row r="276" spans="9:21" x14ac:dyDescent="0.35">
      <c r="I276">
        <v>62</v>
      </c>
      <c r="J276">
        <v>63.930950935893797</v>
      </c>
      <c r="K276">
        <f t="shared" si="24"/>
        <v>-1.9309509358937973</v>
      </c>
      <c r="L276">
        <f t="shared" si="25"/>
        <v>1.9309509358937973</v>
      </c>
      <c r="M276">
        <f t="shared" si="26"/>
        <v>3.7285715168291316</v>
      </c>
      <c r="P276">
        <v>66</v>
      </c>
      <c r="Q276">
        <v>64.894872775718895</v>
      </c>
      <c r="R276">
        <f t="shared" si="27"/>
        <v>1.1051272242811052</v>
      </c>
      <c r="S276">
        <f t="shared" si="28"/>
        <v>1.1051272242811052</v>
      </c>
      <c r="T276">
        <f t="shared" si="29"/>
        <v>1.2213061818472601</v>
      </c>
    </row>
    <row r="277" spans="9:21" x14ac:dyDescent="0.35">
      <c r="I277">
        <v>62.2</v>
      </c>
      <c r="J277">
        <v>66.919812231935595</v>
      </c>
      <c r="K277">
        <f t="shared" si="24"/>
        <v>-4.7198122319355917</v>
      </c>
      <c r="L277">
        <f t="shared" si="25"/>
        <v>4.7198122319355917</v>
      </c>
      <c r="M277">
        <f t="shared" si="26"/>
        <v>22.276627504728832</v>
      </c>
      <c r="P277">
        <v>63</v>
      </c>
      <c r="Q277">
        <v>64.894872775718895</v>
      </c>
      <c r="R277">
        <f t="shared" si="27"/>
        <v>-1.8948727757188948</v>
      </c>
      <c r="S277">
        <f t="shared" si="28"/>
        <v>1.8948727757188948</v>
      </c>
      <c r="T277">
        <f t="shared" si="29"/>
        <v>3.5905428361606289</v>
      </c>
    </row>
    <row r="278" spans="9:21" x14ac:dyDescent="0.35">
      <c r="I278">
        <v>67</v>
      </c>
      <c r="J278">
        <v>65.893974244734807</v>
      </c>
      <c r="K278">
        <f t="shared" si="24"/>
        <v>1.1060257552651933</v>
      </c>
      <c r="L278">
        <f t="shared" si="25"/>
        <v>1.1060257552651933</v>
      </c>
      <c r="M278">
        <f t="shared" si="26"/>
        <v>1.2232929713099412</v>
      </c>
      <c r="P278">
        <v>71</v>
      </c>
      <c r="Q278">
        <v>65.070770921672406</v>
      </c>
      <c r="R278">
        <f t="shared" si="27"/>
        <v>5.9292290783275945</v>
      </c>
      <c r="S278">
        <f t="shared" si="28"/>
        <v>5.9292290783275945</v>
      </c>
      <c r="T278">
        <f t="shared" si="29"/>
        <v>35.155757463285497</v>
      </c>
    </row>
    <row r="279" spans="9:21" x14ac:dyDescent="0.35">
      <c r="I279">
        <v>61.7</v>
      </c>
      <c r="J279">
        <v>65.816579060515295</v>
      </c>
      <c r="K279">
        <f t="shared" si="24"/>
        <v>-4.1165790605152921</v>
      </c>
      <c r="L279">
        <f t="shared" si="25"/>
        <v>4.1165790605152921</v>
      </c>
      <c r="M279">
        <f t="shared" si="26"/>
        <v>16.946223161472965</v>
      </c>
      <c r="P279">
        <v>68</v>
      </c>
      <c r="Q279">
        <v>64.923016479071507</v>
      </c>
      <c r="R279">
        <f t="shared" si="27"/>
        <v>3.0769835209284935</v>
      </c>
      <c r="S279">
        <f t="shared" si="28"/>
        <v>3.0769835209284935</v>
      </c>
      <c r="T279">
        <f t="shared" si="29"/>
        <v>9.4678275880655089</v>
      </c>
    </row>
    <row r="280" spans="9:21" x14ac:dyDescent="0.35">
      <c r="I280">
        <v>68</v>
      </c>
      <c r="J280">
        <v>67.209692376466904</v>
      </c>
      <c r="K280">
        <f t="shared" si="24"/>
        <v>0.79030762353309569</v>
      </c>
      <c r="L280">
        <f t="shared" si="25"/>
        <v>0.79030762353309569</v>
      </c>
      <c r="M280">
        <f t="shared" si="26"/>
        <v>0.62458613981452926</v>
      </c>
      <c r="P280">
        <v>61</v>
      </c>
      <c r="Q280">
        <v>64.923016479071507</v>
      </c>
      <c r="R280">
        <f t="shared" si="27"/>
        <v>-3.9230164790715065</v>
      </c>
      <c r="S280">
        <f t="shared" si="28"/>
        <v>3.9230164790715065</v>
      </c>
      <c r="T280">
        <f t="shared" si="29"/>
        <v>15.3900582950666</v>
      </c>
    </row>
    <row r="281" spans="9:21" x14ac:dyDescent="0.35">
      <c r="I281">
        <v>61</v>
      </c>
      <c r="J281">
        <v>66.386489053404603</v>
      </c>
      <c r="K281">
        <f t="shared" si="24"/>
        <v>-5.3864890534046026</v>
      </c>
      <c r="L281">
        <f t="shared" si="25"/>
        <v>5.3864890534046026</v>
      </c>
      <c r="M281">
        <f t="shared" si="26"/>
        <v>29.014264322447612</v>
      </c>
      <c r="P281">
        <v>67</v>
      </c>
      <c r="Q281">
        <v>64.923016479071507</v>
      </c>
      <c r="R281">
        <f t="shared" si="27"/>
        <v>2.0769835209284935</v>
      </c>
      <c r="S281">
        <f t="shared" si="28"/>
        <v>2.0769835209284935</v>
      </c>
      <c r="T281">
        <f t="shared" si="29"/>
        <v>4.313860546208522</v>
      </c>
    </row>
    <row r="282" spans="9:21" x14ac:dyDescent="0.35">
      <c r="I282">
        <v>71</v>
      </c>
      <c r="J282">
        <v>68.933494206811204</v>
      </c>
      <c r="K282">
        <f t="shared" si="24"/>
        <v>2.0665057931887958</v>
      </c>
      <c r="L282">
        <f t="shared" si="25"/>
        <v>2.0665057931887958</v>
      </c>
      <c r="M282">
        <f t="shared" si="26"/>
        <v>4.2704461932828544</v>
      </c>
      <c r="P282">
        <v>66</v>
      </c>
      <c r="Q282">
        <v>63.403256498033301</v>
      </c>
      <c r="R282">
        <f t="shared" si="27"/>
        <v>2.5967435019666993</v>
      </c>
      <c r="S282">
        <f t="shared" si="28"/>
        <v>2.5967435019666993</v>
      </c>
      <c r="T282">
        <f t="shared" si="29"/>
        <v>6.7430768150062779</v>
      </c>
    </row>
    <row r="283" spans="9:21" x14ac:dyDescent="0.35">
      <c r="I283">
        <v>70</v>
      </c>
      <c r="J283">
        <v>67.455949780801802</v>
      </c>
      <c r="K283">
        <f t="shared" si="24"/>
        <v>2.5440502191981977</v>
      </c>
      <c r="L283">
        <f t="shared" si="25"/>
        <v>2.5440502191981977</v>
      </c>
      <c r="M283">
        <f t="shared" si="26"/>
        <v>6.4721915178023979</v>
      </c>
      <c r="P283">
        <v>66.5</v>
      </c>
      <c r="Q283">
        <v>64.015382045951498</v>
      </c>
      <c r="R283">
        <f t="shared" si="27"/>
        <v>2.4846179540485025</v>
      </c>
      <c r="S283">
        <f t="shared" si="28"/>
        <v>2.4846179540485025</v>
      </c>
      <c r="T283">
        <f t="shared" si="29"/>
        <v>6.1733263775801666</v>
      </c>
    </row>
    <row r="284" spans="9:21" x14ac:dyDescent="0.35">
      <c r="I284">
        <v>69.7</v>
      </c>
      <c r="J284">
        <v>66.358345350052005</v>
      </c>
      <c r="K284">
        <f t="shared" si="24"/>
        <v>3.3416546499479978</v>
      </c>
      <c r="L284">
        <f t="shared" si="25"/>
        <v>3.3416546499479978</v>
      </c>
      <c r="M284">
        <f t="shared" si="26"/>
        <v>11.166655799519075</v>
      </c>
    </row>
    <row r="285" spans="9:21" x14ac:dyDescent="0.35">
      <c r="I285">
        <v>64</v>
      </c>
      <c r="J285">
        <v>64.810441665661301</v>
      </c>
      <c r="K285">
        <f t="shared" si="24"/>
        <v>-0.81044166566130116</v>
      </c>
      <c r="L285">
        <f t="shared" si="25"/>
        <v>0.81044166566130116</v>
      </c>
      <c r="M285">
        <f t="shared" si="26"/>
        <v>0.65681569343986423</v>
      </c>
      <c r="S285" t="s">
        <v>273</v>
      </c>
      <c r="T285" t="s">
        <v>275</v>
      </c>
      <c r="U285" t="s">
        <v>276</v>
      </c>
    </row>
    <row r="286" spans="9:21" x14ac:dyDescent="0.35">
      <c r="I286">
        <v>72</v>
      </c>
      <c r="J286">
        <v>67.441877929125596</v>
      </c>
      <c r="K286">
        <f t="shared" si="24"/>
        <v>4.5581220708744041</v>
      </c>
      <c r="L286">
        <f t="shared" si="25"/>
        <v>4.5581220708744041</v>
      </c>
      <c r="M286">
        <f t="shared" si="26"/>
        <v>20.776476812992367</v>
      </c>
      <c r="S286">
        <f>AVERAGE(S3:S283)</f>
        <v>2.7546687098332594</v>
      </c>
      <c r="T286">
        <f>AVERAGE(T3:T283)</f>
        <v>10.575643799178446</v>
      </c>
      <c r="U286">
        <f>SQRT(T286)</f>
        <v>3.2520214942675958</v>
      </c>
    </row>
    <row r="287" spans="9:21" x14ac:dyDescent="0.35">
      <c r="I287">
        <v>65</v>
      </c>
      <c r="J287">
        <v>65.422567213579399</v>
      </c>
      <c r="K287">
        <f t="shared" si="24"/>
        <v>-0.42256721357939853</v>
      </c>
      <c r="L287">
        <f t="shared" si="25"/>
        <v>0.42256721357939853</v>
      </c>
      <c r="M287">
        <f t="shared" si="26"/>
        <v>0.178563049992257</v>
      </c>
    </row>
    <row r="288" spans="9:21" x14ac:dyDescent="0.35">
      <c r="I288">
        <v>62</v>
      </c>
      <c r="J288">
        <v>65.542177952827799</v>
      </c>
      <c r="K288">
        <f t="shared" si="24"/>
        <v>-3.5421779528277995</v>
      </c>
      <c r="L288">
        <f t="shared" si="25"/>
        <v>3.5421779528277995</v>
      </c>
      <c r="M288">
        <f t="shared" si="26"/>
        <v>12.54702464949934</v>
      </c>
    </row>
    <row r="289" spans="9:13" x14ac:dyDescent="0.35">
      <c r="I289">
        <v>69.7</v>
      </c>
      <c r="J289">
        <v>67.047866082189699</v>
      </c>
      <c r="K289">
        <f t="shared" si="24"/>
        <v>2.6521339178103034</v>
      </c>
      <c r="L289">
        <f t="shared" si="25"/>
        <v>2.6521339178103034</v>
      </c>
      <c r="M289">
        <f t="shared" si="26"/>
        <v>7.0338143179998287</v>
      </c>
    </row>
    <row r="290" spans="9:13" x14ac:dyDescent="0.35">
      <c r="I290">
        <v>73</v>
      </c>
      <c r="J290">
        <v>68.877206800106094</v>
      </c>
      <c r="K290">
        <f t="shared" si="24"/>
        <v>4.1227931998939056</v>
      </c>
      <c r="L290">
        <f t="shared" si="25"/>
        <v>4.1227931998939056</v>
      </c>
      <c r="M290">
        <f t="shared" si="26"/>
        <v>16.99742376909143</v>
      </c>
    </row>
    <row r="291" spans="9:13" x14ac:dyDescent="0.35">
      <c r="I291">
        <v>63</v>
      </c>
      <c r="J291">
        <v>66.548315347681793</v>
      </c>
      <c r="K291">
        <f t="shared" si="24"/>
        <v>-3.5483153476817932</v>
      </c>
      <c r="L291">
        <f t="shared" si="25"/>
        <v>3.5483153476817932</v>
      </c>
      <c r="M291">
        <f t="shared" si="26"/>
        <v>12.590541806594166</v>
      </c>
    </row>
    <row r="292" spans="9:13" x14ac:dyDescent="0.35">
      <c r="I292">
        <v>57</v>
      </c>
      <c r="J292">
        <v>64.015382045951498</v>
      </c>
      <c r="K292">
        <f t="shared" si="24"/>
        <v>-7.0153820459514975</v>
      </c>
      <c r="L292">
        <f t="shared" si="25"/>
        <v>7.0153820459514975</v>
      </c>
      <c r="M292">
        <f t="shared" si="26"/>
        <v>49.21558525065862</v>
      </c>
    </row>
    <row r="293" spans="9:13" x14ac:dyDescent="0.35">
      <c r="I293">
        <v>74</v>
      </c>
      <c r="J293">
        <v>69.285290498718197</v>
      </c>
      <c r="K293">
        <f t="shared" si="24"/>
        <v>4.7147095012818028</v>
      </c>
      <c r="L293">
        <f t="shared" si="25"/>
        <v>4.7147095012818028</v>
      </c>
      <c r="M293">
        <f t="shared" si="26"/>
        <v>22.228485681476904</v>
      </c>
    </row>
    <row r="294" spans="9:13" x14ac:dyDescent="0.35">
      <c r="I294">
        <v>70</v>
      </c>
      <c r="J294">
        <v>67.413734225772998</v>
      </c>
      <c r="K294">
        <f t="shared" si="24"/>
        <v>2.5862657742270017</v>
      </c>
      <c r="L294">
        <f t="shared" si="25"/>
        <v>2.5862657742270017</v>
      </c>
      <c r="M294">
        <f t="shared" si="26"/>
        <v>6.6887706549379926</v>
      </c>
    </row>
    <row r="295" spans="9:13" x14ac:dyDescent="0.35">
      <c r="I295">
        <v>69</v>
      </c>
      <c r="J295">
        <v>67.441877929125596</v>
      </c>
      <c r="K295">
        <f t="shared" si="24"/>
        <v>1.5581220708744041</v>
      </c>
      <c r="L295">
        <f t="shared" si="25"/>
        <v>1.5581220708744041</v>
      </c>
      <c r="M295">
        <f t="shared" si="26"/>
        <v>2.4277443877459417</v>
      </c>
    </row>
    <row r="296" spans="9:13" x14ac:dyDescent="0.35">
      <c r="I296">
        <v>67</v>
      </c>
      <c r="J296">
        <v>67.357446819067903</v>
      </c>
      <c r="K296">
        <f t="shared" si="24"/>
        <v>-0.35744681906790277</v>
      </c>
      <c r="L296">
        <f t="shared" si="25"/>
        <v>0.35744681906790277</v>
      </c>
      <c r="M296">
        <f t="shared" si="26"/>
        <v>0.12776822846176203</v>
      </c>
    </row>
    <row r="297" spans="9:13" x14ac:dyDescent="0.35">
      <c r="I297">
        <v>73</v>
      </c>
      <c r="J297">
        <v>69.285290498718197</v>
      </c>
      <c r="K297">
        <f t="shared" si="24"/>
        <v>3.7147095012818028</v>
      </c>
      <c r="L297">
        <f t="shared" si="25"/>
        <v>3.7147095012818028</v>
      </c>
      <c r="M297">
        <f t="shared" si="26"/>
        <v>13.799066678913301</v>
      </c>
    </row>
    <row r="298" spans="9:13" x14ac:dyDescent="0.35">
      <c r="I298">
        <v>64.7</v>
      </c>
      <c r="J298">
        <v>67.2997522271951</v>
      </c>
      <c r="K298">
        <f t="shared" si="24"/>
        <v>-2.599752227195097</v>
      </c>
      <c r="L298">
        <f t="shared" si="25"/>
        <v>2.599752227195097</v>
      </c>
      <c r="M298">
        <f t="shared" si="26"/>
        <v>6.7587116428058671</v>
      </c>
    </row>
    <row r="299" spans="9:13" x14ac:dyDescent="0.35">
      <c r="I299">
        <v>64</v>
      </c>
      <c r="J299">
        <v>67.061937933866005</v>
      </c>
      <c r="K299">
        <f t="shared" si="24"/>
        <v>-3.0619379338660053</v>
      </c>
      <c r="L299">
        <f t="shared" si="25"/>
        <v>3.0619379338660053</v>
      </c>
      <c r="M299">
        <f t="shared" si="26"/>
        <v>9.3754639108476212</v>
      </c>
    </row>
    <row r="300" spans="9:13" x14ac:dyDescent="0.35">
      <c r="I300">
        <v>65.5</v>
      </c>
      <c r="J300">
        <v>66.829752381207399</v>
      </c>
      <c r="K300">
        <f t="shared" si="24"/>
        <v>-1.329752381207399</v>
      </c>
      <c r="L300">
        <f t="shared" si="25"/>
        <v>1.329752381207399</v>
      </c>
      <c r="M300">
        <f t="shared" si="26"/>
        <v>1.768241395326748</v>
      </c>
    </row>
    <row r="301" spans="9:13" x14ac:dyDescent="0.35">
      <c r="I301">
        <v>72</v>
      </c>
      <c r="J301">
        <v>66.386489053404603</v>
      </c>
      <c r="K301">
        <f t="shared" si="24"/>
        <v>5.6135109465953974</v>
      </c>
      <c r="L301">
        <f t="shared" si="25"/>
        <v>5.6135109465953974</v>
      </c>
      <c r="M301">
        <f t="shared" si="26"/>
        <v>31.511505147546355</v>
      </c>
    </row>
    <row r="302" spans="9:13" x14ac:dyDescent="0.35">
      <c r="I302">
        <v>64.5</v>
      </c>
      <c r="J302">
        <v>66.625710531901305</v>
      </c>
      <c r="K302">
        <f t="shared" si="24"/>
        <v>-2.125710531901305</v>
      </c>
      <c r="L302">
        <f t="shared" si="25"/>
        <v>2.125710531901305</v>
      </c>
      <c r="M302">
        <f t="shared" si="26"/>
        <v>4.5186452654361293</v>
      </c>
    </row>
    <row r="303" spans="9:13" x14ac:dyDescent="0.35">
      <c r="I303">
        <v>62.5</v>
      </c>
      <c r="J303">
        <v>65.232597215949696</v>
      </c>
      <c r="K303">
        <f t="shared" si="24"/>
        <v>-2.7325972159496956</v>
      </c>
      <c r="L303">
        <f t="shared" si="25"/>
        <v>2.7325972159496956</v>
      </c>
      <c r="M303">
        <f t="shared" si="26"/>
        <v>7.4670875446160272</v>
      </c>
    </row>
    <row r="304" spans="9:13" x14ac:dyDescent="0.35">
      <c r="I304">
        <v>66.5</v>
      </c>
      <c r="J304">
        <v>67.617776075078993</v>
      </c>
      <c r="K304">
        <f t="shared" si="24"/>
        <v>-1.1177760750789929</v>
      </c>
      <c r="L304">
        <f t="shared" si="25"/>
        <v>1.1177760750789929</v>
      </c>
      <c r="M304">
        <f t="shared" si="26"/>
        <v>1.2494233540189983</v>
      </c>
    </row>
    <row r="305" spans="9:13" x14ac:dyDescent="0.35">
      <c r="I305">
        <v>70</v>
      </c>
      <c r="J305">
        <v>66.210590907451106</v>
      </c>
      <c r="K305">
        <f t="shared" si="24"/>
        <v>3.7894090925488939</v>
      </c>
      <c r="L305">
        <f t="shared" si="25"/>
        <v>3.7894090925488939</v>
      </c>
      <c r="M305">
        <f t="shared" si="26"/>
        <v>14.359621270692232</v>
      </c>
    </row>
    <row r="306" spans="9:13" x14ac:dyDescent="0.35">
      <c r="I306">
        <v>62</v>
      </c>
      <c r="J306">
        <v>64.923016479071507</v>
      </c>
      <c r="K306">
        <f t="shared" si="24"/>
        <v>-2.9230164790715065</v>
      </c>
      <c r="L306">
        <f t="shared" si="25"/>
        <v>2.9230164790715065</v>
      </c>
      <c r="M306">
        <f t="shared" si="26"/>
        <v>8.5440253369235872</v>
      </c>
    </row>
    <row r="307" spans="9:13" x14ac:dyDescent="0.35">
      <c r="I307">
        <v>67</v>
      </c>
      <c r="J307">
        <v>64.106849081847301</v>
      </c>
      <c r="K307">
        <f t="shared" si="24"/>
        <v>2.8931509181526991</v>
      </c>
      <c r="L307">
        <f t="shared" si="25"/>
        <v>2.8931509181526991</v>
      </c>
      <c r="M307">
        <f t="shared" si="26"/>
        <v>8.3703222352078051</v>
      </c>
    </row>
    <row r="308" spans="9:13" x14ac:dyDescent="0.35">
      <c r="I308">
        <v>68</v>
      </c>
      <c r="J308">
        <v>66.886039787912495</v>
      </c>
      <c r="K308">
        <f t="shared" si="24"/>
        <v>1.1139602120875054</v>
      </c>
      <c r="L308">
        <f t="shared" si="25"/>
        <v>1.1139602120875054</v>
      </c>
      <c r="M308">
        <f t="shared" si="26"/>
        <v>1.2409073541140401</v>
      </c>
    </row>
    <row r="309" spans="9:13" x14ac:dyDescent="0.35">
      <c r="I309">
        <v>60</v>
      </c>
      <c r="J309">
        <v>67.047866082189699</v>
      </c>
      <c r="K309">
        <f t="shared" si="24"/>
        <v>-7.0478660821896995</v>
      </c>
      <c r="L309">
        <f t="shared" si="25"/>
        <v>7.0478660821896995</v>
      </c>
      <c r="M309">
        <f t="shared" si="26"/>
        <v>49.672416312479982</v>
      </c>
    </row>
    <row r="310" spans="9:13" x14ac:dyDescent="0.35">
      <c r="I310">
        <v>71</v>
      </c>
      <c r="J310">
        <v>67.005650527160896</v>
      </c>
      <c r="K310">
        <f t="shared" si="24"/>
        <v>3.9943494728391045</v>
      </c>
      <c r="L310">
        <f t="shared" si="25"/>
        <v>3.9943494728391045</v>
      </c>
      <c r="M310">
        <f t="shared" si="26"/>
        <v>15.954827711170031</v>
      </c>
    </row>
    <row r="311" spans="9:13" x14ac:dyDescent="0.35">
      <c r="I311">
        <v>66.7</v>
      </c>
      <c r="J311">
        <v>67.723314962651102</v>
      </c>
      <c r="K311">
        <f t="shared" si="24"/>
        <v>-1.0233149626510993</v>
      </c>
      <c r="L311">
        <f t="shared" si="25"/>
        <v>1.0233149626510993</v>
      </c>
      <c r="M311">
        <f t="shared" si="26"/>
        <v>1.0471735127856208</v>
      </c>
    </row>
    <row r="312" spans="9:13" x14ac:dyDescent="0.35">
      <c r="I312">
        <v>64</v>
      </c>
      <c r="J312">
        <v>64.923016479071507</v>
      </c>
      <c r="K312">
        <f t="shared" si="24"/>
        <v>-0.92301647907150652</v>
      </c>
      <c r="L312">
        <f t="shared" si="25"/>
        <v>0.92301647907150652</v>
      </c>
      <c r="M312">
        <f t="shared" si="26"/>
        <v>0.8519594206375608</v>
      </c>
    </row>
    <row r="313" spans="9:13" x14ac:dyDescent="0.35">
      <c r="I313">
        <v>67.7</v>
      </c>
      <c r="J313">
        <v>65.816579060515295</v>
      </c>
      <c r="K313">
        <f t="shared" si="24"/>
        <v>1.8834209394847079</v>
      </c>
      <c r="L313">
        <f t="shared" si="25"/>
        <v>1.8834209394847079</v>
      </c>
      <c r="M313">
        <f t="shared" si="26"/>
        <v>3.5472744352894598</v>
      </c>
    </row>
    <row r="314" spans="9:13" x14ac:dyDescent="0.35">
      <c r="I314">
        <v>70</v>
      </c>
      <c r="J314">
        <v>68.933494206811204</v>
      </c>
      <c r="K314">
        <f t="shared" si="24"/>
        <v>1.0665057931887958</v>
      </c>
      <c r="L314">
        <f t="shared" si="25"/>
        <v>1.0665057931887958</v>
      </c>
      <c r="M314">
        <f t="shared" si="26"/>
        <v>1.1374346069052625</v>
      </c>
    </row>
    <row r="315" spans="9:13" x14ac:dyDescent="0.35">
      <c r="I315">
        <v>68.5</v>
      </c>
      <c r="J315">
        <v>65.3944235102269</v>
      </c>
      <c r="K315">
        <f t="shared" si="24"/>
        <v>3.1055764897730995</v>
      </c>
      <c r="L315">
        <f t="shared" si="25"/>
        <v>3.1055764897730995</v>
      </c>
      <c r="M315">
        <f t="shared" si="26"/>
        <v>9.6446053338314073</v>
      </c>
    </row>
    <row r="316" spans="9:13" x14ac:dyDescent="0.35">
      <c r="I316">
        <v>64</v>
      </c>
      <c r="J316">
        <v>64.979303885776602</v>
      </c>
      <c r="K316">
        <f t="shared" si="24"/>
        <v>-0.9793038857766021</v>
      </c>
      <c r="L316">
        <f t="shared" si="25"/>
        <v>0.9793038857766021</v>
      </c>
      <c r="M316">
        <f t="shared" si="26"/>
        <v>0.95903610069715217</v>
      </c>
    </row>
    <row r="317" spans="9:13" x14ac:dyDescent="0.35">
      <c r="I317">
        <v>63</v>
      </c>
      <c r="J317">
        <v>66.492027940976698</v>
      </c>
      <c r="K317">
        <f t="shared" si="24"/>
        <v>-3.4920279409766977</v>
      </c>
      <c r="L317">
        <f t="shared" si="25"/>
        <v>3.4920279409766977</v>
      </c>
      <c r="M317">
        <f t="shared" si="26"/>
        <v>12.194259140561954</v>
      </c>
    </row>
    <row r="318" spans="9:13" x14ac:dyDescent="0.35">
      <c r="I318">
        <v>65</v>
      </c>
      <c r="J318">
        <v>65.422567213579399</v>
      </c>
      <c r="K318">
        <f t="shared" si="24"/>
        <v>-0.42256721357939853</v>
      </c>
      <c r="L318">
        <f t="shared" si="25"/>
        <v>0.42256721357939853</v>
      </c>
      <c r="M318">
        <f t="shared" si="26"/>
        <v>0.178563049992257</v>
      </c>
    </row>
    <row r="319" spans="9:13" x14ac:dyDescent="0.35">
      <c r="I319">
        <v>66</v>
      </c>
      <c r="J319">
        <v>67.153404969761795</v>
      </c>
      <c r="K319">
        <f t="shared" si="24"/>
        <v>-1.1534049697617945</v>
      </c>
      <c r="L319">
        <f t="shared" si="25"/>
        <v>1.1534049697617945</v>
      </c>
      <c r="M319">
        <f t="shared" si="26"/>
        <v>1.3303430242712062</v>
      </c>
    </row>
    <row r="320" spans="9:13" x14ac:dyDescent="0.35">
      <c r="I320">
        <v>70</v>
      </c>
      <c r="J320">
        <v>67.7514586660037</v>
      </c>
      <c r="K320">
        <f t="shared" si="24"/>
        <v>2.2485413339963003</v>
      </c>
      <c r="L320">
        <f t="shared" si="25"/>
        <v>2.2485413339963003</v>
      </c>
      <c r="M320">
        <f t="shared" si="26"/>
        <v>5.0559381306898619</v>
      </c>
    </row>
    <row r="321" spans="9:13" x14ac:dyDescent="0.35">
      <c r="I321">
        <v>63.5</v>
      </c>
      <c r="J321">
        <v>66.098016094040901</v>
      </c>
      <c r="K321">
        <f t="shared" si="24"/>
        <v>-2.5980160940409007</v>
      </c>
      <c r="L321">
        <f t="shared" si="25"/>
        <v>2.5980160940409007</v>
      </c>
      <c r="M321">
        <f t="shared" si="26"/>
        <v>6.7496876248955386</v>
      </c>
    </row>
    <row r="322" spans="9:13" x14ac:dyDescent="0.35">
      <c r="I322">
        <v>63.2</v>
      </c>
      <c r="J322">
        <v>66.645411124248099</v>
      </c>
      <c r="K322">
        <f t="shared" si="24"/>
        <v>-3.4454111242480963</v>
      </c>
      <c r="L322">
        <f t="shared" si="25"/>
        <v>3.4454111242480963</v>
      </c>
      <c r="M322">
        <f t="shared" si="26"/>
        <v>11.870857815092531</v>
      </c>
    </row>
    <row r="323" spans="9:13" x14ac:dyDescent="0.35">
      <c r="I323">
        <v>66.5</v>
      </c>
      <c r="J323">
        <v>68.279153103864203</v>
      </c>
      <c r="K323">
        <f t="shared" si="24"/>
        <v>-1.7791531038642034</v>
      </c>
      <c r="L323">
        <f t="shared" si="25"/>
        <v>1.7791531038642034</v>
      </c>
      <c r="M323">
        <f t="shared" si="26"/>
        <v>3.1653857669896293</v>
      </c>
    </row>
    <row r="324" spans="9:13" x14ac:dyDescent="0.35">
      <c r="I324">
        <v>70</v>
      </c>
      <c r="J324">
        <v>66.112087945717093</v>
      </c>
      <c r="K324">
        <f t="shared" ref="K324:K387" si="30">I324-J324</f>
        <v>3.8879120542829071</v>
      </c>
      <c r="L324">
        <f t="shared" ref="L324:L387" si="31">ABS(K324)</f>
        <v>3.8879120542829071</v>
      </c>
      <c r="M324">
        <f t="shared" ref="M324:M387" si="32">K324^2</f>
        <v>15.115860141838334</v>
      </c>
    </row>
    <row r="325" spans="9:13" x14ac:dyDescent="0.35">
      <c r="I325">
        <v>60.5</v>
      </c>
      <c r="J325">
        <v>66.182447204098494</v>
      </c>
      <c r="K325">
        <f t="shared" si="30"/>
        <v>-5.6824472040984944</v>
      </c>
      <c r="L325">
        <f t="shared" si="31"/>
        <v>5.6824472040984944</v>
      </c>
      <c r="M325">
        <f t="shared" si="32"/>
        <v>32.290206227366795</v>
      </c>
    </row>
    <row r="326" spans="9:13" x14ac:dyDescent="0.35">
      <c r="I326">
        <v>65.7</v>
      </c>
      <c r="J326">
        <v>63.726909086587703</v>
      </c>
      <c r="K326">
        <f t="shared" si="30"/>
        <v>1.9730909134122996</v>
      </c>
      <c r="L326">
        <f t="shared" si="31"/>
        <v>1.9730909134122996</v>
      </c>
      <c r="M326">
        <f t="shared" si="32"/>
        <v>3.8930877525901826</v>
      </c>
    </row>
    <row r="327" spans="9:13" x14ac:dyDescent="0.35">
      <c r="I327">
        <v>63</v>
      </c>
      <c r="J327">
        <v>67.413734225772998</v>
      </c>
      <c r="K327">
        <f t="shared" si="30"/>
        <v>-4.4137342257729983</v>
      </c>
      <c r="L327">
        <f t="shared" si="31"/>
        <v>4.4137342257729983</v>
      </c>
      <c r="M327">
        <f t="shared" si="32"/>
        <v>19.48104981575997</v>
      </c>
    </row>
    <row r="328" spans="9:13" x14ac:dyDescent="0.35">
      <c r="I328">
        <v>63</v>
      </c>
      <c r="J328">
        <v>67.357446819067903</v>
      </c>
      <c r="K328">
        <f t="shared" si="30"/>
        <v>-4.3574468190679028</v>
      </c>
      <c r="L328">
        <f t="shared" si="31"/>
        <v>4.3574468190679028</v>
      </c>
      <c r="M328">
        <f t="shared" si="32"/>
        <v>18.987342781004983</v>
      </c>
    </row>
    <row r="329" spans="9:13" x14ac:dyDescent="0.35">
      <c r="I329">
        <v>61</v>
      </c>
      <c r="J329">
        <v>66.492027940976698</v>
      </c>
      <c r="K329">
        <f t="shared" si="30"/>
        <v>-5.4920279409766977</v>
      </c>
      <c r="L329">
        <f t="shared" si="31"/>
        <v>5.4920279409766977</v>
      </c>
      <c r="M329">
        <f t="shared" si="32"/>
        <v>30.162370904468744</v>
      </c>
    </row>
    <row r="330" spans="9:13" x14ac:dyDescent="0.35">
      <c r="I330">
        <v>66</v>
      </c>
      <c r="J330">
        <v>65.950261651439902</v>
      </c>
      <c r="K330">
        <f t="shared" si="30"/>
        <v>4.9738348560097734E-2</v>
      </c>
      <c r="L330">
        <f t="shared" si="31"/>
        <v>4.9738348560097734E-2</v>
      </c>
      <c r="M330">
        <f t="shared" si="32"/>
        <v>2.4739033174857763E-3</v>
      </c>
    </row>
    <row r="331" spans="9:13" x14ac:dyDescent="0.35">
      <c r="I331">
        <v>70</v>
      </c>
      <c r="J331">
        <v>67.033794230513394</v>
      </c>
      <c r="K331">
        <f t="shared" si="30"/>
        <v>2.9662057694866064</v>
      </c>
      <c r="L331">
        <f t="shared" si="31"/>
        <v>2.9662057694866064</v>
      </c>
      <c r="M331">
        <f t="shared" si="32"/>
        <v>8.7983766669356314</v>
      </c>
    </row>
    <row r="332" spans="9:13" x14ac:dyDescent="0.35">
      <c r="I332">
        <v>63</v>
      </c>
      <c r="J332">
        <v>65.922117948087404</v>
      </c>
      <c r="K332">
        <f t="shared" si="30"/>
        <v>-2.9221179480874042</v>
      </c>
      <c r="L332">
        <f t="shared" si="31"/>
        <v>2.9221179480874042</v>
      </c>
      <c r="M332">
        <f t="shared" si="32"/>
        <v>8.5387733025345423</v>
      </c>
    </row>
    <row r="333" spans="9:13" x14ac:dyDescent="0.35">
      <c r="I333">
        <v>66.5</v>
      </c>
      <c r="J333">
        <v>68.145470512939497</v>
      </c>
      <c r="K333">
        <f t="shared" si="30"/>
        <v>-1.6454705129394966</v>
      </c>
      <c r="L333">
        <f t="shared" si="31"/>
        <v>1.6454705129394966</v>
      </c>
      <c r="M333">
        <f t="shared" si="32"/>
        <v>2.7075732089533702</v>
      </c>
    </row>
    <row r="334" spans="9:13" x14ac:dyDescent="0.35">
      <c r="I334">
        <v>64.5</v>
      </c>
      <c r="J334">
        <v>68.089183106234401</v>
      </c>
      <c r="K334">
        <f t="shared" si="30"/>
        <v>-3.5891831062344011</v>
      </c>
      <c r="L334">
        <f t="shared" si="31"/>
        <v>3.5891831062344011</v>
      </c>
      <c r="M334">
        <f t="shared" si="32"/>
        <v>12.882235370078424</v>
      </c>
    </row>
    <row r="335" spans="9:13" x14ac:dyDescent="0.35">
      <c r="I335">
        <v>60</v>
      </c>
      <c r="J335">
        <v>63.726909086587703</v>
      </c>
      <c r="K335">
        <f t="shared" si="30"/>
        <v>-3.7269090865877033</v>
      </c>
      <c r="L335">
        <f t="shared" si="31"/>
        <v>3.7269090865877033</v>
      </c>
      <c r="M335">
        <f t="shared" si="32"/>
        <v>13.889851339689988</v>
      </c>
    </row>
    <row r="336" spans="9:13" x14ac:dyDescent="0.35">
      <c r="I336">
        <v>65.2</v>
      </c>
      <c r="J336">
        <v>66.098016094040901</v>
      </c>
      <c r="K336">
        <f t="shared" si="30"/>
        <v>-0.89801609404089788</v>
      </c>
      <c r="L336">
        <f t="shared" si="31"/>
        <v>0.89801609404089788</v>
      </c>
      <c r="M336">
        <f t="shared" si="32"/>
        <v>0.8064329051564707</v>
      </c>
    </row>
    <row r="337" spans="9:13" x14ac:dyDescent="0.35">
      <c r="I337">
        <v>65</v>
      </c>
      <c r="J337">
        <v>67.005650527160896</v>
      </c>
      <c r="K337">
        <f t="shared" si="30"/>
        <v>-2.0056505271608955</v>
      </c>
      <c r="L337">
        <f t="shared" si="31"/>
        <v>2.0056505271608955</v>
      </c>
      <c r="M337">
        <f t="shared" si="32"/>
        <v>4.0226340371007785</v>
      </c>
    </row>
    <row r="338" spans="9:13" x14ac:dyDescent="0.35">
      <c r="I338">
        <v>66</v>
      </c>
      <c r="J338">
        <v>66.710141641958998</v>
      </c>
      <c r="K338">
        <f t="shared" si="30"/>
        <v>-0.71014164195899809</v>
      </c>
      <c r="L338">
        <f t="shared" si="31"/>
        <v>0.71014164195899809</v>
      </c>
      <c r="M338">
        <f t="shared" si="32"/>
        <v>0.50430115164422185</v>
      </c>
    </row>
    <row r="339" spans="9:13" x14ac:dyDescent="0.35">
      <c r="I339">
        <v>60</v>
      </c>
      <c r="J339">
        <v>67.047866082189699</v>
      </c>
      <c r="K339">
        <f t="shared" si="30"/>
        <v>-7.0478660821896995</v>
      </c>
      <c r="L339">
        <f t="shared" si="31"/>
        <v>7.0478660821896995</v>
      </c>
      <c r="M339">
        <f t="shared" si="32"/>
        <v>49.672416312479982</v>
      </c>
    </row>
    <row r="340" spans="9:13" x14ac:dyDescent="0.35">
      <c r="I340">
        <v>62</v>
      </c>
      <c r="J340">
        <v>63.726909086587703</v>
      </c>
      <c r="K340">
        <f t="shared" si="30"/>
        <v>-1.7269090865877033</v>
      </c>
      <c r="L340">
        <f t="shared" si="31"/>
        <v>1.7269090865877033</v>
      </c>
      <c r="M340">
        <f t="shared" si="32"/>
        <v>2.9822149933391757</v>
      </c>
    </row>
    <row r="341" spans="9:13" x14ac:dyDescent="0.35">
      <c r="I341">
        <v>61</v>
      </c>
      <c r="J341">
        <v>67.589632371726495</v>
      </c>
      <c r="K341">
        <f t="shared" si="30"/>
        <v>-6.5896323717264949</v>
      </c>
      <c r="L341">
        <f t="shared" si="31"/>
        <v>6.5896323717264949</v>
      </c>
      <c r="M341">
        <f t="shared" si="32"/>
        <v>43.423254794505752</v>
      </c>
    </row>
    <row r="342" spans="9:13" x14ac:dyDescent="0.35">
      <c r="I342">
        <v>67.2</v>
      </c>
      <c r="J342">
        <v>67.983644218662306</v>
      </c>
      <c r="K342">
        <f t="shared" si="30"/>
        <v>-0.78364421866230316</v>
      </c>
      <c r="L342">
        <f t="shared" si="31"/>
        <v>0.78364421866230316</v>
      </c>
      <c r="M342">
        <f t="shared" si="32"/>
        <v>0.61409826144285162</v>
      </c>
    </row>
    <row r="343" spans="9:13" x14ac:dyDescent="0.35">
      <c r="I343">
        <v>66.5</v>
      </c>
      <c r="J343">
        <v>67.983644218662306</v>
      </c>
      <c r="K343">
        <f t="shared" si="30"/>
        <v>-1.483644218662306</v>
      </c>
      <c r="L343">
        <f t="shared" si="31"/>
        <v>1.483644218662306</v>
      </c>
      <c r="M343">
        <f t="shared" si="32"/>
        <v>2.2012001675700845</v>
      </c>
    </row>
    <row r="344" spans="9:13" x14ac:dyDescent="0.35">
      <c r="I344">
        <v>67</v>
      </c>
      <c r="J344">
        <v>66.210590907451106</v>
      </c>
      <c r="K344">
        <f t="shared" si="30"/>
        <v>0.78940909254889391</v>
      </c>
      <c r="L344">
        <f t="shared" si="31"/>
        <v>0.78940909254889391</v>
      </c>
      <c r="M344">
        <f t="shared" si="32"/>
        <v>0.62316671539886814</v>
      </c>
    </row>
    <row r="345" spans="9:13" x14ac:dyDescent="0.35">
      <c r="I345">
        <v>65.5</v>
      </c>
      <c r="J345">
        <v>67.441877929125596</v>
      </c>
      <c r="K345">
        <f t="shared" si="30"/>
        <v>-1.9418779291255959</v>
      </c>
      <c r="L345">
        <f t="shared" si="31"/>
        <v>1.9418779291255959</v>
      </c>
      <c r="M345">
        <f t="shared" si="32"/>
        <v>3.7708898916251128</v>
      </c>
    </row>
    <row r="346" spans="9:13" x14ac:dyDescent="0.35">
      <c r="I346">
        <v>65</v>
      </c>
      <c r="J346">
        <v>67.209692376466904</v>
      </c>
      <c r="K346">
        <f t="shared" si="30"/>
        <v>-2.2096923764669043</v>
      </c>
      <c r="L346">
        <f t="shared" si="31"/>
        <v>2.2096923764669043</v>
      </c>
      <c r="M346">
        <f t="shared" si="32"/>
        <v>4.8827403986159554</v>
      </c>
    </row>
    <row r="347" spans="9:13" x14ac:dyDescent="0.35">
      <c r="I347">
        <v>62.5</v>
      </c>
      <c r="J347">
        <v>67.109782229565397</v>
      </c>
      <c r="K347">
        <f t="shared" si="30"/>
        <v>-4.609782229565397</v>
      </c>
      <c r="L347">
        <f t="shared" si="31"/>
        <v>4.609782229565397</v>
      </c>
      <c r="M347">
        <f t="shared" si="32"/>
        <v>21.250092204016923</v>
      </c>
    </row>
    <row r="348" spans="9:13" x14ac:dyDescent="0.35">
      <c r="I348">
        <v>64.5</v>
      </c>
      <c r="J348">
        <v>66.625710531901305</v>
      </c>
      <c r="K348">
        <f t="shared" si="30"/>
        <v>-2.125710531901305</v>
      </c>
      <c r="L348">
        <f t="shared" si="31"/>
        <v>2.125710531901305</v>
      </c>
      <c r="M348">
        <f t="shared" si="32"/>
        <v>4.5186452654361293</v>
      </c>
    </row>
    <row r="349" spans="9:13" x14ac:dyDescent="0.35">
      <c r="I349">
        <v>60</v>
      </c>
      <c r="J349">
        <v>64.923016479071507</v>
      </c>
      <c r="K349">
        <f t="shared" si="30"/>
        <v>-4.9230164790715065</v>
      </c>
      <c r="L349">
        <f t="shared" si="31"/>
        <v>4.9230164790715065</v>
      </c>
      <c r="M349">
        <f t="shared" si="32"/>
        <v>24.236091253209612</v>
      </c>
    </row>
    <row r="350" spans="9:13" x14ac:dyDescent="0.35">
      <c r="I350">
        <v>68</v>
      </c>
      <c r="J350">
        <v>66.703105716120902</v>
      </c>
      <c r="K350">
        <f t="shared" si="30"/>
        <v>1.296894283879098</v>
      </c>
      <c r="L350">
        <f t="shared" si="31"/>
        <v>1.296894283879098</v>
      </c>
      <c r="M350">
        <f t="shared" si="32"/>
        <v>1.6819347835582785</v>
      </c>
    </row>
    <row r="351" spans="9:13" x14ac:dyDescent="0.35">
      <c r="I351">
        <v>66.5</v>
      </c>
      <c r="J351">
        <v>63.726909086587703</v>
      </c>
      <c r="K351">
        <f t="shared" si="30"/>
        <v>2.7730909134122967</v>
      </c>
      <c r="L351">
        <f t="shared" si="31"/>
        <v>2.7730909134122967</v>
      </c>
      <c r="M351">
        <f t="shared" si="32"/>
        <v>7.690033214049846</v>
      </c>
    </row>
    <row r="352" spans="9:13" x14ac:dyDescent="0.35">
      <c r="I352">
        <v>65</v>
      </c>
      <c r="J352">
        <v>66.034692761497595</v>
      </c>
      <c r="K352">
        <f t="shared" si="30"/>
        <v>-1.0346927614975954</v>
      </c>
      <c r="L352">
        <f t="shared" si="31"/>
        <v>1.0346927614975954</v>
      </c>
      <c r="M352">
        <f t="shared" si="32"/>
        <v>1.0705891106955199</v>
      </c>
    </row>
    <row r="353" spans="9:13" x14ac:dyDescent="0.35">
      <c r="I353">
        <v>64.5</v>
      </c>
      <c r="J353">
        <v>65.654752766238005</v>
      </c>
      <c r="K353">
        <f t="shared" si="30"/>
        <v>-1.1547527662380048</v>
      </c>
      <c r="L353">
        <f t="shared" si="31"/>
        <v>1.1547527662380048</v>
      </c>
      <c r="M353">
        <f t="shared" si="32"/>
        <v>1.3334539511343242</v>
      </c>
    </row>
    <row r="354" spans="9:13" x14ac:dyDescent="0.35">
      <c r="I354">
        <v>64</v>
      </c>
      <c r="J354">
        <v>68.391727917274395</v>
      </c>
      <c r="K354">
        <f t="shared" si="30"/>
        <v>-4.3917279172743946</v>
      </c>
      <c r="L354">
        <f t="shared" si="31"/>
        <v>4.3917279172743946</v>
      </c>
      <c r="M354">
        <f t="shared" si="32"/>
        <v>19.287274099367291</v>
      </c>
    </row>
    <row r="355" spans="9:13" x14ac:dyDescent="0.35">
      <c r="I355">
        <v>62.5</v>
      </c>
      <c r="J355">
        <v>66.168375352422302</v>
      </c>
      <c r="K355">
        <f t="shared" si="30"/>
        <v>-3.6683753524223022</v>
      </c>
      <c r="L355">
        <f t="shared" si="31"/>
        <v>3.6683753524223022</v>
      </c>
      <c r="M355">
        <f t="shared" si="32"/>
        <v>13.456977726259449</v>
      </c>
    </row>
    <row r="356" spans="9:13" x14ac:dyDescent="0.35">
      <c r="I356">
        <v>71</v>
      </c>
      <c r="J356">
        <v>65.922117948087404</v>
      </c>
      <c r="K356">
        <f t="shared" si="30"/>
        <v>5.0778820519125958</v>
      </c>
      <c r="L356">
        <f t="shared" si="31"/>
        <v>5.0778820519125958</v>
      </c>
      <c r="M356">
        <f t="shared" si="32"/>
        <v>25.784886133136073</v>
      </c>
    </row>
    <row r="357" spans="9:13" x14ac:dyDescent="0.35">
      <c r="I357">
        <v>62</v>
      </c>
      <c r="J357">
        <v>67.413734225772998</v>
      </c>
      <c r="K357">
        <f t="shared" si="30"/>
        <v>-5.4137342257729983</v>
      </c>
      <c r="L357">
        <f t="shared" si="31"/>
        <v>5.4137342257729983</v>
      </c>
      <c r="M357">
        <f t="shared" si="32"/>
        <v>29.308518267305967</v>
      </c>
    </row>
    <row r="358" spans="9:13" x14ac:dyDescent="0.35">
      <c r="I358">
        <v>70.7</v>
      </c>
      <c r="J358">
        <v>66.738285345311596</v>
      </c>
      <c r="K358">
        <f t="shared" si="30"/>
        <v>3.9617146546884072</v>
      </c>
      <c r="L358">
        <f t="shared" si="31"/>
        <v>3.9617146546884072</v>
      </c>
      <c r="M358">
        <f t="shared" si="32"/>
        <v>15.695183005172886</v>
      </c>
    </row>
    <row r="359" spans="9:13" x14ac:dyDescent="0.35">
      <c r="I359">
        <v>66</v>
      </c>
      <c r="J359">
        <v>64.894872775718895</v>
      </c>
      <c r="K359">
        <f t="shared" si="30"/>
        <v>1.1051272242811052</v>
      </c>
      <c r="L359">
        <f t="shared" si="31"/>
        <v>1.1051272242811052</v>
      </c>
      <c r="M359">
        <f t="shared" si="32"/>
        <v>1.2213061818472601</v>
      </c>
    </row>
    <row r="360" spans="9:13" x14ac:dyDescent="0.35">
      <c r="I360">
        <v>61</v>
      </c>
      <c r="J360">
        <v>66.330201646699507</v>
      </c>
      <c r="K360">
        <f t="shared" si="30"/>
        <v>-5.330201646699507</v>
      </c>
      <c r="L360">
        <f t="shared" si="31"/>
        <v>5.330201646699507</v>
      </c>
      <c r="M360">
        <f t="shared" si="32"/>
        <v>28.411049594478136</v>
      </c>
    </row>
    <row r="361" spans="9:13" x14ac:dyDescent="0.35">
      <c r="I361">
        <v>69</v>
      </c>
      <c r="J361">
        <v>66.112087945717093</v>
      </c>
      <c r="K361">
        <f t="shared" si="30"/>
        <v>2.8879120542829071</v>
      </c>
      <c r="L361">
        <f t="shared" si="31"/>
        <v>2.8879120542829071</v>
      </c>
      <c r="M361">
        <f t="shared" si="32"/>
        <v>8.3400360332725203</v>
      </c>
    </row>
    <row r="362" spans="9:13" x14ac:dyDescent="0.35">
      <c r="I362">
        <v>65.5</v>
      </c>
      <c r="J362">
        <v>66.210590907451106</v>
      </c>
      <c r="K362">
        <f t="shared" si="30"/>
        <v>-0.71059090745110609</v>
      </c>
      <c r="L362">
        <f t="shared" si="31"/>
        <v>0.71059090745110609</v>
      </c>
      <c r="M362">
        <f t="shared" si="32"/>
        <v>0.50493943775218642</v>
      </c>
    </row>
    <row r="363" spans="9:13" x14ac:dyDescent="0.35">
      <c r="I363">
        <v>67.7</v>
      </c>
      <c r="J363">
        <v>66.886039787912495</v>
      </c>
      <c r="K363">
        <f t="shared" si="30"/>
        <v>0.81396021208750824</v>
      </c>
      <c r="L363">
        <f t="shared" si="31"/>
        <v>0.81396021208750824</v>
      </c>
      <c r="M363">
        <f t="shared" si="32"/>
        <v>0.66253122686154142</v>
      </c>
    </row>
    <row r="364" spans="9:13" x14ac:dyDescent="0.35">
      <c r="I364">
        <v>70.5</v>
      </c>
      <c r="J364">
        <v>68.469123101494006</v>
      </c>
      <c r="K364">
        <f t="shared" si="30"/>
        <v>2.0308768985059942</v>
      </c>
      <c r="L364">
        <f t="shared" si="31"/>
        <v>2.0308768985059942</v>
      </c>
      <c r="M364">
        <f t="shared" si="32"/>
        <v>4.1244609768853264</v>
      </c>
    </row>
    <row r="365" spans="9:13" x14ac:dyDescent="0.35">
      <c r="I365">
        <v>65</v>
      </c>
      <c r="J365">
        <v>67.153404969761795</v>
      </c>
      <c r="K365">
        <f t="shared" si="30"/>
        <v>-2.1534049697617945</v>
      </c>
      <c r="L365">
        <f t="shared" si="31"/>
        <v>2.1534049697617945</v>
      </c>
      <c r="M365">
        <f t="shared" si="32"/>
        <v>4.6371529637947955</v>
      </c>
    </row>
    <row r="366" spans="9:13" x14ac:dyDescent="0.35">
      <c r="I366">
        <v>64</v>
      </c>
      <c r="J366">
        <v>66.815680529531093</v>
      </c>
      <c r="K366">
        <f t="shared" si="30"/>
        <v>-2.8156805295310932</v>
      </c>
      <c r="L366">
        <f t="shared" si="31"/>
        <v>2.8156805295310932</v>
      </c>
      <c r="M366">
        <f t="shared" si="32"/>
        <v>7.9280568443804968</v>
      </c>
    </row>
    <row r="367" spans="9:13" x14ac:dyDescent="0.35">
      <c r="I367">
        <v>67</v>
      </c>
      <c r="J367">
        <v>65.9784053547925</v>
      </c>
      <c r="K367">
        <f t="shared" si="30"/>
        <v>1.0215946452075002</v>
      </c>
      <c r="L367">
        <f t="shared" si="31"/>
        <v>1.0215946452075002</v>
      </c>
      <c r="M367">
        <f t="shared" si="32"/>
        <v>1.0436556191166382</v>
      </c>
    </row>
    <row r="368" spans="9:13" x14ac:dyDescent="0.35">
      <c r="I368">
        <v>70</v>
      </c>
      <c r="J368">
        <v>67.033794230513394</v>
      </c>
      <c r="K368">
        <f t="shared" si="30"/>
        <v>2.9662057694866064</v>
      </c>
      <c r="L368">
        <f t="shared" si="31"/>
        <v>2.9662057694866064</v>
      </c>
      <c r="M368">
        <f t="shared" si="32"/>
        <v>8.7983766669356314</v>
      </c>
    </row>
    <row r="369" spans="9:13" x14ac:dyDescent="0.35">
      <c r="I369">
        <v>69.5</v>
      </c>
      <c r="J369">
        <v>65.718076098781296</v>
      </c>
      <c r="K369">
        <f t="shared" si="30"/>
        <v>3.781923901218704</v>
      </c>
      <c r="L369">
        <f t="shared" si="31"/>
        <v>3.781923901218704</v>
      </c>
      <c r="M369">
        <f t="shared" si="32"/>
        <v>14.302948394609302</v>
      </c>
    </row>
    <row r="370" spans="9:13" x14ac:dyDescent="0.35">
      <c r="I370">
        <v>63.2</v>
      </c>
      <c r="J370">
        <v>67.455949780801802</v>
      </c>
      <c r="K370">
        <f t="shared" si="30"/>
        <v>-4.2559497808017994</v>
      </c>
      <c r="L370">
        <f t="shared" si="31"/>
        <v>4.2559497808017994</v>
      </c>
      <c r="M370">
        <f t="shared" si="32"/>
        <v>18.113108536706886</v>
      </c>
    </row>
    <row r="371" spans="9:13" x14ac:dyDescent="0.35">
      <c r="I371">
        <v>65.5</v>
      </c>
      <c r="J371">
        <v>67.385590522420401</v>
      </c>
      <c r="K371">
        <f t="shared" si="30"/>
        <v>-1.8855905224204008</v>
      </c>
      <c r="L371">
        <f t="shared" si="31"/>
        <v>1.8855905224204008</v>
      </c>
      <c r="M371">
        <f t="shared" si="32"/>
        <v>3.5554516182416402</v>
      </c>
    </row>
    <row r="372" spans="9:13" x14ac:dyDescent="0.35">
      <c r="I372">
        <v>73</v>
      </c>
      <c r="J372">
        <v>67.631847926755299</v>
      </c>
      <c r="K372">
        <f t="shared" si="30"/>
        <v>5.3681520732447012</v>
      </c>
      <c r="L372">
        <f t="shared" si="31"/>
        <v>5.3681520732447012</v>
      </c>
      <c r="M372">
        <f t="shared" si="32"/>
        <v>28.817056681481382</v>
      </c>
    </row>
    <row r="373" spans="9:13" x14ac:dyDescent="0.35">
      <c r="I373">
        <v>65</v>
      </c>
      <c r="J373">
        <v>67.357446819067903</v>
      </c>
      <c r="K373">
        <f t="shared" si="30"/>
        <v>-2.3574468190679028</v>
      </c>
      <c r="L373">
        <f t="shared" si="31"/>
        <v>2.3574468190679028</v>
      </c>
      <c r="M373">
        <f t="shared" si="32"/>
        <v>5.5575555047333731</v>
      </c>
    </row>
    <row r="374" spans="9:13" x14ac:dyDescent="0.35">
      <c r="I374">
        <v>66</v>
      </c>
      <c r="J374">
        <v>68.117326809586999</v>
      </c>
      <c r="K374">
        <f t="shared" si="30"/>
        <v>-2.1173268095869986</v>
      </c>
      <c r="L374">
        <f t="shared" si="31"/>
        <v>2.1173268095869986</v>
      </c>
      <c r="M374">
        <f t="shared" si="32"/>
        <v>4.4830728185958586</v>
      </c>
    </row>
    <row r="375" spans="9:13" x14ac:dyDescent="0.35">
      <c r="I375">
        <v>64</v>
      </c>
      <c r="J375">
        <v>66.829752381207399</v>
      </c>
      <c r="K375">
        <f t="shared" si="30"/>
        <v>-2.829752381207399</v>
      </c>
      <c r="L375">
        <f t="shared" si="31"/>
        <v>2.829752381207399</v>
      </c>
      <c r="M375">
        <f t="shared" si="32"/>
        <v>8.0074985389489441</v>
      </c>
    </row>
    <row r="376" spans="9:13" x14ac:dyDescent="0.35">
      <c r="I376">
        <v>64.5</v>
      </c>
      <c r="J376">
        <v>64.944124256585894</v>
      </c>
      <c r="K376">
        <f t="shared" si="30"/>
        <v>-0.44412425658589427</v>
      </c>
      <c r="L376">
        <f t="shared" si="31"/>
        <v>0.44412425658589427</v>
      </c>
      <c r="M376">
        <f t="shared" si="32"/>
        <v>0.19724635528797324</v>
      </c>
    </row>
    <row r="377" spans="9:13" x14ac:dyDescent="0.35">
      <c r="I377">
        <v>65</v>
      </c>
      <c r="J377">
        <v>68.391727917274395</v>
      </c>
      <c r="K377">
        <f t="shared" si="30"/>
        <v>-3.3917279172743946</v>
      </c>
      <c r="L377">
        <f t="shared" si="31"/>
        <v>3.3917279172743946</v>
      </c>
      <c r="M377">
        <f t="shared" si="32"/>
        <v>11.503818264818502</v>
      </c>
    </row>
    <row r="378" spans="9:13" x14ac:dyDescent="0.35">
      <c r="I378">
        <v>63</v>
      </c>
      <c r="J378">
        <v>67.631847926755299</v>
      </c>
      <c r="K378">
        <f t="shared" si="30"/>
        <v>-4.6318479267552988</v>
      </c>
      <c r="L378">
        <f t="shared" si="31"/>
        <v>4.6318479267552988</v>
      </c>
      <c r="M378">
        <f t="shared" si="32"/>
        <v>21.454015216587358</v>
      </c>
    </row>
    <row r="379" spans="9:13" x14ac:dyDescent="0.35">
      <c r="I379">
        <v>65.5</v>
      </c>
      <c r="J379">
        <v>66.386489053404603</v>
      </c>
      <c r="K379">
        <f t="shared" si="30"/>
        <v>-0.8864890534046026</v>
      </c>
      <c r="L379">
        <f t="shared" si="31"/>
        <v>0.8864890534046026</v>
      </c>
      <c r="M379">
        <f t="shared" si="32"/>
        <v>0.78586284180618837</v>
      </c>
    </row>
    <row r="380" spans="9:13" x14ac:dyDescent="0.35">
      <c r="I380">
        <v>65</v>
      </c>
      <c r="J380">
        <v>67.385590522420401</v>
      </c>
      <c r="K380">
        <f t="shared" si="30"/>
        <v>-2.3855905224204008</v>
      </c>
      <c r="L380">
        <f t="shared" si="31"/>
        <v>2.3855905224204008</v>
      </c>
      <c r="M380">
        <f t="shared" si="32"/>
        <v>5.6910421406620406</v>
      </c>
    </row>
    <row r="381" spans="9:13" x14ac:dyDescent="0.35">
      <c r="I381">
        <v>61.5</v>
      </c>
      <c r="J381">
        <v>66.9001116395888</v>
      </c>
      <c r="K381">
        <f t="shared" si="30"/>
        <v>-5.4001116395888005</v>
      </c>
      <c r="L381">
        <f t="shared" si="31"/>
        <v>5.4001116395888005</v>
      </c>
      <c r="M381">
        <f t="shared" si="32"/>
        <v>29.161205720022444</v>
      </c>
    </row>
    <row r="382" spans="9:13" x14ac:dyDescent="0.35">
      <c r="I382">
        <v>70</v>
      </c>
      <c r="J382">
        <v>66.829752381207399</v>
      </c>
      <c r="K382">
        <f t="shared" si="30"/>
        <v>3.170247618792601</v>
      </c>
      <c r="L382">
        <f t="shared" si="31"/>
        <v>3.170247618792601</v>
      </c>
      <c r="M382">
        <f t="shared" si="32"/>
        <v>10.050469964460156</v>
      </c>
    </row>
    <row r="383" spans="9:13" x14ac:dyDescent="0.35">
      <c r="I383">
        <v>63</v>
      </c>
      <c r="J383">
        <v>65.542177952827799</v>
      </c>
      <c r="K383">
        <f t="shared" si="30"/>
        <v>-2.5421779528277995</v>
      </c>
      <c r="L383">
        <f t="shared" si="31"/>
        <v>2.5421779528277995</v>
      </c>
      <c r="M383">
        <f t="shared" si="32"/>
        <v>6.4626687438437411</v>
      </c>
    </row>
    <row r="384" spans="9:13" x14ac:dyDescent="0.35">
      <c r="I384">
        <v>63.7</v>
      </c>
      <c r="J384">
        <v>66.492027940976698</v>
      </c>
      <c r="K384">
        <f t="shared" si="30"/>
        <v>-2.7920279409766948</v>
      </c>
      <c r="L384">
        <f t="shared" si="31"/>
        <v>2.7920279409766948</v>
      </c>
      <c r="M384">
        <f t="shared" si="32"/>
        <v>7.7954200231945618</v>
      </c>
    </row>
    <row r="385" spans="9:13" x14ac:dyDescent="0.35">
      <c r="I385">
        <v>71</v>
      </c>
      <c r="J385">
        <v>69.046069020221395</v>
      </c>
      <c r="K385">
        <f t="shared" si="30"/>
        <v>1.9539309797786046</v>
      </c>
      <c r="L385">
        <f t="shared" si="31"/>
        <v>1.9539309797786046</v>
      </c>
      <c r="M385">
        <f t="shared" si="32"/>
        <v>3.8178462737385779</v>
      </c>
    </row>
    <row r="386" spans="9:13" x14ac:dyDescent="0.35">
      <c r="I386">
        <v>69.5</v>
      </c>
      <c r="J386">
        <v>65.3944235102269</v>
      </c>
      <c r="K386">
        <f t="shared" si="30"/>
        <v>4.1055764897730995</v>
      </c>
      <c r="L386">
        <f t="shared" si="31"/>
        <v>4.1055764897730995</v>
      </c>
      <c r="M386">
        <f t="shared" si="32"/>
        <v>16.855758313377606</v>
      </c>
    </row>
    <row r="387" spans="9:13" x14ac:dyDescent="0.35">
      <c r="I387">
        <v>71</v>
      </c>
      <c r="J387">
        <v>67.617776075078993</v>
      </c>
      <c r="K387">
        <f t="shared" si="30"/>
        <v>3.3822239249210071</v>
      </c>
      <c r="L387">
        <f t="shared" si="31"/>
        <v>3.3822239249210071</v>
      </c>
      <c r="M387">
        <f t="shared" si="32"/>
        <v>11.439438678308063</v>
      </c>
    </row>
    <row r="388" spans="9:13" x14ac:dyDescent="0.35">
      <c r="I388">
        <v>63.5</v>
      </c>
      <c r="J388">
        <v>66.098016094040901</v>
      </c>
      <c r="K388">
        <f t="shared" ref="K388:K451" si="33">I388-J388</f>
        <v>-2.5980160940409007</v>
      </c>
      <c r="L388">
        <f t="shared" ref="L388:L451" si="34">ABS(K388)</f>
        <v>2.5980160940409007</v>
      </c>
      <c r="M388">
        <f t="shared" ref="M388:M451" si="35">K388^2</f>
        <v>6.7496876248955386</v>
      </c>
    </row>
    <row r="389" spans="9:13" x14ac:dyDescent="0.35">
      <c r="I389">
        <v>63.5</v>
      </c>
      <c r="J389">
        <v>66.977506823808298</v>
      </c>
      <c r="K389">
        <f t="shared" si="33"/>
        <v>-3.477506823808298</v>
      </c>
      <c r="L389">
        <f t="shared" si="34"/>
        <v>3.477506823808298</v>
      </c>
      <c r="M389">
        <f t="shared" si="35"/>
        <v>12.093053709633278</v>
      </c>
    </row>
    <row r="390" spans="9:13" x14ac:dyDescent="0.35">
      <c r="I390">
        <v>67</v>
      </c>
      <c r="J390">
        <v>68.145470512939497</v>
      </c>
      <c r="K390">
        <f t="shared" si="33"/>
        <v>-1.1454705129394966</v>
      </c>
      <c r="L390">
        <f t="shared" si="34"/>
        <v>1.1454705129394966</v>
      </c>
      <c r="M390">
        <f t="shared" si="35"/>
        <v>1.3121026960138735</v>
      </c>
    </row>
    <row r="391" spans="9:13" x14ac:dyDescent="0.35">
      <c r="I391">
        <v>68</v>
      </c>
      <c r="J391">
        <v>64.923016479071507</v>
      </c>
      <c r="K391">
        <f t="shared" si="33"/>
        <v>3.0769835209284935</v>
      </c>
      <c r="L391">
        <f t="shared" si="34"/>
        <v>3.0769835209284935</v>
      </c>
      <c r="M391">
        <f t="shared" si="35"/>
        <v>9.4678275880655089</v>
      </c>
    </row>
    <row r="392" spans="9:13" x14ac:dyDescent="0.35">
      <c r="I392">
        <v>73</v>
      </c>
      <c r="J392">
        <v>68.131398661263304</v>
      </c>
      <c r="K392">
        <f t="shared" si="33"/>
        <v>4.8686013387366955</v>
      </c>
      <c r="L392">
        <f t="shared" si="34"/>
        <v>4.8686013387366955</v>
      </c>
      <c r="M392">
        <f t="shared" si="35"/>
        <v>23.703278995548743</v>
      </c>
    </row>
    <row r="393" spans="9:13" x14ac:dyDescent="0.35">
      <c r="I393">
        <v>69</v>
      </c>
      <c r="J393">
        <v>67.209692376466904</v>
      </c>
      <c r="K393">
        <f t="shared" si="33"/>
        <v>1.7903076235330957</v>
      </c>
      <c r="L393">
        <f t="shared" si="34"/>
        <v>1.7903076235330957</v>
      </c>
      <c r="M393">
        <f t="shared" si="35"/>
        <v>3.2052013868807205</v>
      </c>
    </row>
    <row r="394" spans="9:13" x14ac:dyDescent="0.35">
      <c r="I394">
        <v>67.7</v>
      </c>
      <c r="J394">
        <v>65.654752766238005</v>
      </c>
      <c r="K394">
        <f t="shared" si="33"/>
        <v>2.045247233761998</v>
      </c>
      <c r="L394">
        <f t="shared" si="34"/>
        <v>2.045247233761998</v>
      </c>
      <c r="M394">
        <f t="shared" si="35"/>
        <v>4.1830362472111053</v>
      </c>
    </row>
    <row r="395" spans="9:13" x14ac:dyDescent="0.35">
      <c r="I395">
        <v>68.5</v>
      </c>
      <c r="J395">
        <v>67.941428663633502</v>
      </c>
      <c r="K395">
        <f t="shared" si="33"/>
        <v>0.55857133636649792</v>
      </c>
      <c r="L395">
        <f t="shared" si="34"/>
        <v>0.55857133636649792</v>
      </c>
      <c r="M395">
        <f t="shared" si="35"/>
        <v>0.31200193781025537</v>
      </c>
    </row>
    <row r="396" spans="9:13" x14ac:dyDescent="0.35">
      <c r="I396">
        <v>66.5</v>
      </c>
      <c r="J396">
        <v>64.810441665661301</v>
      </c>
      <c r="K396">
        <f t="shared" si="33"/>
        <v>1.6895583343386988</v>
      </c>
      <c r="L396">
        <f t="shared" si="34"/>
        <v>1.6895583343386988</v>
      </c>
      <c r="M396">
        <f t="shared" si="35"/>
        <v>2.8546073651333583</v>
      </c>
    </row>
    <row r="397" spans="9:13" x14ac:dyDescent="0.35">
      <c r="I397">
        <v>72</v>
      </c>
      <c r="J397">
        <v>67.589632371726495</v>
      </c>
      <c r="K397">
        <f t="shared" si="33"/>
        <v>4.4103676282735051</v>
      </c>
      <c r="L397">
        <f t="shared" si="34"/>
        <v>4.4103676282735051</v>
      </c>
      <c r="M397">
        <f t="shared" si="35"/>
        <v>19.451342616522862</v>
      </c>
    </row>
    <row r="398" spans="9:13" x14ac:dyDescent="0.35">
      <c r="I398">
        <v>64</v>
      </c>
      <c r="J398">
        <v>66.886039787912495</v>
      </c>
      <c r="K398">
        <f t="shared" si="33"/>
        <v>-2.8860397879124946</v>
      </c>
      <c r="L398">
        <f t="shared" si="34"/>
        <v>2.8860397879124946</v>
      </c>
      <c r="M398">
        <f t="shared" si="35"/>
        <v>8.3292256574139962</v>
      </c>
    </row>
    <row r="399" spans="9:13" x14ac:dyDescent="0.35">
      <c r="I399">
        <v>63.5</v>
      </c>
      <c r="J399">
        <v>65.190381660920806</v>
      </c>
      <c r="K399">
        <f t="shared" si="33"/>
        <v>-1.6903816609208064</v>
      </c>
      <c r="L399">
        <f t="shared" si="34"/>
        <v>1.6903816609208064</v>
      </c>
      <c r="M399">
        <f t="shared" si="35"/>
        <v>2.8573901595773843</v>
      </c>
    </row>
    <row r="400" spans="9:13" x14ac:dyDescent="0.35">
      <c r="I400">
        <v>68</v>
      </c>
      <c r="J400">
        <v>65.654752766238005</v>
      </c>
      <c r="K400">
        <f t="shared" si="33"/>
        <v>2.3452472337619952</v>
      </c>
      <c r="L400">
        <f t="shared" si="34"/>
        <v>2.3452472337619952</v>
      </c>
      <c r="M400">
        <f t="shared" si="35"/>
        <v>5.5001845874682909</v>
      </c>
    </row>
    <row r="401" spans="9:13" x14ac:dyDescent="0.35">
      <c r="I401">
        <v>65.5</v>
      </c>
      <c r="J401">
        <v>67.033794230513394</v>
      </c>
      <c r="K401">
        <f t="shared" si="33"/>
        <v>-1.5337942305133936</v>
      </c>
      <c r="L401">
        <f t="shared" si="34"/>
        <v>1.5337942305133936</v>
      </c>
      <c r="M401">
        <f t="shared" si="35"/>
        <v>2.3525247415561732</v>
      </c>
    </row>
    <row r="402" spans="9:13" x14ac:dyDescent="0.35">
      <c r="I402">
        <v>66</v>
      </c>
      <c r="J402">
        <v>66.386489053404603</v>
      </c>
      <c r="K402">
        <f t="shared" si="33"/>
        <v>-0.3864890534046026</v>
      </c>
      <c r="L402">
        <f t="shared" si="34"/>
        <v>0.3864890534046026</v>
      </c>
      <c r="M402">
        <f t="shared" si="35"/>
        <v>0.14937378840158577</v>
      </c>
    </row>
    <row r="403" spans="9:13" x14ac:dyDescent="0.35">
      <c r="I403">
        <v>70</v>
      </c>
      <c r="J403">
        <v>67.109782229565397</v>
      </c>
      <c r="K403">
        <f t="shared" si="33"/>
        <v>2.890217770434603</v>
      </c>
      <c r="L403">
        <f t="shared" si="34"/>
        <v>2.890217770434603</v>
      </c>
      <c r="M403">
        <f t="shared" si="35"/>
        <v>8.3533587605359685</v>
      </c>
    </row>
    <row r="404" spans="9:13" x14ac:dyDescent="0.35">
      <c r="I404">
        <v>69</v>
      </c>
      <c r="J404">
        <v>65.598465359532895</v>
      </c>
      <c r="K404">
        <f t="shared" si="33"/>
        <v>3.401534640467105</v>
      </c>
      <c r="L404">
        <f t="shared" si="34"/>
        <v>3.401534640467105</v>
      </c>
      <c r="M404">
        <f t="shared" si="35"/>
        <v>11.570437910297677</v>
      </c>
    </row>
    <row r="405" spans="9:13" x14ac:dyDescent="0.35">
      <c r="I405">
        <v>71.5</v>
      </c>
      <c r="J405">
        <v>66.977506823808298</v>
      </c>
      <c r="K405">
        <f t="shared" si="33"/>
        <v>4.522493176191702</v>
      </c>
      <c r="L405">
        <f t="shared" si="34"/>
        <v>4.522493176191702</v>
      </c>
      <c r="M405">
        <f t="shared" si="35"/>
        <v>20.45294452870051</v>
      </c>
    </row>
    <row r="406" spans="9:13" x14ac:dyDescent="0.35">
      <c r="I406">
        <v>61.5</v>
      </c>
      <c r="J406">
        <v>66.625710531901305</v>
      </c>
      <c r="K406">
        <f t="shared" si="33"/>
        <v>-5.125710531901305</v>
      </c>
      <c r="L406">
        <f t="shared" si="34"/>
        <v>5.125710531901305</v>
      </c>
      <c r="M406">
        <f t="shared" si="35"/>
        <v>26.272908456843957</v>
      </c>
    </row>
    <row r="407" spans="9:13" x14ac:dyDescent="0.35">
      <c r="I407">
        <v>72.5</v>
      </c>
      <c r="J407">
        <v>69.918523824150796</v>
      </c>
      <c r="K407">
        <f t="shared" si="33"/>
        <v>2.581476175849204</v>
      </c>
      <c r="L407">
        <f t="shared" si="34"/>
        <v>2.581476175849204</v>
      </c>
      <c r="M407">
        <f t="shared" si="35"/>
        <v>6.6640192464770305</v>
      </c>
    </row>
    <row r="408" spans="9:13" x14ac:dyDescent="0.35">
      <c r="I408">
        <v>65</v>
      </c>
      <c r="J408">
        <v>66.492027940976698</v>
      </c>
      <c r="K408">
        <f t="shared" si="33"/>
        <v>-1.4920279409766977</v>
      </c>
      <c r="L408">
        <f t="shared" si="34"/>
        <v>1.4920279409766977</v>
      </c>
      <c r="M408">
        <f t="shared" si="35"/>
        <v>2.226147376655164</v>
      </c>
    </row>
    <row r="409" spans="9:13" x14ac:dyDescent="0.35">
      <c r="I409">
        <v>72</v>
      </c>
      <c r="J409">
        <v>67.441877929125596</v>
      </c>
      <c r="K409">
        <f t="shared" si="33"/>
        <v>4.5581220708744041</v>
      </c>
      <c r="L409">
        <f t="shared" si="34"/>
        <v>4.5581220708744041</v>
      </c>
      <c r="M409">
        <f t="shared" si="35"/>
        <v>20.776476812992367</v>
      </c>
    </row>
    <row r="410" spans="9:13" x14ac:dyDescent="0.35">
      <c r="I410">
        <v>65</v>
      </c>
      <c r="J410">
        <v>66.766429048664094</v>
      </c>
      <c r="K410">
        <f t="shared" si="33"/>
        <v>-1.7664290486640937</v>
      </c>
      <c r="L410">
        <f t="shared" si="34"/>
        <v>1.7664290486640937</v>
      </c>
      <c r="M410">
        <f t="shared" si="35"/>
        <v>3.1202715839643349</v>
      </c>
    </row>
    <row r="411" spans="9:13" x14ac:dyDescent="0.35">
      <c r="I411">
        <v>62</v>
      </c>
      <c r="J411">
        <v>66.358345350052005</v>
      </c>
      <c r="K411">
        <f t="shared" si="33"/>
        <v>-4.3583453500520051</v>
      </c>
      <c r="L411">
        <f t="shared" si="34"/>
        <v>4.3583453500520051</v>
      </c>
      <c r="M411">
        <f t="shared" si="35"/>
        <v>18.995174190319936</v>
      </c>
    </row>
    <row r="412" spans="9:13" x14ac:dyDescent="0.35">
      <c r="I412">
        <v>67</v>
      </c>
      <c r="J412">
        <v>68.792775690048401</v>
      </c>
      <c r="K412">
        <f t="shared" si="33"/>
        <v>-1.7927756900484013</v>
      </c>
      <c r="L412">
        <f t="shared" si="34"/>
        <v>1.7927756900484013</v>
      </c>
      <c r="M412">
        <f t="shared" si="35"/>
        <v>3.2140446748285214</v>
      </c>
    </row>
    <row r="413" spans="9:13" x14ac:dyDescent="0.35">
      <c r="I413">
        <v>65</v>
      </c>
      <c r="J413">
        <v>67.153404969761795</v>
      </c>
      <c r="K413">
        <f t="shared" si="33"/>
        <v>-2.1534049697617945</v>
      </c>
      <c r="L413">
        <f t="shared" si="34"/>
        <v>2.1534049697617945</v>
      </c>
      <c r="M413">
        <f t="shared" si="35"/>
        <v>4.6371529637947955</v>
      </c>
    </row>
    <row r="414" spans="9:13" x14ac:dyDescent="0.35">
      <c r="I414">
        <v>66</v>
      </c>
      <c r="J414">
        <v>68.145470512939497</v>
      </c>
      <c r="K414">
        <f t="shared" si="33"/>
        <v>-2.1454705129394966</v>
      </c>
      <c r="L414">
        <f t="shared" si="34"/>
        <v>2.1454705129394966</v>
      </c>
      <c r="M414">
        <f t="shared" si="35"/>
        <v>4.6030437218928668</v>
      </c>
    </row>
    <row r="415" spans="9:13" x14ac:dyDescent="0.35">
      <c r="I415">
        <v>65.5</v>
      </c>
      <c r="J415">
        <v>68.391727917274395</v>
      </c>
      <c r="K415">
        <f t="shared" si="33"/>
        <v>-2.8917279172743946</v>
      </c>
      <c r="L415">
        <f t="shared" si="34"/>
        <v>2.8917279172743946</v>
      </c>
      <c r="M415">
        <f t="shared" si="35"/>
        <v>8.3620903475441075</v>
      </c>
    </row>
    <row r="416" spans="9:13" x14ac:dyDescent="0.35">
      <c r="I416">
        <v>63</v>
      </c>
      <c r="J416">
        <v>64.754154258956106</v>
      </c>
      <c r="K416">
        <f t="shared" si="33"/>
        <v>-1.7541542589561061</v>
      </c>
      <c r="L416">
        <f t="shared" si="34"/>
        <v>1.7541542589561061</v>
      </c>
      <c r="M416">
        <f t="shared" si="35"/>
        <v>3.0770571642138456</v>
      </c>
    </row>
    <row r="417" spans="9:13" x14ac:dyDescent="0.35">
      <c r="I417">
        <v>64.7</v>
      </c>
      <c r="J417">
        <v>64.430501670401696</v>
      </c>
      <c r="K417">
        <f t="shared" si="33"/>
        <v>0.26949832959830644</v>
      </c>
      <c r="L417">
        <f t="shared" si="34"/>
        <v>0.26949832959830644</v>
      </c>
      <c r="M417">
        <f t="shared" si="35"/>
        <v>7.2629349656277417E-2</v>
      </c>
    </row>
    <row r="418" spans="9:13" x14ac:dyDescent="0.35">
      <c r="I418">
        <v>63</v>
      </c>
      <c r="J418">
        <v>66.534243496005502</v>
      </c>
      <c r="K418">
        <f t="shared" si="33"/>
        <v>-3.5342434960055016</v>
      </c>
      <c r="L418">
        <f t="shared" si="34"/>
        <v>3.5342434960055016</v>
      </c>
      <c r="M418">
        <f t="shared" si="35"/>
        <v>12.490877089057189</v>
      </c>
    </row>
    <row r="419" spans="9:13" x14ac:dyDescent="0.35">
      <c r="I419">
        <v>67</v>
      </c>
      <c r="J419">
        <v>64.810441665661301</v>
      </c>
      <c r="K419">
        <f t="shared" si="33"/>
        <v>2.1895583343386988</v>
      </c>
      <c r="L419">
        <f t="shared" si="34"/>
        <v>2.1895583343386988</v>
      </c>
      <c r="M419">
        <f t="shared" si="35"/>
        <v>4.7941656994720576</v>
      </c>
    </row>
    <row r="420" spans="9:13" x14ac:dyDescent="0.35">
      <c r="I420">
        <v>73.2</v>
      </c>
      <c r="J420">
        <v>68.525410508199101</v>
      </c>
      <c r="K420">
        <f t="shared" si="33"/>
        <v>4.6745894918009014</v>
      </c>
      <c r="L420">
        <f t="shared" si="34"/>
        <v>4.6745894918009014</v>
      </c>
      <c r="M420">
        <f t="shared" si="35"/>
        <v>21.85178691685541</v>
      </c>
    </row>
    <row r="421" spans="9:13" x14ac:dyDescent="0.35">
      <c r="I421">
        <v>66</v>
      </c>
      <c r="J421">
        <v>66.414632756757101</v>
      </c>
      <c r="K421">
        <f t="shared" si="33"/>
        <v>-0.41463275675710065</v>
      </c>
      <c r="L421">
        <f t="shared" si="34"/>
        <v>0.41463275675710065</v>
      </c>
      <c r="M421">
        <f t="shared" si="35"/>
        <v>0.171920322975993</v>
      </c>
    </row>
    <row r="422" spans="9:13" x14ac:dyDescent="0.35">
      <c r="I422">
        <v>65.5</v>
      </c>
      <c r="J422">
        <v>67.209692376466904</v>
      </c>
      <c r="K422">
        <f t="shared" si="33"/>
        <v>-1.7096923764669043</v>
      </c>
      <c r="L422">
        <f t="shared" si="34"/>
        <v>1.7096923764669043</v>
      </c>
      <c r="M422">
        <f t="shared" si="35"/>
        <v>2.9230480221490507</v>
      </c>
    </row>
    <row r="423" spans="9:13" x14ac:dyDescent="0.35">
      <c r="I423">
        <v>68</v>
      </c>
      <c r="J423">
        <v>64.106849081847301</v>
      </c>
      <c r="K423">
        <f t="shared" si="33"/>
        <v>3.8931509181526991</v>
      </c>
      <c r="L423">
        <f t="shared" si="34"/>
        <v>3.8931509181526991</v>
      </c>
      <c r="M423">
        <f t="shared" si="35"/>
        <v>15.156624071513203</v>
      </c>
    </row>
    <row r="424" spans="9:13" x14ac:dyDescent="0.35">
      <c r="I424">
        <v>65</v>
      </c>
      <c r="J424">
        <v>65.514034249475301</v>
      </c>
      <c r="K424">
        <f t="shared" si="33"/>
        <v>-0.51403424947530141</v>
      </c>
      <c r="L424">
        <f t="shared" si="34"/>
        <v>0.51403424947530141</v>
      </c>
      <c r="M424">
        <f t="shared" si="35"/>
        <v>0.26423120963363639</v>
      </c>
    </row>
    <row r="425" spans="9:13" x14ac:dyDescent="0.35">
      <c r="I425">
        <v>67</v>
      </c>
      <c r="J425">
        <v>66.1965190557748</v>
      </c>
      <c r="K425">
        <f t="shared" si="33"/>
        <v>0.80348094422519978</v>
      </c>
      <c r="L425">
        <f t="shared" si="34"/>
        <v>0.80348094422519978</v>
      </c>
      <c r="M425">
        <f t="shared" si="35"/>
        <v>0.64558162773301864</v>
      </c>
    </row>
    <row r="426" spans="9:13" x14ac:dyDescent="0.35">
      <c r="I426">
        <v>70</v>
      </c>
      <c r="J426">
        <v>66.548315347681793</v>
      </c>
      <c r="K426">
        <f t="shared" si="33"/>
        <v>3.4516846523182068</v>
      </c>
      <c r="L426">
        <f t="shared" si="34"/>
        <v>3.4516846523182068</v>
      </c>
      <c r="M426">
        <f t="shared" si="35"/>
        <v>11.91412693904906</v>
      </c>
    </row>
    <row r="427" spans="9:13" x14ac:dyDescent="0.35">
      <c r="I427">
        <v>70.5</v>
      </c>
      <c r="J427">
        <v>66.766429048664094</v>
      </c>
      <c r="K427">
        <f t="shared" si="33"/>
        <v>3.7335709513359063</v>
      </c>
      <c r="L427">
        <f t="shared" si="34"/>
        <v>3.7335709513359063</v>
      </c>
      <c r="M427">
        <f t="shared" si="35"/>
        <v>13.939552048659305</v>
      </c>
    </row>
    <row r="428" spans="9:13" x14ac:dyDescent="0.35">
      <c r="I428">
        <v>68</v>
      </c>
      <c r="J428">
        <v>67.385590522420401</v>
      </c>
      <c r="K428">
        <f t="shared" si="33"/>
        <v>0.61440947757959918</v>
      </c>
      <c r="L428">
        <f t="shared" si="34"/>
        <v>0.61440947757959918</v>
      </c>
      <c r="M428">
        <f t="shared" si="35"/>
        <v>0.377499006139636</v>
      </c>
    </row>
    <row r="429" spans="9:13" x14ac:dyDescent="0.35">
      <c r="I429">
        <v>70.5</v>
      </c>
      <c r="J429">
        <v>66.766429048664094</v>
      </c>
      <c r="K429">
        <f t="shared" si="33"/>
        <v>3.7335709513359063</v>
      </c>
      <c r="L429">
        <f t="shared" si="34"/>
        <v>3.7335709513359063</v>
      </c>
      <c r="M429">
        <f t="shared" si="35"/>
        <v>13.939552048659305</v>
      </c>
    </row>
    <row r="430" spans="9:13" x14ac:dyDescent="0.35">
      <c r="I430">
        <v>69</v>
      </c>
      <c r="J430">
        <v>66.330201646699507</v>
      </c>
      <c r="K430">
        <f t="shared" si="33"/>
        <v>2.669798353300493</v>
      </c>
      <c r="L430">
        <f t="shared" si="34"/>
        <v>2.669798353300493</v>
      </c>
      <c r="M430">
        <f t="shared" si="35"/>
        <v>7.1278232472860239</v>
      </c>
    </row>
    <row r="431" spans="9:13" x14ac:dyDescent="0.35">
      <c r="I431">
        <v>62</v>
      </c>
      <c r="J431">
        <v>66.2457705366418</v>
      </c>
      <c r="K431">
        <f t="shared" si="33"/>
        <v>-4.2457705366417997</v>
      </c>
      <c r="L431">
        <f t="shared" si="34"/>
        <v>4.2457705366417997</v>
      </c>
      <c r="M431">
        <f t="shared" si="35"/>
        <v>18.026567449815595</v>
      </c>
    </row>
    <row r="432" spans="9:13" x14ac:dyDescent="0.35">
      <c r="I432">
        <v>71.5</v>
      </c>
      <c r="J432">
        <v>68.279153103864203</v>
      </c>
      <c r="K432">
        <f t="shared" si="33"/>
        <v>3.2208468961357966</v>
      </c>
      <c r="L432">
        <f t="shared" si="34"/>
        <v>3.2208468961357966</v>
      </c>
      <c r="M432">
        <f t="shared" si="35"/>
        <v>10.373854728347595</v>
      </c>
    </row>
    <row r="433" spans="9:13" x14ac:dyDescent="0.35">
      <c r="I433">
        <v>73.5</v>
      </c>
      <c r="J433">
        <v>66.316129795023201</v>
      </c>
      <c r="K433">
        <f t="shared" si="33"/>
        <v>7.1838702049767988</v>
      </c>
      <c r="L433">
        <f t="shared" si="34"/>
        <v>7.1838702049767988</v>
      </c>
      <c r="M433">
        <f t="shared" si="35"/>
        <v>51.607991121953397</v>
      </c>
    </row>
    <row r="434" spans="9:13" x14ac:dyDescent="0.35">
      <c r="I434">
        <v>64</v>
      </c>
      <c r="J434">
        <v>66.645411124248099</v>
      </c>
      <c r="K434">
        <f t="shared" si="33"/>
        <v>-2.6454111242480991</v>
      </c>
      <c r="L434">
        <f t="shared" si="34"/>
        <v>2.6454111242480991</v>
      </c>
      <c r="M434">
        <f t="shared" si="35"/>
        <v>6.9982000162955913</v>
      </c>
    </row>
    <row r="435" spans="9:13" x14ac:dyDescent="0.35">
      <c r="I435">
        <v>60</v>
      </c>
      <c r="J435">
        <v>64.106849081847301</v>
      </c>
      <c r="K435">
        <f t="shared" si="33"/>
        <v>-4.1068490818473009</v>
      </c>
      <c r="L435">
        <f t="shared" si="34"/>
        <v>4.1068490818473009</v>
      </c>
      <c r="M435">
        <f t="shared" si="35"/>
        <v>16.866209381070018</v>
      </c>
    </row>
    <row r="436" spans="9:13" x14ac:dyDescent="0.35">
      <c r="I436">
        <v>65</v>
      </c>
      <c r="J436">
        <v>63.726909086587703</v>
      </c>
      <c r="K436">
        <f t="shared" si="33"/>
        <v>1.2730909134122967</v>
      </c>
      <c r="L436">
        <f t="shared" si="34"/>
        <v>1.2730909134122967</v>
      </c>
      <c r="M436">
        <f t="shared" si="35"/>
        <v>1.620760473812956</v>
      </c>
    </row>
    <row r="437" spans="9:13" x14ac:dyDescent="0.35">
      <c r="I437">
        <v>62.5</v>
      </c>
      <c r="J437">
        <v>66.534243496005502</v>
      </c>
      <c r="K437">
        <f t="shared" si="33"/>
        <v>-4.0342434960055016</v>
      </c>
      <c r="L437">
        <f t="shared" si="34"/>
        <v>4.0342434960055016</v>
      </c>
      <c r="M437">
        <f t="shared" si="35"/>
        <v>16.275120585062691</v>
      </c>
    </row>
    <row r="438" spans="9:13" x14ac:dyDescent="0.35">
      <c r="I438">
        <v>70</v>
      </c>
      <c r="J438">
        <v>66.738285345311596</v>
      </c>
      <c r="K438">
        <f t="shared" si="33"/>
        <v>3.2617146546884044</v>
      </c>
      <c r="L438">
        <f t="shared" si="34"/>
        <v>3.2617146546884044</v>
      </c>
      <c r="M438">
        <f t="shared" si="35"/>
        <v>10.638782488609097</v>
      </c>
    </row>
    <row r="439" spans="9:13" x14ac:dyDescent="0.35">
      <c r="I439">
        <v>69.2</v>
      </c>
      <c r="J439">
        <v>65.654752766238005</v>
      </c>
      <c r="K439">
        <f t="shared" si="33"/>
        <v>3.545247233761998</v>
      </c>
      <c r="L439">
        <f t="shared" si="34"/>
        <v>3.545247233761998</v>
      </c>
      <c r="M439">
        <f t="shared" si="35"/>
        <v>12.568777948497099</v>
      </c>
    </row>
    <row r="440" spans="9:13" x14ac:dyDescent="0.35">
      <c r="I440">
        <v>63.5</v>
      </c>
      <c r="J440">
        <v>67.681099407622298</v>
      </c>
      <c r="K440">
        <f t="shared" si="33"/>
        <v>-4.1810994076222983</v>
      </c>
      <c r="L440">
        <f t="shared" si="34"/>
        <v>4.1810994076222983</v>
      </c>
      <c r="M440">
        <f t="shared" si="35"/>
        <v>17.481592256419532</v>
      </c>
    </row>
    <row r="441" spans="9:13" x14ac:dyDescent="0.35">
      <c r="I441">
        <v>75</v>
      </c>
      <c r="J441">
        <v>68.553554211551599</v>
      </c>
      <c r="K441">
        <f t="shared" si="33"/>
        <v>6.4464457884484005</v>
      </c>
      <c r="L441">
        <f t="shared" si="34"/>
        <v>6.4464457884484005</v>
      </c>
      <c r="M441">
        <f t="shared" si="35"/>
        <v>41.556663303404122</v>
      </c>
    </row>
    <row r="442" spans="9:13" x14ac:dyDescent="0.35">
      <c r="I442">
        <v>64</v>
      </c>
      <c r="J442">
        <v>67.033794230513394</v>
      </c>
      <c r="K442">
        <f t="shared" si="33"/>
        <v>-3.0337942305133936</v>
      </c>
      <c r="L442">
        <f t="shared" si="34"/>
        <v>3.0337942305133936</v>
      </c>
      <c r="M442">
        <f t="shared" si="35"/>
        <v>9.2039074330963544</v>
      </c>
    </row>
    <row r="443" spans="9:13" x14ac:dyDescent="0.35">
      <c r="I443">
        <v>63.5</v>
      </c>
      <c r="J443">
        <v>66.8142733443635</v>
      </c>
      <c r="K443">
        <f t="shared" si="33"/>
        <v>-3.3142733443634995</v>
      </c>
      <c r="L443">
        <f t="shared" si="34"/>
        <v>3.3142733443634995</v>
      </c>
      <c r="M443">
        <f t="shared" si="35"/>
        <v>10.984407801158415</v>
      </c>
    </row>
    <row r="444" spans="9:13" x14ac:dyDescent="0.35">
      <c r="I444">
        <v>65.5</v>
      </c>
      <c r="J444">
        <v>66.330201646699507</v>
      </c>
      <c r="K444">
        <f t="shared" si="33"/>
        <v>-0.83020164669950702</v>
      </c>
      <c r="L444">
        <f t="shared" si="34"/>
        <v>0.83020164669950702</v>
      </c>
      <c r="M444">
        <f t="shared" si="35"/>
        <v>0.68923477418257306</v>
      </c>
    </row>
    <row r="445" spans="9:13" x14ac:dyDescent="0.35">
      <c r="I445">
        <v>70</v>
      </c>
      <c r="J445">
        <v>66.112087945717093</v>
      </c>
      <c r="K445">
        <f t="shared" si="33"/>
        <v>3.8879120542829071</v>
      </c>
      <c r="L445">
        <f t="shared" si="34"/>
        <v>3.8879120542829071</v>
      </c>
      <c r="M445">
        <f t="shared" si="35"/>
        <v>15.115860141838334</v>
      </c>
    </row>
    <row r="446" spans="9:13" x14ac:dyDescent="0.35">
      <c r="I446">
        <v>67</v>
      </c>
      <c r="J446">
        <v>65.950261651439902</v>
      </c>
      <c r="K446">
        <f t="shared" si="33"/>
        <v>1.0497383485600977</v>
      </c>
      <c r="L446">
        <f t="shared" si="34"/>
        <v>1.0497383485600977</v>
      </c>
      <c r="M446">
        <f t="shared" si="35"/>
        <v>1.1019506004376813</v>
      </c>
    </row>
    <row r="447" spans="9:13" x14ac:dyDescent="0.35">
      <c r="I447">
        <v>70.2</v>
      </c>
      <c r="J447">
        <v>68.469123101494006</v>
      </c>
      <c r="K447">
        <f t="shared" si="33"/>
        <v>1.730876898505997</v>
      </c>
      <c r="L447">
        <f t="shared" si="34"/>
        <v>1.730876898505997</v>
      </c>
      <c r="M447">
        <f t="shared" si="35"/>
        <v>2.9959348377817396</v>
      </c>
    </row>
    <row r="448" spans="9:13" x14ac:dyDescent="0.35">
      <c r="I448">
        <v>71</v>
      </c>
      <c r="J448">
        <v>66.843824232883705</v>
      </c>
      <c r="K448">
        <f t="shared" si="33"/>
        <v>4.1561757671162951</v>
      </c>
      <c r="L448">
        <f t="shared" si="34"/>
        <v>4.1561757671162951</v>
      </c>
      <c r="M448">
        <f t="shared" si="35"/>
        <v>17.273797007164724</v>
      </c>
    </row>
    <row r="449" spans="9:13" x14ac:dyDescent="0.35">
      <c r="I449">
        <v>68</v>
      </c>
      <c r="J449">
        <v>67.047866082189699</v>
      </c>
      <c r="K449">
        <f t="shared" si="33"/>
        <v>0.95213391781030055</v>
      </c>
      <c r="L449">
        <f t="shared" si="34"/>
        <v>0.95213391781030055</v>
      </c>
      <c r="M449">
        <f t="shared" si="35"/>
        <v>0.90655899744479218</v>
      </c>
    </row>
    <row r="450" spans="9:13" x14ac:dyDescent="0.35">
      <c r="I450">
        <v>68.5</v>
      </c>
      <c r="J450">
        <v>67.441877929125596</v>
      </c>
      <c r="K450">
        <f t="shared" si="33"/>
        <v>1.0581220708744041</v>
      </c>
      <c r="L450">
        <f t="shared" si="34"/>
        <v>1.0581220708744041</v>
      </c>
      <c r="M450">
        <f t="shared" si="35"/>
        <v>1.1196223168715376</v>
      </c>
    </row>
    <row r="451" spans="9:13" x14ac:dyDescent="0.35">
      <c r="I451">
        <v>72</v>
      </c>
      <c r="J451">
        <v>67.413734225772998</v>
      </c>
      <c r="K451">
        <f t="shared" si="33"/>
        <v>4.5862657742270017</v>
      </c>
      <c r="L451">
        <f t="shared" si="34"/>
        <v>4.5862657742270017</v>
      </c>
      <c r="M451">
        <f t="shared" si="35"/>
        <v>21.033833751846</v>
      </c>
    </row>
    <row r="452" spans="9:13" x14ac:dyDescent="0.35">
      <c r="I452">
        <v>62.5</v>
      </c>
      <c r="J452">
        <v>67.441877929125596</v>
      </c>
      <c r="K452">
        <f t="shared" ref="K452:K515" si="36">I452-J452</f>
        <v>-4.9418779291255959</v>
      </c>
      <c r="L452">
        <f t="shared" ref="L452:L515" si="37">ABS(K452)</f>
        <v>4.9418779291255959</v>
      </c>
      <c r="M452">
        <f t="shared" ref="M452:M515" si="38">K452^2</f>
        <v>24.422157466378689</v>
      </c>
    </row>
    <row r="453" spans="9:13" x14ac:dyDescent="0.35">
      <c r="I453">
        <v>73.2</v>
      </c>
      <c r="J453">
        <v>71.163882697501506</v>
      </c>
      <c r="K453">
        <f t="shared" si="36"/>
        <v>2.0361173024984964</v>
      </c>
      <c r="L453">
        <f t="shared" si="37"/>
        <v>2.0361173024984964</v>
      </c>
      <c r="M453">
        <f t="shared" si="38"/>
        <v>4.1457736695337539</v>
      </c>
    </row>
    <row r="454" spans="9:13" x14ac:dyDescent="0.35">
      <c r="I454">
        <v>65</v>
      </c>
      <c r="J454">
        <v>65.950261651439902</v>
      </c>
      <c r="K454">
        <f t="shared" si="36"/>
        <v>-0.95026165143990227</v>
      </c>
      <c r="L454">
        <f t="shared" si="37"/>
        <v>0.95026165143990227</v>
      </c>
      <c r="M454">
        <f t="shared" si="38"/>
        <v>0.90299720619729029</v>
      </c>
    </row>
    <row r="455" spans="9:13" x14ac:dyDescent="0.35">
      <c r="I455">
        <v>70</v>
      </c>
      <c r="J455">
        <v>64.676759074736594</v>
      </c>
      <c r="K455">
        <f t="shared" si="36"/>
        <v>5.3232409252634056</v>
      </c>
      <c r="L455">
        <f t="shared" si="37"/>
        <v>5.3232409252634056</v>
      </c>
      <c r="M455">
        <f t="shared" si="38"/>
        <v>28.336893948399197</v>
      </c>
    </row>
    <row r="456" spans="9:13" x14ac:dyDescent="0.35">
      <c r="I456">
        <v>68</v>
      </c>
      <c r="J456">
        <v>66.386489053404603</v>
      </c>
      <c r="K456">
        <f t="shared" si="36"/>
        <v>1.6135109465953974</v>
      </c>
      <c r="L456">
        <f t="shared" si="37"/>
        <v>1.6135109465953974</v>
      </c>
      <c r="M456">
        <f t="shared" si="38"/>
        <v>2.6034175747831751</v>
      </c>
    </row>
    <row r="457" spans="9:13" x14ac:dyDescent="0.35">
      <c r="I457">
        <v>69</v>
      </c>
      <c r="J457">
        <v>66.738285345311596</v>
      </c>
      <c r="K457">
        <f t="shared" si="36"/>
        <v>2.2617146546884044</v>
      </c>
      <c r="L457">
        <f t="shared" si="37"/>
        <v>2.2617146546884044</v>
      </c>
      <c r="M457">
        <f t="shared" si="38"/>
        <v>5.1153531792322884</v>
      </c>
    </row>
    <row r="458" spans="9:13" x14ac:dyDescent="0.35">
      <c r="I458">
        <v>65</v>
      </c>
      <c r="J458">
        <v>68.117326809586999</v>
      </c>
      <c r="K458">
        <f t="shared" si="36"/>
        <v>-3.1173268095869986</v>
      </c>
      <c r="L458">
        <f t="shared" si="37"/>
        <v>3.1173268095869986</v>
      </c>
      <c r="M458">
        <f t="shared" si="38"/>
        <v>9.7177264377698549</v>
      </c>
    </row>
    <row r="459" spans="9:13" x14ac:dyDescent="0.35">
      <c r="I459">
        <v>63</v>
      </c>
      <c r="J459">
        <v>65.598465359532895</v>
      </c>
      <c r="K459">
        <f t="shared" si="36"/>
        <v>-2.598465359532895</v>
      </c>
      <c r="L459">
        <f t="shared" si="37"/>
        <v>2.598465359532895</v>
      </c>
      <c r="M459">
        <f t="shared" si="38"/>
        <v>6.7520222246924178</v>
      </c>
    </row>
    <row r="460" spans="9:13" x14ac:dyDescent="0.35">
      <c r="I460">
        <v>60</v>
      </c>
      <c r="J460">
        <v>66.766429048664094</v>
      </c>
      <c r="K460">
        <f t="shared" si="36"/>
        <v>-6.7664290486640937</v>
      </c>
      <c r="L460">
        <f t="shared" si="37"/>
        <v>6.7664290486640937</v>
      </c>
      <c r="M460">
        <f t="shared" si="38"/>
        <v>45.784562070605269</v>
      </c>
    </row>
    <row r="461" spans="9:13" x14ac:dyDescent="0.35">
      <c r="I461">
        <v>70</v>
      </c>
      <c r="J461">
        <v>66.548315347681793</v>
      </c>
      <c r="K461">
        <f t="shared" si="36"/>
        <v>3.4516846523182068</v>
      </c>
      <c r="L461">
        <f t="shared" si="37"/>
        <v>3.4516846523182068</v>
      </c>
      <c r="M461">
        <f t="shared" si="38"/>
        <v>11.91412693904906</v>
      </c>
    </row>
    <row r="462" spans="9:13" x14ac:dyDescent="0.35">
      <c r="I462">
        <v>68</v>
      </c>
      <c r="J462">
        <v>65.542177952827799</v>
      </c>
      <c r="K462">
        <f t="shared" si="36"/>
        <v>2.4578220471722005</v>
      </c>
      <c r="L462">
        <f t="shared" si="37"/>
        <v>2.4578220471722005</v>
      </c>
      <c r="M462">
        <f t="shared" si="38"/>
        <v>6.0408892155657465</v>
      </c>
    </row>
    <row r="463" spans="9:13" x14ac:dyDescent="0.35">
      <c r="I463">
        <v>69</v>
      </c>
      <c r="J463">
        <v>71.163882697501506</v>
      </c>
      <c r="K463">
        <f t="shared" si="36"/>
        <v>-2.1638826975015064</v>
      </c>
      <c r="L463">
        <f t="shared" si="37"/>
        <v>2.1638826975015064</v>
      </c>
      <c r="M463">
        <f t="shared" si="38"/>
        <v>4.6823883285463959</v>
      </c>
    </row>
    <row r="464" spans="9:13" x14ac:dyDescent="0.35">
      <c r="I464">
        <v>73</v>
      </c>
      <c r="J464">
        <v>69.9607393791796</v>
      </c>
      <c r="K464">
        <f t="shared" si="36"/>
        <v>3.0392606208204</v>
      </c>
      <c r="L464">
        <f t="shared" si="37"/>
        <v>3.0392606208204</v>
      </c>
      <c r="M464">
        <f t="shared" si="38"/>
        <v>9.2371051212696038</v>
      </c>
    </row>
    <row r="465" spans="9:13" x14ac:dyDescent="0.35">
      <c r="I465">
        <v>63</v>
      </c>
      <c r="J465">
        <v>66.534243496005502</v>
      </c>
      <c r="K465">
        <f t="shared" si="36"/>
        <v>-3.5342434960055016</v>
      </c>
      <c r="L465">
        <f t="shared" si="37"/>
        <v>3.5342434960055016</v>
      </c>
      <c r="M465">
        <f t="shared" si="38"/>
        <v>12.490877089057189</v>
      </c>
    </row>
    <row r="466" spans="9:13" x14ac:dyDescent="0.35">
      <c r="I466">
        <v>71</v>
      </c>
      <c r="J466">
        <v>68.391727917274395</v>
      </c>
      <c r="K466">
        <f t="shared" si="36"/>
        <v>2.6082720827256054</v>
      </c>
      <c r="L466">
        <f t="shared" si="37"/>
        <v>2.6082720827256054</v>
      </c>
      <c r="M466">
        <f t="shared" si="38"/>
        <v>6.8030832575257669</v>
      </c>
    </row>
    <row r="467" spans="9:13" x14ac:dyDescent="0.35">
      <c r="I467">
        <v>65</v>
      </c>
      <c r="J467">
        <v>67.413734225772998</v>
      </c>
      <c r="K467">
        <f t="shared" si="36"/>
        <v>-2.4137342257729983</v>
      </c>
      <c r="L467">
        <f t="shared" si="37"/>
        <v>2.4137342257729983</v>
      </c>
      <c r="M467">
        <f t="shared" si="38"/>
        <v>5.826112912667976</v>
      </c>
    </row>
    <row r="468" spans="9:13" x14ac:dyDescent="0.35">
      <c r="I468">
        <v>66.5</v>
      </c>
      <c r="J468">
        <v>66.414632756757101</v>
      </c>
      <c r="K468">
        <f t="shared" si="36"/>
        <v>8.5367243242899349E-2</v>
      </c>
      <c r="L468">
        <f t="shared" si="37"/>
        <v>8.5367243242899349E-2</v>
      </c>
      <c r="M468">
        <f t="shared" si="38"/>
        <v>7.2875662188923449E-3</v>
      </c>
    </row>
    <row r="469" spans="9:13" x14ac:dyDescent="0.35">
      <c r="I469">
        <v>71</v>
      </c>
      <c r="J469">
        <v>68.877206800106094</v>
      </c>
      <c r="K469">
        <f t="shared" si="36"/>
        <v>2.1227931998939056</v>
      </c>
      <c r="L469">
        <f t="shared" si="37"/>
        <v>2.1227931998939056</v>
      </c>
      <c r="M469">
        <f t="shared" si="38"/>
        <v>4.5062509695158068</v>
      </c>
    </row>
    <row r="470" spans="9:13" x14ac:dyDescent="0.35">
      <c r="I470">
        <v>63</v>
      </c>
      <c r="J470">
        <v>68.145470512939497</v>
      </c>
      <c r="K470">
        <f t="shared" si="36"/>
        <v>-5.1454705129394966</v>
      </c>
      <c r="L470">
        <f t="shared" si="37"/>
        <v>5.1454705129394966</v>
      </c>
      <c r="M470">
        <f t="shared" si="38"/>
        <v>26.475866799529847</v>
      </c>
    </row>
    <row r="471" spans="9:13" x14ac:dyDescent="0.35">
      <c r="I471">
        <v>70</v>
      </c>
      <c r="J471">
        <v>67.005650527160896</v>
      </c>
      <c r="K471">
        <f t="shared" si="36"/>
        <v>2.9943494728391045</v>
      </c>
      <c r="L471">
        <f t="shared" si="37"/>
        <v>2.9943494728391045</v>
      </c>
      <c r="M471">
        <f t="shared" si="38"/>
        <v>8.9661287654918223</v>
      </c>
    </row>
    <row r="472" spans="9:13" x14ac:dyDescent="0.35">
      <c r="I472">
        <v>61</v>
      </c>
      <c r="J472">
        <v>66.919812231935595</v>
      </c>
      <c r="K472">
        <f t="shared" si="36"/>
        <v>-5.9198122319355946</v>
      </c>
      <c r="L472">
        <f t="shared" si="37"/>
        <v>5.9198122319355946</v>
      </c>
      <c r="M472">
        <f t="shared" si="38"/>
        <v>35.044176861374282</v>
      </c>
    </row>
    <row r="473" spans="9:13" x14ac:dyDescent="0.35">
      <c r="I473">
        <v>67</v>
      </c>
      <c r="J473">
        <v>65.514034249475301</v>
      </c>
      <c r="K473">
        <f t="shared" si="36"/>
        <v>1.4859657505246986</v>
      </c>
      <c r="L473">
        <f t="shared" si="37"/>
        <v>1.4859657505246986</v>
      </c>
      <c r="M473">
        <f t="shared" si="38"/>
        <v>2.2080942117324307</v>
      </c>
    </row>
    <row r="474" spans="9:13" x14ac:dyDescent="0.35">
      <c r="I474">
        <v>66</v>
      </c>
      <c r="J474">
        <v>66.9001116395888</v>
      </c>
      <c r="K474">
        <f t="shared" si="36"/>
        <v>-0.90011163958880047</v>
      </c>
      <c r="L474">
        <f t="shared" si="37"/>
        <v>0.90011163958880047</v>
      </c>
      <c r="M474">
        <f t="shared" si="38"/>
        <v>0.81020096372323869</v>
      </c>
    </row>
    <row r="475" spans="9:13" x14ac:dyDescent="0.35">
      <c r="I475">
        <v>67.5</v>
      </c>
      <c r="J475">
        <v>66.843824232883705</v>
      </c>
      <c r="K475">
        <f t="shared" si="36"/>
        <v>0.65617576711629511</v>
      </c>
      <c r="L475">
        <f t="shared" si="37"/>
        <v>0.65617576711629511</v>
      </c>
      <c r="M475">
        <f t="shared" si="38"/>
        <v>0.43056663735065837</v>
      </c>
    </row>
    <row r="476" spans="9:13" x14ac:dyDescent="0.35">
      <c r="I476">
        <v>73</v>
      </c>
      <c r="J476">
        <v>67.357446819067903</v>
      </c>
      <c r="K476">
        <f t="shared" si="36"/>
        <v>5.6425531809320972</v>
      </c>
      <c r="L476">
        <f t="shared" si="37"/>
        <v>5.6425531809320972</v>
      </c>
      <c r="M476">
        <f t="shared" si="38"/>
        <v>31.838406399646928</v>
      </c>
    </row>
    <row r="477" spans="9:13" x14ac:dyDescent="0.35">
      <c r="I477">
        <v>68</v>
      </c>
      <c r="J477">
        <v>65.950261651439902</v>
      </c>
      <c r="K477">
        <f t="shared" si="36"/>
        <v>2.0497383485600977</v>
      </c>
      <c r="L477">
        <f t="shared" si="37"/>
        <v>2.0497383485600977</v>
      </c>
      <c r="M477">
        <f t="shared" si="38"/>
        <v>4.2014272975578768</v>
      </c>
    </row>
    <row r="478" spans="9:13" x14ac:dyDescent="0.35">
      <c r="I478">
        <v>66</v>
      </c>
      <c r="J478">
        <v>65.922117948087404</v>
      </c>
      <c r="K478">
        <f t="shared" si="36"/>
        <v>7.7882051912595784E-2</v>
      </c>
      <c r="L478">
        <f t="shared" si="37"/>
        <v>7.7882051912595784E-2</v>
      </c>
      <c r="M478">
        <f t="shared" si="38"/>
        <v>6.065614010116265E-3</v>
      </c>
    </row>
    <row r="479" spans="9:13" x14ac:dyDescent="0.35">
      <c r="I479">
        <v>68.5</v>
      </c>
      <c r="J479">
        <v>67.455949780801802</v>
      </c>
      <c r="K479">
        <f t="shared" si="36"/>
        <v>1.0440502191981977</v>
      </c>
      <c r="L479">
        <f t="shared" si="37"/>
        <v>1.0440502191981977</v>
      </c>
      <c r="M479">
        <f t="shared" si="38"/>
        <v>1.0900408602078047</v>
      </c>
    </row>
    <row r="480" spans="9:13" x14ac:dyDescent="0.35">
      <c r="I480">
        <v>67</v>
      </c>
      <c r="J480">
        <v>63.930950935893797</v>
      </c>
      <c r="K480">
        <f t="shared" si="36"/>
        <v>3.0690490641062027</v>
      </c>
      <c r="L480">
        <f t="shared" si="37"/>
        <v>3.0690490641062027</v>
      </c>
      <c r="M480">
        <f t="shared" si="38"/>
        <v>9.4190621578911582</v>
      </c>
    </row>
    <row r="481" spans="9:13" x14ac:dyDescent="0.35">
      <c r="I481">
        <v>65</v>
      </c>
      <c r="J481">
        <v>67.413734225772998</v>
      </c>
      <c r="K481">
        <f t="shared" si="36"/>
        <v>-2.4137342257729983</v>
      </c>
      <c r="L481">
        <f t="shared" si="37"/>
        <v>2.4137342257729983</v>
      </c>
      <c r="M481">
        <f t="shared" si="38"/>
        <v>5.826112912667976</v>
      </c>
    </row>
    <row r="482" spans="9:13" x14ac:dyDescent="0.35">
      <c r="I482">
        <v>67.7</v>
      </c>
      <c r="J482">
        <v>66.548315347681793</v>
      </c>
      <c r="K482">
        <f t="shared" si="36"/>
        <v>1.1516846523182096</v>
      </c>
      <c r="L482">
        <f t="shared" si="37"/>
        <v>1.1516846523182096</v>
      </c>
      <c r="M482">
        <f t="shared" si="38"/>
        <v>1.3263775383853154</v>
      </c>
    </row>
    <row r="483" spans="9:13" x14ac:dyDescent="0.35">
      <c r="I483">
        <v>61</v>
      </c>
      <c r="J483">
        <v>64.430501670401696</v>
      </c>
      <c r="K483">
        <f t="shared" si="36"/>
        <v>-3.4305016704016964</v>
      </c>
      <c r="L483">
        <f t="shared" si="37"/>
        <v>3.4305016704016964</v>
      </c>
      <c r="M483">
        <f t="shared" si="38"/>
        <v>11.76834171062883</v>
      </c>
    </row>
    <row r="484" spans="9:13" x14ac:dyDescent="0.35">
      <c r="I484">
        <v>72</v>
      </c>
      <c r="J484">
        <v>67.109782229565397</v>
      </c>
      <c r="K484">
        <f t="shared" si="36"/>
        <v>4.890217770434603</v>
      </c>
      <c r="L484">
        <f t="shared" si="37"/>
        <v>4.890217770434603</v>
      </c>
      <c r="M484">
        <f t="shared" si="38"/>
        <v>23.914229842274381</v>
      </c>
    </row>
    <row r="485" spans="9:13" x14ac:dyDescent="0.35">
      <c r="I485">
        <v>70.5</v>
      </c>
      <c r="J485">
        <v>66.625710531901305</v>
      </c>
      <c r="K485">
        <f t="shared" si="36"/>
        <v>3.874289468098695</v>
      </c>
      <c r="L485">
        <f t="shared" si="37"/>
        <v>3.874289468098695</v>
      </c>
      <c r="M485">
        <f t="shared" si="38"/>
        <v>15.010118882620469</v>
      </c>
    </row>
    <row r="486" spans="9:13" x14ac:dyDescent="0.35">
      <c r="I486">
        <v>71</v>
      </c>
      <c r="J486">
        <v>65.070770921672406</v>
      </c>
      <c r="K486">
        <f t="shared" si="36"/>
        <v>5.9292290783275945</v>
      </c>
      <c r="L486">
        <f t="shared" si="37"/>
        <v>5.9292290783275945</v>
      </c>
      <c r="M486">
        <f t="shared" si="38"/>
        <v>35.155757463285497</v>
      </c>
    </row>
    <row r="487" spans="9:13" x14ac:dyDescent="0.35">
      <c r="I487">
        <v>65.5</v>
      </c>
      <c r="J487">
        <v>68.307296807216701</v>
      </c>
      <c r="K487">
        <f t="shared" si="36"/>
        <v>-2.8072968072167015</v>
      </c>
      <c r="L487">
        <f t="shared" si="37"/>
        <v>2.8072968072167015</v>
      </c>
      <c r="M487">
        <f t="shared" si="38"/>
        <v>7.8809153638090859</v>
      </c>
    </row>
    <row r="488" spans="9:13" x14ac:dyDescent="0.35">
      <c r="I488">
        <v>72</v>
      </c>
      <c r="J488">
        <v>66.886039787912495</v>
      </c>
      <c r="K488">
        <f t="shared" si="36"/>
        <v>5.1139602120875054</v>
      </c>
      <c r="L488">
        <f t="shared" si="37"/>
        <v>5.1139602120875054</v>
      </c>
      <c r="M488">
        <f t="shared" si="38"/>
        <v>26.152589050814083</v>
      </c>
    </row>
    <row r="489" spans="9:13" x14ac:dyDescent="0.35">
      <c r="I489">
        <v>68</v>
      </c>
      <c r="J489">
        <v>69.229003092013102</v>
      </c>
      <c r="K489">
        <f t="shared" si="36"/>
        <v>-1.2290030920131017</v>
      </c>
      <c r="L489">
        <f t="shared" si="37"/>
        <v>1.2290030920131017</v>
      </c>
      <c r="M489">
        <f t="shared" si="38"/>
        <v>1.5104486001777644</v>
      </c>
    </row>
    <row r="490" spans="9:13" x14ac:dyDescent="0.35">
      <c r="I490">
        <v>69</v>
      </c>
      <c r="J490">
        <v>65.162237957568294</v>
      </c>
      <c r="K490">
        <f t="shared" si="36"/>
        <v>3.8377620424317058</v>
      </c>
      <c r="L490">
        <f t="shared" si="37"/>
        <v>3.8377620424317058</v>
      </c>
      <c r="M490">
        <f t="shared" si="38"/>
        <v>14.728417494329578</v>
      </c>
    </row>
    <row r="491" spans="9:13" x14ac:dyDescent="0.35">
      <c r="I491">
        <v>65</v>
      </c>
      <c r="J491">
        <v>67.441877929125596</v>
      </c>
      <c r="K491">
        <f t="shared" si="36"/>
        <v>-2.4418779291255959</v>
      </c>
      <c r="L491">
        <f t="shared" si="37"/>
        <v>2.4418779291255959</v>
      </c>
      <c r="M491">
        <f t="shared" si="38"/>
        <v>5.9627678207507087</v>
      </c>
    </row>
    <row r="492" spans="9:13" x14ac:dyDescent="0.35">
      <c r="I492">
        <v>74.2</v>
      </c>
      <c r="J492">
        <v>68.117326809586999</v>
      </c>
      <c r="K492">
        <f t="shared" si="36"/>
        <v>6.0826731904130042</v>
      </c>
      <c r="L492">
        <f t="shared" si="37"/>
        <v>6.0826731904130042</v>
      </c>
      <c r="M492">
        <f t="shared" si="38"/>
        <v>36.998913141369115</v>
      </c>
    </row>
    <row r="493" spans="9:13" x14ac:dyDescent="0.35">
      <c r="I493">
        <v>62</v>
      </c>
      <c r="J493">
        <v>65.950261651439902</v>
      </c>
      <c r="K493">
        <f t="shared" si="36"/>
        <v>-3.9502616514399023</v>
      </c>
      <c r="L493">
        <f t="shared" si="37"/>
        <v>3.9502616514399023</v>
      </c>
      <c r="M493">
        <f t="shared" si="38"/>
        <v>15.604567114836703</v>
      </c>
    </row>
    <row r="494" spans="9:13" x14ac:dyDescent="0.35">
      <c r="I494">
        <v>71.7</v>
      </c>
      <c r="J494">
        <v>66.9001116395888</v>
      </c>
      <c r="K494">
        <f t="shared" si="36"/>
        <v>4.7998883604112024</v>
      </c>
      <c r="L494">
        <f t="shared" si="37"/>
        <v>4.7998883604112024</v>
      </c>
      <c r="M494">
        <f t="shared" si="38"/>
        <v>23.038928272410942</v>
      </c>
    </row>
    <row r="495" spans="9:13" x14ac:dyDescent="0.35">
      <c r="I495">
        <v>60</v>
      </c>
      <c r="J495">
        <v>68.173614216292094</v>
      </c>
      <c r="K495">
        <f t="shared" si="36"/>
        <v>-8.1736142162920942</v>
      </c>
      <c r="L495">
        <f t="shared" si="37"/>
        <v>8.1736142162920942</v>
      </c>
      <c r="M495">
        <f t="shared" si="38"/>
        <v>66.807969356772219</v>
      </c>
    </row>
    <row r="496" spans="9:13" x14ac:dyDescent="0.35">
      <c r="I496">
        <v>69.5</v>
      </c>
      <c r="J496">
        <v>67.209692376466904</v>
      </c>
      <c r="K496">
        <f t="shared" si="36"/>
        <v>2.2903076235330957</v>
      </c>
      <c r="L496">
        <f t="shared" si="37"/>
        <v>2.2903076235330957</v>
      </c>
      <c r="M496">
        <f t="shared" si="38"/>
        <v>5.2455090104138167</v>
      </c>
    </row>
    <row r="497" spans="9:13" x14ac:dyDescent="0.35">
      <c r="I497">
        <v>64</v>
      </c>
      <c r="J497">
        <v>66.815680529531093</v>
      </c>
      <c r="K497">
        <f t="shared" si="36"/>
        <v>-2.8156805295310932</v>
      </c>
      <c r="L497">
        <f t="shared" si="37"/>
        <v>2.8156805295310932</v>
      </c>
      <c r="M497">
        <f t="shared" si="38"/>
        <v>7.9280568443804968</v>
      </c>
    </row>
    <row r="498" spans="9:13" x14ac:dyDescent="0.35">
      <c r="I498">
        <v>66.5</v>
      </c>
      <c r="J498">
        <v>67.357446819067903</v>
      </c>
      <c r="K498">
        <f t="shared" si="36"/>
        <v>-0.85744681906790277</v>
      </c>
      <c r="L498">
        <f t="shared" si="37"/>
        <v>0.85744681906790277</v>
      </c>
      <c r="M498">
        <f t="shared" si="38"/>
        <v>0.73521504752966482</v>
      </c>
    </row>
    <row r="499" spans="9:13" x14ac:dyDescent="0.35">
      <c r="I499">
        <v>70</v>
      </c>
      <c r="J499">
        <v>68.145470512939497</v>
      </c>
      <c r="K499">
        <f t="shared" si="36"/>
        <v>1.8545294870605034</v>
      </c>
      <c r="L499">
        <f t="shared" si="37"/>
        <v>1.8545294870605034</v>
      </c>
      <c r="M499">
        <f t="shared" si="38"/>
        <v>3.4392796183768937</v>
      </c>
    </row>
    <row r="500" spans="9:13" x14ac:dyDescent="0.35">
      <c r="I500">
        <v>69</v>
      </c>
      <c r="J500">
        <v>68.933494206811204</v>
      </c>
      <c r="K500">
        <f t="shared" si="36"/>
        <v>6.6505793188795792E-2</v>
      </c>
      <c r="L500">
        <f t="shared" si="37"/>
        <v>6.6505793188795792E-2</v>
      </c>
      <c r="M500">
        <f t="shared" si="38"/>
        <v>4.4230205276708763E-3</v>
      </c>
    </row>
    <row r="501" spans="9:13" x14ac:dyDescent="0.35">
      <c r="I501">
        <v>71</v>
      </c>
      <c r="J501">
        <v>67.195620524790698</v>
      </c>
      <c r="K501">
        <f t="shared" si="36"/>
        <v>3.8043794752093021</v>
      </c>
      <c r="L501">
        <f t="shared" si="37"/>
        <v>3.8043794752093021</v>
      </c>
      <c r="M501">
        <f t="shared" si="38"/>
        <v>14.473303191393805</v>
      </c>
    </row>
    <row r="502" spans="9:13" x14ac:dyDescent="0.35">
      <c r="I502">
        <v>72.7</v>
      </c>
      <c r="J502">
        <v>66.8142733443635</v>
      </c>
      <c r="K502">
        <f t="shared" si="36"/>
        <v>5.8857266556365033</v>
      </c>
      <c r="L502">
        <f t="shared" si="37"/>
        <v>5.8857266556365033</v>
      </c>
      <c r="M502">
        <f t="shared" si="38"/>
        <v>34.641778264870055</v>
      </c>
    </row>
    <row r="503" spans="9:13" x14ac:dyDescent="0.35">
      <c r="I503">
        <v>69</v>
      </c>
      <c r="J503">
        <v>65.922117948087404</v>
      </c>
      <c r="K503">
        <f t="shared" si="36"/>
        <v>3.0778820519125958</v>
      </c>
      <c r="L503">
        <f t="shared" si="37"/>
        <v>3.0778820519125958</v>
      </c>
      <c r="M503">
        <f t="shared" si="38"/>
        <v>9.4733579254856917</v>
      </c>
    </row>
    <row r="504" spans="9:13" x14ac:dyDescent="0.35">
      <c r="I504">
        <v>70</v>
      </c>
      <c r="J504">
        <v>67.005650527160896</v>
      </c>
      <c r="K504">
        <f t="shared" si="36"/>
        <v>2.9943494728391045</v>
      </c>
      <c r="L504">
        <f t="shared" si="37"/>
        <v>2.9943494728391045</v>
      </c>
      <c r="M504">
        <f t="shared" si="38"/>
        <v>8.9661287654918223</v>
      </c>
    </row>
    <row r="505" spans="9:13" x14ac:dyDescent="0.35">
      <c r="I505">
        <v>68</v>
      </c>
      <c r="J505">
        <v>67.455949780801802</v>
      </c>
      <c r="K505">
        <f t="shared" si="36"/>
        <v>0.54405021919819774</v>
      </c>
      <c r="L505">
        <f t="shared" si="37"/>
        <v>0.54405021919819774</v>
      </c>
      <c r="M505">
        <f t="shared" si="38"/>
        <v>0.29599064100960698</v>
      </c>
    </row>
    <row r="506" spans="9:13" x14ac:dyDescent="0.35">
      <c r="I506">
        <v>63</v>
      </c>
      <c r="J506">
        <v>67.441877929125596</v>
      </c>
      <c r="K506">
        <f t="shared" si="36"/>
        <v>-4.4418779291255959</v>
      </c>
      <c r="L506">
        <f t="shared" si="37"/>
        <v>4.4418779291255959</v>
      </c>
      <c r="M506">
        <f t="shared" si="38"/>
        <v>19.730279537253093</v>
      </c>
    </row>
    <row r="507" spans="9:13" x14ac:dyDescent="0.35">
      <c r="I507">
        <v>72.5</v>
      </c>
      <c r="J507">
        <v>67.413734225772998</v>
      </c>
      <c r="K507">
        <f t="shared" si="36"/>
        <v>5.0862657742270017</v>
      </c>
      <c r="L507">
        <f t="shared" si="37"/>
        <v>5.0862657742270017</v>
      </c>
      <c r="M507">
        <f t="shared" si="38"/>
        <v>25.870099526073002</v>
      </c>
    </row>
    <row r="508" spans="9:13" x14ac:dyDescent="0.35">
      <c r="I508">
        <v>65</v>
      </c>
      <c r="J508">
        <v>67.033794230513394</v>
      </c>
      <c r="K508">
        <f t="shared" si="36"/>
        <v>-2.0337942305133936</v>
      </c>
      <c r="L508">
        <f t="shared" si="37"/>
        <v>2.0337942305133936</v>
      </c>
      <c r="M508">
        <f t="shared" si="38"/>
        <v>4.1363189720695663</v>
      </c>
    </row>
    <row r="509" spans="9:13" x14ac:dyDescent="0.35">
      <c r="I509">
        <v>69</v>
      </c>
      <c r="J509">
        <v>66.548315347681793</v>
      </c>
      <c r="K509">
        <f t="shared" si="36"/>
        <v>2.4516846523182068</v>
      </c>
      <c r="L509">
        <f t="shared" si="37"/>
        <v>2.4516846523182068</v>
      </c>
      <c r="M509">
        <f t="shared" si="38"/>
        <v>6.0107576344126468</v>
      </c>
    </row>
    <row r="510" spans="9:13" x14ac:dyDescent="0.35">
      <c r="I510">
        <v>62.5</v>
      </c>
      <c r="J510">
        <v>66.098016094040901</v>
      </c>
      <c r="K510">
        <f t="shared" si="36"/>
        <v>-3.5980160940409007</v>
      </c>
      <c r="L510">
        <f t="shared" si="37"/>
        <v>3.5980160940409007</v>
      </c>
      <c r="M510">
        <f t="shared" si="38"/>
        <v>12.945719812977339</v>
      </c>
    </row>
    <row r="511" spans="9:13" x14ac:dyDescent="0.35">
      <c r="I511">
        <v>65.5</v>
      </c>
      <c r="J511">
        <v>63.726909086587703</v>
      </c>
      <c r="K511">
        <f t="shared" si="36"/>
        <v>1.7730909134122967</v>
      </c>
      <c r="L511">
        <f t="shared" si="37"/>
        <v>1.7730909134122967</v>
      </c>
      <c r="M511">
        <f t="shared" si="38"/>
        <v>3.1438513872252529</v>
      </c>
    </row>
    <row r="512" spans="9:13" x14ac:dyDescent="0.35">
      <c r="I512">
        <v>67</v>
      </c>
      <c r="J512">
        <v>68.145470512939497</v>
      </c>
      <c r="K512">
        <f t="shared" si="36"/>
        <v>-1.1454705129394966</v>
      </c>
      <c r="L512">
        <f t="shared" si="37"/>
        <v>1.1454705129394966</v>
      </c>
      <c r="M512">
        <f t="shared" si="38"/>
        <v>1.3121026960138735</v>
      </c>
    </row>
    <row r="513" spans="9:13" x14ac:dyDescent="0.35">
      <c r="I513">
        <v>67.5</v>
      </c>
      <c r="J513">
        <v>66.302057943346895</v>
      </c>
      <c r="K513">
        <f t="shared" si="36"/>
        <v>1.1979420566531047</v>
      </c>
      <c r="L513">
        <f t="shared" si="37"/>
        <v>1.1979420566531047</v>
      </c>
      <c r="M513">
        <f t="shared" si="38"/>
        <v>1.4350651710982703</v>
      </c>
    </row>
    <row r="514" spans="9:13" x14ac:dyDescent="0.35">
      <c r="I514">
        <v>65</v>
      </c>
      <c r="J514">
        <v>64.430501670401696</v>
      </c>
      <c r="K514">
        <f t="shared" si="36"/>
        <v>0.5694983295983036</v>
      </c>
      <c r="L514">
        <f t="shared" si="37"/>
        <v>0.5694983295983036</v>
      </c>
      <c r="M514">
        <f t="shared" si="38"/>
        <v>0.32432834741525807</v>
      </c>
    </row>
    <row r="515" spans="9:13" x14ac:dyDescent="0.35">
      <c r="I515">
        <v>65</v>
      </c>
      <c r="J515">
        <v>65.422567213579399</v>
      </c>
      <c r="K515">
        <f t="shared" si="36"/>
        <v>-0.42256721357939853</v>
      </c>
      <c r="L515">
        <f t="shared" si="37"/>
        <v>0.42256721357939853</v>
      </c>
      <c r="M515">
        <f t="shared" si="38"/>
        <v>0.178563049992257</v>
      </c>
    </row>
    <row r="516" spans="9:13" x14ac:dyDescent="0.35">
      <c r="I516">
        <v>64</v>
      </c>
      <c r="J516">
        <v>64.430501670401696</v>
      </c>
      <c r="K516">
        <f t="shared" ref="K516:K579" si="39">I516-J516</f>
        <v>-0.4305016704016964</v>
      </c>
      <c r="L516">
        <f t="shared" ref="L516:L579" si="40">ABS(K516)</f>
        <v>0.4305016704016964</v>
      </c>
      <c r="M516">
        <f t="shared" ref="M516:M579" si="41">K516^2</f>
        <v>0.18533168821865084</v>
      </c>
    </row>
    <row r="517" spans="9:13" x14ac:dyDescent="0.35">
      <c r="I517">
        <v>68</v>
      </c>
      <c r="J517">
        <v>65.598465359532895</v>
      </c>
      <c r="K517">
        <f t="shared" si="39"/>
        <v>2.401534640467105</v>
      </c>
      <c r="L517">
        <f t="shared" si="40"/>
        <v>2.401534640467105</v>
      </c>
      <c r="M517">
        <f t="shared" si="41"/>
        <v>5.7673686293634674</v>
      </c>
    </row>
    <row r="518" spans="9:13" x14ac:dyDescent="0.35">
      <c r="I518">
        <v>67</v>
      </c>
      <c r="J518">
        <v>66.766429048664094</v>
      </c>
      <c r="K518">
        <f t="shared" si="39"/>
        <v>0.23357095133590633</v>
      </c>
      <c r="L518">
        <f t="shared" si="40"/>
        <v>0.23357095133590633</v>
      </c>
      <c r="M518">
        <f t="shared" si="41"/>
        <v>5.455538930796032E-2</v>
      </c>
    </row>
    <row r="519" spans="9:13" x14ac:dyDescent="0.35">
      <c r="I519">
        <v>70.2</v>
      </c>
      <c r="J519">
        <v>67.589632371726495</v>
      </c>
      <c r="K519">
        <f t="shared" si="39"/>
        <v>2.610367628273508</v>
      </c>
      <c r="L519">
        <f t="shared" si="40"/>
        <v>2.610367628273508</v>
      </c>
      <c r="M519">
        <f t="shared" si="41"/>
        <v>6.8140191547382596</v>
      </c>
    </row>
    <row r="520" spans="9:13" x14ac:dyDescent="0.35">
      <c r="I520">
        <v>64</v>
      </c>
      <c r="J520">
        <v>66.330201646699507</v>
      </c>
      <c r="K520">
        <f t="shared" si="39"/>
        <v>-2.330201646699507</v>
      </c>
      <c r="L520">
        <f t="shared" si="40"/>
        <v>2.330201646699507</v>
      </c>
      <c r="M520">
        <f t="shared" si="41"/>
        <v>5.4298397142810941</v>
      </c>
    </row>
    <row r="521" spans="9:13" x14ac:dyDescent="0.35">
      <c r="I521">
        <v>67</v>
      </c>
      <c r="J521">
        <v>63.726909086587703</v>
      </c>
      <c r="K521">
        <f t="shared" si="39"/>
        <v>3.2730909134122967</v>
      </c>
      <c r="L521">
        <f t="shared" si="40"/>
        <v>3.2730909134122967</v>
      </c>
      <c r="M521">
        <f t="shared" si="41"/>
        <v>10.713124127462143</v>
      </c>
    </row>
    <row r="522" spans="9:13" x14ac:dyDescent="0.35">
      <c r="I522">
        <v>68.7</v>
      </c>
      <c r="J522">
        <v>67.455949780801802</v>
      </c>
      <c r="K522">
        <f t="shared" si="39"/>
        <v>1.2440502191982006</v>
      </c>
      <c r="L522">
        <f t="shared" si="40"/>
        <v>1.2440502191982006</v>
      </c>
      <c r="M522">
        <f t="shared" si="41"/>
        <v>1.5476609478870909</v>
      </c>
    </row>
    <row r="523" spans="9:13" x14ac:dyDescent="0.35">
      <c r="I523">
        <v>71.2</v>
      </c>
      <c r="J523">
        <v>65.893974244734807</v>
      </c>
      <c r="K523">
        <f t="shared" si="39"/>
        <v>5.3060257552651962</v>
      </c>
      <c r="L523">
        <f t="shared" si="40"/>
        <v>5.3060257552651962</v>
      </c>
      <c r="M523">
        <f t="shared" si="41"/>
        <v>28.153909315537597</v>
      </c>
    </row>
    <row r="524" spans="9:13" x14ac:dyDescent="0.35">
      <c r="I524">
        <v>61.5</v>
      </c>
      <c r="J524">
        <v>66.766429048664094</v>
      </c>
      <c r="K524">
        <f t="shared" si="39"/>
        <v>-5.2664290486640937</v>
      </c>
      <c r="L524">
        <f t="shared" si="40"/>
        <v>5.2664290486640937</v>
      </c>
      <c r="M524">
        <f t="shared" si="41"/>
        <v>27.735274924612991</v>
      </c>
    </row>
    <row r="525" spans="9:13" x14ac:dyDescent="0.35">
      <c r="I525">
        <v>66</v>
      </c>
      <c r="J525">
        <v>66.625710531901305</v>
      </c>
      <c r="K525">
        <f t="shared" si="39"/>
        <v>-0.62571053190130499</v>
      </c>
      <c r="L525">
        <f t="shared" si="40"/>
        <v>0.62571053190130499</v>
      </c>
      <c r="M525">
        <f t="shared" si="41"/>
        <v>0.39151366973221402</v>
      </c>
    </row>
    <row r="526" spans="9:13" x14ac:dyDescent="0.35">
      <c r="I526">
        <v>71</v>
      </c>
      <c r="J526">
        <v>67.631847926755299</v>
      </c>
      <c r="K526">
        <f t="shared" si="39"/>
        <v>3.3681520732447012</v>
      </c>
      <c r="L526">
        <f t="shared" si="40"/>
        <v>3.3681520732447012</v>
      </c>
      <c r="M526">
        <f t="shared" si="41"/>
        <v>11.344448388502579</v>
      </c>
    </row>
    <row r="527" spans="9:13" x14ac:dyDescent="0.35">
      <c r="I527">
        <v>65.2</v>
      </c>
      <c r="J527">
        <v>67.047866082189699</v>
      </c>
      <c r="K527">
        <f t="shared" si="39"/>
        <v>-1.8478660821896966</v>
      </c>
      <c r="L527">
        <f t="shared" si="40"/>
        <v>1.8478660821896966</v>
      </c>
      <c r="M527">
        <f t="shared" si="41"/>
        <v>3.4146090577070987</v>
      </c>
    </row>
    <row r="528" spans="9:13" x14ac:dyDescent="0.35">
      <c r="I528">
        <v>71.7</v>
      </c>
      <c r="J528">
        <v>66.752357196987901</v>
      </c>
      <c r="K528">
        <f t="shared" si="39"/>
        <v>4.9476428030121014</v>
      </c>
      <c r="L528">
        <f t="shared" si="40"/>
        <v>4.9476428030121014</v>
      </c>
      <c r="M528">
        <f t="shared" si="41"/>
        <v>24.479169306197445</v>
      </c>
    </row>
    <row r="529" spans="9:13" x14ac:dyDescent="0.35">
      <c r="I529">
        <v>66</v>
      </c>
      <c r="J529">
        <v>68.145470512939497</v>
      </c>
      <c r="K529">
        <f t="shared" si="39"/>
        <v>-2.1454705129394966</v>
      </c>
      <c r="L529">
        <f t="shared" si="40"/>
        <v>2.1454705129394966</v>
      </c>
      <c r="M529">
        <f t="shared" si="41"/>
        <v>4.6030437218928668</v>
      </c>
    </row>
    <row r="530" spans="9:13" x14ac:dyDescent="0.35">
      <c r="I530">
        <v>70.5</v>
      </c>
      <c r="J530">
        <v>67.617776075078993</v>
      </c>
      <c r="K530">
        <f t="shared" si="39"/>
        <v>2.8822239249210071</v>
      </c>
      <c r="L530">
        <f t="shared" si="40"/>
        <v>2.8822239249210071</v>
      </c>
      <c r="M530">
        <f t="shared" si="41"/>
        <v>8.3072147533870559</v>
      </c>
    </row>
    <row r="531" spans="9:13" x14ac:dyDescent="0.35">
      <c r="I531">
        <v>67</v>
      </c>
      <c r="J531">
        <v>66.330201646699507</v>
      </c>
      <c r="K531">
        <f t="shared" si="39"/>
        <v>0.66979835330049298</v>
      </c>
      <c r="L531">
        <f t="shared" si="40"/>
        <v>0.66979835330049298</v>
      </c>
      <c r="M531">
        <f t="shared" si="41"/>
        <v>0.44862983408405199</v>
      </c>
    </row>
    <row r="532" spans="9:13" x14ac:dyDescent="0.35">
      <c r="I532">
        <v>70</v>
      </c>
      <c r="J532">
        <v>66.815680529531093</v>
      </c>
      <c r="K532">
        <f t="shared" si="39"/>
        <v>3.1843194704689068</v>
      </c>
      <c r="L532">
        <f t="shared" si="40"/>
        <v>3.1843194704689068</v>
      </c>
      <c r="M532">
        <f t="shared" si="41"/>
        <v>10.13989049000738</v>
      </c>
    </row>
    <row r="533" spans="9:13" x14ac:dyDescent="0.35">
      <c r="I533">
        <v>68.5</v>
      </c>
      <c r="J533">
        <v>68.145470512939497</v>
      </c>
      <c r="K533">
        <f t="shared" si="39"/>
        <v>0.35452948706050336</v>
      </c>
      <c r="L533">
        <f t="shared" si="40"/>
        <v>0.35452948706050336</v>
      </c>
      <c r="M533">
        <f t="shared" si="41"/>
        <v>0.12569115719538362</v>
      </c>
    </row>
    <row r="534" spans="9:13" x14ac:dyDescent="0.35">
      <c r="I534">
        <v>61.5</v>
      </c>
      <c r="J534">
        <v>66.886039787912495</v>
      </c>
      <c r="K534">
        <f t="shared" si="39"/>
        <v>-5.3860397879124946</v>
      </c>
      <c r="L534">
        <f t="shared" si="40"/>
        <v>5.3860397879124946</v>
      </c>
      <c r="M534">
        <f t="shared" si="41"/>
        <v>29.009424596976469</v>
      </c>
    </row>
    <row r="535" spans="9:13" x14ac:dyDescent="0.35">
      <c r="I535">
        <v>63</v>
      </c>
      <c r="J535">
        <v>66.034692761497595</v>
      </c>
      <c r="K535">
        <f t="shared" si="39"/>
        <v>-3.0346927614975954</v>
      </c>
      <c r="L535">
        <f t="shared" si="40"/>
        <v>3.0346927614975954</v>
      </c>
      <c r="M535">
        <f t="shared" si="41"/>
        <v>9.2093601566859018</v>
      </c>
    </row>
    <row r="536" spans="9:13" x14ac:dyDescent="0.35">
      <c r="I536">
        <v>70</v>
      </c>
      <c r="J536">
        <v>67.441877929125596</v>
      </c>
      <c r="K536">
        <f t="shared" si="39"/>
        <v>2.5581220708744041</v>
      </c>
      <c r="L536">
        <f t="shared" si="40"/>
        <v>2.5581220708744041</v>
      </c>
      <c r="M536">
        <f t="shared" si="41"/>
        <v>6.54398852949475</v>
      </c>
    </row>
    <row r="537" spans="9:13" x14ac:dyDescent="0.35">
      <c r="I537">
        <v>73</v>
      </c>
      <c r="J537">
        <v>67.983644218662306</v>
      </c>
      <c r="K537">
        <f t="shared" si="39"/>
        <v>5.016355781337694</v>
      </c>
      <c r="L537">
        <f t="shared" si="40"/>
        <v>5.016355781337694</v>
      </c>
      <c r="M537">
        <f t="shared" si="41"/>
        <v>25.163825324960108</v>
      </c>
    </row>
    <row r="538" spans="9:13" x14ac:dyDescent="0.35">
      <c r="I538">
        <v>60</v>
      </c>
      <c r="J538">
        <v>66.548315347681793</v>
      </c>
      <c r="K538">
        <f t="shared" si="39"/>
        <v>-6.5483153476817932</v>
      </c>
      <c r="L538">
        <f t="shared" si="40"/>
        <v>6.5483153476817932</v>
      </c>
      <c r="M538">
        <f t="shared" si="41"/>
        <v>42.880433892684927</v>
      </c>
    </row>
    <row r="539" spans="9:13" x14ac:dyDescent="0.35">
      <c r="I539">
        <v>62</v>
      </c>
      <c r="J539">
        <v>66.492027940976698</v>
      </c>
      <c r="K539">
        <f t="shared" si="39"/>
        <v>-4.4920279409766977</v>
      </c>
      <c r="L539">
        <f t="shared" si="40"/>
        <v>4.4920279409766977</v>
      </c>
      <c r="M539">
        <f t="shared" si="41"/>
        <v>20.178315022515349</v>
      </c>
    </row>
    <row r="540" spans="9:13" x14ac:dyDescent="0.35">
      <c r="I540">
        <v>71</v>
      </c>
      <c r="J540">
        <v>65.788435357162697</v>
      </c>
      <c r="K540">
        <f t="shared" si="39"/>
        <v>5.2115646428373026</v>
      </c>
      <c r="L540">
        <f t="shared" si="40"/>
        <v>5.2115646428373026</v>
      </c>
      <c r="M540">
        <f t="shared" si="41"/>
        <v>27.1604060264719</v>
      </c>
    </row>
    <row r="541" spans="9:13" x14ac:dyDescent="0.35">
      <c r="I541">
        <v>61.7</v>
      </c>
      <c r="J541">
        <v>65.162237957568294</v>
      </c>
      <c r="K541">
        <f t="shared" si="39"/>
        <v>-3.4622379575682913</v>
      </c>
      <c r="L541">
        <f t="shared" si="40"/>
        <v>3.4622379575682913</v>
      </c>
      <c r="M541">
        <f t="shared" si="41"/>
        <v>11.987091674826653</v>
      </c>
    </row>
    <row r="542" spans="9:13" x14ac:dyDescent="0.35">
      <c r="I542">
        <v>64</v>
      </c>
      <c r="J542">
        <v>66.766429048664094</v>
      </c>
      <c r="K542">
        <f t="shared" si="39"/>
        <v>-2.7664290486640937</v>
      </c>
      <c r="L542">
        <f t="shared" si="40"/>
        <v>2.7664290486640937</v>
      </c>
      <c r="M542">
        <f t="shared" si="41"/>
        <v>7.6531296812925227</v>
      </c>
    </row>
    <row r="543" spans="9:13" x14ac:dyDescent="0.35">
      <c r="I543">
        <v>72</v>
      </c>
      <c r="J543">
        <v>67.821817924385101</v>
      </c>
      <c r="K543">
        <f t="shared" si="39"/>
        <v>4.1781820756148988</v>
      </c>
      <c r="L543">
        <f t="shared" si="40"/>
        <v>4.1781820756148988</v>
      </c>
      <c r="M543">
        <f t="shared" si="41"/>
        <v>17.457205456989623</v>
      </c>
    </row>
    <row r="544" spans="9:13" x14ac:dyDescent="0.35">
      <c r="I544">
        <v>65</v>
      </c>
      <c r="J544">
        <v>67.195620524790698</v>
      </c>
      <c r="K544">
        <f t="shared" si="39"/>
        <v>-2.1956205247906979</v>
      </c>
      <c r="L544">
        <f t="shared" si="40"/>
        <v>2.1956205247906979</v>
      </c>
      <c r="M544">
        <f t="shared" si="41"/>
        <v>4.8207494888821794</v>
      </c>
    </row>
    <row r="545" spans="9:13" x14ac:dyDescent="0.35">
      <c r="I545">
        <v>62</v>
      </c>
      <c r="J545">
        <v>65.950261651439902</v>
      </c>
      <c r="K545">
        <f t="shared" si="39"/>
        <v>-3.9502616514399023</v>
      </c>
      <c r="L545">
        <f t="shared" si="40"/>
        <v>3.9502616514399023</v>
      </c>
      <c r="M545">
        <f t="shared" si="41"/>
        <v>15.604567114836703</v>
      </c>
    </row>
    <row r="546" spans="9:13" x14ac:dyDescent="0.35">
      <c r="I546">
        <v>61.7</v>
      </c>
      <c r="J546">
        <v>69.046069020221395</v>
      </c>
      <c r="K546">
        <f t="shared" si="39"/>
        <v>-7.3460690202213925</v>
      </c>
      <c r="L546">
        <f t="shared" si="40"/>
        <v>7.3460690202213925</v>
      </c>
      <c r="M546">
        <f t="shared" si="41"/>
        <v>53.964730049856492</v>
      </c>
    </row>
    <row r="547" spans="9:13" x14ac:dyDescent="0.35">
      <c r="I547">
        <v>62.5</v>
      </c>
      <c r="J547">
        <v>65.232597215949696</v>
      </c>
      <c r="K547">
        <f t="shared" si="39"/>
        <v>-2.7325972159496956</v>
      </c>
      <c r="L547">
        <f t="shared" si="40"/>
        <v>2.7325972159496956</v>
      </c>
      <c r="M547">
        <f t="shared" si="41"/>
        <v>7.4670875446160272</v>
      </c>
    </row>
    <row r="548" spans="9:13" x14ac:dyDescent="0.35">
      <c r="I548">
        <v>72</v>
      </c>
      <c r="J548">
        <v>68.145470512939497</v>
      </c>
      <c r="K548">
        <f t="shared" si="39"/>
        <v>3.8545294870605034</v>
      </c>
      <c r="L548">
        <f t="shared" si="40"/>
        <v>3.8545294870605034</v>
      </c>
      <c r="M548">
        <f t="shared" si="41"/>
        <v>14.857397566618907</v>
      </c>
    </row>
    <row r="549" spans="9:13" x14ac:dyDescent="0.35">
      <c r="I549">
        <v>63.7</v>
      </c>
      <c r="J549">
        <v>67.047866082189699</v>
      </c>
      <c r="K549">
        <f t="shared" si="39"/>
        <v>-3.3478660821896966</v>
      </c>
      <c r="L549">
        <f t="shared" si="40"/>
        <v>3.3478660821896966</v>
      </c>
      <c r="M549">
        <f t="shared" si="41"/>
        <v>11.208207304276188</v>
      </c>
    </row>
    <row r="550" spans="9:13" x14ac:dyDescent="0.35">
      <c r="I550">
        <v>65</v>
      </c>
      <c r="J550">
        <v>66.358345350052005</v>
      </c>
      <c r="K550">
        <f t="shared" si="39"/>
        <v>-1.3583453500520051</v>
      </c>
      <c r="L550">
        <f t="shared" si="40"/>
        <v>1.3583453500520051</v>
      </c>
      <c r="M550">
        <f t="shared" si="41"/>
        <v>1.8451020900079043</v>
      </c>
    </row>
    <row r="551" spans="9:13" x14ac:dyDescent="0.35">
      <c r="I551">
        <v>62</v>
      </c>
      <c r="J551">
        <v>65.950261651439902</v>
      </c>
      <c r="K551">
        <f t="shared" si="39"/>
        <v>-3.9502616514399023</v>
      </c>
      <c r="L551">
        <f t="shared" si="40"/>
        <v>3.9502616514399023</v>
      </c>
      <c r="M551">
        <f t="shared" si="41"/>
        <v>15.604567114836703</v>
      </c>
    </row>
    <row r="552" spans="9:13" x14ac:dyDescent="0.35">
      <c r="I552">
        <v>64</v>
      </c>
      <c r="J552">
        <v>66.449812385947794</v>
      </c>
      <c r="K552">
        <f t="shared" si="39"/>
        <v>-2.4498123859477943</v>
      </c>
      <c r="L552">
        <f t="shared" si="40"/>
        <v>2.4498123859477943</v>
      </c>
      <c r="M552">
        <f t="shared" si="41"/>
        <v>6.0015807263432244</v>
      </c>
    </row>
    <row r="553" spans="9:13" x14ac:dyDescent="0.35">
      <c r="I553">
        <v>63</v>
      </c>
      <c r="J553">
        <v>63.726909086587703</v>
      </c>
      <c r="K553">
        <f t="shared" si="39"/>
        <v>-0.72690908658770326</v>
      </c>
      <c r="L553">
        <f t="shared" si="40"/>
        <v>0.72690908658770326</v>
      </c>
      <c r="M553">
        <f t="shared" si="41"/>
        <v>0.5283968201637691</v>
      </c>
    </row>
    <row r="554" spans="9:13" x14ac:dyDescent="0.35">
      <c r="I554">
        <v>63</v>
      </c>
      <c r="J554">
        <v>66.034692761497595</v>
      </c>
      <c r="K554">
        <f t="shared" si="39"/>
        <v>-3.0346927614975954</v>
      </c>
      <c r="L554">
        <f t="shared" si="40"/>
        <v>3.0346927614975954</v>
      </c>
      <c r="M554">
        <f t="shared" si="41"/>
        <v>9.2093601566859018</v>
      </c>
    </row>
    <row r="555" spans="9:13" x14ac:dyDescent="0.35">
      <c r="I555">
        <v>72</v>
      </c>
      <c r="J555">
        <v>66.1965190557748</v>
      </c>
      <c r="K555">
        <f t="shared" si="39"/>
        <v>5.8034809442251998</v>
      </c>
      <c r="L555">
        <f t="shared" si="40"/>
        <v>5.8034809442251998</v>
      </c>
      <c r="M555">
        <f t="shared" si="41"/>
        <v>33.680391069985014</v>
      </c>
    </row>
    <row r="556" spans="9:13" x14ac:dyDescent="0.35">
      <c r="I556">
        <v>63</v>
      </c>
      <c r="J556">
        <v>67.357446819067903</v>
      </c>
      <c r="K556">
        <f t="shared" si="39"/>
        <v>-4.3574468190679028</v>
      </c>
      <c r="L556">
        <f t="shared" si="40"/>
        <v>4.3574468190679028</v>
      </c>
      <c r="M556">
        <f t="shared" si="41"/>
        <v>18.987342781004983</v>
      </c>
    </row>
    <row r="557" spans="9:13" x14ac:dyDescent="0.35">
      <c r="I557">
        <v>73</v>
      </c>
      <c r="J557">
        <v>66.738285345311596</v>
      </c>
      <c r="K557">
        <f t="shared" si="39"/>
        <v>6.2617146546884044</v>
      </c>
      <c r="L557">
        <f t="shared" si="40"/>
        <v>6.2617146546884044</v>
      </c>
      <c r="M557">
        <f t="shared" si="41"/>
        <v>39.209070416739522</v>
      </c>
    </row>
    <row r="558" spans="9:13" x14ac:dyDescent="0.35">
      <c r="I558">
        <v>62.5</v>
      </c>
      <c r="J558">
        <v>66.330201646699507</v>
      </c>
      <c r="K558">
        <f t="shared" si="39"/>
        <v>-3.830201646699507</v>
      </c>
      <c r="L558">
        <f t="shared" si="40"/>
        <v>3.830201646699507</v>
      </c>
      <c r="M558">
        <f t="shared" si="41"/>
        <v>14.670444654379615</v>
      </c>
    </row>
    <row r="559" spans="9:13" x14ac:dyDescent="0.35">
      <c r="I559">
        <v>63</v>
      </c>
      <c r="J559">
        <v>66.034692761497595</v>
      </c>
      <c r="K559">
        <f t="shared" si="39"/>
        <v>-3.0346927614975954</v>
      </c>
      <c r="L559">
        <f t="shared" si="40"/>
        <v>3.0346927614975954</v>
      </c>
      <c r="M559">
        <f t="shared" si="41"/>
        <v>9.2093601566859018</v>
      </c>
    </row>
    <row r="560" spans="9:13" x14ac:dyDescent="0.35">
      <c r="I560">
        <v>68</v>
      </c>
      <c r="J560">
        <v>67.209692376466904</v>
      </c>
      <c r="K560">
        <f t="shared" si="39"/>
        <v>0.79030762353309569</v>
      </c>
      <c r="L560">
        <f t="shared" si="40"/>
        <v>0.79030762353309569</v>
      </c>
      <c r="M560">
        <f t="shared" si="41"/>
        <v>0.62458613981452926</v>
      </c>
    </row>
    <row r="561" spans="9:13" x14ac:dyDescent="0.35">
      <c r="I561">
        <v>60</v>
      </c>
      <c r="J561">
        <v>64.810441665661301</v>
      </c>
      <c r="K561">
        <f t="shared" si="39"/>
        <v>-4.8104416656613012</v>
      </c>
      <c r="L561">
        <f t="shared" si="40"/>
        <v>4.8104416656613012</v>
      </c>
      <c r="M561">
        <f t="shared" si="41"/>
        <v>23.140349018730273</v>
      </c>
    </row>
    <row r="562" spans="9:13" x14ac:dyDescent="0.35">
      <c r="I562">
        <v>68.5</v>
      </c>
      <c r="J562">
        <v>65.190381660920806</v>
      </c>
      <c r="K562">
        <f t="shared" si="39"/>
        <v>3.3096183390791936</v>
      </c>
      <c r="L562">
        <f t="shared" si="40"/>
        <v>3.3096183390791936</v>
      </c>
      <c r="M562">
        <f t="shared" si="41"/>
        <v>10.95357355036932</v>
      </c>
    </row>
    <row r="563" spans="9:13" x14ac:dyDescent="0.35">
      <c r="I563">
        <v>68.5</v>
      </c>
      <c r="J563">
        <v>64.381250189534697</v>
      </c>
      <c r="K563">
        <f t="shared" si="39"/>
        <v>4.1187498104653031</v>
      </c>
      <c r="L563">
        <f t="shared" si="40"/>
        <v>4.1187498104653031</v>
      </c>
      <c r="M563">
        <f t="shared" si="41"/>
        <v>16.964100001207971</v>
      </c>
    </row>
    <row r="564" spans="9:13" x14ac:dyDescent="0.35">
      <c r="I564">
        <v>64</v>
      </c>
      <c r="J564">
        <v>66.534243496005502</v>
      </c>
      <c r="K564">
        <f t="shared" si="39"/>
        <v>-2.5342434960055016</v>
      </c>
      <c r="L564">
        <f t="shared" si="40"/>
        <v>2.5342434960055016</v>
      </c>
      <c r="M564">
        <f t="shared" si="41"/>
        <v>6.4223900970461871</v>
      </c>
    </row>
    <row r="565" spans="9:13" x14ac:dyDescent="0.35">
      <c r="I565">
        <v>66</v>
      </c>
      <c r="J565">
        <v>67.033794230513394</v>
      </c>
      <c r="K565">
        <f t="shared" si="39"/>
        <v>-1.0337942305133936</v>
      </c>
      <c r="L565">
        <f t="shared" si="40"/>
        <v>1.0337942305133936</v>
      </c>
      <c r="M565">
        <f t="shared" si="41"/>
        <v>1.0687305110427796</v>
      </c>
    </row>
    <row r="566" spans="9:13" x14ac:dyDescent="0.35">
      <c r="I566">
        <v>67</v>
      </c>
      <c r="J566">
        <v>67.681099407622298</v>
      </c>
      <c r="K566">
        <f t="shared" si="39"/>
        <v>-0.68109940762229826</v>
      </c>
      <c r="L566">
        <f t="shared" si="40"/>
        <v>0.68109940762229826</v>
      </c>
      <c r="M566">
        <f t="shared" si="41"/>
        <v>0.46389640306344559</v>
      </c>
    </row>
    <row r="567" spans="9:13" x14ac:dyDescent="0.35">
      <c r="I567">
        <v>61</v>
      </c>
      <c r="J567">
        <v>67.061937933866005</v>
      </c>
      <c r="K567">
        <f t="shared" si="39"/>
        <v>-6.0619379338660053</v>
      </c>
      <c r="L567">
        <f t="shared" si="40"/>
        <v>6.0619379338660053</v>
      </c>
      <c r="M567">
        <f t="shared" si="41"/>
        <v>36.747091514043653</v>
      </c>
    </row>
    <row r="568" spans="9:13" x14ac:dyDescent="0.35">
      <c r="I568">
        <v>72.7</v>
      </c>
      <c r="J568">
        <v>69.883344194960102</v>
      </c>
      <c r="K568">
        <f t="shared" si="39"/>
        <v>2.8166558050399004</v>
      </c>
      <c r="L568">
        <f t="shared" si="40"/>
        <v>2.8166558050399004</v>
      </c>
      <c r="M568">
        <f t="shared" si="41"/>
        <v>7.9335499240649696</v>
      </c>
    </row>
    <row r="569" spans="9:13" x14ac:dyDescent="0.35">
      <c r="I569">
        <v>66.5</v>
      </c>
      <c r="J569">
        <v>67.2997522271951</v>
      </c>
      <c r="K569">
        <f t="shared" si="39"/>
        <v>-0.79975222719509986</v>
      </c>
      <c r="L569">
        <f t="shared" si="40"/>
        <v>0.79975222719509986</v>
      </c>
      <c r="M569">
        <f t="shared" si="41"/>
        <v>0.63960362490352263</v>
      </c>
    </row>
    <row r="570" spans="9:13" x14ac:dyDescent="0.35">
      <c r="I570">
        <v>70</v>
      </c>
      <c r="J570">
        <v>67.033794230513394</v>
      </c>
      <c r="K570">
        <f t="shared" si="39"/>
        <v>2.9662057694866064</v>
      </c>
      <c r="L570">
        <f t="shared" si="40"/>
        <v>2.9662057694866064</v>
      </c>
      <c r="M570">
        <f t="shared" si="41"/>
        <v>8.7983766669356314</v>
      </c>
    </row>
    <row r="571" spans="9:13" x14ac:dyDescent="0.35">
      <c r="I571">
        <v>66</v>
      </c>
      <c r="J571">
        <v>64.754154258956106</v>
      </c>
      <c r="K571">
        <f t="shared" si="39"/>
        <v>1.2458457410438939</v>
      </c>
      <c r="L571">
        <f t="shared" si="40"/>
        <v>1.2458457410438939</v>
      </c>
      <c r="M571">
        <f t="shared" si="41"/>
        <v>1.5521316104772092</v>
      </c>
    </row>
    <row r="572" spans="9:13" x14ac:dyDescent="0.35">
      <c r="I572">
        <v>67</v>
      </c>
      <c r="J572">
        <v>67.033794230513394</v>
      </c>
      <c r="K572">
        <f t="shared" si="39"/>
        <v>-3.3794230513393586E-2</v>
      </c>
      <c r="L572">
        <f t="shared" si="40"/>
        <v>3.3794230513393586E-2</v>
      </c>
      <c r="M572">
        <f t="shared" si="41"/>
        <v>1.142050015992382E-3</v>
      </c>
    </row>
    <row r="573" spans="9:13" x14ac:dyDescent="0.35">
      <c r="I573">
        <v>65</v>
      </c>
      <c r="J573">
        <v>68.117326809586999</v>
      </c>
      <c r="K573">
        <f t="shared" si="39"/>
        <v>-3.1173268095869986</v>
      </c>
      <c r="L573">
        <f t="shared" si="40"/>
        <v>3.1173268095869986</v>
      </c>
      <c r="M573">
        <f t="shared" si="41"/>
        <v>9.7177264377698549</v>
      </c>
    </row>
    <row r="574" spans="9:13" x14ac:dyDescent="0.35">
      <c r="I574">
        <v>62.5</v>
      </c>
      <c r="J574">
        <v>65.2748127709785</v>
      </c>
      <c r="K574">
        <f t="shared" si="39"/>
        <v>-2.7748127709784995</v>
      </c>
      <c r="L574">
        <f t="shared" si="40"/>
        <v>2.7748127709784995</v>
      </c>
      <c r="M574">
        <f t="shared" si="41"/>
        <v>7.6995859139853788</v>
      </c>
    </row>
    <row r="575" spans="9:13" x14ac:dyDescent="0.35">
      <c r="I575">
        <v>69</v>
      </c>
      <c r="J575">
        <v>65.105950550863099</v>
      </c>
      <c r="K575">
        <f t="shared" si="39"/>
        <v>3.8940494491369009</v>
      </c>
      <c r="L575">
        <f t="shared" si="40"/>
        <v>3.8940494491369009</v>
      </c>
      <c r="M575">
        <f t="shared" si="41"/>
        <v>15.163621112323401</v>
      </c>
    </row>
    <row r="576" spans="9:13" x14ac:dyDescent="0.35">
      <c r="I576">
        <v>70.5</v>
      </c>
      <c r="J576">
        <v>67.821817924385101</v>
      </c>
      <c r="K576">
        <f t="shared" si="39"/>
        <v>2.6781820756148988</v>
      </c>
      <c r="L576">
        <f t="shared" si="40"/>
        <v>2.6781820756148988</v>
      </c>
      <c r="M576">
        <f t="shared" si="41"/>
        <v>7.1726592301449275</v>
      </c>
    </row>
    <row r="577" spans="9:13" x14ac:dyDescent="0.35">
      <c r="I577">
        <v>69.5</v>
      </c>
      <c r="J577">
        <v>66.449812385947794</v>
      </c>
      <c r="K577">
        <f t="shared" si="39"/>
        <v>3.0501876140522057</v>
      </c>
      <c r="L577">
        <f t="shared" si="40"/>
        <v>3.0501876140522057</v>
      </c>
      <c r="M577">
        <f t="shared" si="41"/>
        <v>9.3036444809174874</v>
      </c>
    </row>
    <row r="578" spans="9:13" x14ac:dyDescent="0.35">
      <c r="I578">
        <v>70</v>
      </c>
      <c r="J578">
        <v>66.919812231935595</v>
      </c>
      <c r="K578">
        <f t="shared" si="39"/>
        <v>3.0801877680644054</v>
      </c>
      <c r="L578">
        <f t="shared" si="40"/>
        <v>3.0801877680644054</v>
      </c>
      <c r="M578">
        <f t="shared" si="41"/>
        <v>9.4875566865335834</v>
      </c>
    </row>
    <row r="579" spans="9:13" x14ac:dyDescent="0.35">
      <c r="I579">
        <v>62.5</v>
      </c>
      <c r="J579">
        <v>67.413734225772998</v>
      </c>
      <c r="K579">
        <f t="shared" si="39"/>
        <v>-4.9137342257729983</v>
      </c>
      <c r="L579">
        <f t="shared" si="40"/>
        <v>4.9137342257729983</v>
      </c>
      <c r="M579">
        <f t="shared" si="41"/>
        <v>24.144784041532969</v>
      </c>
    </row>
    <row r="580" spans="9:13" x14ac:dyDescent="0.35">
      <c r="I580">
        <v>60.5</v>
      </c>
      <c r="J580">
        <v>66.182447204098494</v>
      </c>
      <c r="K580">
        <f t="shared" ref="K580:K643" si="42">I580-J580</f>
        <v>-5.6824472040984944</v>
      </c>
      <c r="L580">
        <f t="shared" ref="L580:L643" si="43">ABS(K580)</f>
        <v>5.6824472040984944</v>
      </c>
      <c r="M580">
        <f t="shared" ref="M580:M643" si="44">K580^2</f>
        <v>32.290206227366795</v>
      </c>
    </row>
    <row r="581" spans="9:13" x14ac:dyDescent="0.35">
      <c r="I581">
        <v>62.5</v>
      </c>
      <c r="J581">
        <v>65.232597215949696</v>
      </c>
      <c r="K581">
        <f t="shared" si="42"/>
        <v>-2.7325972159496956</v>
      </c>
      <c r="L581">
        <f t="shared" si="43"/>
        <v>2.7325972159496956</v>
      </c>
      <c r="M581">
        <f t="shared" si="44"/>
        <v>7.4670875446160272</v>
      </c>
    </row>
    <row r="582" spans="9:13" x14ac:dyDescent="0.35">
      <c r="I582">
        <v>68</v>
      </c>
      <c r="J582">
        <v>65.654752766238005</v>
      </c>
      <c r="K582">
        <f t="shared" si="42"/>
        <v>2.3452472337619952</v>
      </c>
      <c r="L582">
        <f t="shared" si="43"/>
        <v>2.3452472337619952</v>
      </c>
      <c r="M582">
        <f t="shared" si="44"/>
        <v>5.5001845874682909</v>
      </c>
    </row>
    <row r="583" spans="9:13" x14ac:dyDescent="0.35">
      <c r="I583">
        <v>66</v>
      </c>
      <c r="J583">
        <v>66.330201646699507</v>
      </c>
      <c r="K583">
        <f t="shared" si="42"/>
        <v>-0.33020164669950702</v>
      </c>
      <c r="L583">
        <f t="shared" si="43"/>
        <v>0.33020164669950702</v>
      </c>
      <c r="M583">
        <f t="shared" si="44"/>
        <v>0.10903312748306605</v>
      </c>
    </row>
    <row r="584" spans="9:13" x14ac:dyDescent="0.35">
      <c r="I584">
        <v>61</v>
      </c>
      <c r="J584">
        <v>66.886039787912495</v>
      </c>
      <c r="K584">
        <f t="shared" si="42"/>
        <v>-5.8860397879124946</v>
      </c>
      <c r="L584">
        <f t="shared" si="43"/>
        <v>5.8860397879124946</v>
      </c>
      <c r="M584">
        <f t="shared" si="44"/>
        <v>34.645464384888967</v>
      </c>
    </row>
    <row r="585" spans="9:13" x14ac:dyDescent="0.35">
      <c r="I585">
        <v>67</v>
      </c>
      <c r="J585">
        <v>66.919812231935595</v>
      </c>
      <c r="K585">
        <f t="shared" si="42"/>
        <v>8.0187768064405418E-2</v>
      </c>
      <c r="L585">
        <f t="shared" si="43"/>
        <v>8.0187768064405418E-2</v>
      </c>
      <c r="M585">
        <f t="shared" si="44"/>
        <v>6.4300781471508771E-3</v>
      </c>
    </row>
    <row r="586" spans="9:13" x14ac:dyDescent="0.35">
      <c r="I586">
        <v>68</v>
      </c>
      <c r="J586">
        <v>64.430501670401696</v>
      </c>
      <c r="K586">
        <f t="shared" si="42"/>
        <v>3.5694983295983036</v>
      </c>
      <c r="L586">
        <f t="shared" si="43"/>
        <v>3.5694983295983036</v>
      </c>
      <c r="M586">
        <f t="shared" si="44"/>
        <v>12.74131832500508</v>
      </c>
    </row>
    <row r="587" spans="9:13" x14ac:dyDescent="0.35">
      <c r="I587">
        <v>64.5</v>
      </c>
      <c r="J587">
        <v>64.543076483812001</v>
      </c>
      <c r="K587">
        <f t="shared" si="42"/>
        <v>-4.3076483812001243E-2</v>
      </c>
      <c r="L587">
        <f t="shared" si="43"/>
        <v>4.3076483812001243E-2</v>
      </c>
      <c r="M587">
        <f t="shared" si="44"/>
        <v>1.8555834576056052E-3</v>
      </c>
    </row>
    <row r="588" spans="9:13" x14ac:dyDescent="0.35">
      <c r="I588">
        <v>63.2</v>
      </c>
      <c r="J588">
        <v>66.919812231935595</v>
      </c>
      <c r="K588">
        <f t="shared" si="42"/>
        <v>-3.7198122319355917</v>
      </c>
      <c r="L588">
        <f t="shared" si="43"/>
        <v>3.7198122319355917</v>
      </c>
      <c r="M588">
        <f t="shared" si="44"/>
        <v>13.837003040857649</v>
      </c>
    </row>
    <row r="589" spans="9:13" x14ac:dyDescent="0.35">
      <c r="I589">
        <v>63</v>
      </c>
      <c r="J589">
        <v>65.718076098781296</v>
      </c>
      <c r="K589">
        <f t="shared" si="42"/>
        <v>-2.718076098781296</v>
      </c>
      <c r="L589">
        <f t="shared" si="43"/>
        <v>2.718076098781296</v>
      </c>
      <c r="M589">
        <f t="shared" si="44"/>
        <v>7.387937678766149</v>
      </c>
    </row>
    <row r="590" spans="9:13" x14ac:dyDescent="0.35">
      <c r="I590">
        <v>63</v>
      </c>
      <c r="J590">
        <v>65.190381660920806</v>
      </c>
      <c r="K590">
        <f t="shared" si="42"/>
        <v>-2.1903816609208064</v>
      </c>
      <c r="L590">
        <f t="shared" si="43"/>
        <v>2.1903816609208064</v>
      </c>
      <c r="M590">
        <f t="shared" si="44"/>
        <v>4.7977718204981903</v>
      </c>
    </row>
    <row r="591" spans="9:13" x14ac:dyDescent="0.35">
      <c r="I591">
        <v>68</v>
      </c>
      <c r="J591">
        <v>65.232597215949696</v>
      </c>
      <c r="K591">
        <f t="shared" si="42"/>
        <v>2.7674027840503044</v>
      </c>
      <c r="L591">
        <f t="shared" si="43"/>
        <v>2.7674027840503044</v>
      </c>
      <c r="M591">
        <f t="shared" si="44"/>
        <v>7.6585181691693753</v>
      </c>
    </row>
    <row r="592" spans="9:13" x14ac:dyDescent="0.35">
      <c r="I592">
        <v>62</v>
      </c>
      <c r="J592">
        <v>66.738285345311596</v>
      </c>
      <c r="K592">
        <f t="shared" si="42"/>
        <v>-4.7382853453115956</v>
      </c>
      <c r="L592">
        <f t="shared" si="43"/>
        <v>4.7382853453115956</v>
      </c>
      <c r="M592">
        <f t="shared" si="44"/>
        <v>22.451348013594625</v>
      </c>
    </row>
    <row r="593" spans="9:13" x14ac:dyDescent="0.35">
      <c r="I593">
        <v>74</v>
      </c>
      <c r="J593">
        <v>66.977506823808298</v>
      </c>
      <c r="K593">
        <f t="shared" si="42"/>
        <v>7.022493176191702</v>
      </c>
      <c r="L593">
        <f t="shared" si="43"/>
        <v>7.022493176191702</v>
      </c>
      <c r="M593">
        <f t="shared" si="44"/>
        <v>49.315410409659016</v>
      </c>
    </row>
    <row r="594" spans="9:13" x14ac:dyDescent="0.35">
      <c r="I594">
        <v>64.2</v>
      </c>
      <c r="J594">
        <v>67.983644218662306</v>
      </c>
      <c r="K594">
        <f t="shared" si="42"/>
        <v>-3.7836442186623032</v>
      </c>
      <c r="L594">
        <f t="shared" si="43"/>
        <v>3.7836442186623032</v>
      </c>
      <c r="M594">
        <f t="shared" si="44"/>
        <v>14.315963573416671</v>
      </c>
    </row>
    <row r="595" spans="9:13" x14ac:dyDescent="0.35">
      <c r="I595">
        <v>71</v>
      </c>
      <c r="J595">
        <v>66.928255342941299</v>
      </c>
      <c r="K595">
        <f t="shared" si="42"/>
        <v>4.0717446570587015</v>
      </c>
      <c r="L595">
        <f t="shared" si="43"/>
        <v>4.0717446570587015</v>
      </c>
      <c r="M595">
        <f t="shared" si="44"/>
        <v>16.579104552286083</v>
      </c>
    </row>
    <row r="596" spans="9:13" x14ac:dyDescent="0.35">
      <c r="I596">
        <v>71</v>
      </c>
      <c r="J596">
        <v>67.821817924385101</v>
      </c>
      <c r="K596">
        <f t="shared" si="42"/>
        <v>3.1781820756148988</v>
      </c>
      <c r="L596">
        <f t="shared" si="43"/>
        <v>3.1781820756148988</v>
      </c>
      <c r="M596">
        <f t="shared" si="44"/>
        <v>10.100841305759827</v>
      </c>
    </row>
    <row r="597" spans="9:13" x14ac:dyDescent="0.35">
      <c r="I597">
        <v>61</v>
      </c>
      <c r="J597">
        <v>65.654752766238005</v>
      </c>
      <c r="K597">
        <f t="shared" si="42"/>
        <v>-4.6547527662380048</v>
      </c>
      <c r="L597">
        <f t="shared" si="43"/>
        <v>4.6547527662380048</v>
      </c>
      <c r="M597">
        <f t="shared" si="44"/>
        <v>21.666723314800358</v>
      </c>
    </row>
    <row r="598" spans="9:13" x14ac:dyDescent="0.35">
      <c r="I598">
        <v>69</v>
      </c>
      <c r="J598">
        <v>67.033794230513394</v>
      </c>
      <c r="K598">
        <f t="shared" si="42"/>
        <v>1.9662057694866064</v>
      </c>
      <c r="L598">
        <f t="shared" si="43"/>
        <v>1.9662057694866064</v>
      </c>
      <c r="M598">
        <f t="shared" si="44"/>
        <v>3.8659651279624181</v>
      </c>
    </row>
    <row r="599" spans="9:13" x14ac:dyDescent="0.35">
      <c r="I599">
        <v>70.5</v>
      </c>
      <c r="J599">
        <v>66.492027940976698</v>
      </c>
      <c r="K599">
        <f t="shared" si="42"/>
        <v>4.0079720590233023</v>
      </c>
      <c r="L599">
        <f t="shared" si="43"/>
        <v>4.0079720590233023</v>
      </c>
      <c r="M599">
        <f t="shared" si="44"/>
        <v>16.063840025911489</v>
      </c>
    </row>
    <row r="600" spans="9:13" x14ac:dyDescent="0.35">
      <c r="I600">
        <v>65.5</v>
      </c>
      <c r="J600">
        <v>65.788435357162697</v>
      </c>
      <c r="K600">
        <f t="shared" si="42"/>
        <v>-0.28843535716269741</v>
      </c>
      <c r="L600">
        <f t="shared" si="43"/>
        <v>0.28843535716269741</v>
      </c>
      <c r="M600">
        <f t="shared" si="44"/>
        <v>8.319495526157282E-2</v>
      </c>
    </row>
    <row r="601" spans="9:13" x14ac:dyDescent="0.35">
      <c r="I601">
        <v>70.5</v>
      </c>
      <c r="J601">
        <v>66.886039787912495</v>
      </c>
      <c r="K601">
        <f t="shared" si="42"/>
        <v>3.6139602120875054</v>
      </c>
      <c r="L601">
        <f t="shared" si="43"/>
        <v>3.6139602120875054</v>
      </c>
      <c r="M601">
        <f t="shared" si="44"/>
        <v>13.060708414551566</v>
      </c>
    </row>
    <row r="602" spans="9:13" x14ac:dyDescent="0.35">
      <c r="I602">
        <v>65</v>
      </c>
      <c r="J602">
        <v>65.514034249475301</v>
      </c>
      <c r="K602">
        <f t="shared" si="42"/>
        <v>-0.51403424947530141</v>
      </c>
      <c r="L602">
        <f t="shared" si="43"/>
        <v>0.51403424947530141</v>
      </c>
      <c r="M602">
        <f t="shared" si="44"/>
        <v>0.26423120963363639</v>
      </c>
    </row>
    <row r="603" spans="9:13" x14ac:dyDescent="0.35">
      <c r="I603">
        <v>65.5</v>
      </c>
      <c r="J603">
        <v>69.918523824150796</v>
      </c>
      <c r="K603">
        <f t="shared" si="42"/>
        <v>-4.418523824150796</v>
      </c>
      <c r="L603">
        <f t="shared" si="43"/>
        <v>4.418523824150796</v>
      </c>
      <c r="M603">
        <f t="shared" si="44"/>
        <v>19.523352784588173</v>
      </c>
    </row>
    <row r="604" spans="9:13" x14ac:dyDescent="0.35">
      <c r="I604">
        <v>69.7</v>
      </c>
      <c r="J604">
        <v>66.645411124248099</v>
      </c>
      <c r="K604">
        <f t="shared" si="42"/>
        <v>3.0545888757519037</v>
      </c>
      <c r="L604">
        <f t="shared" si="43"/>
        <v>3.0545888757519037</v>
      </c>
      <c r="M604">
        <f t="shared" si="44"/>
        <v>9.3305131998672799</v>
      </c>
    </row>
    <row r="605" spans="9:13" x14ac:dyDescent="0.35">
      <c r="I605">
        <v>73</v>
      </c>
      <c r="J605">
        <v>69.2571467953656</v>
      </c>
      <c r="K605">
        <f t="shared" si="42"/>
        <v>3.7428532046344003</v>
      </c>
      <c r="L605">
        <f t="shared" si="43"/>
        <v>3.7428532046344003</v>
      </c>
      <c r="M605">
        <f t="shared" si="44"/>
        <v>14.008950111441999</v>
      </c>
    </row>
    <row r="606" spans="9:13" x14ac:dyDescent="0.35">
      <c r="I606">
        <v>72</v>
      </c>
      <c r="J606">
        <v>67.983644218662306</v>
      </c>
      <c r="K606">
        <f t="shared" si="42"/>
        <v>4.016355781337694</v>
      </c>
      <c r="L606">
        <f t="shared" si="43"/>
        <v>4.016355781337694</v>
      </c>
      <c r="M606">
        <f t="shared" si="44"/>
        <v>16.13111376228472</v>
      </c>
    </row>
    <row r="607" spans="9:13" x14ac:dyDescent="0.35">
      <c r="I607">
        <v>66</v>
      </c>
      <c r="J607">
        <v>66.302057943346895</v>
      </c>
      <c r="K607">
        <f t="shared" si="42"/>
        <v>-0.30205794334689529</v>
      </c>
      <c r="L607">
        <f t="shared" si="43"/>
        <v>0.30205794334689529</v>
      </c>
      <c r="M607">
        <f t="shared" si="44"/>
        <v>9.1239001138956208E-2</v>
      </c>
    </row>
    <row r="608" spans="9:13" x14ac:dyDescent="0.35">
      <c r="I608">
        <v>65.7</v>
      </c>
      <c r="J608">
        <v>66.597566828548807</v>
      </c>
      <c r="K608">
        <f t="shared" si="42"/>
        <v>-0.8975668285488041</v>
      </c>
      <c r="L608">
        <f t="shared" si="43"/>
        <v>0.8975668285488041</v>
      </c>
      <c r="M608">
        <f t="shared" si="44"/>
        <v>0.80562621171115834</v>
      </c>
    </row>
    <row r="609" spans="9:13" x14ac:dyDescent="0.35">
      <c r="I609">
        <v>71.5</v>
      </c>
      <c r="J609">
        <v>64.923016479071507</v>
      </c>
      <c r="K609">
        <f t="shared" si="42"/>
        <v>6.5769835209284935</v>
      </c>
      <c r="L609">
        <f t="shared" si="43"/>
        <v>6.5769835209284935</v>
      </c>
      <c r="M609">
        <f t="shared" si="44"/>
        <v>43.256712234564965</v>
      </c>
    </row>
    <row r="610" spans="9:13" x14ac:dyDescent="0.35">
      <c r="I610">
        <v>63</v>
      </c>
      <c r="J610">
        <v>68.792775690048401</v>
      </c>
      <c r="K610">
        <f t="shared" si="42"/>
        <v>-5.7927756900484013</v>
      </c>
      <c r="L610">
        <f t="shared" si="43"/>
        <v>5.7927756900484013</v>
      </c>
      <c r="M610">
        <f t="shared" si="44"/>
        <v>33.556250195215732</v>
      </c>
    </row>
    <row r="611" spans="9:13" x14ac:dyDescent="0.35">
      <c r="I611">
        <v>63</v>
      </c>
      <c r="J611">
        <v>67.413734225772998</v>
      </c>
      <c r="K611">
        <f t="shared" si="42"/>
        <v>-4.4137342257729983</v>
      </c>
      <c r="L611">
        <f t="shared" si="43"/>
        <v>4.4137342257729983</v>
      </c>
      <c r="M611">
        <f t="shared" si="44"/>
        <v>19.48104981575997</v>
      </c>
    </row>
    <row r="612" spans="9:13" x14ac:dyDescent="0.35">
      <c r="I612">
        <v>66</v>
      </c>
      <c r="J612">
        <v>65.950261651439902</v>
      </c>
      <c r="K612">
        <f t="shared" si="42"/>
        <v>4.9738348560097734E-2</v>
      </c>
      <c r="L612">
        <f t="shared" si="43"/>
        <v>4.9738348560097734E-2</v>
      </c>
      <c r="M612">
        <f t="shared" si="44"/>
        <v>2.4739033174857763E-3</v>
      </c>
    </row>
    <row r="613" spans="9:13" x14ac:dyDescent="0.35">
      <c r="I613">
        <v>65.5</v>
      </c>
      <c r="J613">
        <v>66.492027940976698</v>
      </c>
      <c r="K613">
        <f t="shared" si="42"/>
        <v>-0.99202794097669766</v>
      </c>
      <c r="L613">
        <f t="shared" si="43"/>
        <v>0.99202794097669766</v>
      </c>
      <c r="M613">
        <f t="shared" si="44"/>
        <v>0.98411943567846638</v>
      </c>
    </row>
    <row r="614" spans="9:13" x14ac:dyDescent="0.35">
      <c r="I614">
        <v>65.5</v>
      </c>
      <c r="J614">
        <v>67.441877929125596</v>
      </c>
      <c r="K614">
        <f t="shared" si="42"/>
        <v>-1.9418779291255959</v>
      </c>
      <c r="L614">
        <f t="shared" si="43"/>
        <v>1.9418779291255959</v>
      </c>
      <c r="M614">
        <f t="shared" si="44"/>
        <v>3.7708898916251128</v>
      </c>
    </row>
    <row r="615" spans="9:13" x14ac:dyDescent="0.35">
      <c r="I615">
        <v>66</v>
      </c>
      <c r="J615">
        <v>68.089183106234401</v>
      </c>
      <c r="K615">
        <f t="shared" si="42"/>
        <v>-2.0891831062344011</v>
      </c>
      <c r="L615">
        <f t="shared" si="43"/>
        <v>2.0891831062344011</v>
      </c>
      <c r="M615">
        <f t="shared" si="44"/>
        <v>4.3646860513752204</v>
      </c>
    </row>
    <row r="616" spans="9:13" x14ac:dyDescent="0.35">
      <c r="I616">
        <v>63</v>
      </c>
      <c r="J616">
        <v>66.492027940976698</v>
      </c>
      <c r="K616">
        <f t="shared" si="42"/>
        <v>-3.4920279409766977</v>
      </c>
      <c r="L616">
        <f t="shared" si="43"/>
        <v>3.4920279409766977</v>
      </c>
      <c r="M616">
        <f t="shared" si="44"/>
        <v>12.194259140561954</v>
      </c>
    </row>
    <row r="617" spans="9:13" x14ac:dyDescent="0.35">
      <c r="I617">
        <v>73</v>
      </c>
      <c r="J617">
        <v>69.883344194960102</v>
      </c>
      <c r="K617">
        <f t="shared" si="42"/>
        <v>3.1166558050398976</v>
      </c>
      <c r="L617">
        <f t="shared" si="43"/>
        <v>3.1166558050398976</v>
      </c>
      <c r="M617">
        <f t="shared" si="44"/>
        <v>9.713543407088892</v>
      </c>
    </row>
    <row r="618" spans="9:13" x14ac:dyDescent="0.35">
      <c r="I618">
        <v>68</v>
      </c>
      <c r="J618">
        <v>63.930950935893797</v>
      </c>
      <c r="K618">
        <f t="shared" si="42"/>
        <v>4.0690490641062027</v>
      </c>
      <c r="L618">
        <f t="shared" si="43"/>
        <v>4.0690490641062027</v>
      </c>
      <c r="M618">
        <f t="shared" si="44"/>
        <v>16.557160286103564</v>
      </c>
    </row>
    <row r="619" spans="9:13" x14ac:dyDescent="0.35">
      <c r="I619">
        <v>63.5</v>
      </c>
      <c r="J619">
        <v>65.950261651439902</v>
      </c>
      <c r="K619">
        <f t="shared" si="42"/>
        <v>-2.4502616514399023</v>
      </c>
      <c r="L619">
        <f t="shared" si="43"/>
        <v>2.4502616514399023</v>
      </c>
      <c r="M619">
        <f t="shared" si="44"/>
        <v>6.0037821605169972</v>
      </c>
    </row>
    <row r="620" spans="9:13" x14ac:dyDescent="0.35">
      <c r="I620">
        <v>60</v>
      </c>
      <c r="J620">
        <v>66.449812385947794</v>
      </c>
      <c r="K620">
        <f t="shared" si="42"/>
        <v>-6.4498123859477943</v>
      </c>
      <c r="L620">
        <f t="shared" si="43"/>
        <v>6.4498123859477943</v>
      </c>
      <c r="M620">
        <f t="shared" si="44"/>
        <v>41.600079813925582</v>
      </c>
    </row>
    <row r="621" spans="9:13" x14ac:dyDescent="0.35">
      <c r="I621">
        <v>68</v>
      </c>
      <c r="J621">
        <v>65.542177952827799</v>
      </c>
      <c r="K621">
        <f t="shared" si="42"/>
        <v>2.4578220471722005</v>
      </c>
      <c r="L621">
        <f t="shared" si="43"/>
        <v>2.4578220471722005</v>
      </c>
      <c r="M621">
        <f t="shared" si="44"/>
        <v>6.0408892155657465</v>
      </c>
    </row>
    <row r="622" spans="9:13" x14ac:dyDescent="0.35">
      <c r="I622">
        <v>61</v>
      </c>
      <c r="J622">
        <v>67.589632371726495</v>
      </c>
      <c r="K622">
        <f t="shared" si="42"/>
        <v>-6.5896323717264949</v>
      </c>
      <c r="L622">
        <f t="shared" si="43"/>
        <v>6.5896323717264949</v>
      </c>
      <c r="M622">
        <f t="shared" si="44"/>
        <v>43.423254794505752</v>
      </c>
    </row>
    <row r="623" spans="9:13" x14ac:dyDescent="0.35">
      <c r="I623">
        <v>68</v>
      </c>
      <c r="J623">
        <v>68.792775690048401</v>
      </c>
      <c r="K623">
        <f t="shared" si="42"/>
        <v>-0.79277569004840132</v>
      </c>
      <c r="L623">
        <f t="shared" si="43"/>
        <v>0.79277569004840132</v>
      </c>
      <c r="M623">
        <f t="shared" si="44"/>
        <v>0.62849329473171889</v>
      </c>
    </row>
    <row r="624" spans="9:13" x14ac:dyDescent="0.35">
      <c r="I624">
        <v>68</v>
      </c>
      <c r="J624">
        <v>65.190381660920806</v>
      </c>
      <c r="K624">
        <f t="shared" si="42"/>
        <v>2.8096183390791936</v>
      </c>
      <c r="L624">
        <f t="shared" si="43"/>
        <v>2.8096183390791936</v>
      </c>
      <c r="M624">
        <f t="shared" si="44"/>
        <v>7.8939552112901259</v>
      </c>
    </row>
    <row r="625" spans="9:13" x14ac:dyDescent="0.35">
      <c r="I625">
        <v>67</v>
      </c>
      <c r="J625">
        <v>64.838585369013799</v>
      </c>
      <c r="K625">
        <f t="shared" si="42"/>
        <v>2.1614146309862008</v>
      </c>
      <c r="L625">
        <f t="shared" si="43"/>
        <v>2.1614146309862008</v>
      </c>
      <c r="M625">
        <f t="shared" si="44"/>
        <v>4.6717132070412148</v>
      </c>
    </row>
    <row r="626" spans="9:13" x14ac:dyDescent="0.35">
      <c r="I626">
        <v>71.5</v>
      </c>
      <c r="J626">
        <v>66.9001116395888</v>
      </c>
      <c r="K626">
        <f t="shared" si="42"/>
        <v>4.5998883604111995</v>
      </c>
      <c r="L626">
        <f t="shared" si="43"/>
        <v>4.5998883604111995</v>
      </c>
      <c r="M626">
        <f t="shared" si="44"/>
        <v>21.158972928246435</v>
      </c>
    </row>
    <row r="627" spans="9:13" x14ac:dyDescent="0.35">
      <c r="I627">
        <v>63.5</v>
      </c>
      <c r="J627">
        <v>66.752357196987901</v>
      </c>
      <c r="K627">
        <f t="shared" si="42"/>
        <v>-3.2523571969879015</v>
      </c>
      <c r="L627">
        <f t="shared" si="43"/>
        <v>3.2523571969879015</v>
      </c>
      <c r="M627">
        <f t="shared" si="44"/>
        <v>10.577827336799</v>
      </c>
    </row>
    <row r="628" spans="9:13" x14ac:dyDescent="0.35">
      <c r="I628">
        <v>64.5</v>
      </c>
      <c r="J628">
        <v>67.617776075078993</v>
      </c>
      <c r="K628">
        <f t="shared" si="42"/>
        <v>-3.1177760750789929</v>
      </c>
      <c r="L628">
        <f t="shared" si="43"/>
        <v>3.1177760750789929</v>
      </c>
      <c r="M628">
        <f t="shared" si="44"/>
        <v>9.7205276543349708</v>
      </c>
    </row>
    <row r="629" spans="9:13" x14ac:dyDescent="0.35">
      <c r="I629">
        <v>69</v>
      </c>
      <c r="J629">
        <v>68.525410508199101</v>
      </c>
      <c r="K629">
        <f t="shared" si="42"/>
        <v>0.4745894918008986</v>
      </c>
      <c r="L629">
        <f t="shared" si="43"/>
        <v>0.4745894918008986</v>
      </c>
      <c r="M629">
        <f t="shared" si="44"/>
        <v>0.22523518572783519</v>
      </c>
    </row>
    <row r="630" spans="9:13" x14ac:dyDescent="0.35">
      <c r="I630">
        <v>62.5</v>
      </c>
      <c r="J630">
        <v>66.625710531901305</v>
      </c>
      <c r="K630">
        <f t="shared" si="42"/>
        <v>-4.125710531901305</v>
      </c>
      <c r="L630">
        <f t="shared" si="43"/>
        <v>4.125710531901305</v>
      </c>
      <c r="M630">
        <f t="shared" si="44"/>
        <v>17.021487393041348</v>
      </c>
    </row>
    <row r="631" spans="9:13" x14ac:dyDescent="0.35">
      <c r="I631">
        <v>66</v>
      </c>
      <c r="J631">
        <v>66.886039787912495</v>
      </c>
      <c r="K631">
        <f t="shared" si="42"/>
        <v>-0.8860397879124946</v>
      </c>
      <c r="L631">
        <f t="shared" si="43"/>
        <v>0.8860397879124946</v>
      </c>
      <c r="M631">
        <f t="shared" si="44"/>
        <v>0.78506650576401837</v>
      </c>
    </row>
    <row r="632" spans="9:13" x14ac:dyDescent="0.35">
      <c r="I632">
        <v>63</v>
      </c>
      <c r="J632">
        <v>65.950261651439902</v>
      </c>
      <c r="K632">
        <f t="shared" si="42"/>
        <v>-2.9502616514399023</v>
      </c>
      <c r="L632">
        <f t="shared" si="43"/>
        <v>2.9502616514399023</v>
      </c>
      <c r="M632">
        <f t="shared" si="44"/>
        <v>8.7040438119568986</v>
      </c>
    </row>
    <row r="633" spans="9:13" x14ac:dyDescent="0.35">
      <c r="I633">
        <v>60</v>
      </c>
      <c r="J633">
        <v>64.810441665661301</v>
      </c>
      <c r="K633">
        <f t="shared" si="42"/>
        <v>-4.8104416656613012</v>
      </c>
      <c r="L633">
        <f t="shared" si="43"/>
        <v>4.8104416656613012</v>
      </c>
      <c r="M633">
        <f t="shared" si="44"/>
        <v>23.140349018730273</v>
      </c>
    </row>
    <row r="634" spans="9:13" x14ac:dyDescent="0.35">
      <c r="I634">
        <v>61.5</v>
      </c>
      <c r="J634">
        <v>66.098016094040901</v>
      </c>
      <c r="K634">
        <f t="shared" si="42"/>
        <v>-4.5980160940409007</v>
      </c>
      <c r="L634">
        <f t="shared" si="43"/>
        <v>4.5980160940409007</v>
      </c>
      <c r="M634">
        <f t="shared" si="44"/>
        <v>21.141752001059142</v>
      </c>
    </row>
    <row r="635" spans="9:13" x14ac:dyDescent="0.35">
      <c r="I635">
        <v>71</v>
      </c>
      <c r="J635">
        <v>67.153404969761795</v>
      </c>
      <c r="K635">
        <f t="shared" si="42"/>
        <v>3.8465950302382055</v>
      </c>
      <c r="L635">
        <f t="shared" si="43"/>
        <v>3.8465950302382055</v>
      </c>
      <c r="M635">
        <f t="shared" si="44"/>
        <v>14.796293326653261</v>
      </c>
    </row>
    <row r="636" spans="9:13" x14ac:dyDescent="0.35">
      <c r="I636">
        <v>62</v>
      </c>
      <c r="J636">
        <v>66.386489053404603</v>
      </c>
      <c r="K636">
        <f t="shared" si="42"/>
        <v>-4.3864890534046026</v>
      </c>
      <c r="L636">
        <f t="shared" si="43"/>
        <v>4.3864890534046026</v>
      </c>
      <c r="M636">
        <f t="shared" si="44"/>
        <v>19.241286215638407</v>
      </c>
    </row>
    <row r="637" spans="9:13" x14ac:dyDescent="0.35">
      <c r="I637">
        <v>64</v>
      </c>
      <c r="J637">
        <v>66.9001116395888</v>
      </c>
      <c r="K637">
        <f t="shared" si="42"/>
        <v>-2.9001116395888005</v>
      </c>
      <c r="L637">
        <f t="shared" si="43"/>
        <v>2.9001116395888005</v>
      </c>
      <c r="M637">
        <f t="shared" si="44"/>
        <v>8.41064752207844</v>
      </c>
    </row>
    <row r="638" spans="9:13" x14ac:dyDescent="0.35">
      <c r="I638">
        <v>70</v>
      </c>
      <c r="J638">
        <v>66.653854235253903</v>
      </c>
      <c r="K638">
        <f t="shared" si="42"/>
        <v>3.3461457647460975</v>
      </c>
      <c r="L638">
        <f t="shared" si="43"/>
        <v>3.3461457647460975</v>
      </c>
      <c r="M638">
        <f t="shared" si="44"/>
        <v>11.196691478928246</v>
      </c>
    </row>
    <row r="639" spans="9:13" x14ac:dyDescent="0.35">
      <c r="I639">
        <v>64</v>
      </c>
      <c r="J639">
        <v>64.923016479071507</v>
      </c>
      <c r="K639">
        <f t="shared" si="42"/>
        <v>-0.92301647907150652</v>
      </c>
      <c r="L639">
        <f t="shared" si="43"/>
        <v>0.92301647907150652</v>
      </c>
      <c r="M639">
        <f t="shared" si="44"/>
        <v>0.8519594206375608</v>
      </c>
    </row>
    <row r="640" spans="9:13" x14ac:dyDescent="0.35">
      <c r="I640">
        <v>65</v>
      </c>
      <c r="J640">
        <v>67.061937933866005</v>
      </c>
      <c r="K640">
        <f t="shared" si="42"/>
        <v>-2.0619379338660053</v>
      </c>
      <c r="L640">
        <f t="shared" si="43"/>
        <v>2.0619379338660053</v>
      </c>
      <c r="M640">
        <f t="shared" si="44"/>
        <v>4.2515880431156106</v>
      </c>
    </row>
    <row r="641" spans="9:13" x14ac:dyDescent="0.35">
      <c r="I641">
        <v>69</v>
      </c>
      <c r="J641">
        <v>69.883344194960102</v>
      </c>
      <c r="K641">
        <f t="shared" si="42"/>
        <v>-0.88334419496010241</v>
      </c>
      <c r="L641">
        <f t="shared" si="43"/>
        <v>0.88334419496010241</v>
      </c>
      <c r="M641">
        <f t="shared" si="44"/>
        <v>0.78029696676971139</v>
      </c>
    </row>
    <row r="642" spans="9:13" x14ac:dyDescent="0.35">
      <c r="I642">
        <v>65</v>
      </c>
      <c r="J642">
        <v>67.413734225772998</v>
      </c>
      <c r="K642">
        <f t="shared" si="42"/>
        <v>-2.4137342257729983</v>
      </c>
      <c r="L642">
        <f t="shared" si="43"/>
        <v>2.4137342257729983</v>
      </c>
      <c r="M642">
        <f t="shared" si="44"/>
        <v>5.826112912667976</v>
      </c>
    </row>
    <row r="643" spans="9:13" x14ac:dyDescent="0.35">
      <c r="I643">
        <v>68</v>
      </c>
      <c r="J643">
        <v>67.681099407622298</v>
      </c>
      <c r="K643">
        <f t="shared" si="42"/>
        <v>0.31890059237770174</v>
      </c>
      <c r="L643">
        <f t="shared" si="43"/>
        <v>0.31890059237770174</v>
      </c>
      <c r="M643">
        <f t="shared" si="44"/>
        <v>0.10169758781884908</v>
      </c>
    </row>
    <row r="644" spans="9:13" x14ac:dyDescent="0.35">
      <c r="I644">
        <v>62</v>
      </c>
      <c r="J644">
        <v>64.979303885776602</v>
      </c>
      <c r="K644">
        <f t="shared" ref="K644:K655" si="45">I644-J644</f>
        <v>-2.9793038857766021</v>
      </c>
      <c r="L644">
        <f t="shared" ref="L644:L655" si="46">ABS(K644)</f>
        <v>2.9793038857766021</v>
      </c>
      <c r="M644">
        <f t="shared" ref="M644:M655" si="47">K644^2</f>
        <v>8.8762516438035597</v>
      </c>
    </row>
    <row r="645" spans="9:13" x14ac:dyDescent="0.35">
      <c r="I645">
        <v>64</v>
      </c>
      <c r="J645">
        <v>65.190381660920806</v>
      </c>
      <c r="K645">
        <f t="shared" si="45"/>
        <v>-1.1903816609208064</v>
      </c>
      <c r="L645">
        <f t="shared" si="46"/>
        <v>1.1903816609208064</v>
      </c>
      <c r="M645">
        <f t="shared" si="47"/>
        <v>1.4170084986565779</v>
      </c>
    </row>
    <row r="646" spans="9:13" x14ac:dyDescent="0.35">
      <c r="I646">
        <v>61.5</v>
      </c>
      <c r="J646">
        <v>65.950261651439902</v>
      </c>
      <c r="K646">
        <f t="shared" si="45"/>
        <v>-4.4502616514399023</v>
      </c>
      <c r="L646">
        <f t="shared" si="46"/>
        <v>4.4502616514399023</v>
      </c>
      <c r="M646">
        <f t="shared" si="47"/>
        <v>19.804828766276607</v>
      </c>
    </row>
    <row r="647" spans="9:13" x14ac:dyDescent="0.35">
      <c r="I647">
        <v>62.5</v>
      </c>
      <c r="J647">
        <v>66.703105716120902</v>
      </c>
      <c r="K647">
        <f t="shared" si="45"/>
        <v>-4.203105716120902</v>
      </c>
      <c r="L647">
        <f t="shared" si="46"/>
        <v>4.203105716120902</v>
      </c>
      <c r="M647">
        <f t="shared" si="47"/>
        <v>17.666097660888202</v>
      </c>
    </row>
    <row r="648" spans="9:13" x14ac:dyDescent="0.35">
      <c r="I648">
        <v>62</v>
      </c>
      <c r="J648">
        <v>65.436639065255704</v>
      </c>
      <c r="K648">
        <f t="shared" si="45"/>
        <v>-3.4366390652557044</v>
      </c>
      <c r="L648">
        <f t="shared" si="46"/>
        <v>3.4366390652557044</v>
      </c>
      <c r="M648">
        <f t="shared" si="47"/>
        <v>11.810488064841602</v>
      </c>
    </row>
    <row r="649" spans="9:13" x14ac:dyDescent="0.35">
      <c r="I649">
        <v>65</v>
      </c>
      <c r="J649">
        <v>66.766429048664094</v>
      </c>
      <c r="K649">
        <f t="shared" si="45"/>
        <v>-1.7664290486640937</v>
      </c>
      <c r="L649">
        <f t="shared" si="46"/>
        <v>1.7664290486640937</v>
      </c>
      <c r="M649">
        <f t="shared" si="47"/>
        <v>3.1202715839643349</v>
      </c>
    </row>
    <row r="650" spans="9:13" x14ac:dyDescent="0.35">
      <c r="I650">
        <v>64.5</v>
      </c>
      <c r="J650">
        <v>67.807746072708795</v>
      </c>
      <c r="K650">
        <f t="shared" si="45"/>
        <v>-3.3077460727087953</v>
      </c>
      <c r="L650">
        <f t="shared" si="46"/>
        <v>3.3077460727087953</v>
      </c>
      <c r="M650">
        <f t="shared" si="47"/>
        <v>10.94118408152046</v>
      </c>
    </row>
    <row r="651" spans="9:13" x14ac:dyDescent="0.35">
      <c r="I651">
        <v>70</v>
      </c>
      <c r="J651">
        <v>67.681099407622298</v>
      </c>
      <c r="K651">
        <f t="shared" si="45"/>
        <v>2.3189005923777017</v>
      </c>
      <c r="L651">
        <f t="shared" si="46"/>
        <v>2.3189005923777017</v>
      </c>
      <c r="M651">
        <f t="shared" si="47"/>
        <v>5.3772999573296563</v>
      </c>
    </row>
    <row r="652" spans="9:13" x14ac:dyDescent="0.35">
      <c r="I652">
        <v>68.5</v>
      </c>
      <c r="J652">
        <v>66.330201646699507</v>
      </c>
      <c r="K652">
        <f t="shared" si="45"/>
        <v>2.169798353300493</v>
      </c>
      <c r="L652">
        <f t="shared" si="46"/>
        <v>2.169798353300493</v>
      </c>
      <c r="M652">
        <f t="shared" si="47"/>
        <v>4.7080248939855309</v>
      </c>
    </row>
    <row r="653" spans="9:13" x14ac:dyDescent="0.35">
      <c r="I653">
        <v>70.5</v>
      </c>
      <c r="J653">
        <v>69.390829386290307</v>
      </c>
      <c r="K653">
        <f t="shared" si="45"/>
        <v>1.1091706137096935</v>
      </c>
      <c r="L653">
        <f t="shared" si="46"/>
        <v>1.1091706137096935</v>
      </c>
      <c r="M653">
        <f t="shared" si="47"/>
        <v>1.230259450317138</v>
      </c>
    </row>
    <row r="654" spans="9:13" x14ac:dyDescent="0.35">
      <c r="I654">
        <v>68.2</v>
      </c>
      <c r="J654">
        <v>66.316129795023201</v>
      </c>
      <c r="K654">
        <f t="shared" si="45"/>
        <v>1.8838702049768017</v>
      </c>
      <c r="L654">
        <f t="shared" si="46"/>
        <v>1.8838702049768017</v>
      </c>
      <c r="M654">
        <f t="shared" si="47"/>
        <v>3.548966949199337</v>
      </c>
    </row>
    <row r="655" spans="9:13" x14ac:dyDescent="0.35">
      <c r="I655">
        <v>65.5</v>
      </c>
      <c r="J655">
        <v>66.919812231935595</v>
      </c>
      <c r="K655">
        <f t="shared" si="45"/>
        <v>-1.4198122319355946</v>
      </c>
      <c r="L655">
        <f t="shared" si="46"/>
        <v>1.4198122319355946</v>
      </c>
      <c r="M655">
        <f t="shared" si="47"/>
        <v>2.0158667739539347</v>
      </c>
    </row>
    <row r="657" spans="12:14" x14ac:dyDescent="0.35">
      <c r="L657" t="s">
        <v>273</v>
      </c>
      <c r="M657" t="s">
        <v>275</v>
      </c>
      <c r="N657" t="s">
        <v>276</v>
      </c>
    </row>
    <row r="658" spans="12:14" x14ac:dyDescent="0.35">
      <c r="L658">
        <f>AVERAGE(L3:L656)</f>
        <v>2.9193668203281993</v>
      </c>
      <c r="M658">
        <f>AVERAGE(M3:M656)</f>
        <v>11.890429523408788</v>
      </c>
      <c r="N658">
        <f>SQRT(M658)</f>
        <v>3.4482502118333564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ADAA1-CFD4-455E-A077-35CAB59C164D}">
  <dimension ref="B2:B9"/>
  <sheetViews>
    <sheetView workbookViewId="0">
      <selection activeCell="B5" sqref="B5"/>
    </sheetView>
  </sheetViews>
  <sheetFormatPr defaultRowHeight="14.5" x14ac:dyDescent="0.35"/>
  <cols>
    <col min="2" max="2" width="12.08984375" bestFit="1" customWidth="1"/>
  </cols>
  <sheetData>
    <row r="2" spans="2:2" x14ac:dyDescent="0.35">
      <c r="B2" t="s">
        <v>74</v>
      </c>
    </row>
    <row r="3" spans="2:2" x14ac:dyDescent="0.35">
      <c r="B3" t="s">
        <v>152</v>
      </c>
    </row>
    <row r="4" spans="2:2" x14ac:dyDescent="0.35">
      <c r="B4" t="s">
        <v>76</v>
      </c>
    </row>
    <row r="5" spans="2:2" x14ac:dyDescent="0.35">
      <c r="B5" t="s">
        <v>75</v>
      </c>
    </row>
    <row r="6" spans="2:2" x14ac:dyDescent="0.35">
      <c r="B6" t="s">
        <v>147</v>
      </c>
    </row>
    <row r="7" spans="2:2" x14ac:dyDescent="0.35">
      <c r="B7" t="s">
        <v>148</v>
      </c>
    </row>
    <row r="8" spans="2:2" x14ac:dyDescent="0.35">
      <c r="B8" t="s">
        <v>259</v>
      </c>
    </row>
    <row r="9" spans="2:2" x14ac:dyDescent="0.35">
      <c r="B9" t="s">
        <v>260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What is Machine Learning</vt:lpstr>
      <vt:lpstr>ML Vocabulary</vt:lpstr>
      <vt:lpstr>Supervised ML</vt:lpstr>
      <vt:lpstr>ML Pipeline</vt:lpstr>
      <vt:lpstr>Linear Regression</vt:lpstr>
      <vt:lpstr>Evaluating Linear Regression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Sandy Lauguico</dc:creator>
  <cp:lastModifiedBy>Sandy Lauguico</cp:lastModifiedBy>
  <dcterms:created xsi:type="dcterms:W3CDTF">2024-03-26T05:16:05Z</dcterms:created>
  <dcterms:modified xsi:type="dcterms:W3CDTF">2024-04-04T04:24:01Z</dcterms:modified>
</cp:coreProperties>
</file>