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Bảng lương tháng 12022" sheetId="5" r:id="rId8"/>
    <sheet state="visible" name="Trang tính1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  <definedName hidden="1" localSheetId="4" name="_xlnm._FilterDatabase">'Bảng lương tháng 12022'!$Q$4:$R$33</definedName>
    <definedName hidden="1" localSheetId="4" name="Z_471F9808_15FF_48B6_B3AD_8AD7DEB185A8_.wvu.FilterData">'Bảng lương tháng 12022'!$Q$4:$R$34</definedName>
  </definedNames>
  <calcPr/>
  <customWorkbookViews>
    <customWorkbookView activeSheetId="0" maximized="1" windowHeight="0" windowWidth="0" guid="{471F9808-15FF-48B6-B3AD-8AD7DEB185A8}" name="Bộ lọc 1"/>
  </customWorkbookViews>
</workbook>
</file>

<file path=xl/sharedStrings.xml><?xml version="1.0" encoding="utf-8"?>
<sst xmlns="http://schemas.openxmlformats.org/spreadsheetml/2006/main" count="356" uniqueCount="287">
  <si>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</si>
  <si>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</si>
  <si>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</si>
  <si>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</si>
  <si>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</si>
  <si>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</si>
  <si>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</si>
  <si>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</si>
  <si>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</si>
  <si>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</si>
  <si>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</si>
  <si>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</si>
  <si>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</si>
  <si>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chả tiền bảng menu quán hu tiu</t>
  </si>
  <si>
    <t>bún ký</t>
  </si>
  <si>
    <t>bun tuoi gói 500g</t>
  </si>
  <si>
    <t>tiền ship chả hàng của gar</t>
  </si>
  <si>
    <t xml:space="preserve">bún luộc </t>
  </si>
  <si>
    <t xml:space="preserve">gạo trắng </t>
  </si>
  <si>
    <t>gạo lứt vàng</t>
  </si>
  <si>
    <t xml:space="preserve">anh hiền lấy </t>
  </si>
  <si>
    <t>lương chị vân</t>
  </si>
  <si>
    <t xml:space="preserve">ship </t>
  </si>
  <si>
    <t>mua bông trắng bông xanh</t>
  </si>
  <si>
    <t>chả ship</t>
  </si>
  <si>
    <t>quay nau chin</t>
  </si>
  <si>
    <t>bun tuoi</t>
  </si>
  <si>
    <t>duong mia bien hoa</t>
  </si>
  <si>
    <t>tuong ot</t>
  </si>
  <si>
    <t>bình gas xám</t>
  </si>
  <si>
    <t>xà lách lolo xanh</t>
  </si>
  <si>
    <t>bún tươi gói 500gr</t>
  </si>
  <si>
    <t xml:space="preserve">hành lá </t>
  </si>
  <si>
    <t>0.33</t>
  </si>
  <si>
    <t>giấy lâu măt pủi gói 220</t>
  </si>
  <si>
    <t>BG OMO comfo tinh dầu thơm</t>
  </si>
  <si>
    <t>lô 4 túi rác den có quai bhx</t>
  </si>
  <si>
    <t>bột điều thiên thành hủ 50g</t>
  </si>
  <si>
    <t>ống hút giấy màu 8ly</t>
  </si>
  <si>
    <t>giá dậu xanh 300g</t>
  </si>
  <si>
    <t>3/10/0202</t>
  </si>
  <si>
    <t>bún tươi gói 500g</t>
  </si>
  <si>
    <t>ngò rí</t>
  </si>
  <si>
    <t>0.17</t>
  </si>
  <si>
    <t>bún tươi tú linh</t>
  </si>
  <si>
    <t>dây cáp loa</t>
  </si>
  <si>
    <t>ship hàng</t>
  </si>
  <si>
    <t>hat nem maggi nam huong goi 450g</t>
  </si>
  <si>
    <t xml:space="preserve">đậu hũ chiên </t>
  </si>
  <si>
    <t>dầu ăn cái lân can 5L</t>
  </si>
  <si>
    <t>bún tươi goi 500g</t>
  </si>
  <si>
    <t>băng keo cá nhân 3M nexcare 10M</t>
  </si>
  <si>
    <t xml:space="preserve">Tiêu sọ say </t>
  </si>
  <si>
    <t>tiềp ship hàng</t>
  </si>
  <si>
    <t>cho anh kiển ứng</t>
  </si>
  <si>
    <t>vũ ứng tiền</t>
  </si>
  <si>
    <t xml:space="preserve">rưa leo </t>
  </si>
  <si>
    <t>Dừa tươi nấu sốt kho</t>
  </si>
  <si>
    <t>gas đỉnh xám</t>
  </si>
  <si>
    <t>Vệ sinh máy lạnh</t>
  </si>
  <si>
    <t>muỗi ăn visaco</t>
  </si>
  <si>
    <t>0.15</t>
  </si>
  <si>
    <t xml:space="preserve">bún tươi </t>
  </si>
  <si>
    <t>bột thông cống hando 215g</t>
  </si>
  <si>
    <t>nước thông công đa năng</t>
  </si>
  <si>
    <t>gạo trăng</t>
  </si>
  <si>
    <t>gạo lức vàng</t>
  </si>
  <si>
    <t>dừa tươi</t>
  </si>
  <si>
    <t>bơ margảine tường an</t>
  </si>
  <si>
    <t>lẩu thái AJL Quick</t>
  </si>
  <si>
    <t>cà rốt</t>
  </si>
  <si>
    <t>bún tươi 500g</t>
  </si>
  <si>
    <t>đường phèn</t>
  </si>
  <si>
    <t>giá đâu xanh</t>
  </si>
  <si>
    <t>Anh Hiền lấy</t>
  </si>
  <si>
    <t>muối ăn gói 700g</t>
  </si>
  <si>
    <t>1.95</t>
  </si>
  <si>
    <t>nước thông cống</t>
  </si>
  <si>
    <t>bún tuươi</t>
  </si>
  <si>
    <t>dưa leo</t>
  </si>
  <si>
    <t>1.58</t>
  </si>
  <si>
    <t>đậu hũ chiên</t>
  </si>
  <si>
    <t>dâu đà lạt</t>
  </si>
  <si>
    <t>đàu ăn can 5l</t>
  </si>
  <si>
    <t xml:space="preserve">cà chuia </t>
  </si>
  <si>
    <t xml:space="preserve">linh chi trắng </t>
  </si>
  <si>
    <t>Linh Chi nâu</t>
  </si>
  <si>
    <t xml:space="preserve">nấm rơm </t>
  </si>
  <si>
    <t>Bắp cải trắng</t>
  </si>
  <si>
    <t>Xà lách Xanh</t>
  </si>
  <si>
    <t>ớt chuông đỏ ,xanh</t>
  </si>
  <si>
    <t xml:space="preserve">ớt BAchi </t>
  </si>
  <si>
    <t>0.5</t>
  </si>
  <si>
    <t>Bắp Cải Trắng</t>
  </si>
  <si>
    <t>Bắp cải tím</t>
  </si>
  <si>
    <t xml:space="preserve">Cải thảo </t>
  </si>
  <si>
    <t>Ngò rí</t>
  </si>
  <si>
    <t>0.2</t>
  </si>
  <si>
    <t>Rau mUỐN CỌNNG</t>
  </si>
  <si>
    <t>càng Cua</t>
  </si>
  <si>
    <t>Rau Muống lá</t>
  </si>
  <si>
    <t>Rau sống cá laoij</t>
  </si>
  <si>
    <t>Rau răm</t>
  </si>
  <si>
    <t>đậu hủ chiên</t>
  </si>
  <si>
    <t>Nhật Ứng Lương</t>
  </si>
  <si>
    <t xml:space="preserve">cai thìa </t>
  </si>
  <si>
    <t>rau răm</t>
  </si>
  <si>
    <t>xi măng +cát</t>
  </si>
  <si>
    <t>bún tươi tú linh gói 500g</t>
  </si>
  <si>
    <t>lấy bảng hiệu</t>
  </si>
  <si>
    <t>binh gas 45kg</t>
  </si>
  <si>
    <t>trả tiền hộp</t>
  </si>
  <si>
    <t>công tắc điện</t>
  </si>
  <si>
    <t>giá đậu xanh</t>
  </si>
  <si>
    <t xml:space="preserve">muối ăn </t>
  </si>
  <si>
    <t>lâm ứng tiền 200tram</t>
  </si>
  <si>
    <t>nhật ứng 300tram</t>
  </si>
  <si>
    <t>tiền xe chở hàng  từ kho về quận 4</t>
  </si>
  <si>
    <t>dầu ăn</t>
  </si>
  <si>
    <t>hành lá</t>
  </si>
  <si>
    <t>0.8</t>
  </si>
  <si>
    <t>lấy hàng cho anh hiền</t>
  </si>
  <si>
    <t>mồng</t>
  </si>
  <si>
    <t>cây rửa ly</t>
  </si>
  <si>
    <t>cuộn dây lác</t>
  </si>
  <si>
    <t>bún tươi</t>
  </si>
  <si>
    <t>bình gas 45kg</t>
  </si>
  <si>
    <t>nhật ứng 500k</t>
  </si>
  <si>
    <t>in hình món mới</t>
  </si>
  <si>
    <t>vũng ứng tièn</t>
  </si>
  <si>
    <t>tiền bồi dưỡng rấc</t>
  </si>
  <si>
    <t>dầu ăn 5L</t>
  </si>
  <si>
    <t>Nhật ứng 200k</t>
  </si>
  <si>
    <t>Nam ứng 500k</t>
  </si>
  <si>
    <t>giá sống</t>
  </si>
  <si>
    <t>0.6</t>
  </si>
  <si>
    <t>ship hàng gò vấp</t>
  </si>
  <si>
    <t>chả tiền đâu phọng</t>
  </si>
  <si>
    <t>ship nhà bè</t>
  </si>
  <si>
    <t>đâu hủ</t>
  </si>
  <si>
    <t>bún ký 5</t>
  </si>
  <si>
    <t>Vũ ứng lương</t>
  </si>
  <si>
    <t>Lâm ứng lương</t>
  </si>
  <si>
    <t>tăm tre</t>
  </si>
  <si>
    <t>nước rử tay</t>
  </si>
  <si>
    <t>nước lau sàn</t>
  </si>
  <si>
    <t>bình gas 45KG</t>
  </si>
  <si>
    <t>hoa hẹ</t>
  </si>
  <si>
    <t>bột ngọc</t>
  </si>
  <si>
    <t>0.36</t>
  </si>
  <si>
    <t>nước đã</t>
  </si>
  <si>
    <t>lấy yến mạch</t>
  </si>
  <si>
    <t>y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</si>
  <si>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</si>
  <si>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</si>
  <si>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</si>
  <si>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</si>
  <si>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</si>
  <si>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</si>
  <si>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</si>
  <si>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</si>
  <si>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</si>
  <si>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</si>
  <si>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</si>
  <si>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</si>
  <si>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</si>
  <si>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</si>
  <si>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</si>
  <si>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</si>
  <si>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</si>
  <si>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</si>
  <si>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</si>
  <si>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</si>
  <si>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</si>
  <si>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</si>
  <si>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</si>
  <si>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</si>
  <si>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</si>
  <si>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</si>
  <si>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</si>
  <si>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</si>
  <si>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</si>
  <si>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</si>
  <si>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</si>
  <si>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</si>
  <si>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</si>
  <si>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v 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</si>
  <si>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</si>
  <si>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</si>
  <si>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</si>
  <si>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</si>
  <si>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</si>
  <si>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</si>
  <si>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</si>
  <si>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anh hiền đã lấy</t>
  </si>
  <si>
    <t>MOMO+CK</t>
  </si>
  <si>
    <t xml:space="preserve">      </t>
  </si>
  <si>
    <t>Nguyễn trường Vũ</t>
  </si>
  <si>
    <t>tuyết vân</t>
  </si>
  <si>
    <t>Phạm Văn Minh</t>
  </si>
  <si>
    <t>lâm</t>
  </si>
  <si>
    <t>kiển</t>
  </si>
  <si>
    <t>kiêm</t>
  </si>
  <si>
    <t>Hoàng Nam</t>
  </si>
  <si>
    <t>Viết</t>
  </si>
  <si>
    <t>tran thanh nhat</t>
  </si>
  <si>
    <t>LỊCH LÀM THÁNG 11</t>
  </si>
  <si>
    <t>LÀM</t>
  </si>
  <si>
    <t>OFF</t>
  </si>
  <si>
    <t>xxxx</t>
  </si>
  <si>
    <t>nguyễn trường vũ</t>
  </si>
  <si>
    <t>7h30</t>
  </si>
  <si>
    <t>9h10</t>
  </si>
  <si>
    <t>7h45</t>
  </si>
  <si>
    <t>Chú Nam</t>
  </si>
  <si>
    <t>Trần thanh nhật</t>
  </si>
  <si>
    <t>9h30</t>
  </si>
  <si>
    <t>Nguyễn Văn Viết</t>
  </si>
  <si>
    <t>Nguyễn Hoàng Nam</t>
  </si>
  <si>
    <t>tuyến vân</t>
  </si>
  <si>
    <t>Kiên</t>
  </si>
  <si>
    <t>8h30</t>
  </si>
  <si>
    <t>11h</t>
  </si>
  <si>
    <t>TÔNG NGÀY LÀM</t>
  </si>
  <si>
    <t>TỔNG NGÀY NGHỈ</t>
  </si>
  <si>
    <t>LƯƠNG HÀNG NGÀY</t>
  </si>
  <si>
    <t>TỔNG TIỀN ỨNG</t>
  </si>
  <si>
    <t>TỔNG TIỀN CÒN LẠI</t>
  </si>
  <si>
    <t>tổng tiền</t>
  </si>
  <si>
    <t>Bẳng Giá trên áp</t>
  </si>
  <si>
    <t>Bún Chả Giò</t>
  </si>
  <si>
    <t xml:space="preserve">Mỳ Ý Sốt Kem Nấm </t>
  </si>
  <si>
    <t>Hoành Thánh Lá</t>
  </si>
  <si>
    <t xml:space="preserve">Mỳ Ý Sốt Cà </t>
  </si>
  <si>
    <t>Bún Thái</t>
  </si>
  <si>
    <t>Mỳ Trộn  Cha-SoBa</t>
  </si>
  <si>
    <t xml:space="preserve">Hủ Tiếu </t>
  </si>
  <si>
    <t>Mỳ Nước</t>
  </si>
  <si>
    <t>Lẩu Thái</t>
  </si>
  <si>
    <t xml:space="preserve">Mỳ Xào giòn </t>
  </si>
  <si>
    <t>Lẩu Nấm</t>
  </si>
  <si>
    <t>Mỳ Xào Chay</t>
  </si>
  <si>
    <t>Chả Giò Nâm</t>
  </si>
  <si>
    <t>Đậu Hủ Ky Cuộn Nấm +(sốt đặc biệt)</t>
  </si>
  <si>
    <t>Hoành Thánh Chiên</t>
  </si>
  <si>
    <t>NƯỚC</t>
  </si>
  <si>
    <t>Phù Chúc Quay + Bánh Hỏi</t>
  </si>
  <si>
    <t>100k/phần</t>
  </si>
  <si>
    <t>Sâm Mía Lau</t>
  </si>
  <si>
    <t>Cháo Nấm Đặt Biệt</t>
  </si>
  <si>
    <t>Chanh Sả gừng</t>
  </si>
  <si>
    <t>Hủ Tiếu Xào Đen Đặt Biệt</t>
  </si>
  <si>
    <t>Sửa Gạo Lứt</t>
  </si>
  <si>
    <t>Cơm Chiên Chà Bông Nấm đặt Biệt</t>
  </si>
  <si>
    <t>Sửa Hạt Sen</t>
  </si>
  <si>
    <t>Đẩu Hủ Chà Bông Chiên Giòn</t>
  </si>
  <si>
    <t>Rau củ Xào Dầu Hào</t>
  </si>
  <si>
    <t>x</t>
  </si>
  <si>
    <t>ComBo Cơm số 1</t>
  </si>
  <si>
    <t xml:space="preserve">Cơm Trắng </t>
  </si>
  <si>
    <t>(cơm trắng + rau cu kho+canh+dưa leo)</t>
  </si>
  <si>
    <t>Chả Phù Chúc Kho Tàu</t>
  </si>
  <si>
    <t>Cá Kèo Kho Rau Răm</t>
  </si>
  <si>
    <t>Cá Lóc Kho Tiêu chay</t>
  </si>
  <si>
    <t>Đậu Hủ Kho Tàu</t>
  </si>
  <si>
    <t>Cải Thìa Sốt Nấm</t>
  </si>
  <si>
    <t>Rau Muống Xào tỏi</t>
  </si>
  <si>
    <t>Nấm Rơm kho</t>
  </si>
  <si>
    <t>Gỏi Quấn Nấm</t>
  </si>
  <si>
    <t>Gỏi Rau Củ Nấm Đặt Bệt</t>
  </si>
  <si>
    <t>Cơm Chiên Rau Củ Nấm</t>
  </si>
  <si>
    <t>Cơm Trộn  Rau Củ Nấm</t>
  </si>
  <si>
    <t>Cơm Chiên Rau Củ  Nấm Vị Khóm</t>
  </si>
  <si>
    <t>Cơm Xào Rau Củ Nấm</t>
  </si>
  <si>
    <t>sala Trộn Dầu Giấm</t>
  </si>
  <si>
    <t>Sala Nga</t>
  </si>
  <si>
    <t>Canh Củ Sen</t>
  </si>
  <si>
    <t>Canh Bí Đỏ</t>
  </si>
  <si>
    <t>Canh Rong Biển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</si>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</sst>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  <numFmt numFmtId="171" formatCode="m.yyyy"/>
  </numFmts>
  <fonts count="87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sz val="10.0"/>
      <color theme="1"/>
      <name val="Open Sans"/>
    </font>
    <font>
      <sz val="12.0"/>
      <color rgb="FFFF0000"/>
      <name val="Open Sans"/>
    </font>
    <font>
      <sz val="12.0"/>
      <color rgb="FFFF00FF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rgb="FFFF0000"/>
      <name val="Arial"/>
    </font>
    <font>
      <sz val="12.0"/>
      <color theme="1"/>
      <name val="Arial"/>
    </font>
    <font>
      <sz val="12.0"/>
      <color rgb="FF000000"/>
      <name val="Arial"/>
    </font>
    <font>
      <b/>
      <i/>
      <sz val="12.0"/>
      <color theme="1"/>
      <name val="Arial"/>
    </font>
    <font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sz val="12.0"/>
      <color rgb="FF00FF00"/>
      <name val="Arial"/>
    </font>
    <font>
      <sz val="11.0"/>
      <color theme="1"/>
      <name val="Calibri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u/>
      <sz val="12.0"/>
      <color rgb="FFFF0000"/>
      <name val="Arial"/>
    </font>
    <font>
      <b/>
      <sz val="12.0"/>
      <color rgb="FFFF0000"/>
      <name val="Arial"/>
    </font>
    <font>
      <b/>
      <sz val="14.0"/>
      <color rgb="FF000000"/>
      <name val="Open Sans"/>
    </font>
    <font>
      <b/>
      <i/>
      <sz val="12.0"/>
      <color rgb="FF000000"/>
      <name val="Open Sans"/>
    </font>
    <font>
      <b/>
      <sz val="12.0"/>
      <color rgb="FF000000"/>
      <name val="Open Sans"/>
    </font>
    <font>
      <sz val="18.0"/>
      <color rgb="FF000000"/>
      <name val="Open Sans"/>
    </font>
    <font>
      <sz val="11.0"/>
      <color rgb="FF000000"/>
      <name val="Open Sans"/>
    </font>
    <font>
      <b/>
      <u/>
      <sz val="12.0"/>
      <color rgb="FFFF0000"/>
      <name val="Arial"/>
    </font>
    <font>
      <u/>
      <sz val="14.0"/>
      <color theme="1"/>
      <name val="Arial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8.0"/>
      <color theme="1"/>
      <name val="Calibri"/>
      <scheme val="minor"/>
    </font>
    <font/>
    <font>
      <b/>
      <sz val="24.0"/>
      <color theme="1"/>
      <name val="Arial"/>
    </font>
    <font>
      <b/>
      <sz val="14.0"/>
      <color rgb="FFFF0000"/>
      <name val="Calibri"/>
      <scheme val="minor"/>
    </font>
    <font>
      <b/>
      <sz val="14.0"/>
      <color rgb="FF0000FF"/>
      <name val="Calibri"/>
      <scheme val="minor"/>
    </font>
    <font>
      <b/>
      <sz val="18.0"/>
      <color rgb="FF0000FF"/>
      <name val="Calibri"/>
      <scheme val="minor"/>
    </font>
    <font>
      <sz val="18.0"/>
      <color rgb="FFFF0000"/>
      <name val="Calibri"/>
      <scheme val="minor"/>
    </font>
    <font>
      <sz val="11.0"/>
      <color theme="1"/>
      <name val="Calibri"/>
      <scheme val="minor"/>
    </font>
    <font>
      <b/>
      <sz val="18.0"/>
      <color theme="1"/>
      <name val="Calibri"/>
      <scheme val="minor"/>
    </font>
    <font>
      <sz val="14.0"/>
      <color rgb="FF0000FF"/>
      <name val="Calibri"/>
      <scheme val="minor"/>
    </font>
    <font>
      <b/>
      <i/>
      <strike/>
      <sz val="14.0"/>
      <color rgb="FF000000"/>
      <name val="Calibri"/>
      <scheme val="minor"/>
    </font>
    <font>
      <b/>
      <sz val="14.0"/>
      <color rgb="FFFFFF00"/>
      <name val="Calibri"/>
      <scheme val="minor"/>
    </font>
    <font>
      <b/>
      <sz val="18.0"/>
      <color rgb="FFFF0000"/>
      <name val="Calibri"/>
      <scheme val="minor"/>
    </font>
    <font>
      <b/>
      <i/>
      <sz val="24.0"/>
      <color rgb="FFFF0000"/>
      <name val="Calibri"/>
      <scheme val="minor"/>
    </font>
    <font>
      <b/>
      <i/>
      <sz val="18.0"/>
      <color rgb="FFFF0000"/>
      <name val="Calibri"/>
      <scheme val="minor"/>
    </font>
    <font>
      <sz val="12.0"/>
      <color theme="1"/>
      <name val="Calibri"/>
      <scheme val="minor"/>
    </font>
    <font>
      <sz val="14.0"/>
      <color theme="1"/>
      <name val="Calibri"/>
      <scheme val="minor"/>
    </font>
    <font>
      <sz val="14.0"/>
      <color rgb="FF000000"/>
      <name val="Docs-Calibri"/>
    </font>
    <font>
      <sz val="12.0"/>
      <color rgb="FFFF0000"/>
      <name val="Calibri"/>
      <scheme val="minor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2" fontId="10" numFmtId="165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2" fontId="9" numFmtId="1" xfId="0" applyAlignment="1" applyBorder="1" applyFont="1" applyNumberFormat="1">
      <alignment horizontal="center" readingOrder="0"/>
    </xf>
    <xf borderId="2" fillId="2" fontId="13" numFmtId="164" xfId="0" applyAlignment="1" applyBorder="1" applyFont="1" applyNumberFormat="1">
      <alignment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5" fontId="17" numFmtId="14" xfId="0" applyBorder="1" applyFill="1" applyFont="1" applyNumberFormat="1"/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4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6" fontId="22" numFmtId="14" xfId="0" applyBorder="1" applyFill="1" applyFont="1" applyNumberFormat="1"/>
    <xf borderId="3" fillId="7" fontId="23" numFmtId="0" xfId="0" applyAlignment="1" applyBorder="1" applyFill="1" applyFont="1">
      <alignment horizontal="center" shrinkToFit="0" vertical="center" wrapText="1"/>
    </xf>
    <xf borderId="3" fillId="7" fontId="23" numFmtId="0" xfId="0" applyAlignment="1" applyBorder="1" applyFont="1">
      <alignment horizontal="left" vertical="center"/>
    </xf>
    <xf borderId="3" fillId="7" fontId="23" numFmtId="0" xfId="0" applyAlignment="1" applyBorder="1" applyFont="1">
      <alignment horizontal="center" vertical="center"/>
    </xf>
    <xf borderId="3" fillId="7" fontId="24" numFmtId="0" xfId="0" applyAlignment="1" applyBorder="1" applyFont="1">
      <alignment horizontal="center" vertical="center"/>
    </xf>
    <xf borderId="2" fillId="7" fontId="25" numFmtId="164" xfId="0" applyAlignment="1" applyBorder="1" applyFont="1" applyNumberFormat="1">
      <alignment horizontal="center"/>
    </xf>
    <xf borderId="4" fillId="8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4" fontId="17" numFmtId="14" xfId="0" applyAlignment="1" applyBorder="1" applyFont="1" applyNumberFormat="1">
      <alignment readingOrder="0"/>
    </xf>
    <xf borderId="2" fillId="4" fontId="26" numFmtId="0" xfId="0" applyAlignment="1" applyBorder="1" applyFont="1">
      <alignment horizontal="center" shrinkToFit="0" wrapText="1"/>
    </xf>
    <xf borderId="2" fillId="4" fontId="26" numFmtId="0" xfId="0" applyAlignment="1" applyBorder="1" applyFont="1">
      <alignment horizontal="left" readingOrder="0"/>
    </xf>
    <xf borderId="2" fillId="4" fontId="26" numFmtId="0" xfId="0" applyAlignment="1" applyBorder="1" applyFont="1">
      <alignment horizontal="center" readingOrder="0"/>
    </xf>
    <xf borderId="2" fillId="4" fontId="25" numFmtId="0" xfId="0" applyAlignment="1" applyBorder="1" applyFont="1">
      <alignment horizontal="center" readingOrder="0"/>
    </xf>
    <xf borderId="2" fillId="4" fontId="20" numFmtId="164" xfId="0" applyAlignment="1" applyBorder="1" applyFont="1" applyNumberFormat="1">
      <alignment horizontal="center" readingOrder="0"/>
    </xf>
    <xf borderId="2" fillId="4" fontId="25" numFmtId="166" xfId="0" applyAlignment="1" applyBorder="1" applyFont="1" applyNumberFormat="1">
      <alignment horizontal="right" readingOrder="0"/>
    </xf>
    <xf borderId="2" fillId="4" fontId="12" numFmtId="0" xfId="0" applyBorder="1" applyFont="1"/>
    <xf borderId="1" fillId="4" fontId="15" numFmtId="0" xfId="0" applyBorder="1" applyFont="1"/>
    <xf borderId="0" fillId="4" fontId="15" numFmtId="0" xfId="0" applyFont="1"/>
    <xf borderId="2" fillId="4" fontId="26" numFmtId="0" xfId="0" applyAlignment="1" applyBorder="1" applyFont="1">
      <alignment horizontal="center"/>
    </xf>
    <xf borderId="2" fillId="9" fontId="17" numFmtId="14" xfId="0" applyAlignment="1" applyBorder="1" applyFill="1" applyFont="1" applyNumberFormat="1">
      <alignment readingOrder="0"/>
    </xf>
    <xf borderId="2" fillId="9" fontId="17" numFmtId="0" xfId="0" applyAlignment="1" applyBorder="1" applyFont="1">
      <alignment readingOrder="0"/>
    </xf>
    <xf borderId="2" fillId="9" fontId="22" numFmtId="166" xfId="0" applyAlignment="1" applyBorder="1" applyFont="1" applyNumberFormat="1">
      <alignment horizontal="right" readingOrder="0"/>
    </xf>
    <xf borderId="1" fillId="4" fontId="27" numFmtId="0" xfId="0" applyBorder="1" applyFont="1"/>
    <xf borderId="0" fillId="4" fontId="27" numFmtId="0" xfId="0" applyFont="1"/>
    <xf borderId="2" fillId="4" fontId="17" numFmtId="14" xfId="0" applyBorder="1" applyFont="1" applyNumberFormat="1"/>
    <xf borderId="2" fillId="4" fontId="26" numFmtId="0" xfId="0" applyBorder="1" applyFont="1"/>
    <xf borderId="2" fillId="4" fontId="28" numFmtId="0" xfId="0" applyAlignment="1" applyBorder="1" applyFont="1">
      <alignment readingOrder="0"/>
    </xf>
    <xf borderId="2" fillId="4" fontId="25" numFmtId="3" xfId="0" applyAlignment="1" applyBorder="1" applyFont="1" applyNumberFormat="1">
      <alignment horizontal="center" readingOrder="0"/>
    </xf>
    <xf borderId="2" fillId="4" fontId="12" numFmtId="0" xfId="0" applyAlignment="1" applyBorder="1" applyFont="1">
      <alignment horizontal="left" readingOrder="0"/>
    </xf>
    <xf borderId="2" fillId="4" fontId="29" numFmtId="3" xfId="0" applyAlignment="1" applyBorder="1" applyFont="1" applyNumberFormat="1">
      <alignment horizontal="center" readingOrder="0"/>
    </xf>
    <xf borderId="2" fillId="4" fontId="26" numFmtId="0" xfId="0" applyAlignment="1" applyBorder="1" applyFont="1">
      <alignment vertical="center"/>
    </xf>
    <xf borderId="2" fillId="4" fontId="25" numFmtId="0" xfId="0" applyAlignment="1" applyBorder="1" applyFont="1">
      <alignment horizontal="center"/>
    </xf>
    <xf borderId="2" fillId="4" fontId="17" numFmtId="168" xfId="0" applyAlignment="1" applyBorder="1" applyFont="1" applyNumberFormat="1">
      <alignment readingOrder="0"/>
    </xf>
    <xf borderId="2" fillId="9" fontId="26" numFmtId="0" xfId="0" applyBorder="1" applyFont="1"/>
    <xf borderId="2" fillId="9" fontId="26" numFmtId="0" xfId="0" applyAlignment="1" applyBorder="1" applyFont="1">
      <alignment horizontal="left" readingOrder="0"/>
    </xf>
    <xf borderId="2" fillId="9" fontId="25" numFmtId="0" xfId="0" applyAlignment="1" applyBorder="1" applyFont="1">
      <alignment horizontal="center" readingOrder="0"/>
    </xf>
    <xf borderId="2" fillId="9" fontId="20" numFmtId="164" xfId="0" applyAlignment="1" applyBorder="1" applyFont="1" applyNumberFormat="1">
      <alignment horizontal="center" readingOrder="0"/>
    </xf>
    <xf borderId="2" fillId="9" fontId="25" numFmtId="166" xfId="0" applyAlignment="1" applyBorder="1" applyFont="1" applyNumberFormat="1">
      <alignment horizontal="right" readingOrder="0"/>
    </xf>
    <xf borderId="2" fillId="4" fontId="25" numFmtId="169" xfId="0" applyAlignment="1" applyBorder="1" applyFont="1" applyNumberFormat="1">
      <alignment horizontal="center" readingOrder="0"/>
    </xf>
    <xf borderId="2" fillId="9" fontId="26" numFmtId="170" xfId="0" applyAlignment="1" applyBorder="1" applyFont="1" applyNumberFormat="1">
      <alignment horizontal="left" readingOrder="0"/>
    </xf>
    <xf borderId="2" fillId="4" fontId="17" numFmtId="165" xfId="0" applyAlignment="1" applyBorder="1" applyFont="1" applyNumberFormat="1">
      <alignment readingOrder="0"/>
    </xf>
    <xf borderId="2" fillId="4" fontId="26" numFmtId="170" xfId="0" applyAlignment="1" applyBorder="1" applyFont="1" applyNumberFormat="1">
      <alignment horizontal="left" readingOrder="0"/>
    </xf>
    <xf borderId="2" fillId="4" fontId="20" numFmtId="171" xfId="0" applyAlignment="1" applyBorder="1" applyFont="1" applyNumberFormat="1">
      <alignment horizontal="center" readingOrder="0"/>
    </xf>
    <xf borderId="2" fillId="9" fontId="17" numFmtId="165" xfId="0" applyAlignment="1" applyBorder="1" applyFont="1" applyNumberFormat="1">
      <alignment readingOrder="0"/>
    </xf>
    <xf borderId="2" fillId="9" fontId="30" numFmtId="0" xfId="0" applyBorder="1" applyFont="1"/>
    <xf borderId="2" fillId="9" fontId="30" numFmtId="0" xfId="0" applyAlignment="1" applyBorder="1" applyFont="1">
      <alignment horizontal="left" readingOrder="0"/>
    </xf>
    <xf borderId="2" fillId="9" fontId="31" numFmtId="0" xfId="0" applyAlignment="1" applyBorder="1" applyFont="1">
      <alignment horizontal="center" readingOrder="0"/>
    </xf>
    <xf borderId="2" fillId="9" fontId="31" numFmtId="166" xfId="0" applyAlignment="1" applyBorder="1" applyFont="1" applyNumberFormat="1">
      <alignment horizontal="right" readingOrder="0"/>
    </xf>
    <xf borderId="0" fillId="4" fontId="32" numFmtId="0" xfId="0" applyFont="1"/>
    <xf borderId="2" fillId="9" fontId="25" numFmtId="0" xfId="0" applyBorder="1" applyFont="1"/>
    <xf borderId="0" fillId="4" fontId="25" numFmtId="0" xfId="0" applyFont="1"/>
    <xf borderId="2" fillId="4" fontId="17" numFmtId="0" xfId="0" applyAlignment="1" applyBorder="1" applyFont="1">
      <alignment readingOrder="0"/>
    </xf>
    <xf borderId="2" fillId="4" fontId="25" numFmtId="0" xfId="0" applyBorder="1" applyFont="1"/>
    <xf borderId="2" fillId="4" fontId="26" numFmtId="170" xfId="0" applyBorder="1" applyFont="1" applyNumberFormat="1"/>
    <xf borderId="0" fillId="4" fontId="27" numFmtId="170" xfId="0" applyFont="1" applyNumberFormat="1"/>
    <xf borderId="2" fillId="4" fontId="26" numFmtId="0" xfId="0" applyAlignment="1" applyBorder="1" applyFont="1">
      <alignment readingOrder="0"/>
    </xf>
    <xf borderId="2" fillId="9" fontId="25" numFmtId="3" xfId="0" applyAlignment="1" applyBorder="1" applyFont="1" applyNumberFormat="1">
      <alignment horizontal="center" readingOrder="0"/>
    </xf>
    <xf borderId="2" fillId="4" fontId="26" numFmtId="0" xfId="0" applyAlignment="1" applyBorder="1" applyFont="1">
      <alignment horizontal="left" readingOrder="0" shrinkToFit="0" wrapText="1"/>
    </xf>
    <xf borderId="5" fillId="4" fontId="26" numFmtId="0" xfId="0" applyBorder="1" applyFont="1"/>
    <xf borderId="5" fillId="2" fontId="26" numFmtId="0" xfId="0" applyAlignment="1" applyBorder="1" applyFont="1">
      <alignment horizontal="left" readingOrder="0"/>
    </xf>
    <xf borderId="5" fillId="2" fontId="26" numFmtId="0" xfId="0" applyBorder="1" applyFont="1"/>
    <xf borderId="5" fillId="2" fontId="25" numFmtId="0" xfId="0" applyAlignment="1" applyBorder="1" applyFont="1">
      <alignment horizontal="center" readingOrder="0"/>
    </xf>
    <xf borderId="2" fillId="2" fontId="20" numFmtId="164" xfId="0" applyAlignment="1" applyBorder="1" applyFont="1" applyNumberFormat="1">
      <alignment horizontal="center" readingOrder="0"/>
    </xf>
    <xf borderId="2" fillId="2" fontId="25" numFmtId="166" xfId="0" applyAlignment="1" applyBorder="1" applyFont="1" applyNumberFormat="1">
      <alignment horizontal="right" readingOrder="0"/>
    </xf>
    <xf borderId="2" fillId="4" fontId="26" numFmtId="3" xfId="0" applyBorder="1" applyFont="1" applyNumberFormat="1"/>
    <xf borderId="2" fillId="9" fontId="26" numFmtId="3" xfId="0" applyBorder="1" applyFont="1" applyNumberFormat="1"/>
    <xf borderId="2" fillId="4" fontId="27" numFmtId="0" xfId="0" applyBorder="1" applyFont="1"/>
    <xf borderId="2" fillId="4" fontId="27" numFmtId="0" xfId="0" applyAlignment="1" applyBorder="1" applyFont="1">
      <alignment horizontal="left" readingOrder="0"/>
    </xf>
    <xf borderId="0" fillId="4" fontId="16" numFmtId="0" xfId="0" applyAlignment="1" applyFont="1">
      <alignment readingOrder="0"/>
    </xf>
    <xf borderId="6" fillId="4" fontId="12" numFmtId="0" xfId="0" applyBorder="1" applyFont="1"/>
    <xf borderId="6" fillId="4" fontId="26" numFmtId="0" xfId="0" applyAlignment="1" applyBorder="1" applyFont="1">
      <alignment horizontal="right"/>
    </xf>
    <xf borderId="2" fillId="4" fontId="33" numFmtId="0" xfId="0" applyBorder="1" applyFont="1"/>
    <xf borderId="2" fillId="2" fontId="27" numFmtId="0" xfId="0" applyAlignment="1" applyBorder="1" applyFont="1">
      <alignment horizontal="left" readingOrder="0"/>
    </xf>
    <xf borderId="2" fillId="2" fontId="27" numFmtId="0" xfId="0" applyBorder="1" applyFont="1"/>
    <xf borderId="2" fillId="2" fontId="27" numFmtId="0" xfId="0" applyAlignment="1" applyBorder="1" applyFont="1">
      <alignment horizontal="center" readingOrder="0"/>
    </xf>
    <xf borderId="2" fillId="2" fontId="27" numFmtId="164" xfId="0" applyAlignment="1" applyBorder="1" applyFont="1" applyNumberFormat="1">
      <alignment horizontal="center" readingOrder="0"/>
    </xf>
    <xf borderId="2" fillId="2" fontId="27" numFmtId="166" xfId="0" applyAlignment="1" applyBorder="1" applyFont="1" applyNumberFormat="1">
      <alignment horizontal="right" readingOrder="0"/>
    </xf>
    <xf borderId="2" fillId="9" fontId="25" numFmtId="0" xfId="0" applyAlignment="1" applyBorder="1" applyFont="1">
      <alignment horizontal="center"/>
    </xf>
    <xf borderId="2" fillId="9" fontId="20" numFmtId="164" xfId="0" applyAlignment="1" applyBorder="1" applyFont="1" applyNumberFormat="1">
      <alignment horizontal="center"/>
    </xf>
    <xf borderId="2" fillId="4" fontId="27" numFmtId="3" xfId="0" applyAlignment="1" applyBorder="1" applyFont="1" applyNumberFormat="1">
      <alignment horizontal="center" readingOrder="0"/>
    </xf>
    <xf borderId="2" fillId="4" fontId="27" numFmtId="164" xfId="0" applyAlignment="1" applyBorder="1" applyFont="1" applyNumberFormat="1">
      <alignment horizontal="center" readingOrder="0"/>
    </xf>
    <xf borderId="2" fillId="2" fontId="34" numFmtId="0" xfId="0" applyAlignment="1" applyBorder="1" applyFont="1">
      <alignment horizontal="left" readingOrder="0"/>
    </xf>
    <xf borderId="2" fillId="2" fontId="12" numFmtId="0" xfId="0" applyBorder="1" applyFont="1"/>
    <xf borderId="2" fillId="2" fontId="29" numFmtId="0" xfId="0" applyAlignment="1" applyBorder="1" applyFont="1">
      <alignment horizontal="center"/>
    </xf>
    <xf borderId="2" fillId="2" fontId="20" numFmtId="164" xfId="0" applyAlignment="1" applyBorder="1" applyFont="1" applyNumberFormat="1">
      <alignment horizontal="center"/>
    </xf>
    <xf borderId="2" fillId="2" fontId="12" numFmtId="0" xfId="0" applyAlignment="1" applyBorder="1" applyFont="1">
      <alignment horizontal="left" readingOrder="0"/>
    </xf>
    <xf borderId="2" fillId="2" fontId="29" numFmtId="0" xfId="0" applyAlignment="1" applyBorder="1" applyFont="1">
      <alignment horizontal="center" readingOrder="0"/>
    </xf>
    <xf borderId="6" fillId="4" fontId="12" numFmtId="0" xfId="0" applyAlignment="1" applyBorder="1" applyFont="1">
      <alignment horizontal="left" readingOrder="0"/>
    </xf>
    <xf borderId="7" fillId="4" fontId="29" numFmtId="3" xfId="0" applyAlignment="1" applyBorder="1" applyFont="1" applyNumberFormat="1">
      <alignment horizontal="center" readingOrder="0"/>
    </xf>
    <xf borderId="6" fillId="4" fontId="29" numFmtId="166" xfId="0" applyAlignment="1" applyBorder="1" applyFont="1" applyNumberFormat="1">
      <alignment horizontal="right" readingOrder="0"/>
    </xf>
    <xf borderId="0" fillId="4" fontId="12" numFmtId="0" xfId="0" applyFont="1"/>
    <xf borderId="7" fillId="4" fontId="29" numFmtId="0" xfId="0" applyAlignment="1" applyBorder="1" applyFont="1">
      <alignment horizontal="center" readingOrder="0"/>
    </xf>
    <xf borderId="6" fillId="9" fontId="12" numFmtId="0" xfId="0" applyBorder="1" applyFont="1"/>
    <xf borderId="6" fillId="9" fontId="12" numFmtId="0" xfId="0" applyAlignment="1" applyBorder="1" applyFont="1">
      <alignment horizontal="left"/>
    </xf>
    <xf borderId="7" fillId="9" fontId="29" numFmtId="0" xfId="0" applyAlignment="1" applyBorder="1" applyFont="1">
      <alignment horizontal="center"/>
    </xf>
    <xf borderId="2" fillId="9" fontId="25" numFmtId="166" xfId="0" applyAlignment="1" applyBorder="1" applyFont="1" applyNumberFormat="1">
      <alignment horizontal="right"/>
    </xf>
    <xf borderId="2" fillId="4" fontId="29" numFmtId="0" xfId="0" applyAlignment="1" applyBorder="1" applyFont="1">
      <alignment horizontal="center" readingOrder="0"/>
    </xf>
    <xf borderId="2" fillId="2" fontId="17" numFmtId="14" xfId="0" applyBorder="1" applyFont="1" applyNumberFormat="1"/>
    <xf borderId="2" fillId="2" fontId="26" numFmtId="0" xfId="0" applyBorder="1" applyFont="1"/>
    <xf borderId="2" fillId="2" fontId="25" numFmtId="0" xfId="0" applyAlignment="1" applyBorder="1" applyFont="1">
      <alignment horizontal="center"/>
    </xf>
    <xf borderId="2" fillId="0" fontId="12" numFmtId="0" xfId="0" applyBorder="1" applyFont="1"/>
    <xf borderId="2" fillId="0" fontId="12" numFmtId="0" xfId="0" applyAlignment="1" applyBorder="1" applyFont="1">
      <alignment horizontal="left" readingOrder="0"/>
    </xf>
    <xf borderId="2" fillId="0" fontId="26" numFmtId="0" xfId="0" applyBorder="1" applyFont="1"/>
    <xf borderId="2" fillId="0" fontId="25" numFmtId="166" xfId="0" applyAlignment="1" applyBorder="1" applyFont="1" applyNumberFormat="1">
      <alignment horizontal="right" readingOrder="0"/>
    </xf>
    <xf borderId="2" fillId="0" fontId="26" numFmtId="3" xfId="0" applyBorder="1" applyFont="1" applyNumberFormat="1"/>
    <xf borderId="2" fillId="2" fontId="26" numFmtId="3" xfId="0" applyBorder="1" applyFont="1" applyNumberFormat="1"/>
    <xf borderId="2" fillId="2" fontId="25" numFmtId="0" xfId="0" applyAlignment="1" applyBorder="1" applyFont="1">
      <alignment horizontal="center" readingOrder="0"/>
    </xf>
    <xf borderId="2" fillId="9" fontId="12" numFmtId="0" xfId="0" applyBorder="1" applyFont="1"/>
    <xf borderId="2" fillId="9" fontId="12" numFmtId="0" xfId="0" applyAlignment="1" applyBorder="1" applyFont="1">
      <alignment horizontal="left"/>
    </xf>
    <xf borderId="2" fillId="0" fontId="25" numFmtId="166" xfId="0" applyAlignment="1" applyBorder="1" applyFont="1" applyNumberFormat="1">
      <alignment horizontal="right"/>
    </xf>
    <xf borderId="2" fillId="4" fontId="29" numFmtId="0" xfId="0" applyAlignment="1" applyBorder="1" applyFont="1">
      <alignment horizontal="center"/>
    </xf>
    <xf borderId="2" fillId="10" fontId="17" numFmtId="14" xfId="0" applyAlignment="1" applyBorder="1" applyFill="1" applyFont="1" applyNumberFormat="1">
      <alignment readingOrder="0"/>
    </xf>
    <xf borderId="2" fillId="9" fontId="29" numFmtId="0" xfId="0" applyAlignment="1" applyBorder="1" applyFont="1">
      <alignment horizontal="center"/>
    </xf>
    <xf borderId="2" fillId="0" fontId="34" numFmtId="0" xfId="0" applyAlignment="1" applyBorder="1" applyFont="1">
      <alignment horizontal="left" readingOrder="0"/>
    </xf>
    <xf borderId="2" fillId="0" fontId="12" numFmtId="0" xfId="0" applyAlignment="1" applyBorder="1" applyFont="1">
      <alignment horizontal="left"/>
    </xf>
    <xf borderId="0" fillId="0" fontId="35" numFmtId="166" xfId="0" applyAlignment="1" applyFont="1" applyNumberFormat="1">
      <alignment horizontal="right"/>
    </xf>
    <xf borderId="0" fillId="0" fontId="36" numFmtId="49" xfId="0" applyAlignment="1" applyFont="1" applyNumberFormat="1">
      <alignment horizontal="center"/>
    </xf>
    <xf borderId="2" fillId="0" fontId="37" numFmtId="164" xfId="0" applyAlignment="1" applyBorder="1" applyFont="1" applyNumberFormat="1">
      <alignment horizontal="center"/>
    </xf>
    <xf borderId="2" fillId="0" fontId="38" numFmtId="164" xfId="0" applyAlignment="1" applyBorder="1" applyFont="1" applyNumberFormat="1">
      <alignment horizontal="center"/>
    </xf>
    <xf borderId="0" fillId="0" fontId="36" numFmtId="0" xfId="0" applyFont="1"/>
    <xf borderId="2" fillId="0" fontId="39" numFmtId="49" xfId="0" applyAlignment="1" applyBorder="1" applyFont="1" applyNumberFormat="1">
      <alignment horizontal="center" vertical="center"/>
    </xf>
    <xf borderId="2" fillId="0" fontId="39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37" numFmtId="165" xfId="0" applyAlignment="1" applyBorder="1" applyFont="1" applyNumberFormat="1">
      <alignment horizontal="center" readingOrder="0" vertical="center"/>
    </xf>
    <xf borderId="2" fillId="0" fontId="37" numFmtId="164" xfId="0" applyAlignment="1" applyBorder="1" applyFont="1" applyNumberFormat="1">
      <alignment horizontal="center" readingOrder="0" vertical="center"/>
    </xf>
    <xf borderId="1" fillId="4" fontId="36" numFmtId="0" xfId="0" applyBorder="1" applyFont="1"/>
    <xf borderId="2" fillId="0" fontId="40" numFmtId="164" xfId="0" applyAlignment="1" applyBorder="1" applyFont="1" applyNumberFormat="1">
      <alignment horizontal="center" readingOrder="0" vertical="center"/>
    </xf>
    <xf borderId="2" fillId="0" fontId="37" numFmtId="3" xfId="0" applyAlignment="1" applyBorder="1" applyFont="1" applyNumberFormat="1">
      <alignment horizontal="right" readingOrder="0" vertical="center"/>
    </xf>
    <xf borderId="2" fillId="0" fontId="37" numFmtId="164" xfId="0" applyAlignment="1" applyBorder="1" applyFont="1" applyNumberFormat="1">
      <alignment readingOrder="0"/>
    </xf>
    <xf borderId="2" fillId="0" fontId="36" numFmtId="0" xfId="0" applyAlignment="1" applyBorder="1" applyFont="1">
      <alignment horizontal="center"/>
    </xf>
    <xf borderId="2" fillId="0" fontId="37" numFmtId="164" xfId="0" applyBorder="1" applyFont="1" applyNumberFormat="1"/>
    <xf borderId="2" fillId="11" fontId="41" numFmtId="164" xfId="0" applyAlignment="1" applyBorder="1" applyFill="1" applyFont="1" applyNumberFormat="1">
      <alignment horizontal="center" readingOrder="0" vertical="center"/>
    </xf>
    <xf borderId="2" fillId="11" fontId="42" numFmtId="164" xfId="0" applyAlignment="1" applyBorder="1" applyFont="1" applyNumberFormat="1">
      <alignment horizontal="center" readingOrder="0" vertical="center"/>
    </xf>
    <xf borderId="2" fillId="12" fontId="42" numFmtId="164" xfId="0" applyAlignment="1" applyBorder="1" applyFill="1" applyFont="1" applyNumberFormat="1">
      <alignment horizontal="center" vertical="center"/>
    </xf>
    <xf borderId="8" fillId="11" fontId="43" numFmtId="164" xfId="0" applyAlignment="1" applyBorder="1" applyFont="1" applyNumberFormat="1">
      <alignment horizontal="center" vertical="center"/>
    </xf>
    <xf borderId="8" fillId="13" fontId="42" numFmtId="164" xfId="0" applyAlignment="1" applyBorder="1" applyFill="1" applyFont="1" applyNumberFormat="1">
      <alignment horizontal="center" vertical="center"/>
    </xf>
    <xf borderId="1" fillId="9" fontId="42" numFmtId="164" xfId="0" applyAlignment="1" applyBorder="1" applyFont="1" applyNumberFormat="1">
      <alignment horizontal="center" readingOrder="0" vertical="center"/>
    </xf>
    <xf borderId="1" fillId="14" fontId="42" numFmtId="164" xfId="0" applyAlignment="1" applyBorder="1" applyFill="1" applyFont="1" applyNumberFormat="1">
      <alignment horizontal="center" vertical="center"/>
    </xf>
    <xf borderId="1" fillId="15" fontId="42" numFmtId="164" xfId="0" applyAlignment="1" applyBorder="1" applyFill="1" applyFont="1" applyNumberFormat="1">
      <alignment horizontal="center" vertical="center"/>
    </xf>
    <xf borderId="7" fillId="16" fontId="42" numFmtId="164" xfId="0" applyAlignment="1" applyBorder="1" applyFill="1" applyFont="1" applyNumberFormat="1">
      <alignment horizontal="center" vertical="center"/>
    </xf>
    <xf borderId="1" fillId="11" fontId="43" numFmtId="0" xfId="0" applyAlignment="1" applyBorder="1" applyFont="1">
      <alignment horizontal="center" vertical="center"/>
    </xf>
    <xf borderId="1" fillId="11" fontId="18" numFmtId="0" xfId="0" applyAlignment="1" applyBorder="1" applyFont="1">
      <alignment horizontal="center" vertical="center"/>
    </xf>
    <xf borderId="2" fillId="17" fontId="41" numFmtId="164" xfId="0" applyAlignment="1" applyBorder="1" applyFill="1" applyFont="1" applyNumberFormat="1">
      <alignment horizontal="center" vertical="center"/>
    </xf>
    <xf borderId="2" fillId="17" fontId="42" numFmtId="164" xfId="0" applyAlignment="1" applyBorder="1" applyFont="1" applyNumberFormat="1">
      <alignment horizontal="center" vertical="center"/>
    </xf>
    <xf borderId="2" fillId="18" fontId="42" numFmtId="164" xfId="0" applyAlignment="1" applyBorder="1" applyFill="1" applyFont="1" applyNumberFormat="1">
      <alignment horizontal="center" vertical="center"/>
    </xf>
    <xf borderId="4" fillId="13" fontId="42" numFmtId="164" xfId="0" applyAlignment="1" applyBorder="1" applyFont="1" applyNumberFormat="1">
      <alignment horizontal="center" vertical="center"/>
    </xf>
    <xf borderId="0" fillId="9" fontId="44" numFmtId="164" xfId="0" applyFont="1" applyNumberFormat="1"/>
    <xf borderId="4" fillId="14" fontId="42" numFmtId="164" xfId="0" applyAlignment="1" applyBorder="1" applyFont="1" applyNumberFormat="1">
      <alignment horizontal="center" vertical="center"/>
    </xf>
    <xf borderId="4" fillId="15" fontId="42" numFmtId="164" xfId="0" applyAlignment="1" applyBorder="1" applyFont="1" applyNumberFormat="1">
      <alignment horizontal="center" vertical="center"/>
    </xf>
    <xf borderId="4" fillId="16" fontId="42" numFmtId="164" xfId="0" applyAlignment="1" applyBorder="1" applyFont="1" applyNumberFormat="1">
      <alignment horizontal="center" vertical="center"/>
    </xf>
    <xf borderId="0" fillId="9" fontId="42" numFmtId="0" xfId="0" applyAlignment="1" applyFont="1">
      <alignment horizontal="center" vertical="center"/>
    </xf>
    <xf borderId="0" fillId="0" fontId="18" numFmtId="0" xfId="0" applyAlignment="1" applyFont="1">
      <alignment horizontal="center" readingOrder="0" vertical="center"/>
    </xf>
    <xf borderId="0" fillId="0" fontId="18" numFmtId="0" xfId="0" applyAlignment="1" applyFont="1">
      <alignment horizontal="center" vertical="center"/>
    </xf>
    <xf borderId="9" fillId="2" fontId="9" numFmtId="165" xfId="0" applyAlignment="1" applyBorder="1" applyFont="1" applyNumberFormat="1">
      <alignment readingOrder="0"/>
    </xf>
    <xf borderId="2" fillId="15" fontId="45" numFmtId="164" xfId="0" applyAlignment="1" applyBorder="1" applyFont="1" applyNumberFormat="1">
      <alignment horizontal="center" vertical="center"/>
    </xf>
    <xf borderId="2" fillId="2" fontId="46" numFmtId="164" xfId="0" applyAlignment="1" applyBorder="1" applyFont="1" applyNumberFormat="1">
      <alignment vertical="center"/>
    </xf>
    <xf borderId="0" fillId="5" fontId="47" numFmtId="164" xfId="0" applyAlignment="1" applyFont="1" applyNumberFormat="1">
      <alignment horizontal="left" readingOrder="0"/>
    </xf>
    <xf borderId="7" fillId="13" fontId="48" numFmtId="164" xfId="0" applyAlignment="1" applyBorder="1" applyFont="1" applyNumberFormat="1">
      <alignment horizontal="center" readingOrder="0" vertical="center"/>
    </xf>
    <xf borderId="7" fillId="9" fontId="48" numFmtId="164" xfId="0" applyAlignment="1" applyBorder="1" applyFont="1" applyNumberFormat="1">
      <alignment horizontal="center" readingOrder="0" vertical="center"/>
    </xf>
    <xf borderId="2" fillId="14" fontId="48" numFmtId="164" xfId="0" applyAlignment="1" applyBorder="1" applyFont="1" applyNumberFormat="1">
      <alignment horizontal="center" readingOrder="0" vertical="center"/>
    </xf>
    <xf borderId="2" fillId="15" fontId="48" numFmtId="164" xfId="0" applyAlignment="1" applyBorder="1" applyFont="1" applyNumberFormat="1">
      <alignment horizontal="center" readingOrder="0" vertical="center"/>
    </xf>
    <xf borderId="4" fillId="16" fontId="42" numFmtId="164" xfId="0" applyAlignment="1" applyBorder="1" applyFont="1" applyNumberFormat="1">
      <alignment horizontal="center" readingOrder="0" vertical="center"/>
    </xf>
    <xf borderId="1" fillId="2" fontId="49" numFmtId="0" xfId="0" applyAlignment="1" applyBorder="1" applyFont="1">
      <alignment horizontal="center" readingOrder="0" vertical="center"/>
    </xf>
    <xf borderId="1" fillId="9" fontId="50" numFmtId="164" xfId="0" applyAlignment="1" applyBorder="1" applyFont="1" applyNumberFormat="1">
      <alignment horizontal="center" vertical="center"/>
    </xf>
    <xf borderId="1" fillId="4" fontId="15" numFmtId="0" xfId="0" applyAlignment="1" applyBorder="1" applyFont="1">
      <alignment horizontal="center" vertical="center"/>
    </xf>
    <xf borderId="1" fillId="9" fontId="51" numFmtId="166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7" fillId="13" fontId="48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10" fillId="9" fontId="48" numFmtId="164" xfId="0" applyAlignment="1" applyBorder="1" applyFont="1" applyNumberFormat="1">
      <alignment horizontal="center" readingOrder="0" vertical="center"/>
    </xf>
    <xf borderId="2" fillId="14" fontId="48" numFmtId="164" xfId="0" applyAlignment="1" applyBorder="1" applyFont="1" applyNumberFormat="1">
      <alignment readingOrder="0" vertical="center"/>
    </xf>
    <xf borderId="7" fillId="15" fontId="48" numFmtId="164" xfId="0" applyAlignment="1" applyBorder="1" applyFont="1" applyNumberFormat="1">
      <alignment readingOrder="0" vertical="center"/>
    </xf>
    <xf borderId="1" fillId="12" fontId="15" numFmtId="0" xfId="0" applyAlignment="1" applyBorder="1" applyFont="1">
      <alignment readingOrder="0" vertical="center"/>
    </xf>
    <xf borderId="1" fillId="4" fontId="15" numFmtId="0" xfId="0" applyAlignment="1" applyBorder="1" applyFont="1">
      <alignment vertical="center"/>
    </xf>
    <xf borderId="1" fillId="13" fontId="42" numFmtId="3" xfId="0" applyAlignment="1" applyBorder="1" applyFont="1" applyNumberFormat="1">
      <alignment readingOrder="0"/>
    </xf>
    <xf borderId="1" fillId="12" fontId="52" numFmtId="0" xfId="0" applyAlignment="1" applyBorder="1" applyFont="1">
      <alignment horizontal="center" readingOrder="0" vertical="center"/>
    </xf>
    <xf borderId="2" fillId="13" fontId="48" numFmtId="164" xfId="0" applyAlignment="1" applyBorder="1" applyFont="1" applyNumberFormat="1">
      <alignment horizontal="left" readingOrder="0" vertical="center"/>
    </xf>
    <xf borderId="2" fillId="13" fontId="48" numFmtId="164" xfId="0" applyAlignment="1" applyBorder="1" applyFont="1" applyNumberFormat="1">
      <alignment horizontal="center" readingOrder="0" vertical="center"/>
    </xf>
    <xf borderId="7" fillId="15" fontId="48" numFmtId="164" xfId="0" applyAlignment="1" applyBorder="1" applyFont="1" applyNumberFormat="1">
      <alignment horizontal="center" readingOrder="0" vertical="center"/>
    </xf>
    <xf borderId="2" fillId="5" fontId="53" numFmtId="164" xfId="0" applyAlignment="1" applyBorder="1" applyFont="1" applyNumberFormat="1">
      <alignment vertical="center"/>
    </xf>
    <xf borderId="1" fillId="12" fontId="15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2" fillId="15" fontId="51" numFmtId="164" xfId="0" applyAlignment="1" applyBorder="1" applyFont="1" applyNumberFormat="1">
      <alignment horizontal="center" vertical="center"/>
    </xf>
    <xf borderId="2" fillId="15" fontId="54" numFmtId="164" xfId="0" applyAlignment="1" applyBorder="1" applyFont="1" applyNumberFormat="1">
      <alignment vertical="center"/>
    </xf>
    <xf borderId="0" fillId="0" fontId="55" numFmtId="14" xfId="0" applyFont="1" applyNumberFormat="1"/>
    <xf borderId="0" fillId="0" fontId="45" numFmtId="164" xfId="0" applyAlignment="1" applyFont="1" applyNumberFormat="1">
      <alignment horizontal="center" vertical="center"/>
    </xf>
    <xf borderId="0" fillId="4" fontId="45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0" fillId="0" fontId="56" numFmtId="14" xfId="0" applyFont="1" applyNumberFormat="1"/>
    <xf borderId="0" fillId="0" fontId="56" numFmtId="0" xfId="0" applyFont="1"/>
    <xf borderId="0" fillId="0" fontId="57" numFmtId="14" xfId="0" applyFont="1" applyNumberFormat="1"/>
    <xf borderId="0" fillId="0" fontId="58" numFmtId="164" xfId="0" applyAlignment="1" applyFont="1" applyNumberFormat="1">
      <alignment horizontal="center" vertical="center"/>
    </xf>
    <xf borderId="0" fillId="4" fontId="58" numFmtId="164" xfId="0" applyAlignment="1" applyFont="1" applyNumberFormat="1">
      <alignment horizontal="center" vertical="center"/>
    </xf>
    <xf borderId="1" fillId="4" fontId="18" numFmtId="164" xfId="0" applyAlignment="1" applyBorder="1" applyFont="1" applyNumberFormat="1">
      <alignment horizontal="center" vertical="center"/>
    </xf>
    <xf borderId="1" fillId="4" fontId="42" numFmtId="164" xfId="0" applyAlignment="1" applyBorder="1" applyFont="1" applyNumberFormat="1">
      <alignment horizontal="center" vertical="center"/>
    </xf>
    <xf borderId="1" fillId="4" fontId="18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57" numFmtId="0" xfId="0" applyFont="1"/>
    <xf borderId="0" fillId="12" fontId="58" numFmtId="164" xfId="0" applyAlignment="1" applyFont="1" applyNumberFormat="1">
      <alignment horizontal="center" vertical="center"/>
    </xf>
    <xf borderId="0" fillId="0" fontId="18" numFmtId="164" xfId="0" applyAlignment="1" applyFont="1" applyNumberFormat="1">
      <alignment horizontal="center" vertical="center"/>
    </xf>
    <xf borderId="1" fillId="13" fontId="42" numFmtId="164" xfId="0" applyAlignment="1" applyBorder="1" applyFont="1" applyNumberFormat="1">
      <alignment horizontal="center" vertical="center"/>
    </xf>
    <xf borderId="1" fillId="9" fontId="42" numFmtId="164" xfId="0" applyAlignment="1" applyBorder="1" applyFont="1" applyNumberFormat="1">
      <alignment horizontal="center" vertical="center"/>
    </xf>
    <xf borderId="1" fillId="16" fontId="42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58" numFmtId="0" xfId="0" applyFont="1"/>
    <xf borderId="0" fillId="12" fontId="59" numFmtId="0" xfId="0" applyFont="1"/>
    <xf borderId="1" fillId="13" fontId="58" numFmtId="0" xfId="0" applyBorder="1" applyFont="1"/>
    <xf borderId="1" fillId="9" fontId="58" numFmtId="0" xfId="0" applyBorder="1" applyFont="1"/>
    <xf borderId="1" fillId="14" fontId="58" numFmtId="0" xfId="0" applyBorder="1" applyFont="1"/>
    <xf borderId="1" fillId="15" fontId="58" numFmtId="0" xfId="0" applyBorder="1" applyFont="1"/>
    <xf borderId="1" fillId="16" fontId="58" numFmtId="0" xfId="0" applyBorder="1" applyFont="1"/>
    <xf borderId="0" fillId="12" fontId="16" numFmtId="0" xfId="0" applyFont="1"/>
    <xf borderId="0" fillId="0" fontId="60" numFmtId="0" xfId="0" applyFont="1"/>
    <xf borderId="11" fillId="5" fontId="60" numFmtId="0" xfId="0" applyAlignment="1" applyBorder="1" applyFont="1">
      <alignment readingOrder="0"/>
    </xf>
    <xf borderId="12" fillId="15" fontId="60" numFmtId="0" xfId="0" applyAlignment="1" applyBorder="1" applyFont="1">
      <alignment readingOrder="0"/>
    </xf>
    <xf borderId="13" fillId="0" fontId="61" numFmtId="0" xfId="0" applyBorder="1" applyFont="1"/>
    <xf borderId="12" fillId="9" fontId="60" numFmtId="0" xfId="0" applyAlignment="1" applyBorder="1" applyFont="1">
      <alignment readingOrder="0"/>
    </xf>
    <xf borderId="12" fillId="15" fontId="60" numFmtId="0" xfId="0" applyAlignment="1" applyBorder="1" applyFont="1">
      <alignment horizontal="center" readingOrder="0"/>
    </xf>
    <xf borderId="14" fillId="0" fontId="62" numFmtId="0" xfId="0" applyAlignment="1" applyBorder="1" applyFont="1">
      <alignment horizontal="center" readingOrder="0"/>
    </xf>
    <xf borderId="15" fillId="0" fontId="62" numFmtId="0" xfId="0" applyAlignment="1" applyBorder="1" applyFont="1">
      <alignment horizontal="center" readingOrder="0"/>
    </xf>
    <xf borderId="11" fillId="5" fontId="63" numFmtId="0" xfId="0" applyAlignment="1" applyBorder="1" applyFont="1">
      <alignment horizontal="center" readingOrder="0"/>
    </xf>
    <xf borderId="11" fillId="19" fontId="64" numFmtId="0" xfId="0" applyAlignment="1" applyBorder="1" applyFill="1" applyFont="1">
      <alignment horizontal="center" readingOrder="0"/>
    </xf>
    <xf borderId="11" fillId="20" fontId="64" numFmtId="0" xfId="0" applyAlignment="1" applyBorder="1" applyFill="1" applyFont="1">
      <alignment horizontal="center" readingOrder="0"/>
    </xf>
    <xf borderId="16" fillId="0" fontId="62" numFmtId="0" xfId="0" applyAlignment="1" applyBorder="1" applyFont="1">
      <alignment horizontal="center" readingOrder="0"/>
    </xf>
    <xf borderId="17" fillId="0" fontId="62" numFmtId="0" xfId="0" applyAlignment="1" applyBorder="1" applyFont="1">
      <alignment horizontal="center" readingOrder="0"/>
    </xf>
    <xf borderId="11" fillId="5" fontId="65" numFmtId="0" xfId="0" applyAlignment="1" applyBorder="1" applyFont="1">
      <alignment horizontal="center" readingOrder="0"/>
    </xf>
    <xf borderId="11" fillId="21" fontId="63" numFmtId="0" xfId="0" applyAlignment="1" applyBorder="1" applyFill="1" applyFont="1">
      <alignment horizontal="center" readingOrder="0"/>
    </xf>
    <xf borderId="11" fillId="20" fontId="64" numFmtId="0" xfId="0" applyAlignment="1" applyBorder="1" applyFont="1">
      <alignment horizontal="center"/>
    </xf>
    <xf borderId="11" fillId="21" fontId="66" numFmtId="0" xfId="0" applyAlignment="1" applyBorder="1" applyFont="1">
      <alignment horizontal="center" readingOrder="0"/>
    </xf>
    <xf borderId="18" fillId="0" fontId="60" numFmtId="0" xfId="0" applyAlignment="1" applyBorder="1" applyFont="1">
      <alignment horizontal="center" readingOrder="0"/>
    </xf>
    <xf borderId="19" fillId="0" fontId="60" numFmtId="0" xfId="0" applyAlignment="1" applyBorder="1" applyFont="1">
      <alignment readingOrder="0"/>
    </xf>
    <xf borderId="20" fillId="0" fontId="61" numFmtId="0" xfId="0" applyBorder="1" applyFont="1"/>
    <xf borderId="0" fillId="0" fontId="67" numFmtId="0" xfId="0" applyAlignment="1" applyFont="1">
      <alignment readingOrder="0"/>
    </xf>
    <xf borderId="18" fillId="0" fontId="60" numFmtId="0" xfId="0" applyAlignment="1" applyBorder="1" applyFont="1">
      <alignment readingOrder="0"/>
    </xf>
    <xf borderId="19" fillId="0" fontId="60" numFmtId="166" xfId="0" applyAlignment="1" applyBorder="1" applyFont="1" applyNumberFormat="1">
      <alignment readingOrder="0"/>
    </xf>
    <xf borderId="11" fillId="19" fontId="64" numFmtId="0" xfId="0" applyAlignment="1" applyBorder="1" applyFont="1">
      <alignment horizontal="center"/>
    </xf>
    <xf borderId="16" fillId="0" fontId="60" numFmtId="166" xfId="0" applyAlignment="1" applyBorder="1" applyFont="1" applyNumberFormat="1">
      <alignment readingOrder="0"/>
    </xf>
    <xf borderId="17" fillId="0" fontId="61" numFmtId="0" xfId="0" applyBorder="1" applyFont="1"/>
    <xf borderId="18" fillId="0" fontId="68" numFmtId="0" xfId="0" applyAlignment="1" applyBorder="1" applyFont="1">
      <alignment readingOrder="0"/>
    </xf>
    <xf borderId="18" fillId="0" fontId="60" numFmtId="0" xfId="0" applyBorder="1" applyFont="1"/>
    <xf borderId="11" fillId="2" fontId="65" numFmtId="0" xfId="0" applyAlignment="1" applyBorder="1" applyFont="1">
      <alignment horizontal="center" readingOrder="0"/>
    </xf>
    <xf borderId="11" fillId="21" fontId="64" numFmtId="0" xfId="0" applyAlignment="1" applyBorder="1" applyFont="1">
      <alignment horizontal="center"/>
    </xf>
    <xf borderId="0" fillId="21" fontId="69" numFmtId="0" xfId="0" applyAlignment="1" applyFont="1">
      <alignment readingOrder="0"/>
    </xf>
    <xf borderId="0" fillId="21" fontId="63" numFmtId="0" xfId="0" applyAlignment="1" applyFont="1">
      <alignment horizontal="center"/>
    </xf>
    <xf borderId="0" fillId="21" fontId="64" numFmtId="0" xfId="0" applyAlignment="1" applyFont="1">
      <alignment horizontal="center"/>
    </xf>
    <xf borderId="0" fillId="21" fontId="64" numFmtId="166" xfId="0" applyAlignment="1" applyFont="1" applyNumberFormat="1">
      <alignment horizontal="center"/>
    </xf>
    <xf borderId="0" fillId="21" fontId="63" numFmtId="0" xfId="0" applyAlignment="1" applyFont="1">
      <alignment horizontal="center" readingOrder="0"/>
    </xf>
    <xf borderId="0" fillId="20" fontId="69" numFmtId="0" xfId="0" applyAlignment="1" applyFont="1">
      <alignment readingOrder="0"/>
    </xf>
    <xf borderId="0" fillId="20" fontId="70" numFmtId="0" xfId="0" applyAlignment="1" applyFont="1">
      <alignment horizontal="center"/>
    </xf>
    <xf borderId="0" fillId="21" fontId="70" numFmtId="0" xfId="0" applyAlignment="1" applyFont="1">
      <alignment horizontal="center"/>
    </xf>
    <xf borderId="0" fillId="21" fontId="63" numFmtId="166" xfId="0" applyAlignment="1" applyFont="1" applyNumberFormat="1">
      <alignment horizontal="center" readingOrder="0"/>
    </xf>
    <xf borderId="0" fillId="21" fontId="64" numFmtId="166" xfId="0" applyAlignment="1" applyFont="1" applyNumberFormat="1">
      <alignment horizontal="center" readingOrder="0"/>
    </xf>
    <xf borderId="0" fillId="5" fontId="69" numFmtId="0" xfId="0" applyAlignment="1" applyFont="1">
      <alignment readingOrder="0"/>
    </xf>
    <xf borderId="0" fillId="5" fontId="63" numFmtId="166" xfId="0" applyAlignment="1" applyFont="1" applyNumberFormat="1">
      <alignment horizontal="center" readingOrder="0"/>
    </xf>
    <xf borderId="0" fillId="22" fontId="64" numFmtId="166" xfId="0" applyAlignment="1" applyFill="1" applyFont="1" applyNumberFormat="1">
      <alignment horizontal="center" readingOrder="0"/>
    </xf>
    <xf borderId="0" fillId="5" fontId="63" numFmtId="166" xfId="0" applyAlignment="1" applyFont="1" applyNumberFormat="1">
      <alignment horizontal="center"/>
    </xf>
    <xf borderId="0" fillId="22" fontId="64" numFmtId="166" xfId="0" applyAlignment="1" applyFont="1" applyNumberFormat="1">
      <alignment horizontal="center"/>
    </xf>
    <xf borderId="0" fillId="19" fontId="69" numFmtId="0" xfId="0" applyAlignment="1" applyFont="1">
      <alignment readingOrder="0"/>
    </xf>
    <xf borderId="0" fillId="19" fontId="63" numFmtId="166" xfId="0" applyAlignment="1" applyFont="1" applyNumberFormat="1">
      <alignment horizontal="center" readingOrder="0"/>
    </xf>
    <xf borderId="0" fillId="19" fontId="64" numFmtId="166" xfId="0" applyAlignment="1" applyFont="1" applyNumberFormat="1">
      <alignment horizontal="center"/>
    </xf>
    <xf borderId="0" fillId="19" fontId="64" numFmtId="0" xfId="0" applyAlignment="1" applyFont="1">
      <alignment horizontal="center"/>
    </xf>
    <xf borderId="0" fillId="19" fontId="71" numFmtId="0" xfId="0" applyAlignment="1" applyFont="1">
      <alignment horizontal="center"/>
    </xf>
    <xf borderId="0" fillId="19" fontId="63" numFmtId="0" xfId="0" applyAlignment="1" applyFont="1">
      <alignment horizontal="center"/>
    </xf>
    <xf borderId="0" fillId="0" fontId="68" numFmtId="0" xfId="0" applyFont="1"/>
    <xf borderId="0" fillId="5" fontId="65" numFmtId="0" xfId="0" applyAlignment="1" applyFont="1">
      <alignment readingOrder="0"/>
    </xf>
    <xf borderId="0" fillId="5" fontId="72" numFmtId="166" xfId="0" applyAlignment="1" applyFont="1" applyNumberFormat="1">
      <alignment horizontal="center"/>
    </xf>
    <xf borderId="0" fillId="0" fontId="60" numFmtId="0" xfId="0" applyAlignment="1" applyFont="1">
      <alignment readingOrder="0"/>
    </xf>
    <xf borderId="0" fillId="0" fontId="73" numFmtId="166" xfId="0" applyFont="1" applyNumberFormat="1"/>
    <xf borderId="0" fillId="0" fontId="74" numFmtId="0" xfId="0" applyAlignment="1" applyFont="1">
      <alignment readingOrder="0"/>
    </xf>
    <xf borderId="2" fillId="0" fontId="75" numFmtId="0" xfId="0" applyAlignment="1" applyBorder="1" applyFont="1">
      <alignment readingOrder="0"/>
    </xf>
    <xf borderId="21" fillId="0" fontId="16" numFmtId="0" xfId="0" applyBorder="1" applyFont="1"/>
    <xf borderId="6" fillId="0" fontId="61" numFmtId="0" xfId="0" applyBorder="1" applyFont="1"/>
    <xf borderId="21" fillId="0" fontId="76" numFmtId="166" xfId="0" applyAlignment="1" applyBorder="1" applyFont="1" applyNumberFormat="1">
      <alignment readingOrder="0"/>
    </xf>
    <xf borderId="22" fillId="0" fontId="61" numFmtId="0" xfId="0" applyBorder="1" applyFont="1"/>
    <xf borderId="0" fillId="23" fontId="77" numFmtId="0" xfId="0" applyAlignment="1" applyFill="1" applyFont="1">
      <alignment horizontal="left" readingOrder="0"/>
    </xf>
    <xf borderId="2" fillId="23" fontId="78" numFmtId="0" xfId="0" applyAlignment="1" applyBorder="1" applyFont="1">
      <alignment readingOrder="0"/>
    </xf>
    <xf borderId="21" fillId="0" fontId="76" numFmtId="166" xfId="0" applyBorder="1" applyFont="1" applyNumberFormat="1"/>
    <xf borderId="2" fillId="0" fontId="75" numFmtId="0" xfId="0" applyBorder="1" applyFont="1"/>
    <xf borderId="2" fillId="0" fontId="9" numFmtId="0" xfId="0" applyAlignment="1" applyBorder="1" applyFont="1">
      <alignment vertical="bottom"/>
    </xf>
    <xf borderId="23" fillId="0" fontId="9" numFmtId="0" xfId="0" applyAlignment="1" applyBorder="1" applyFont="1">
      <alignment vertical="bottom"/>
    </xf>
    <xf borderId="2" fillId="0" fontId="16" numFmtId="0" xfId="0" applyBorder="1" applyFont="1"/>
    <xf borderId="2" fillId="0" fontId="76" numFmtId="166" xfId="0" applyBorder="1" applyFont="1" applyNumberFormat="1"/>
    <xf borderId="0" fillId="0" fontId="79" numFmtId="0" xfId="0" applyFont="1"/>
    <xf borderId="0" fillId="0" fontId="79" numFmtId="0" xfId="0" applyAlignment="1" applyFont="1">
      <alignment horizontal="right"/>
    </xf>
    <xf borderId="0" fillId="0" fontId="80" numFmtId="0" xfId="0" applyFont="1"/>
    <xf borderId="1" fillId="24" fontId="81" numFmtId="0" xfId="0" applyBorder="1" applyFill="1" applyFont="1"/>
    <xf borderId="1" fillId="24" fontId="82" numFmtId="0" xfId="0" applyBorder="1" applyFont="1"/>
    <xf borderId="0" fillId="0" fontId="83" numFmtId="164" xfId="0" applyAlignment="1" applyFont="1" applyNumberFormat="1">
      <alignment horizontal="center" vertical="center"/>
    </xf>
    <xf borderId="1" fillId="24" fontId="81" numFmtId="0" xfId="0" applyAlignment="1" applyBorder="1" applyFont="1">
      <alignment horizontal="right" vertical="center"/>
    </xf>
    <xf borderId="0" fillId="0" fontId="84" numFmtId="0" xfId="0" applyFont="1"/>
    <xf borderId="0" fillId="0" fontId="85" numFmtId="0" xfId="0" applyAlignment="1" applyFont="1">
      <alignment horizontal="left" vertical="center"/>
    </xf>
    <xf borderId="0" fillId="0" fontId="79" numFmtId="0" xfId="0" applyAlignment="1" applyFont="1">
      <alignment horizontal="left" vertical="center"/>
    </xf>
    <xf borderId="0" fillId="0" fontId="79" numFmtId="0" xfId="0" applyAlignment="1" applyFont="1">
      <alignment horizontal="center" vertical="center"/>
    </xf>
    <xf borderId="0" fillId="0" fontId="86" numFmtId="0" xfId="0" applyFont="1"/>
    <xf borderId="0" fillId="0" fontId="79" numFmtId="0" xfId="0" applyAlignment="1" applyFont="1">
      <alignment horizontal="center"/>
    </xf>
    <xf borderId="0" fillId="0" fontId="79" numFmtId="9" xfId="0" applyAlignment="1" applyFont="1" applyNumberFormat="1">
      <alignment horizontal="center"/>
    </xf>
    <xf borderId="0" fillId="0" fontId="79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379970300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44621.0</v>
      </c>
      <c r="C4" s="12">
        <v>1.27513E7</v>
      </c>
    </row>
    <row r="5" ht="18.0" customHeight="1">
      <c r="A5" s="10">
        <v>2.0</v>
      </c>
      <c r="B5" s="13">
        <v>44622.0</v>
      </c>
      <c r="C5" s="12">
        <v>2.05864E7</v>
      </c>
    </row>
    <row r="6" ht="18.0" customHeight="1">
      <c r="A6" s="14">
        <v>3.0</v>
      </c>
      <c r="B6" s="13">
        <v>44623.0</v>
      </c>
      <c r="C6" s="12">
        <v>2.14786E7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/>
      <c r="Q6" s="16"/>
      <c r="R6" s="16"/>
      <c r="S6" s="16"/>
      <c r="T6" s="16"/>
      <c r="U6" s="16"/>
      <c r="V6" s="16"/>
      <c r="W6" s="16"/>
    </row>
    <row r="7" ht="18.0" customHeight="1">
      <c r="A7" s="14">
        <v>4.0</v>
      </c>
      <c r="B7" s="11">
        <v>44624.0</v>
      </c>
      <c r="C7" s="12">
        <v>1.18293E7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16"/>
      <c r="Q7" s="16"/>
      <c r="R7" s="16"/>
      <c r="S7" s="16"/>
      <c r="T7" s="16"/>
      <c r="U7" s="16"/>
      <c r="V7" s="16"/>
      <c r="W7" s="16"/>
    </row>
    <row r="8" ht="18.0" customHeight="1">
      <c r="A8" s="14">
        <v>5.0</v>
      </c>
      <c r="B8" s="11">
        <v>44625.0</v>
      </c>
      <c r="C8" s="12">
        <v>9141920.0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16"/>
      <c r="Q8" s="16"/>
      <c r="R8" s="16"/>
      <c r="S8" s="16"/>
      <c r="T8" s="16"/>
      <c r="U8" s="16"/>
      <c r="V8" s="16"/>
      <c r="W8" s="16"/>
    </row>
    <row r="9" ht="18.0" customHeight="1">
      <c r="A9" s="14">
        <v>6.0</v>
      </c>
      <c r="B9" s="11">
        <v>44626.0</v>
      </c>
      <c r="C9" s="12">
        <v>9883100.0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  <c r="S9" s="16"/>
      <c r="T9" s="16"/>
      <c r="U9" s="16"/>
      <c r="V9" s="16"/>
      <c r="W9" s="16"/>
    </row>
    <row r="10" ht="18.0" customHeight="1">
      <c r="A10" s="14">
        <v>7.0</v>
      </c>
      <c r="B10" s="11">
        <v>44627.0</v>
      </c>
      <c r="C10" s="12">
        <v>1.208532E7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6"/>
      <c r="Q10" s="16"/>
      <c r="R10" s="16"/>
      <c r="S10" s="16"/>
      <c r="T10" s="16"/>
      <c r="U10" s="16"/>
      <c r="V10" s="16"/>
      <c r="W10" s="16"/>
    </row>
    <row r="11" ht="18.0" customHeight="1">
      <c r="A11" s="14">
        <v>8.0</v>
      </c>
      <c r="B11" s="11">
        <v>44628.0</v>
      </c>
      <c r="C11" s="17">
        <v>1.22038E7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6"/>
      <c r="Q11" s="16"/>
      <c r="R11" s="16"/>
      <c r="S11" s="16"/>
      <c r="T11" s="16"/>
      <c r="U11" s="16"/>
      <c r="V11" s="16"/>
      <c r="W11" s="16"/>
    </row>
    <row r="12" ht="18.0" customHeight="1">
      <c r="A12" s="14">
        <v>9.0</v>
      </c>
      <c r="B12" s="11">
        <v>44629.0</v>
      </c>
      <c r="C12" s="17">
        <v>8879520.0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  <c r="P12" s="16"/>
      <c r="Q12" s="16"/>
      <c r="R12" s="16"/>
      <c r="S12" s="16"/>
      <c r="T12" s="16"/>
      <c r="U12" s="16"/>
      <c r="V12" s="16"/>
      <c r="W12" s="16"/>
    </row>
    <row r="13" ht="18.0" customHeight="1">
      <c r="A13" s="14">
        <v>10.0</v>
      </c>
      <c r="B13" s="11">
        <v>44630.0</v>
      </c>
      <c r="C13" s="12">
        <v>1.13436E7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ht="18.0" customHeight="1">
      <c r="A14" s="14">
        <v>11.0</v>
      </c>
      <c r="B14" s="11">
        <v>44631.0</v>
      </c>
      <c r="C14" s="12">
        <v>1.10411E7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ht="18.0" customHeight="1">
      <c r="A15" s="14">
        <v>12.0</v>
      </c>
      <c r="B15" s="11">
        <v>44632.0</v>
      </c>
      <c r="C15" s="17">
        <v>8187420.0</v>
      </c>
    </row>
    <row r="16" ht="18.0" customHeight="1">
      <c r="A16" s="14">
        <v>13.0</v>
      </c>
      <c r="B16" s="11">
        <v>44633.0</v>
      </c>
      <c r="C16" s="17">
        <v>1.12522E7</v>
      </c>
    </row>
    <row r="17" ht="18.0" customHeight="1">
      <c r="A17" s="14">
        <v>14.0</v>
      </c>
      <c r="B17" s="11">
        <v>44634.0</v>
      </c>
      <c r="C17" s="17">
        <v>1.12121E7</v>
      </c>
    </row>
    <row r="18" ht="18.0" customHeight="1">
      <c r="A18" s="14">
        <v>15.0</v>
      </c>
      <c r="B18" s="11">
        <v>44635.0</v>
      </c>
      <c r="C18" s="17">
        <v>1.14115E7</v>
      </c>
    </row>
    <row r="19" ht="18.0" customHeight="1">
      <c r="A19" s="14">
        <v>16.0</v>
      </c>
      <c r="B19" s="13">
        <v>44636.0</v>
      </c>
      <c r="C19" s="12">
        <v>1.510788E7</v>
      </c>
    </row>
    <row r="20" ht="18.0" customHeight="1">
      <c r="A20" s="14">
        <v>17.0</v>
      </c>
      <c r="B20" s="13">
        <v>44637.0</v>
      </c>
      <c r="C20" s="12">
        <v>2.541402E7</v>
      </c>
      <c r="D20" s="18"/>
      <c r="E20" s="15"/>
      <c r="F20" s="15"/>
      <c r="G20" s="15"/>
      <c r="H20" s="15"/>
      <c r="I20" s="15"/>
      <c r="J20" s="15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8.0" customHeight="1">
      <c r="A21" s="14">
        <v>18.0</v>
      </c>
      <c r="B21" s="11">
        <v>44638.0</v>
      </c>
      <c r="C21" s="17">
        <v>1.006382E7</v>
      </c>
      <c r="D21" s="18"/>
      <c r="E21" s="15"/>
      <c r="F21" s="15"/>
      <c r="G21" s="15"/>
      <c r="H21" s="15"/>
      <c r="I21" s="15"/>
      <c r="J21" s="15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8.0" customHeight="1">
      <c r="A22" s="14">
        <v>19.0</v>
      </c>
      <c r="B22" s="11">
        <v>44639.0</v>
      </c>
      <c r="C22" s="17">
        <v>9574500.0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18.0" customHeight="1">
      <c r="A23" s="14">
        <v>20.0</v>
      </c>
      <c r="B23" s="11">
        <v>44640.0</v>
      </c>
      <c r="C23" s="17">
        <v>1.266968E7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18.0" customHeight="1">
      <c r="A24" s="14">
        <v>21.0</v>
      </c>
      <c r="B24" s="11">
        <v>44641.0</v>
      </c>
      <c r="C24" s="17">
        <v>1.236808E7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18.0" customHeight="1">
      <c r="A25" s="14">
        <v>22.0</v>
      </c>
      <c r="B25" s="11">
        <v>44642.0</v>
      </c>
      <c r="C25" s="17">
        <v>1.010232E7</v>
      </c>
    </row>
    <row r="26" ht="18.0" customHeight="1">
      <c r="A26" s="14">
        <v>23.0</v>
      </c>
      <c r="B26" s="11">
        <v>44643.0</v>
      </c>
      <c r="C26" s="17">
        <v>8573140.0</v>
      </c>
    </row>
    <row r="27" ht="21.0" customHeight="1">
      <c r="A27" s="14">
        <v>24.0</v>
      </c>
      <c r="B27" s="11">
        <v>44644.0</v>
      </c>
      <c r="C27" s="17">
        <v>9452800.0</v>
      </c>
    </row>
    <row r="28" ht="15.75" customHeight="1">
      <c r="A28" s="14">
        <v>25.0</v>
      </c>
      <c r="B28" s="11">
        <v>44645.0</v>
      </c>
      <c r="C28" s="17">
        <v>1.134272E7</v>
      </c>
    </row>
    <row r="29" ht="15.75" customHeight="1">
      <c r="A29" s="14">
        <v>26.0</v>
      </c>
      <c r="B29" s="11">
        <v>44646.0</v>
      </c>
      <c r="C29" s="17">
        <v>1.042096E7</v>
      </c>
    </row>
    <row r="30" ht="15.75" customHeight="1">
      <c r="A30" s="14">
        <v>27.0</v>
      </c>
      <c r="B30" s="11">
        <v>44647.0</v>
      </c>
      <c r="C30" s="17">
        <v>9448640.0</v>
      </c>
    </row>
    <row r="31" ht="15.75" customHeight="1">
      <c r="A31" s="14">
        <v>28.0</v>
      </c>
      <c r="B31" s="11">
        <v>44648.0</v>
      </c>
      <c r="C31" s="17">
        <v>9662820.0</v>
      </c>
    </row>
    <row r="32" ht="15.75" customHeight="1">
      <c r="A32" s="21">
        <v>29.0</v>
      </c>
      <c r="B32" s="11">
        <v>44649.0</v>
      </c>
      <c r="C32" s="17">
        <v>1.168498E7</v>
      </c>
    </row>
    <row r="33" ht="15.75" customHeight="1">
      <c r="A33" s="21">
        <v>30.0</v>
      </c>
      <c r="B33" s="11">
        <v>44650.0</v>
      </c>
      <c r="C33" s="17">
        <v>1.10617E7</v>
      </c>
    </row>
    <row r="34" ht="15.75" customHeight="1">
      <c r="A34" s="21">
        <v>31.0</v>
      </c>
      <c r="B34" s="13">
        <v>44651.0</v>
      </c>
      <c r="C34" s="22">
        <v>1.973506E7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42.57"/>
    <col customWidth="1" min="4" max="6" width="14.43"/>
    <col customWidth="1" min="7" max="7" width="18.71"/>
  </cols>
  <sheetData>
    <row r="1">
      <c r="A1" s="26"/>
      <c r="C1" s="27"/>
      <c r="E1" s="28"/>
      <c r="F1" s="29"/>
      <c r="G1" s="30">
        <f>SUM(E1*F1)</f>
        <v>0</v>
      </c>
      <c r="H1" s="31" t="str">
        <f>SUM(E47:H1018*F47)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44621.0</v>
      </c>
      <c r="B3" s="43"/>
      <c r="C3" s="44" t="s">
        <v>13</v>
      </c>
      <c r="D3" s="45"/>
      <c r="E3" s="46"/>
      <c r="F3" s="47"/>
      <c r="G3" s="48">
        <v>900000.0</v>
      </c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  <c r="Y3" s="51"/>
      <c r="Z3" s="51"/>
      <c r="AA3" s="51"/>
    </row>
    <row r="4">
      <c r="A4" s="42"/>
      <c r="B4" s="43"/>
      <c r="C4" s="44" t="s">
        <v>14</v>
      </c>
      <c r="D4" s="52"/>
      <c r="E4" s="46">
        <v>5.0</v>
      </c>
      <c r="F4" s="47">
        <v>12000.0</v>
      </c>
      <c r="G4" s="48">
        <v>60000.0</v>
      </c>
      <c r="H4" s="4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A5" s="42"/>
      <c r="B5" s="43"/>
      <c r="C5" s="44" t="s">
        <v>15</v>
      </c>
      <c r="D5" s="52"/>
      <c r="E5" s="46">
        <v>5.0</v>
      </c>
      <c r="F5" s="47">
        <v>9000.0</v>
      </c>
      <c r="G5" s="48">
        <v>45000.0</v>
      </c>
      <c r="H5" s="4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1"/>
      <c r="X5" s="51"/>
      <c r="Y5" s="51"/>
      <c r="Z5" s="51"/>
      <c r="AA5" s="51"/>
    </row>
    <row r="6">
      <c r="A6" s="42"/>
      <c r="B6" s="43"/>
      <c r="C6" s="44" t="s">
        <v>16</v>
      </c>
      <c r="D6" s="52"/>
      <c r="E6" s="46"/>
      <c r="F6" s="47"/>
      <c r="G6" s="48">
        <v>120000.0</v>
      </c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/>
      <c r="V6" s="51"/>
      <c r="W6" s="51"/>
      <c r="X6" s="51"/>
      <c r="Y6" s="51"/>
      <c r="Z6" s="51"/>
      <c r="AA6" s="51"/>
    </row>
    <row r="7" ht="12.0" customHeight="1">
      <c r="A7" s="42"/>
      <c r="B7" s="43"/>
      <c r="C7" s="44" t="s">
        <v>17</v>
      </c>
      <c r="D7" s="52"/>
      <c r="E7" s="46">
        <v>2.0</v>
      </c>
      <c r="F7" s="47">
        <v>5000.0</v>
      </c>
      <c r="G7" s="48">
        <v>10000.0</v>
      </c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1"/>
      <c r="V7" s="51"/>
      <c r="W7" s="51"/>
      <c r="X7" s="51"/>
      <c r="Y7" s="51"/>
      <c r="Z7" s="51"/>
      <c r="AA7" s="51"/>
    </row>
    <row r="8">
      <c r="A8" s="53">
        <v>44622.0</v>
      </c>
      <c r="B8" s="53"/>
      <c r="C8" s="54"/>
      <c r="D8" s="53"/>
      <c r="E8" s="54"/>
      <c r="F8" s="54"/>
      <c r="G8" s="55"/>
      <c r="H8" s="53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  <c r="U8" s="57"/>
      <c r="V8" s="57"/>
      <c r="W8" s="57"/>
      <c r="X8" s="57"/>
      <c r="Y8" s="57"/>
      <c r="Z8" s="57"/>
      <c r="AA8" s="57"/>
    </row>
    <row r="9">
      <c r="A9" s="58"/>
      <c r="B9" s="59"/>
      <c r="C9" s="60" t="s">
        <v>15</v>
      </c>
      <c r="D9" s="59"/>
      <c r="E9" s="61">
        <v>9.0</v>
      </c>
      <c r="F9" s="47">
        <v>4500.0</v>
      </c>
      <c r="G9" s="48">
        <v>40500.0</v>
      </c>
      <c r="H9" s="59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  <c r="U9" s="57"/>
      <c r="V9" s="57"/>
      <c r="W9" s="57"/>
      <c r="X9" s="57"/>
      <c r="Y9" s="57"/>
      <c r="Z9" s="57"/>
      <c r="AA9" s="57"/>
    </row>
    <row r="10">
      <c r="A10" s="42"/>
      <c r="B10" s="59"/>
      <c r="C10" s="44" t="s">
        <v>15</v>
      </c>
      <c r="D10" s="59"/>
      <c r="E10" s="46">
        <v>8.0</v>
      </c>
      <c r="F10" s="47">
        <v>9000.0</v>
      </c>
      <c r="G10" s="48">
        <v>72000.0</v>
      </c>
      <c r="H10" s="59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/>
      <c r="U10" s="57"/>
      <c r="V10" s="57"/>
      <c r="W10" s="57"/>
      <c r="X10" s="57"/>
      <c r="Y10" s="57"/>
      <c r="Z10" s="57"/>
      <c r="AA10" s="57"/>
    </row>
    <row r="11">
      <c r="A11" s="58"/>
      <c r="B11" s="49"/>
      <c r="C11" s="62" t="s">
        <v>18</v>
      </c>
      <c r="D11" s="49"/>
      <c r="E11" s="63">
        <v>50.0</v>
      </c>
      <c r="F11" s="47">
        <v>22000.0</v>
      </c>
      <c r="G11" s="48">
        <v>1100000.0</v>
      </c>
      <c r="H11" s="4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5.75" customHeight="1">
      <c r="A12" s="42"/>
      <c r="B12" s="64"/>
      <c r="C12" s="44" t="s">
        <v>19</v>
      </c>
      <c r="D12" s="59"/>
      <c r="E12" s="46">
        <v>60.0</v>
      </c>
      <c r="F12" s="47">
        <v>20000.0</v>
      </c>
      <c r="G12" s="48">
        <v>1200000.0</v>
      </c>
      <c r="H12" s="59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/>
      <c r="U12" s="57"/>
      <c r="V12" s="57"/>
      <c r="W12" s="57"/>
      <c r="X12" s="57"/>
      <c r="Y12" s="57"/>
      <c r="Z12" s="57"/>
      <c r="AA12" s="57"/>
    </row>
    <row r="13">
      <c r="A13" s="53">
        <v>44623.0</v>
      </c>
      <c r="B13" s="53"/>
      <c r="C13" s="53"/>
      <c r="D13" s="53"/>
      <c r="E13" s="53"/>
      <c r="F13" s="53"/>
      <c r="G13" s="55"/>
      <c r="H13" s="53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/>
      <c r="U13" s="57"/>
      <c r="V13" s="57"/>
      <c r="W13" s="57"/>
      <c r="X13" s="57"/>
      <c r="Y13" s="57"/>
      <c r="Z13" s="57"/>
      <c r="AA13" s="57"/>
    </row>
    <row r="14">
      <c r="A14" s="42"/>
      <c r="B14" s="59"/>
      <c r="C14" s="44" t="s">
        <v>15</v>
      </c>
      <c r="D14" s="59"/>
      <c r="E14" s="46">
        <v>10.0</v>
      </c>
      <c r="F14" s="47">
        <v>9000.0</v>
      </c>
      <c r="G14" s="48">
        <v>90000.0</v>
      </c>
      <c r="H14" s="59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>
      <c r="A15" s="58"/>
      <c r="B15" s="59"/>
      <c r="C15" s="44" t="s">
        <v>14</v>
      </c>
      <c r="D15" s="59"/>
      <c r="E15" s="46">
        <v>8.0</v>
      </c>
      <c r="F15" s="47">
        <v>13000.0</v>
      </c>
      <c r="G15" s="48">
        <v>104000.0</v>
      </c>
      <c r="H15" s="59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/>
      <c r="U15" s="57"/>
      <c r="V15" s="57"/>
      <c r="W15" s="57"/>
      <c r="X15" s="57"/>
      <c r="Y15" s="57"/>
      <c r="Z15" s="57"/>
      <c r="AA15" s="57"/>
    </row>
    <row r="16">
      <c r="A16" s="58"/>
      <c r="B16" s="59"/>
      <c r="C16" s="44" t="s">
        <v>20</v>
      </c>
      <c r="D16" s="59"/>
      <c r="E16" s="65"/>
      <c r="F16" s="29"/>
      <c r="G16" s="48">
        <v>2500000.0</v>
      </c>
      <c r="H16" s="59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>
      <c r="A17" s="66"/>
      <c r="B17" s="59"/>
      <c r="C17" s="44" t="s">
        <v>21</v>
      </c>
      <c r="D17" s="59"/>
      <c r="E17" s="46"/>
      <c r="F17" s="47"/>
      <c r="G17" s="48">
        <v>600000.0</v>
      </c>
      <c r="H17" s="59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58"/>
      <c r="B18" s="59"/>
      <c r="C18" s="44" t="s">
        <v>22</v>
      </c>
      <c r="D18" s="59"/>
      <c r="E18" s="46">
        <v>1.0</v>
      </c>
      <c r="F18" s="47"/>
      <c r="G18" s="48">
        <v>115000.0</v>
      </c>
      <c r="H18" s="59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53">
        <v>44654.0</v>
      </c>
      <c r="B19" s="67"/>
      <c r="C19" s="68"/>
      <c r="D19" s="67"/>
      <c r="E19" s="69"/>
      <c r="F19" s="70"/>
      <c r="G19" s="71"/>
      <c r="H19" s="6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42"/>
      <c r="B20" s="59"/>
      <c r="C20" s="44" t="s">
        <v>23</v>
      </c>
      <c r="D20" s="59"/>
      <c r="E20" s="72">
        <v>44686.0</v>
      </c>
      <c r="F20" s="47">
        <v>70000.0</v>
      </c>
      <c r="G20" s="48">
        <v>385000.0</v>
      </c>
      <c r="H20" s="59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66"/>
      <c r="B21" s="59"/>
      <c r="C21" s="44" t="s">
        <v>24</v>
      </c>
      <c r="D21" s="59"/>
      <c r="E21" s="46">
        <v>1.0</v>
      </c>
      <c r="F21" s="47"/>
      <c r="G21" s="48">
        <v>50000.0</v>
      </c>
      <c r="H21" s="59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53">
        <v>44626.0</v>
      </c>
      <c r="B22" s="67"/>
      <c r="C22" s="73"/>
      <c r="D22" s="67"/>
      <c r="E22" s="69"/>
      <c r="F22" s="70"/>
      <c r="G22" s="71"/>
      <c r="H22" s="6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74"/>
      <c r="B23" s="59"/>
      <c r="C23" s="75" t="s">
        <v>25</v>
      </c>
      <c r="D23" s="59"/>
      <c r="E23" s="46">
        <v>1.0</v>
      </c>
      <c r="F23" s="47">
        <v>15000.0</v>
      </c>
      <c r="G23" s="48">
        <v>15000.0</v>
      </c>
      <c r="H23" s="59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42"/>
      <c r="B24" s="59"/>
      <c r="C24" s="44" t="s">
        <v>26</v>
      </c>
      <c r="D24" s="59"/>
      <c r="E24" s="46">
        <v>5.0</v>
      </c>
      <c r="F24" s="47">
        <v>8900.0</v>
      </c>
      <c r="G24" s="48">
        <v>44500.0</v>
      </c>
      <c r="H24" s="59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42"/>
      <c r="B25" s="59"/>
      <c r="C25" s="44" t="s">
        <v>27</v>
      </c>
      <c r="D25" s="59"/>
      <c r="E25" s="46">
        <v>4.0</v>
      </c>
      <c r="F25" s="47">
        <v>28600.0</v>
      </c>
      <c r="G25" s="48">
        <v>114400.0</v>
      </c>
      <c r="H25" s="59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42"/>
      <c r="B26" s="59"/>
      <c r="C26" s="44" t="s">
        <v>28</v>
      </c>
      <c r="D26" s="59"/>
      <c r="E26" s="46">
        <v>7.0</v>
      </c>
      <c r="F26" s="76">
        <v>1132527.0</v>
      </c>
      <c r="G26" s="48">
        <v>73500.0</v>
      </c>
      <c r="H26" s="59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53">
        <v>44627.0</v>
      </c>
      <c r="B27" s="67"/>
      <c r="C27" s="68"/>
      <c r="D27" s="67"/>
      <c r="E27" s="69"/>
      <c r="F27" s="70"/>
      <c r="G27" s="71"/>
      <c r="H27" s="6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42"/>
      <c r="B28" s="59"/>
      <c r="C28" s="44" t="s">
        <v>29</v>
      </c>
      <c r="D28" s="59"/>
      <c r="E28" s="46">
        <v>2.0</v>
      </c>
      <c r="F28" s="47"/>
      <c r="G28" s="48">
        <v>3292000.0</v>
      </c>
      <c r="H28" s="59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42"/>
      <c r="B29" s="59"/>
      <c r="C29" s="44" t="s">
        <v>30</v>
      </c>
      <c r="D29" s="59"/>
      <c r="E29" s="61">
        <v>1528.0</v>
      </c>
      <c r="F29" s="47">
        <v>18000.0</v>
      </c>
      <c r="G29" s="48">
        <v>27504.0</v>
      </c>
      <c r="H29" s="59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58"/>
      <c r="B30" s="59"/>
      <c r="C30" s="44" t="s">
        <v>31</v>
      </c>
      <c r="D30" s="59"/>
      <c r="E30" s="46">
        <v>14.0</v>
      </c>
      <c r="F30" s="47">
        <v>9000.0</v>
      </c>
      <c r="G30" s="48">
        <v>126000.0</v>
      </c>
      <c r="H30" s="59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3.5" customHeight="1">
      <c r="A31" s="77">
        <v>44263.0</v>
      </c>
      <c r="B31" s="78"/>
      <c r="C31" s="79"/>
      <c r="D31" s="78"/>
      <c r="E31" s="80"/>
      <c r="F31" s="70"/>
      <c r="G31" s="81"/>
      <c r="H31" s="78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ht="15.75" customHeight="1">
      <c r="A32" s="58"/>
      <c r="B32" s="59"/>
      <c r="C32" s="44" t="s">
        <v>32</v>
      </c>
      <c r="D32" s="59"/>
      <c r="E32" s="46" t="s">
        <v>33</v>
      </c>
      <c r="F32" s="47">
        <v>32000.0</v>
      </c>
      <c r="G32" s="48">
        <v>10560.0</v>
      </c>
      <c r="H32" s="59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42"/>
      <c r="B33" s="59"/>
      <c r="C33" s="44" t="s">
        <v>34</v>
      </c>
      <c r="D33" s="59"/>
      <c r="E33" s="46">
        <v>3.0</v>
      </c>
      <c r="F33" s="47">
        <v>16000.0</v>
      </c>
      <c r="G33" s="48">
        <v>48000.0</v>
      </c>
      <c r="H33" s="59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66"/>
      <c r="B34" s="59"/>
      <c r="C34" s="44" t="s">
        <v>35</v>
      </c>
      <c r="D34" s="59"/>
      <c r="E34" s="46">
        <v>1.0</v>
      </c>
      <c r="F34" s="47">
        <v>35000.0</v>
      </c>
      <c r="G34" s="48">
        <v>35000.0</v>
      </c>
      <c r="H34" s="59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58"/>
      <c r="B35" s="59"/>
      <c r="C35" s="44" t="s">
        <v>36</v>
      </c>
      <c r="D35" s="59"/>
      <c r="E35" s="46">
        <v>3.0</v>
      </c>
      <c r="F35" s="47">
        <v>75000.0</v>
      </c>
      <c r="G35" s="48">
        <v>225000.0</v>
      </c>
      <c r="H35" s="59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7">
        <v>44629.0</v>
      </c>
      <c r="B36" s="83"/>
      <c r="C36" s="68"/>
      <c r="D36" s="83"/>
      <c r="E36" s="69"/>
      <c r="F36" s="70"/>
      <c r="G36" s="71"/>
      <c r="H36" s="83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</row>
    <row r="37" ht="15.75" customHeight="1">
      <c r="A37" s="42"/>
      <c r="B37" s="59"/>
      <c r="C37" s="44" t="s">
        <v>37</v>
      </c>
      <c r="D37" s="59"/>
      <c r="E37" s="46">
        <v>1.0</v>
      </c>
      <c r="F37" s="47">
        <v>12600.0</v>
      </c>
      <c r="G37" s="48">
        <v>12600.0</v>
      </c>
      <c r="H37" s="59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ht="15.75" customHeight="1">
      <c r="A38" s="42"/>
      <c r="B38" s="59"/>
      <c r="C38" s="44" t="s">
        <v>38</v>
      </c>
      <c r="D38" s="59"/>
      <c r="E38" s="46">
        <v>4.0</v>
      </c>
      <c r="F38" s="47">
        <v>17000.0</v>
      </c>
      <c r="G38" s="48">
        <v>68000.0</v>
      </c>
      <c r="H38" s="59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42"/>
      <c r="B39" s="59"/>
      <c r="C39" s="44" t="s">
        <v>39</v>
      </c>
      <c r="D39" s="59"/>
      <c r="E39" s="46">
        <v>1.0</v>
      </c>
      <c r="F39" s="47">
        <v>6500.0</v>
      </c>
      <c r="G39" s="48">
        <v>6500.0</v>
      </c>
      <c r="H39" s="59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53" t="s">
        <v>40</v>
      </c>
      <c r="B40" s="67"/>
      <c r="C40" s="68"/>
      <c r="D40" s="67"/>
      <c r="E40" s="69"/>
      <c r="F40" s="70"/>
      <c r="G40" s="71"/>
      <c r="H40" s="6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58"/>
      <c r="B41" s="59"/>
      <c r="C41" s="44" t="s">
        <v>41</v>
      </c>
      <c r="D41" s="59"/>
      <c r="E41" s="61">
        <v>16.0</v>
      </c>
      <c r="F41" s="47">
        <v>9000.0</v>
      </c>
      <c r="G41" s="48">
        <v>144000.0</v>
      </c>
      <c r="H41" s="59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4"/>
      <c r="B42" s="59"/>
      <c r="C42" s="44" t="s">
        <v>42</v>
      </c>
      <c r="D42" s="59"/>
      <c r="E42" s="61" t="s">
        <v>43</v>
      </c>
      <c r="F42" s="47">
        <v>24000.0</v>
      </c>
      <c r="G42" s="48">
        <v>4176.0</v>
      </c>
      <c r="H42" s="59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85"/>
      <c r="B43" s="59"/>
      <c r="C43" s="44" t="s">
        <v>20</v>
      </c>
      <c r="D43" s="59"/>
      <c r="E43" s="46">
        <v>1.0</v>
      </c>
      <c r="F43" s="47">
        <v>100000.0</v>
      </c>
      <c r="G43" s="48">
        <v>100000.0</v>
      </c>
      <c r="H43" s="59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53">
        <v>44631.0</v>
      </c>
      <c r="B44" s="67"/>
      <c r="C44" s="68"/>
      <c r="D44" s="67"/>
      <c r="E44" s="69"/>
      <c r="F44" s="70"/>
      <c r="G44" s="71"/>
      <c r="H44" s="67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8.75" customHeight="1">
      <c r="A45" s="42"/>
      <c r="B45" s="86"/>
      <c r="C45" s="44" t="s">
        <v>44</v>
      </c>
      <c r="D45" s="86"/>
      <c r="E45" s="46">
        <v>14.0</v>
      </c>
      <c r="F45" s="47">
        <v>9000.0</v>
      </c>
      <c r="G45" s="48">
        <v>126000.0</v>
      </c>
      <c r="H45" s="86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</row>
    <row r="46" ht="15.75" customHeight="1">
      <c r="A46" s="42"/>
      <c r="B46" s="87"/>
      <c r="C46" s="44" t="s">
        <v>45</v>
      </c>
      <c r="D46" s="87"/>
      <c r="E46" s="46">
        <v>1.0</v>
      </c>
      <c r="F46" s="47">
        <v>60000.0</v>
      </c>
      <c r="G46" s="48">
        <v>60000.0</v>
      </c>
      <c r="H46" s="87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</row>
    <row r="47" ht="15.75" customHeight="1">
      <c r="A47" s="66"/>
      <c r="B47" s="87"/>
      <c r="C47" s="44" t="s">
        <v>46</v>
      </c>
      <c r="D47" s="87"/>
      <c r="E47" s="46">
        <v>3.0</v>
      </c>
      <c r="F47" s="47">
        <v>45000.0</v>
      </c>
      <c r="G47" s="48">
        <v>135000.0</v>
      </c>
      <c r="H47" s="87"/>
      <c r="I47" s="87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</row>
    <row r="48" ht="13.5" customHeight="1">
      <c r="A48" s="53">
        <v>44632.0</v>
      </c>
      <c r="B48" s="83"/>
      <c r="C48" s="68"/>
      <c r="D48" s="83"/>
      <c r="E48" s="69"/>
      <c r="F48" s="70"/>
      <c r="G48" s="71"/>
      <c r="H48" s="83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</row>
    <row r="49" ht="12.75" customHeight="1">
      <c r="A49" s="58"/>
      <c r="B49" s="59"/>
      <c r="C49" s="44" t="s">
        <v>47</v>
      </c>
      <c r="D49" s="59"/>
      <c r="E49" s="46">
        <v>3.0</v>
      </c>
      <c r="F49" s="47">
        <v>44400.0</v>
      </c>
      <c r="G49" s="48">
        <v>133200.0</v>
      </c>
      <c r="H49" s="59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8.75" customHeight="1">
      <c r="A50" s="42"/>
      <c r="B50" s="86"/>
      <c r="C50" s="44"/>
      <c r="D50" s="86"/>
      <c r="E50" s="46"/>
      <c r="F50" s="47"/>
      <c r="G50" s="48"/>
      <c r="H50" s="86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2.0" customHeight="1">
      <c r="A51" s="53">
        <v>44633.0</v>
      </c>
      <c r="B51" s="67"/>
      <c r="C51" s="68"/>
      <c r="D51" s="67"/>
      <c r="E51" s="69"/>
      <c r="F51" s="70"/>
      <c r="G51" s="71"/>
      <c r="H51" s="6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2.0" customHeight="1">
      <c r="A52" s="85"/>
      <c r="B52" s="59"/>
      <c r="C52" s="44" t="s">
        <v>48</v>
      </c>
      <c r="D52" s="59"/>
      <c r="E52" s="46">
        <v>2.0</v>
      </c>
      <c r="F52" s="47">
        <v>23000.0</v>
      </c>
      <c r="G52" s="48">
        <v>46000.0</v>
      </c>
      <c r="H52" s="59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ht="12.0" customHeight="1">
      <c r="A53" s="85"/>
      <c r="B53" s="59"/>
      <c r="C53" s="44" t="s">
        <v>49</v>
      </c>
      <c r="D53" s="59"/>
      <c r="E53" s="61">
        <v>1.0</v>
      </c>
      <c r="F53" s="47">
        <v>210000.0</v>
      </c>
      <c r="G53" s="48">
        <v>210000.0</v>
      </c>
      <c r="H53" s="89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2.75" customHeight="1">
      <c r="A54" s="85"/>
      <c r="B54" s="59"/>
      <c r="C54" s="44" t="s">
        <v>50</v>
      </c>
      <c r="D54" s="59"/>
      <c r="E54" s="46">
        <v>9.0</v>
      </c>
      <c r="F54" s="47">
        <v>9000.0</v>
      </c>
      <c r="G54" s="48">
        <v>81000.0</v>
      </c>
      <c r="H54" s="59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2.75" customHeight="1">
      <c r="A55" s="42"/>
      <c r="B55" s="59"/>
      <c r="C55" s="44" t="s">
        <v>51</v>
      </c>
      <c r="D55" s="59"/>
      <c r="E55" s="61">
        <v>2.0</v>
      </c>
      <c r="F55" s="47">
        <v>15000.0</v>
      </c>
      <c r="G55" s="48">
        <v>30000.0</v>
      </c>
      <c r="H55" s="59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2.75" customHeight="1">
      <c r="A56" s="53">
        <v>44634.0</v>
      </c>
      <c r="B56" s="67"/>
      <c r="C56" s="68"/>
      <c r="D56" s="67"/>
      <c r="E56" s="90"/>
      <c r="F56" s="70"/>
      <c r="G56" s="71"/>
      <c r="H56" s="6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4.25" customHeight="1">
      <c r="A57" s="85"/>
      <c r="B57" s="59"/>
      <c r="C57" s="91" t="s">
        <v>52</v>
      </c>
      <c r="D57" s="59"/>
      <c r="E57" s="46">
        <v>3.0</v>
      </c>
      <c r="F57" s="47">
        <v>16600.0</v>
      </c>
      <c r="G57" s="48">
        <v>50000.0</v>
      </c>
      <c r="H57" s="59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2.75" customHeight="1">
      <c r="A58" s="58"/>
      <c r="B58" s="59"/>
      <c r="C58" s="44" t="s">
        <v>53</v>
      </c>
      <c r="D58" s="59"/>
      <c r="E58" s="46">
        <v>1.0</v>
      </c>
      <c r="F58" s="47">
        <v>50000.0</v>
      </c>
      <c r="G58" s="48">
        <v>50000.0</v>
      </c>
      <c r="H58" s="59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2.75" customHeight="1">
      <c r="A59" s="42"/>
      <c r="B59" s="59"/>
      <c r="C59" s="44" t="s">
        <v>54</v>
      </c>
      <c r="D59" s="59"/>
      <c r="E59" s="46">
        <v>1.0</v>
      </c>
      <c r="F59" s="47">
        <v>1000000.0</v>
      </c>
      <c r="G59" s="48">
        <v>1000000.0</v>
      </c>
      <c r="H59" s="59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2.75" customHeight="1">
      <c r="A60" s="42"/>
      <c r="B60" s="92"/>
      <c r="C60" s="93" t="s">
        <v>55</v>
      </c>
      <c r="D60" s="94"/>
      <c r="E60" s="95">
        <v>1.0</v>
      </c>
      <c r="F60" s="96">
        <v>2000000.0</v>
      </c>
      <c r="G60" s="97">
        <v>2000000.0</v>
      </c>
      <c r="H60" s="94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2.75" customHeight="1">
      <c r="A61" s="53">
        <v>44635.0</v>
      </c>
      <c r="B61" s="67"/>
      <c r="C61" s="68"/>
      <c r="D61" s="67"/>
      <c r="E61" s="69"/>
      <c r="F61" s="70"/>
      <c r="G61" s="71"/>
      <c r="H61" s="67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2.75" customHeight="1">
      <c r="A62" s="58"/>
      <c r="B62" s="59"/>
      <c r="C62" s="44" t="s">
        <v>56</v>
      </c>
      <c r="D62" s="59"/>
      <c r="E62" s="72">
        <v>44682.0</v>
      </c>
      <c r="F62" s="47">
        <v>25000.0</v>
      </c>
      <c r="G62" s="48">
        <v>38000.0</v>
      </c>
      <c r="H62" s="59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2.75" customHeight="1">
      <c r="A63" s="58"/>
      <c r="B63" s="59"/>
      <c r="C63" s="44" t="s">
        <v>57</v>
      </c>
      <c r="D63" s="59"/>
      <c r="E63" s="46">
        <v>2.0</v>
      </c>
      <c r="F63" s="47">
        <v>14000.0</v>
      </c>
      <c r="G63" s="48">
        <v>280000.0</v>
      </c>
      <c r="H63" s="59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2.75" customHeight="1">
      <c r="A64" s="42"/>
      <c r="B64" s="59"/>
      <c r="C64" s="44" t="s">
        <v>58</v>
      </c>
      <c r="D64" s="59"/>
      <c r="E64" s="46">
        <v>2.0</v>
      </c>
      <c r="F64" s="47"/>
      <c r="G64" s="48">
        <v>3292000.0</v>
      </c>
      <c r="H64" s="59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2.75" customHeight="1">
      <c r="A65" s="66"/>
      <c r="B65" s="59"/>
      <c r="C65" s="44" t="s">
        <v>59</v>
      </c>
      <c r="D65" s="59"/>
      <c r="E65" s="46">
        <v>2.0</v>
      </c>
      <c r="F65" s="47">
        <v>200000.0</v>
      </c>
      <c r="G65" s="48">
        <v>400000.0</v>
      </c>
      <c r="H65" s="59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2.75" customHeight="1">
      <c r="A66" s="58"/>
      <c r="B66" s="59"/>
      <c r="C66" s="44" t="s">
        <v>60</v>
      </c>
      <c r="D66" s="59"/>
      <c r="E66" s="46">
        <v>3.0</v>
      </c>
      <c r="F66" s="47">
        <v>8000.0</v>
      </c>
      <c r="G66" s="48">
        <v>24000.0</v>
      </c>
      <c r="H66" s="59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2.75" customHeight="1">
      <c r="A67" s="42"/>
      <c r="B67" s="59"/>
      <c r="C67" s="44" t="s">
        <v>32</v>
      </c>
      <c r="D67" s="59"/>
      <c r="E67" s="46" t="s">
        <v>61</v>
      </c>
      <c r="F67" s="47">
        <v>25000.0</v>
      </c>
      <c r="G67" s="48">
        <v>3950.0</v>
      </c>
      <c r="H67" s="59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2.75" customHeight="1">
      <c r="A68" s="58"/>
      <c r="B68" s="59"/>
      <c r="C68" s="44" t="s">
        <v>62</v>
      </c>
      <c r="D68" s="59"/>
      <c r="E68" s="46">
        <v>4.0</v>
      </c>
      <c r="F68" s="47">
        <v>15000.0</v>
      </c>
      <c r="G68" s="48">
        <v>60000.0</v>
      </c>
      <c r="H68" s="59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2.75" customHeight="1">
      <c r="A69" s="53">
        <v>44271.0</v>
      </c>
      <c r="B69" s="67"/>
      <c r="C69" s="68"/>
      <c r="D69" s="67"/>
      <c r="E69" s="69"/>
      <c r="F69" s="70"/>
      <c r="G69" s="71"/>
      <c r="H69" s="6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2.75" customHeight="1">
      <c r="A70" s="58"/>
      <c r="B70" s="59"/>
      <c r="C70" s="44" t="s">
        <v>41</v>
      </c>
      <c r="D70" s="59"/>
      <c r="E70" s="46">
        <v>10.0</v>
      </c>
      <c r="F70" s="47">
        <v>9000.0</v>
      </c>
      <c r="G70" s="48">
        <v>90000.0</v>
      </c>
      <c r="H70" s="59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2.75" customHeight="1">
      <c r="A71" s="58"/>
      <c r="B71" s="59"/>
      <c r="C71" s="44" t="s">
        <v>63</v>
      </c>
      <c r="D71" s="59"/>
      <c r="E71" s="46">
        <v>1.0</v>
      </c>
      <c r="F71" s="47">
        <v>26500.0</v>
      </c>
      <c r="G71" s="48">
        <v>26500.0</v>
      </c>
      <c r="H71" s="98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2.75" customHeight="1">
      <c r="A72" s="42"/>
      <c r="B72" s="59"/>
      <c r="C72" s="44" t="s">
        <v>64</v>
      </c>
      <c r="D72" s="59"/>
      <c r="E72" s="46">
        <v>1.0</v>
      </c>
      <c r="F72" s="47">
        <v>65000.0</v>
      </c>
      <c r="G72" s="48">
        <v>65000.0</v>
      </c>
      <c r="H72" s="98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2.75" customHeight="1">
      <c r="A73" s="58"/>
      <c r="B73" s="59"/>
      <c r="C73" s="44" t="s">
        <v>65</v>
      </c>
      <c r="D73" s="59"/>
      <c r="E73" s="46">
        <v>50.0</v>
      </c>
      <c r="F73" s="47">
        <v>22000.0</v>
      </c>
      <c r="G73" s="48">
        <v>1100000.0</v>
      </c>
      <c r="H73" s="98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2.75" customHeight="1">
      <c r="A74" s="42"/>
      <c r="B74" s="59"/>
      <c r="C74" s="44" t="s">
        <v>66</v>
      </c>
      <c r="D74" s="59"/>
      <c r="E74" s="46">
        <v>50.0</v>
      </c>
      <c r="F74" s="47">
        <v>20000.0</v>
      </c>
      <c r="G74" s="48">
        <v>1000000.0</v>
      </c>
      <c r="H74" s="98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2.75" customHeight="1">
      <c r="A75" s="53">
        <v>44637.0</v>
      </c>
      <c r="B75" s="67"/>
      <c r="C75" s="68"/>
      <c r="D75" s="67"/>
      <c r="E75" s="69"/>
      <c r="F75" s="70"/>
      <c r="G75" s="71"/>
      <c r="H75" s="99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2.75" customHeight="1">
      <c r="A76" s="42"/>
      <c r="B76" s="59"/>
      <c r="C76" s="44" t="s">
        <v>67</v>
      </c>
      <c r="D76" s="59"/>
      <c r="E76" s="46">
        <v>2.0</v>
      </c>
      <c r="F76" s="47">
        <v>18000.0</v>
      </c>
      <c r="G76" s="48">
        <v>36000.0</v>
      </c>
      <c r="H76" s="98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2.75" customHeight="1">
      <c r="A77" s="58"/>
      <c r="B77" s="59"/>
      <c r="C77" s="44" t="s">
        <v>68</v>
      </c>
      <c r="D77" s="59"/>
      <c r="E77" s="46">
        <v>1.0</v>
      </c>
      <c r="F77" s="47">
        <v>53000.0</v>
      </c>
      <c r="G77" s="48">
        <v>53000.0</v>
      </c>
      <c r="H77" s="98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2.75" customHeight="1">
      <c r="A78" s="58"/>
      <c r="B78" s="59"/>
      <c r="C78" s="44" t="s">
        <v>69</v>
      </c>
      <c r="D78" s="59"/>
      <c r="E78" s="46">
        <v>2.0</v>
      </c>
      <c r="F78" s="47">
        <v>8400.0</v>
      </c>
      <c r="G78" s="48">
        <v>16800.0</v>
      </c>
      <c r="H78" s="98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2.75" customHeight="1">
      <c r="A79" s="85"/>
      <c r="B79" s="59"/>
      <c r="C79" s="44" t="s">
        <v>70</v>
      </c>
      <c r="D79" s="59"/>
      <c r="E79" s="61">
        <v>2166.0</v>
      </c>
      <c r="F79" s="47">
        <v>13000.0</v>
      </c>
      <c r="G79" s="48">
        <v>28158.0</v>
      </c>
      <c r="H79" s="98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2.75" customHeight="1">
      <c r="A80" s="58"/>
      <c r="B80" s="100"/>
      <c r="C80" s="101" t="s">
        <v>71</v>
      </c>
      <c r="D80" s="100"/>
      <c r="E80" s="46">
        <v>27.0</v>
      </c>
      <c r="F80" s="47">
        <v>9000.0</v>
      </c>
      <c r="G80" s="48">
        <v>243000.0</v>
      </c>
      <c r="H80" s="98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2.75" customHeight="1">
      <c r="A81" s="42"/>
      <c r="B81" s="59"/>
      <c r="C81" s="44" t="s">
        <v>72</v>
      </c>
      <c r="D81" s="59"/>
      <c r="E81" s="46">
        <v>2.0</v>
      </c>
      <c r="F81" s="47">
        <v>24500.0</v>
      </c>
      <c r="G81" s="48">
        <v>49000.0</v>
      </c>
      <c r="H81" s="98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5.75" customHeight="1">
      <c r="A82" s="42"/>
      <c r="B82" s="59"/>
      <c r="C82" s="44" t="s">
        <v>73</v>
      </c>
      <c r="D82" s="59"/>
      <c r="E82" s="46">
        <v>1.0</v>
      </c>
      <c r="F82" s="47">
        <v>6500.0</v>
      </c>
      <c r="G82" s="48">
        <v>65000.0</v>
      </c>
      <c r="H82" s="98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2.75" customHeight="1">
      <c r="A83" s="42"/>
      <c r="B83" s="59"/>
      <c r="C83" s="44" t="s">
        <v>71</v>
      </c>
      <c r="D83" s="59"/>
      <c r="E83" s="46">
        <v>17.0</v>
      </c>
      <c r="F83" s="47">
        <v>9000.0</v>
      </c>
      <c r="G83" s="48">
        <v>153000.0</v>
      </c>
      <c r="H83" s="98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2.75" customHeight="1">
      <c r="A84" s="53">
        <v>44638.0</v>
      </c>
      <c r="B84" s="67"/>
      <c r="C84" s="68"/>
      <c r="D84" s="67"/>
      <c r="E84" s="69">
        <v>1.111278781111E12</v>
      </c>
      <c r="F84" s="70"/>
      <c r="G84" s="71"/>
      <c r="H84" s="99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2.75" customHeight="1">
      <c r="A85" s="74"/>
      <c r="B85" s="59"/>
      <c r="C85" s="102" t="s">
        <v>74</v>
      </c>
      <c r="D85" s="59"/>
      <c r="E85" s="61">
        <v>1300000.0</v>
      </c>
      <c r="F85" s="47"/>
      <c r="G85" s="48">
        <v>1500000.0</v>
      </c>
      <c r="H85" s="59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2.75" customHeight="1">
      <c r="A86" s="42"/>
      <c r="B86" s="59"/>
      <c r="C86" s="44" t="s">
        <v>75</v>
      </c>
      <c r="D86" s="59"/>
      <c r="E86" s="46">
        <v>3.0</v>
      </c>
      <c r="F86" s="47">
        <v>8000.0</v>
      </c>
      <c r="G86" s="48">
        <v>24000.0</v>
      </c>
      <c r="H86" s="59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2.75" customHeight="1">
      <c r="A87" s="58"/>
      <c r="B87" s="59"/>
      <c r="C87" s="44" t="s">
        <v>30</v>
      </c>
      <c r="D87" s="59"/>
      <c r="E87" s="46" t="s">
        <v>76</v>
      </c>
      <c r="F87" s="47">
        <v>21000.0</v>
      </c>
      <c r="G87" s="48">
        <v>48950.0</v>
      </c>
      <c r="H87" s="59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2.75" customHeight="1">
      <c r="A88" s="42"/>
      <c r="B88" s="59"/>
      <c r="C88" s="44" t="s">
        <v>77</v>
      </c>
      <c r="D88" s="59"/>
      <c r="E88" s="46">
        <v>3.0</v>
      </c>
      <c r="F88" s="47">
        <v>65000.0</v>
      </c>
      <c r="G88" s="48">
        <v>195000.0</v>
      </c>
      <c r="H88" s="59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2.75" customHeight="1">
      <c r="A89" s="58"/>
      <c r="B89" s="59"/>
      <c r="C89" s="44" t="s">
        <v>78</v>
      </c>
      <c r="D89" s="59"/>
      <c r="E89" s="46">
        <v>14.0</v>
      </c>
      <c r="F89" s="47">
        <v>9000.0</v>
      </c>
      <c r="G89" s="48">
        <v>126000.0</v>
      </c>
      <c r="H89" s="59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2.75" customHeight="1">
      <c r="A90" s="58"/>
      <c r="B90" s="59"/>
      <c r="C90" s="44" t="s">
        <v>79</v>
      </c>
      <c r="D90" s="59"/>
      <c r="E90" s="46" t="s">
        <v>80</v>
      </c>
      <c r="F90" s="47">
        <v>18500.0</v>
      </c>
      <c r="G90" s="48">
        <v>29230.0</v>
      </c>
      <c r="H90" s="59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2.75" customHeight="1">
      <c r="A91" s="53">
        <v>44640.0</v>
      </c>
      <c r="B91" s="67"/>
      <c r="C91" s="68"/>
      <c r="D91" s="67"/>
      <c r="E91" s="69"/>
      <c r="F91" s="70"/>
      <c r="G91" s="71"/>
      <c r="H91" s="6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2.75" customHeight="1">
      <c r="A92" s="42"/>
      <c r="B92" s="59"/>
      <c r="C92" s="44" t="s">
        <v>81</v>
      </c>
      <c r="D92" s="59"/>
      <c r="E92" s="46">
        <v>30.0</v>
      </c>
      <c r="F92" s="47"/>
      <c r="G92" s="48">
        <v>130000.0</v>
      </c>
      <c r="H92" s="59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2.75" customHeight="1">
      <c r="A93" s="58"/>
      <c r="B93" s="59"/>
      <c r="C93" s="44" t="s">
        <v>26</v>
      </c>
      <c r="D93" s="59"/>
      <c r="E93" s="46">
        <v>10.0</v>
      </c>
      <c r="F93" s="47">
        <v>8900.0</v>
      </c>
      <c r="G93" s="48">
        <v>130000.0</v>
      </c>
      <c r="H93" s="59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2.75" customHeight="1">
      <c r="A94" s="58"/>
      <c r="B94" s="59"/>
      <c r="C94" s="44" t="s">
        <v>82</v>
      </c>
      <c r="D94" s="59"/>
      <c r="E94" s="46">
        <v>1.0</v>
      </c>
      <c r="F94" s="47">
        <v>130000.0</v>
      </c>
      <c r="G94" s="48">
        <v>130000.0</v>
      </c>
      <c r="H94" s="59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2.75" customHeight="1">
      <c r="A95" s="58"/>
      <c r="B95" s="59"/>
      <c r="C95" s="44" t="s">
        <v>83</v>
      </c>
      <c r="D95" s="59"/>
      <c r="E95" s="46">
        <v>1.0</v>
      </c>
      <c r="F95" s="47">
        <v>210000.0</v>
      </c>
      <c r="G95" s="48">
        <v>130000.0</v>
      </c>
      <c r="H95" s="59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2.75" customHeight="1">
      <c r="A96" s="53">
        <v>44641.0</v>
      </c>
      <c r="B96" s="67"/>
      <c r="C96" s="68"/>
      <c r="D96" s="67"/>
      <c r="E96" s="69"/>
      <c r="F96" s="70"/>
      <c r="G96" s="71"/>
      <c r="H96" s="67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2.75" customHeight="1">
      <c r="A97" s="58"/>
      <c r="B97" s="59"/>
      <c r="C97" s="44" t="s">
        <v>84</v>
      </c>
      <c r="D97" s="59"/>
      <c r="E97" s="46">
        <v>22.0</v>
      </c>
      <c r="F97" s="47">
        <v>22000.0</v>
      </c>
      <c r="G97" s="48">
        <v>48840.0</v>
      </c>
      <c r="H97" s="59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2.75" customHeight="1">
      <c r="A98" s="58"/>
      <c r="B98" s="59"/>
      <c r="C98" s="44" t="s">
        <v>41</v>
      </c>
      <c r="D98" s="59"/>
      <c r="E98" s="46">
        <v>20.0</v>
      </c>
      <c r="F98" s="47">
        <v>90000.0</v>
      </c>
      <c r="G98" s="48">
        <v>180000.0</v>
      </c>
      <c r="H98" s="59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2.75" customHeight="1">
      <c r="A99" s="58"/>
      <c r="B99" s="59"/>
      <c r="C99" s="44" t="s">
        <v>85</v>
      </c>
      <c r="D99" s="59"/>
      <c r="E99" s="46">
        <v>9.0</v>
      </c>
      <c r="F99" s="47">
        <v>18000.0</v>
      </c>
      <c r="G99" s="48">
        <v>162000.0</v>
      </c>
      <c r="H99" s="59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2.75" customHeight="1">
      <c r="A100" s="42"/>
      <c r="B100" s="59"/>
      <c r="C100" s="44" t="s">
        <v>86</v>
      </c>
      <c r="D100" s="59"/>
      <c r="E100" s="46">
        <v>8.0</v>
      </c>
      <c r="F100" s="47">
        <v>15000.0</v>
      </c>
      <c r="G100" s="48">
        <v>120000.0</v>
      </c>
      <c r="H100" s="59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2.75" customHeight="1">
      <c r="A101" s="58"/>
      <c r="B101" s="59"/>
      <c r="C101" s="44" t="s">
        <v>87</v>
      </c>
      <c r="D101" s="59"/>
      <c r="E101" s="46">
        <v>3.0</v>
      </c>
      <c r="F101" s="47">
        <v>100000.0</v>
      </c>
      <c r="G101" s="48">
        <v>300000.0</v>
      </c>
      <c r="H101" s="59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6.5" customHeight="1">
      <c r="A102" s="42"/>
      <c r="B102" s="59"/>
      <c r="C102" s="44" t="s">
        <v>88</v>
      </c>
      <c r="D102" s="59"/>
      <c r="E102" s="61">
        <v>1.0</v>
      </c>
      <c r="F102" s="47"/>
      <c r="G102" s="48">
        <v>30000.0</v>
      </c>
      <c r="H102" s="103"/>
      <c r="I102" s="103"/>
      <c r="J102" s="104"/>
      <c r="K102" s="103"/>
      <c r="L102" s="103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2.75" customHeight="1">
      <c r="A103" s="58"/>
      <c r="B103" s="59"/>
      <c r="C103" s="44" t="s">
        <v>89</v>
      </c>
      <c r="D103" s="59"/>
      <c r="E103" s="61">
        <v>2.0</v>
      </c>
      <c r="F103" s="47">
        <v>35000.0</v>
      </c>
      <c r="G103" s="48">
        <v>70000.0</v>
      </c>
      <c r="H103" s="59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2.75" customHeight="1">
      <c r="A104" s="58"/>
      <c r="B104" s="59"/>
      <c r="C104" s="44" t="s">
        <v>90</v>
      </c>
      <c r="D104" s="59"/>
      <c r="E104" s="46">
        <v>2.0</v>
      </c>
      <c r="F104" s="47"/>
      <c r="G104" s="48">
        <v>20000.0</v>
      </c>
      <c r="H104" s="59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2.75" customHeight="1">
      <c r="A105" s="58"/>
      <c r="B105" s="59"/>
      <c r="C105" s="44" t="s">
        <v>91</v>
      </c>
      <c r="D105" s="59"/>
      <c r="E105" s="46" t="s">
        <v>92</v>
      </c>
      <c r="F105" s="47"/>
      <c r="G105" s="48">
        <v>25000.0</v>
      </c>
      <c r="H105" s="59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2.75" customHeight="1">
      <c r="A106" s="42"/>
      <c r="B106" s="59"/>
      <c r="C106" s="44" t="s">
        <v>93</v>
      </c>
      <c r="D106" s="59"/>
      <c r="E106" s="46">
        <v>1.0</v>
      </c>
      <c r="F106" s="47"/>
      <c r="G106" s="48">
        <v>30000.0</v>
      </c>
      <c r="H106" s="59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2.75" customHeight="1">
      <c r="A107" s="42"/>
      <c r="B107" s="59"/>
      <c r="C107" s="44" t="s">
        <v>94</v>
      </c>
      <c r="D107" s="59"/>
      <c r="E107" s="46">
        <v>1.0</v>
      </c>
      <c r="F107" s="47"/>
      <c r="G107" s="48">
        <v>40000.0</v>
      </c>
      <c r="H107" s="59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2.75" customHeight="1">
      <c r="A108" s="58"/>
      <c r="B108" s="59"/>
      <c r="C108" s="44" t="s">
        <v>95</v>
      </c>
      <c r="D108" s="59"/>
      <c r="E108" s="72">
        <v>44593.0</v>
      </c>
      <c r="F108" s="47"/>
      <c r="G108" s="48">
        <v>30000.0</v>
      </c>
      <c r="H108" s="59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2.75" customHeight="1">
      <c r="A109" s="58"/>
      <c r="B109" s="59"/>
      <c r="C109" s="44" t="s">
        <v>96</v>
      </c>
      <c r="D109" s="59"/>
      <c r="E109" s="46" t="s">
        <v>97</v>
      </c>
      <c r="F109" s="47"/>
      <c r="G109" s="48">
        <v>8000.0</v>
      </c>
      <c r="H109" s="59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2.75" customHeight="1">
      <c r="A110" s="58"/>
      <c r="B110" s="59"/>
      <c r="C110" s="44" t="s">
        <v>98</v>
      </c>
      <c r="D110" s="105"/>
      <c r="E110" s="46">
        <v>1.0</v>
      </c>
      <c r="F110" s="29"/>
      <c r="G110" s="48">
        <v>25000.0</v>
      </c>
      <c r="H110" s="59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2.75" customHeight="1">
      <c r="A111" s="58"/>
      <c r="B111" s="59"/>
      <c r="C111" s="44" t="s">
        <v>99</v>
      </c>
      <c r="D111" s="59"/>
      <c r="E111" s="65"/>
      <c r="F111" s="29"/>
      <c r="G111" s="48">
        <v>5000.0</v>
      </c>
      <c r="H111" s="59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2.75" customHeight="1">
      <c r="A112" s="85"/>
      <c r="B112" s="59"/>
      <c r="C112" s="44" t="s">
        <v>100</v>
      </c>
      <c r="D112" s="59"/>
      <c r="E112" s="46"/>
      <c r="F112" s="47"/>
      <c r="G112" s="48">
        <v>20000.0</v>
      </c>
      <c r="H112" s="59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2.75" customHeight="1">
      <c r="A113" s="58"/>
      <c r="B113" s="59"/>
      <c r="C113" s="44" t="s">
        <v>101</v>
      </c>
      <c r="D113" s="44"/>
      <c r="E113" s="44"/>
      <c r="F113" s="44"/>
      <c r="G113" s="48">
        <v>42000.0</v>
      </c>
      <c r="H113" s="44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2.75" customHeight="1">
      <c r="A114" s="58"/>
      <c r="B114" s="59"/>
      <c r="C114" s="44" t="s">
        <v>102</v>
      </c>
      <c r="D114" s="44"/>
      <c r="E114" s="44"/>
      <c r="F114" s="44"/>
      <c r="G114" s="48">
        <v>2000.0</v>
      </c>
      <c r="H114" s="44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2.75" customHeight="1">
      <c r="A115" s="42"/>
      <c r="B115" s="59"/>
      <c r="C115" s="44" t="s">
        <v>103</v>
      </c>
      <c r="D115" s="59"/>
      <c r="E115" s="46">
        <v>30.0</v>
      </c>
      <c r="F115" s="47"/>
      <c r="G115" s="48">
        <v>110000.0</v>
      </c>
      <c r="H115" s="59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2.75" customHeight="1">
      <c r="A116" s="58"/>
      <c r="B116" s="59"/>
      <c r="C116" s="106" t="s">
        <v>104</v>
      </c>
      <c r="D116" s="107"/>
      <c r="E116" s="108">
        <v>1.0</v>
      </c>
      <c r="F116" s="109"/>
      <c r="G116" s="110">
        <v>500000.0</v>
      </c>
      <c r="H116" s="10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2.75" customHeight="1">
      <c r="A117" s="53">
        <v>44642.0</v>
      </c>
      <c r="B117" s="67"/>
      <c r="C117" s="68"/>
      <c r="D117" s="67"/>
      <c r="E117" s="111"/>
      <c r="F117" s="112"/>
      <c r="G117" s="71"/>
      <c r="H117" s="6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2.75" customHeight="1">
      <c r="A118" s="42"/>
      <c r="B118" s="59"/>
      <c r="C118" s="44" t="s">
        <v>105</v>
      </c>
      <c r="D118" s="59"/>
      <c r="E118" s="46"/>
      <c r="F118" s="47"/>
      <c r="G118" s="48">
        <v>75000.0</v>
      </c>
      <c r="H118" s="59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2.75" customHeight="1">
      <c r="A119" s="58"/>
      <c r="B119" s="59"/>
      <c r="C119" s="44" t="s">
        <v>106</v>
      </c>
      <c r="D119" s="59"/>
      <c r="E119" s="46"/>
      <c r="F119" s="47"/>
      <c r="G119" s="48">
        <v>15000.0</v>
      </c>
      <c r="H119" s="59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2.75" customHeight="1">
      <c r="A120" s="58"/>
      <c r="B120" s="59"/>
      <c r="C120" s="44" t="s">
        <v>107</v>
      </c>
      <c r="D120" s="59"/>
      <c r="E120" s="46"/>
      <c r="F120" s="47"/>
      <c r="G120" s="48">
        <v>60000.0</v>
      </c>
      <c r="H120" s="59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2.75" customHeight="1">
      <c r="A121" s="58"/>
      <c r="B121" s="59"/>
      <c r="C121" s="101" t="s">
        <v>108</v>
      </c>
      <c r="D121" s="105"/>
      <c r="E121" s="113">
        <v>19.0</v>
      </c>
      <c r="F121" s="114">
        <v>9000.0</v>
      </c>
      <c r="G121" s="48">
        <v>171000.0</v>
      </c>
      <c r="H121" s="59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2.75" customHeight="1">
      <c r="A122" s="58"/>
      <c r="B122" s="59"/>
      <c r="C122" s="44" t="s">
        <v>109</v>
      </c>
      <c r="D122" s="59"/>
      <c r="E122" s="65"/>
      <c r="F122" s="29"/>
      <c r="G122" s="48">
        <v>150000.0</v>
      </c>
      <c r="H122" s="59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2.75" customHeight="1">
      <c r="A123" s="42"/>
      <c r="B123" s="59"/>
      <c r="C123" s="44" t="s">
        <v>110</v>
      </c>
      <c r="D123" s="59"/>
      <c r="E123" s="46">
        <v>1.0</v>
      </c>
      <c r="F123" s="47">
        <v>1646000.0</v>
      </c>
      <c r="G123" s="48">
        <v>1646000.0</v>
      </c>
      <c r="H123" s="59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2.75" customHeight="1">
      <c r="A124" s="58"/>
      <c r="B124" s="59"/>
      <c r="C124" s="44" t="s">
        <v>111</v>
      </c>
      <c r="D124" s="59"/>
      <c r="E124" s="46"/>
      <c r="F124" s="47">
        <v>106000.0</v>
      </c>
      <c r="G124" s="48">
        <v>106000.0</v>
      </c>
      <c r="H124" s="59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2.75" customHeight="1">
      <c r="A125" s="58"/>
      <c r="B125" s="59"/>
      <c r="C125" s="44" t="s">
        <v>112</v>
      </c>
      <c r="D125" s="59"/>
      <c r="E125" s="46">
        <v>2.0</v>
      </c>
      <c r="F125" s="29"/>
      <c r="G125" s="48">
        <v>30000.0</v>
      </c>
      <c r="H125" s="59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2.75" customHeight="1">
      <c r="A126" s="53">
        <v>44643.0</v>
      </c>
      <c r="B126" s="67"/>
      <c r="C126" s="68"/>
      <c r="D126" s="67"/>
      <c r="E126" s="69"/>
      <c r="F126" s="112"/>
      <c r="G126" s="71"/>
      <c r="H126" s="6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2.75" customHeight="1">
      <c r="A127" s="58"/>
      <c r="B127" s="59"/>
      <c r="C127" s="44" t="s">
        <v>113</v>
      </c>
      <c r="D127" s="59"/>
      <c r="E127" s="46">
        <v>1.0</v>
      </c>
      <c r="F127" s="47">
        <v>8000.0</v>
      </c>
      <c r="G127" s="48">
        <v>8000.0</v>
      </c>
      <c r="H127" s="59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2.75" customHeight="1">
      <c r="A128" s="42"/>
      <c r="B128" s="59"/>
      <c r="C128" s="44" t="s">
        <v>114</v>
      </c>
      <c r="D128" s="59"/>
      <c r="E128" s="46">
        <v>5.0</v>
      </c>
      <c r="F128" s="47">
        <v>8000.0</v>
      </c>
      <c r="G128" s="48">
        <v>40000.0</v>
      </c>
      <c r="H128" s="59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2.75" customHeight="1">
      <c r="A129" s="53">
        <v>44644.0</v>
      </c>
      <c r="B129" s="67"/>
      <c r="C129" s="68"/>
      <c r="D129" s="67"/>
      <c r="E129" s="69"/>
      <c r="F129" s="112"/>
      <c r="G129" s="71"/>
      <c r="H129" s="6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5.75" customHeight="1">
      <c r="A130" s="58"/>
      <c r="B130" s="49"/>
      <c r="C130" s="115" t="s">
        <v>115</v>
      </c>
      <c r="D130" s="116"/>
      <c r="E130" s="117"/>
      <c r="F130" s="118"/>
      <c r="G130" s="97">
        <v>200000.0</v>
      </c>
      <c r="H130" s="49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5.75" customHeight="1">
      <c r="A131" s="42"/>
      <c r="B131" s="49"/>
      <c r="C131" s="119" t="s">
        <v>116</v>
      </c>
      <c r="D131" s="116"/>
      <c r="E131" s="120"/>
      <c r="F131" s="118"/>
      <c r="G131" s="97">
        <v>300000.0</v>
      </c>
      <c r="H131" s="49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5.75" customHeight="1">
      <c r="A132" s="58"/>
      <c r="B132" s="103"/>
      <c r="C132" s="121" t="s">
        <v>117</v>
      </c>
      <c r="D132" s="103"/>
      <c r="E132" s="122"/>
      <c r="F132" s="47"/>
      <c r="G132" s="123">
        <v>350000.0</v>
      </c>
      <c r="H132" s="103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</row>
    <row r="133" ht="15.75" customHeight="1">
      <c r="A133" s="58"/>
      <c r="B133" s="103"/>
      <c r="C133" s="121" t="s">
        <v>118</v>
      </c>
      <c r="D133" s="103"/>
      <c r="E133" s="125">
        <v>1.0</v>
      </c>
      <c r="F133" s="47">
        <v>235000.0</v>
      </c>
      <c r="G133" s="48">
        <v>235000.0</v>
      </c>
      <c r="H133" s="103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</row>
    <row r="134" ht="15.75" customHeight="1">
      <c r="A134" s="58"/>
      <c r="B134" s="103"/>
      <c r="C134" s="121" t="s">
        <v>70</v>
      </c>
      <c r="D134" s="103"/>
      <c r="E134" s="122">
        <v>2702.0</v>
      </c>
      <c r="F134" s="47">
        <v>19000.0</v>
      </c>
      <c r="G134" s="48">
        <v>51000.0</v>
      </c>
      <c r="H134" s="103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</row>
    <row r="135" ht="15.75" customHeight="1">
      <c r="A135" s="58"/>
      <c r="B135" s="103"/>
      <c r="C135" s="121" t="s">
        <v>119</v>
      </c>
      <c r="D135" s="103"/>
      <c r="E135" s="125" t="s">
        <v>120</v>
      </c>
      <c r="F135" s="47">
        <v>29000.0</v>
      </c>
      <c r="G135" s="48">
        <v>23000.0</v>
      </c>
      <c r="H135" s="103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</row>
    <row r="136" ht="15.75" customHeight="1">
      <c r="A136" s="58"/>
      <c r="B136" s="103"/>
      <c r="C136" s="121" t="s">
        <v>121</v>
      </c>
      <c r="D136" s="103"/>
      <c r="E136" s="125"/>
      <c r="F136" s="47"/>
      <c r="G136" s="48">
        <v>240000.0</v>
      </c>
      <c r="H136" s="103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</row>
    <row r="137" ht="15.75" customHeight="1">
      <c r="A137" s="53">
        <v>44645.0</v>
      </c>
      <c r="B137" s="126"/>
      <c r="C137" s="127"/>
      <c r="D137" s="126"/>
      <c r="E137" s="128"/>
      <c r="F137" s="112"/>
      <c r="G137" s="129"/>
      <c r="H137" s="126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</row>
    <row r="138" ht="15.75" customHeight="1">
      <c r="A138" s="42"/>
      <c r="B138" s="103"/>
      <c r="C138" s="121" t="s">
        <v>122</v>
      </c>
      <c r="D138" s="103"/>
      <c r="E138" s="125">
        <v>1.0</v>
      </c>
      <c r="F138" s="47">
        <v>35000.0</v>
      </c>
      <c r="G138" s="48">
        <v>35000.0</v>
      </c>
      <c r="H138" s="103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</row>
    <row r="139" ht="15.75" customHeight="1">
      <c r="A139" s="58"/>
      <c r="B139" s="103"/>
      <c r="C139" s="121" t="s">
        <v>123</v>
      </c>
      <c r="D139" s="103"/>
      <c r="E139" s="122">
        <v>2.0</v>
      </c>
      <c r="F139" s="47"/>
      <c r="G139" s="48">
        <v>28000.0</v>
      </c>
      <c r="H139" s="103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</row>
    <row r="140" ht="15.75" customHeight="1">
      <c r="A140" s="58"/>
      <c r="B140" s="103"/>
      <c r="C140" s="121" t="s">
        <v>124</v>
      </c>
      <c r="D140" s="103"/>
      <c r="E140" s="125">
        <v>1.0</v>
      </c>
      <c r="F140" s="29"/>
      <c r="G140" s="48">
        <v>55000.0</v>
      </c>
      <c r="H140" s="103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</row>
    <row r="141" ht="15.75" customHeight="1">
      <c r="A141" s="58"/>
      <c r="B141" s="103"/>
      <c r="C141" s="121" t="s">
        <v>125</v>
      </c>
      <c r="D141" s="103"/>
      <c r="E141" s="122">
        <v>18.0</v>
      </c>
      <c r="F141" s="47">
        <v>9000.0</v>
      </c>
      <c r="G141" s="48">
        <v>162000.0</v>
      </c>
      <c r="H141" s="103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</row>
    <row r="142" ht="15.75" customHeight="1">
      <c r="A142" s="53">
        <v>44646.0</v>
      </c>
      <c r="B142" s="126"/>
      <c r="C142" s="127"/>
      <c r="D142" s="126"/>
      <c r="E142" s="128"/>
      <c r="F142" s="112"/>
      <c r="G142" s="129"/>
      <c r="H142" s="126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</row>
    <row r="143" ht="15.75" customHeight="1">
      <c r="A143" s="58"/>
      <c r="B143" s="49"/>
      <c r="C143" s="62" t="s">
        <v>126</v>
      </c>
      <c r="D143" s="49"/>
      <c r="E143" s="130">
        <v>1.0</v>
      </c>
      <c r="F143" s="47">
        <v>1646000.0</v>
      </c>
      <c r="G143" s="48">
        <v>1537000.0</v>
      </c>
      <c r="H143" s="49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ht="15.75" customHeight="1">
      <c r="A144" s="53">
        <v>44647.0</v>
      </c>
      <c r="B144" s="126"/>
      <c r="C144" s="127"/>
      <c r="D144" s="126"/>
      <c r="E144" s="128"/>
      <c r="F144" s="112"/>
      <c r="G144" s="129"/>
      <c r="H144" s="126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</row>
    <row r="145" ht="15.75" customHeight="1">
      <c r="A145" s="131"/>
      <c r="B145" s="116"/>
      <c r="C145" s="115" t="s">
        <v>127</v>
      </c>
      <c r="D145" s="132"/>
      <c r="E145" s="133"/>
      <c r="F145" s="118"/>
      <c r="G145" s="97">
        <v>500000.0</v>
      </c>
      <c r="H145" s="116"/>
    </row>
    <row r="146" ht="15.75" customHeight="1">
      <c r="A146" s="58"/>
      <c r="B146" s="49"/>
      <c r="C146" s="62" t="s">
        <v>46</v>
      </c>
      <c r="D146" s="59"/>
      <c r="E146" s="65"/>
      <c r="F146" s="29"/>
      <c r="G146" s="48">
        <v>84000.0</v>
      </c>
      <c r="H146" s="49"/>
    </row>
    <row r="147" ht="15.75" customHeight="1">
      <c r="A147" s="26"/>
      <c r="B147" s="134"/>
      <c r="C147" s="135" t="s">
        <v>125</v>
      </c>
      <c r="D147" s="136"/>
      <c r="E147" s="46">
        <v>4.0</v>
      </c>
      <c r="F147" s="47">
        <v>12000.0</v>
      </c>
      <c r="G147" s="137">
        <v>48000.0</v>
      </c>
      <c r="H147" s="134"/>
    </row>
    <row r="148" ht="15.75" customHeight="1">
      <c r="A148" s="26"/>
      <c r="B148" s="134"/>
      <c r="C148" s="135" t="s">
        <v>128</v>
      </c>
      <c r="D148" s="138"/>
      <c r="E148" s="46">
        <v>2.0</v>
      </c>
      <c r="F148" s="47">
        <v>35000.0</v>
      </c>
      <c r="G148" s="137">
        <v>70000.0</v>
      </c>
      <c r="H148" s="134"/>
    </row>
    <row r="149" ht="15.75" customHeight="1">
      <c r="A149" s="131"/>
      <c r="B149" s="116"/>
      <c r="C149" s="119" t="s">
        <v>129</v>
      </c>
      <c r="D149" s="139"/>
      <c r="E149" s="140"/>
      <c r="F149" s="96"/>
      <c r="G149" s="97">
        <v>1300000.0</v>
      </c>
      <c r="H149" s="116"/>
    </row>
    <row r="150" ht="15.75" customHeight="1">
      <c r="A150" s="53">
        <v>44648.0</v>
      </c>
      <c r="B150" s="141"/>
      <c r="C150" s="142"/>
      <c r="D150" s="67"/>
      <c r="E150" s="111"/>
      <c r="F150" s="112"/>
      <c r="G150" s="129"/>
      <c r="H150" s="141"/>
    </row>
    <row r="151" ht="15.75" customHeight="1">
      <c r="A151" s="26"/>
      <c r="B151" s="134"/>
      <c r="C151" s="135" t="s">
        <v>46</v>
      </c>
      <c r="D151" s="136"/>
      <c r="E151" s="65"/>
      <c r="F151" s="29"/>
      <c r="G151" s="143">
        <f>85000+85000+40000</f>
        <v>210000</v>
      </c>
      <c r="H151" s="134"/>
    </row>
    <row r="152" ht="15.75" customHeight="1">
      <c r="A152" s="26"/>
      <c r="B152" s="134"/>
      <c r="C152" s="135" t="s">
        <v>81</v>
      </c>
      <c r="D152" s="136"/>
      <c r="E152" s="46">
        <v>40.0</v>
      </c>
      <c r="F152" s="29"/>
      <c r="G152" s="137">
        <v>140000.0</v>
      </c>
      <c r="H152" s="134"/>
    </row>
    <row r="153" ht="15.75" customHeight="1">
      <c r="A153" s="26"/>
      <c r="B153" s="134"/>
      <c r="C153" s="135" t="s">
        <v>125</v>
      </c>
      <c r="D153" s="134"/>
      <c r="E153" s="130">
        <v>15.0</v>
      </c>
      <c r="F153" s="29"/>
      <c r="G153" s="137">
        <v>190000.0</v>
      </c>
      <c r="H153" s="134"/>
    </row>
    <row r="154" ht="15.75" customHeight="1">
      <c r="A154" s="26"/>
      <c r="B154" s="134"/>
      <c r="C154" s="135" t="s">
        <v>130</v>
      </c>
      <c r="D154" s="134"/>
      <c r="E154" s="144"/>
      <c r="F154" s="29"/>
      <c r="G154" s="137">
        <v>200000.0</v>
      </c>
      <c r="H154" s="134"/>
    </row>
    <row r="155" ht="15.75" customHeight="1">
      <c r="A155" s="26"/>
      <c r="B155" s="134"/>
      <c r="C155" s="135" t="s">
        <v>131</v>
      </c>
      <c r="D155" s="134"/>
      <c r="E155" s="130">
        <v>2.0</v>
      </c>
      <c r="F155" s="47">
        <v>210000.0</v>
      </c>
      <c r="G155" s="137">
        <v>426000.0</v>
      </c>
      <c r="H155" s="134"/>
    </row>
    <row r="156" ht="15.75" customHeight="1">
      <c r="A156" s="131"/>
      <c r="B156" s="116"/>
      <c r="C156" s="119" t="s">
        <v>132</v>
      </c>
      <c r="D156" s="116"/>
      <c r="E156" s="117"/>
      <c r="F156" s="118"/>
      <c r="G156" s="97">
        <v>200000.0</v>
      </c>
      <c r="H156" s="116"/>
    </row>
    <row r="157" ht="15.75" customHeight="1">
      <c r="A157" s="131"/>
      <c r="B157" s="116"/>
      <c r="C157" s="119" t="s">
        <v>133</v>
      </c>
      <c r="D157" s="116"/>
      <c r="E157" s="117"/>
      <c r="F157" s="118"/>
      <c r="G157" s="97">
        <v>500000.0</v>
      </c>
      <c r="H157" s="116"/>
    </row>
    <row r="158" ht="15.75" customHeight="1">
      <c r="A158" s="145"/>
      <c r="B158" s="134"/>
      <c r="C158" s="135" t="s">
        <v>134</v>
      </c>
      <c r="D158" s="134"/>
      <c r="E158" s="130" t="s">
        <v>135</v>
      </c>
      <c r="F158" s="47">
        <v>10500.0</v>
      </c>
      <c r="G158" s="137">
        <v>7000.0</v>
      </c>
      <c r="H158" s="134"/>
    </row>
    <row r="159" ht="15.75" customHeight="1">
      <c r="A159" s="53">
        <v>44649.0</v>
      </c>
      <c r="B159" s="141"/>
      <c r="C159" s="142"/>
      <c r="D159" s="141"/>
      <c r="E159" s="146"/>
      <c r="F159" s="112"/>
      <c r="G159" s="129"/>
      <c r="H159" s="141"/>
    </row>
    <row r="160" ht="15.75" customHeight="1">
      <c r="A160" s="26"/>
      <c r="B160" s="134"/>
      <c r="C160" s="135" t="s">
        <v>136</v>
      </c>
      <c r="D160" s="134"/>
      <c r="E160" s="130">
        <v>2.0</v>
      </c>
      <c r="F160" s="47">
        <v>85000.0</v>
      </c>
      <c r="G160" s="137">
        <v>170000.0</v>
      </c>
      <c r="H160" s="134"/>
    </row>
    <row r="161" ht="15.75" customHeight="1">
      <c r="A161" s="26"/>
      <c r="B161" s="134"/>
      <c r="C161" s="135" t="s">
        <v>137</v>
      </c>
      <c r="D161" s="134"/>
      <c r="E161" s="144"/>
      <c r="F161" s="29"/>
      <c r="G161" s="137">
        <v>1090000.0</v>
      </c>
      <c r="H161" s="134"/>
    </row>
    <row r="162" ht="15.75" customHeight="1">
      <c r="A162" s="26"/>
      <c r="B162" s="134"/>
      <c r="C162" s="135" t="s">
        <v>138</v>
      </c>
      <c r="D162" s="134"/>
      <c r="E162" s="130">
        <v>2.0</v>
      </c>
      <c r="F162" s="29"/>
      <c r="G162" s="137">
        <v>44000.0</v>
      </c>
      <c r="H162" s="134"/>
    </row>
    <row r="163" ht="15.75" customHeight="1">
      <c r="A163" s="26"/>
      <c r="B163" s="134"/>
      <c r="C163" s="135" t="s">
        <v>139</v>
      </c>
      <c r="D163" s="134"/>
      <c r="E163" s="130">
        <v>30.0</v>
      </c>
      <c r="F163" s="29"/>
      <c r="G163" s="137">
        <v>105000.0</v>
      </c>
      <c r="H163" s="134"/>
    </row>
    <row r="164" ht="15.75" customHeight="1">
      <c r="A164" s="26"/>
      <c r="B164" s="134"/>
      <c r="C164" s="135" t="s">
        <v>140</v>
      </c>
      <c r="D164" s="134"/>
      <c r="E164" s="130">
        <v>5.0</v>
      </c>
      <c r="F164" s="29"/>
      <c r="G164" s="137">
        <v>63000.0</v>
      </c>
      <c r="H164" s="134"/>
    </row>
    <row r="165" ht="15.75" customHeight="1">
      <c r="A165" s="131"/>
      <c r="B165" s="116"/>
      <c r="C165" s="119" t="s">
        <v>141</v>
      </c>
      <c r="D165" s="116"/>
      <c r="E165" s="120">
        <v>1.0</v>
      </c>
      <c r="F165" s="118"/>
      <c r="G165" s="97">
        <v>1000000.0</v>
      </c>
      <c r="H165" s="116"/>
    </row>
    <row r="166" ht="15.75" customHeight="1">
      <c r="A166" s="131"/>
      <c r="B166" s="116"/>
      <c r="C166" s="119" t="s">
        <v>142</v>
      </c>
      <c r="D166" s="116"/>
      <c r="E166" s="120">
        <v>1.0</v>
      </c>
      <c r="F166" s="118"/>
      <c r="G166" s="97">
        <v>500000.0</v>
      </c>
      <c r="H166" s="116"/>
    </row>
    <row r="167" ht="15.75" customHeight="1">
      <c r="A167" s="53">
        <v>44650.0</v>
      </c>
      <c r="B167" s="141"/>
      <c r="C167" s="142"/>
      <c r="D167" s="141"/>
      <c r="E167" s="146"/>
      <c r="F167" s="112"/>
      <c r="G167" s="129"/>
      <c r="H167" s="141"/>
    </row>
    <row r="168" ht="15.75" customHeight="1">
      <c r="A168" s="26"/>
      <c r="B168" s="134"/>
      <c r="C168" s="135" t="s">
        <v>125</v>
      </c>
      <c r="D168" s="134"/>
      <c r="E168" s="130">
        <v>13.0</v>
      </c>
      <c r="F168" s="47">
        <v>9000.0</v>
      </c>
      <c r="G168" s="137">
        <v>117000.0</v>
      </c>
      <c r="H168" s="134"/>
    </row>
    <row r="169" ht="15.75" customHeight="1">
      <c r="A169" s="26"/>
      <c r="B169" s="134"/>
      <c r="C169" s="135" t="s">
        <v>143</v>
      </c>
      <c r="D169" s="134"/>
      <c r="E169" s="130">
        <v>1.0</v>
      </c>
      <c r="F169" s="47">
        <v>17000.0</v>
      </c>
      <c r="G169" s="137">
        <v>17000.0</v>
      </c>
      <c r="H169" s="134"/>
    </row>
    <row r="170" ht="15.75" customHeight="1">
      <c r="A170" s="26"/>
      <c r="B170" s="134"/>
      <c r="C170" s="135" t="s">
        <v>144</v>
      </c>
      <c r="D170" s="134"/>
      <c r="E170" s="130">
        <v>1.0</v>
      </c>
      <c r="F170" s="47">
        <v>42000.0</v>
      </c>
      <c r="G170" s="137">
        <v>42000.0</v>
      </c>
      <c r="H170" s="134"/>
    </row>
    <row r="171" ht="15.75" customHeight="1">
      <c r="A171" s="26"/>
      <c r="B171" s="134"/>
      <c r="C171" s="135" t="s">
        <v>145</v>
      </c>
      <c r="D171" s="134"/>
      <c r="E171" s="130">
        <v>1.0</v>
      </c>
      <c r="F171" s="47">
        <v>31000.0</v>
      </c>
      <c r="G171" s="137">
        <v>31000.0</v>
      </c>
      <c r="H171" s="134"/>
    </row>
    <row r="172" ht="15.75" customHeight="1">
      <c r="A172" s="26"/>
      <c r="B172" s="134"/>
      <c r="C172" s="135" t="s">
        <v>146</v>
      </c>
      <c r="D172" s="134"/>
      <c r="E172" s="130">
        <v>2.0</v>
      </c>
      <c r="F172" s="47">
        <v>1646000.0</v>
      </c>
      <c r="G172" s="137">
        <v>3292000.0</v>
      </c>
      <c r="H172" s="134"/>
    </row>
    <row r="173" ht="15.75" customHeight="1">
      <c r="A173" s="26"/>
      <c r="B173" s="134"/>
      <c r="C173" s="135" t="s">
        <v>106</v>
      </c>
      <c r="D173" s="134"/>
      <c r="E173" s="130" t="s">
        <v>92</v>
      </c>
      <c r="F173" s="29"/>
      <c r="G173" s="137">
        <v>15000.0</v>
      </c>
      <c r="H173" s="134"/>
    </row>
    <row r="174" ht="15.75" customHeight="1">
      <c r="A174" s="53">
        <v>44651.0</v>
      </c>
      <c r="B174" s="141"/>
      <c r="C174" s="142"/>
      <c r="D174" s="141"/>
      <c r="E174" s="146"/>
      <c r="F174" s="112"/>
      <c r="G174" s="129"/>
      <c r="H174" s="141"/>
    </row>
    <row r="175" ht="15.75" customHeight="1">
      <c r="A175" s="26"/>
      <c r="B175" s="134"/>
      <c r="C175" s="147" t="s">
        <v>147</v>
      </c>
      <c r="D175" s="134"/>
      <c r="E175" s="130">
        <v>1.0</v>
      </c>
      <c r="F175" s="47">
        <v>85000.0</v>
      </c>
      <c r="G175" s="137">
        <v>85000.0</v>
      </c>
      <c r="H175" s="134"/>
    </row>
    <row r="176" ht="15.75" customHeight="1">
      <c r="A176" s="26"/>
      <c r="B176" s="134"/>
      <c r="C176" s="135" t="s">
        <v>125</v>
      </c>
      <c r="D176" s="134"/>
      <c r="E176" s="144"/>
      <c r="F176" s="29"/>
      <c r="G176" s="137">
        <v>45000.0</v>
      </c>
      <c r="H176" s="134"/>
    </row>
    <row r="177" ht="15.75" customHeight="1">
      <c r="A177" s="26"/>
      <c r="B177" s="134"/>
      <c r="C177" s="135" t="s">
        <v>148</v>
      </c>
      <c r="D177" s="134"/>
      <c r="E177" s="130">
        <v>1.0</v>
      </c>
      <c r="F177" s="29"/>
      <c r="G177" s="137">
        <v>65000.0</v>
      </c>
      <c r="H177" s="134"/>
    </row>
    <row r="178" ht="15.75" customHeight="1">
      <c r="A178" s="26"/>
      <c r="B178" s="134"/>
      <c r="C178" s="135" t="s">
        <v>42</v>
      </c>
      <c r="D178" s="134"/>
      <c r="E178" s="63" t="s">
        <v>149</v>
      </c>
      <c r="F178" s="29"/>
      <c r="G178" s="137">
        <v>9000.0</v>
      </c>
      <c r="H178" s="134"/>
    </row>
    <row r="179" ht="15.75" customHeight="1">
      <c r="A179" s="26"/>
      <c r="B179" s="134"/>
      <c r="C179" s="135" t="s">
        <v>150</v>
      </c>
      <c r="D179" s="134"/>
      <c r="E179" s="130">
        <v>44.0</v>
      </c>
      <c r="F179" s="47">
        <v>20000.0</v>
      </c>
      <c r="G179" s="137">
        <v>880000.0</v>
      </c>
      <c r="H179" s="134"/>
    </row>
    <row r="180" ht="15.75" customHeight="1">
      <c r="A180" s="26"/>
      <c r="B180" s="134"/>
      <c r="C180" s="135" t="s">
        <v>151</v>
      </c>
      <c r="D180" s="134"/>
      <c r="E180" s="144"/>
      <c r="F180" s="29"/>
      <c r="G180" s="137">
        <v>700000.0</v>
      </c>
      <c r="H180" s="134"/>
    </row>
    <row r="181" ht="15.75" customHeight="1">
      <c r="A181" s="26"/>
      <c r="B181" s="134"/>
      <c r="C181" s="135" t="s">
        <v>152</v>
      </c>
      <c r="D181" s="134"/>
      <c r="E181" s="144"/>
      <c r="F181" s="29"/>
      <c r="G181" s="143"/>
      <c r="H181" s="134"/>
    </row>
    <row r="182" ht="15.75" customHeight="1">
      <c r="A182" s="26"/>
      <c r="B182" s="134"/>
      <c r="C182" s="148"/>
      <c r="D182" s="134"/>
      <c r="E182" s="144"/>
      <c r="F182" s="29"/>
      <c r="G182" s="143"/>
      <c r="H182" s="134"/>
    </row>
    <row r="183" ht="15.75" customHeight="1">
      <c r="A183" s="26"/>
      <c r="B183" s="134"/>
      <c r="C183" s="148"/>
      <c r="D183" s="134"/>
      <c r="E183" s="144"/>
      <c r="F183" s="29"/>
      <c r="G183" s="143"/>
      <c r="H183" s="134"/>
    </row>
    <row r="184" ht="15.75" customHeight="1">
      <c r="A184" s="26"/>
      <c r="B184" s="134"/>
      <c r="C184" s="148"/>
      <c r="D184" s="134"/>
      <c r="E184" s="144"/>
      <c r="F184" s="29"/>
      <c r="G184" s="143"/>
      <c r="H184" s="134"/>
    </row>
    <row r="185" ht="15.75" customHeight="1">
      <c r="A185" s="26"/>
      <c r="B185" s="134"/>
      <c r="C185" s="148"/>
      <c r="D185" s="134"/>
      <c r="E185" s="144"/>
      <c r="F185" s="29"/>
      <c r="G185" s="143"/>
      <c r="H185" s="134"/>
    </row>
    <row r="186" ht="15.75" customHeight="1">
      <c r="A186" s="26"/>
      <c r="B186" s="134"/>
      <c r="C186" s="148"/>
      <c r="D186" s="134"/>
      <c r="E186" s="144"/>
      <c r="F186" s="29"/>
      <c r="G186" s="143"/>
      <c r="H186" s="134"/>
    </row>
    <row r="187" ht="15.75" customHeight="1">
      <c r="A187" s="26"/>
      <c r="B187" s="134"/>
      <c r="C187" s="148"/>
      <c r="D187" s="134"/>
      <c r="E187" s="144"/>
      <c r="F187" s="29"/>
      <c r="G187" s="143"/>
      <c r="H187" s="134"/>
    </row>
    <row r="188" ht="15.75" customHeight="1">
      <c r="A188" s="26"/>
      <c r="B188" s="134"/>
      <c r="C188" s="148"/>
      <c r="D188" s="134"/>
      <c r="E188" s="144"/>
      <c r="F188" s="29"/>
      <c r="G188" s="143"/>
      <c r="H188" s="134"/>
    </row>
    <row r="189" ht="15.75" customHeight="1">
      <c r="A189" s="26"/>
      <c r="B189" s="134"/>
      <c r="C189" s="148"/>
      <c r="D189" s="134"/>
      <c r="E189" s="144"/>
      <c r="F189" s="29"/>
      <c r="G189" s="143"/>
      <c r="H189" s="134"/>
    </row>
    <row r="190" ht="15.75" customHeight="1">
      <c r="A190" s="26"/>
      <c r="B190" s="134"/>
      <c r="C190" s="148"/>
      <c r="D190" s="134"/>
      <c r="E190" s="144"/>
      <c r="F190" s="29"/>
      <c r="G190" s="143"/>
      <c r="H190" s="134"/>
    </row>
    <row r="191" ht="15.75" customHeight="1">
      <c r="A191" s="26"/>
      <c r="B191" s="134"/>
      <c r="C191" s="148"/>
      <c r="D191" s="134"/>
      <c r="E191" s="144"/>
      <c r="F191" s="29"/>
      <c r="G191" s="143"/>
      <c r="H191" s="134"/>
    </row>
    <row r="192" ht="15.75" customHeight="1">
      <c r="A192" s="26"/>
      <c r="B192" s="134"/>
      <c r="C192" s="148"/>
      <c r="D192" s="134"/>
      <c r="E192" s="144"/>
      <c r="F192" s="29"/>
      <c r="G192" s="143"/>
      <c r="H192" s="134"/>
    </row>
    <row r="193" ht="15.75" customHeight="1">
      <c r="A193" s="26"/>
      <c r="B193" s="134"/>
      <c r="C193" s="148"/>
      <c r="D193" s="134"/>
      <c r="E193" s="144"/>
      <c r="F193" s="29"/>
      <c r="G193" s="143"/>
      <c r="H193" s="134"/>
    </row>
    <row r="194" ht="15.75" customHeight="1">
      <c r="A194" s="26"/>
      <c r="B194" s="134"/>
      <c r="C194" s="148"/>
      <c r="D194" s="134"/>
      <c r="E194" s="144"/>
      <c r="F194" s="29"/>
      <c r="G194" s="143"/>
      <c r="H194" s="134"/>
    </row>
    <row r="195" ht="15.75" customHeight="1">
      <c r="A195" s="26"/>
      <c r="B195" s="134"/>
      <c r="C195" s="148"/>
      <c r="D195" s="134"/>
      <c r="E195" s="144"/>
      <c r="F195" s="29"/>
      <c r="G195" s="143"/>
      <c r="H195" s="134"/>
    </row>
    <row r="196" ht="15.75" customHeight="1">
      <c r="A196" s="26"/>
      <c r="B196" s="134"/>
      <c r="C196" s="148"/>
      <c r="D196" s="134"/>
      <c r="E196" s="144"/>
      <c r="F196" s="29"/>
      <c r="G196" s="143"/>
      <c r="H196" s="134"/>
    </row>
    <row r="197" ht="15.75" customHeight="1">
      <c r="A197" s="26"/>
      <c r="B197" s="134"/>
      <c r="C197" s="148"/>
      <c r="D197" s="134"/>
      <c r="E197" s="144"/>
      <c r="F197" s="29"/>
      <c r="G197" s="143"/>
      <c r="H197" s="134"/>
    </row>
    <row r="198" ht="15.75" customHeight="1">
      <c r="A198" s="26"/>
      <c r="B198" s="134"/>
      <c r="C198" s="148"/>
      <c r="D198" s="134"/>
      <c r="E198" s="144"/>
      <c r="F198" s="29"/>
      <c r="G198" s="143"/>
      <c r="H198" s="134"/>
    </row>
    <row r="199" ht="15.75" customHeight="1">
      <c r="A199" s="26"/>
      <c r="B199" s="134"/>
      <c r="C199" s="148"/>
      <c r="D199" s="134"/>
      <c r="E199" s="144"/>
      <c r="F199" s="29"/>
      <c r="G199" s="143"/>
      <c r="H199" s="134"/>
    </row>
    <row r="200" ht="15.75" customHeight="1">
      <c r="A200" s="26"/>
      <c r="B200" s="134"/>
      <c r="C200" s="148"/>
      <c r="D200" s="134"/>
      <c r="E200" s="144"/>
      <c r="F200" s="29"/>
      <c r="G200" s="143"/>
      <c r="H200" s="134"/>
    </row>
    <row r="201" ht="15.75" customHeight="1">
      <c r="A201" s="26"/>
      <c r="B201" s="134"/>
      <c r="C201" s="148"/>
      <c r="D201" s="134"/>
      <c r="E201" s="144"/>
      <c r="F201" s="29"/>
      <c r="G201" s="143"/>
      <c r="H201" s="134"/>
    </row>
    <row r="202" ht="15.75" customHeight="1">
      <c r="A202" s="26"/>
      <c r="B202" s="134"/>
      <c r="C202" s="148"/>
      <c r="D202" s="134"/>
      <c r="E202" s="144"/>
      <c r="F202" s="29"/>
      <c r="G202" s="143"/>
      <c r="H202" s="134"/>
    </row>
    <row r="203" ht="15.75" customHeight="1">
      <c r="A203" s="26"/>
      <c r="B203" s="134"/>
      <c r="C203" s="148"/>
      <c r="D203" s="134"/>
      <c r="E203" s="144"/>
      <c r="F203" s="29"/>
      <c r="G203" s="143"/>
      <c r="H203" s="134"/>
    </row>
    <row r="204" ht="15.75" customHeight="1">
      <c r="A204" s="26"/>
      <c r="B204" s="134"/>
      <c r="C204" s="148"/>
      <c r="D204" s="134"/>
      <c r="E204" s="144"/>
      <c r="F204" s="29"/>
      <c r="G204" s="143"/>
      <c r="H204" s="134"/>
    </row>
    <row r="205" ht="15.75" customHeight="1">
      <c r="A205" s="26"/>
      <c r="B205" s="134"/>
      <c r="C205" s="148"/>
      <c r="D205" s="134"/>
      <c r="E205" s="144"/>
      <c r="F205" s="29"/>
      <c r="G205" s="143"/>
      <c r="H205" s="134"/>
    </row>
    <row r="206" ht="15.75" customHeight="1">
      <c r="A206" s="26"/>
      <c r="B206" s="134"/>
      <c r="C206" s="148"/>
      <c r="D206" s="134"/>
      <c r="E206" s="144"/>
      <c r="F206" s="29"/>
      <c r="G206" s="143"/>
      <c r="H206" s="134"/>
    </row>
    <row r="207" ht="15.75" customHeight="1">
      <c r="A207" s="26"/>
      <c r="B207" s="134"/>
      <c r="C207" s="148"/>
      <c r="D207" s="134"/>
      <c r="E207" s="144"/>
      <c r="F207" s="29"/>
      <c r="G207" s="143"/>
      <c r="H207" s="134"/>
    </row>
    <row r="208" ht="15.75" customHeight="1">
      <c r="A208" s="26"/>
      <c r="B208" s="134"/>
      <c r="C208" s="148"/>
      <c r="D208" s="134"/>
      <c r="E208" s="144"/>
      <c r="F208" s="29"/>
      <c r="G208" s="143"/>
      <c r="H208" s="134"/>
    </row>
    <row r="209" ht="15.75" customHeight="1">
      <c r="A209" s="26"/>
      <c r="B209" s="134"/>
      <c r="C209" s="148"/>
      <c r="D209" s="134"/>
      <c r="E209" s="144"/>
      <c r="F209" s="29"/>
      <c r="G209" s="143"/>
      <c r="H209" s="134"/>
    </row>
    <row r="210" ht="15.75" customHeight="1">
      <c r="A210" s="26"/>
      <c r="B210" s="134"/>
      <c r="C210" s="148"/>
      <c r="D210" s="134"/>
      <c r="E210" s="144"/>
      <c r="F210" s="29"/>
      <c r="G210" s="143"/>
      <c r="H210" s="134"/>
    </row>
    <row r="211" ht="15.75" customHeight="1">
      <c r="A211" s="26"/>
      <c r="B211" s="134"/>
      <c r="C211" s="148"/>
      <c r="D211" s="134"/>
      <c r="E211" s="144"/>
      <c r="F211" s="29"/>
      <c r="G211" s="143"/>
      <c r="H211" s="134"/>
    </row>
    <row r="212" ht="15.75" customHeight="1">
      <c r="A212" s="26"/>
      <c r="B212" s="134"/>
      <c r="C212" s="148"/>
      <c r="D212" s="134"/>
      <c r="E212" s="144"/>
      <c r="F212" s="29"/>
      <c r="G212" s="143"/>
      <c r="H212" s="134"/>
    </row>
    <row r="213" ht="15.75" customHeight="1">
      <c r="A213" s="26"/>
      <c r="B213" s="134"/>
      <c r="C213" s="148"/>
      <c r="D213" s="134"/>
      <c r="E213" s="144"/>
      <c r="F213" s="29"/>
      <c r="G213" s="143"/>
      <c r="H213" s="134"/>
    </row>
    <row r="214" ht="15.75" customHeight="1">
      <c r="A214" s="26"/>
      <c r="B214" s="134"/>
      <c r="C214" s="148"/>
      <c r="D214" s="134"/>
      <c r="E214" s="144"/>
      <c r="F214" s="29"/>
      <c r="G214" s="143"/>
      <c r="H214" s="134"/>
    </row>
    <row r="215" ht="15.75" customHeight="1">
      <c r="A215" s="26"/>
      <c r="B215" s="134"/>
      <c r="C215" s="148"/>
      <c r="D215" s="134"/>
      <c r="E215" s="144"/>
      <c r="F215" s="29"/>
      <c r="G215" s="143"/>
      <c r="H215" s="134"/>
    </row>
    <row r="216" ht="15.75" customHeight="1">
      <c r="A216" s="26"/>
      <c r="B216" s="134"/>
      <c r="C216" s="148"/>
      <c r="D216" s="134"/>
      <c r="E216" s="144"/>
      <c r="F216" s="29"/>
      <c r="G216" s="143"/>
      <c r="H216" s="134"/>
    </row>
    <row r="217" ht="15.75" customHeight="1">
      <c r="A217" s="26"/>
      <c r="B217" s="134"/>
      <c r="C217" s="148"/>
      <c r="D217" s="134"/>
      <c r="E217" s="144"/>
      <c r="F217" s="29"/>
      <c r="G217" s="143"/>
      <c r="H217" s="134"/>
    </row>
    <row r="218" ht="15.75" customHeight="1">
      <c r="A218" s="26"/>
      <c r="B218" s="134"/>
      <c r="C218" s="148"/>
      <c r="D218" s="134"/>
      <c r="E218" s="144"/>
      <c r="F218" s="29"/>
      <c r="G218" s="143"/>
      <c r="H218" s="134"/>
    </row>
    <row r="219" ht="15.75" customHeight="1">
      <c r="A219" s="26"/>
      <c r="B219" s="134"/>
      <c r="C219" s="148"/>
      <c r="D219" s="134"/>
      <c r="E219" s="144"/>
      <c r="F219" s="29"/>
      <c r="G219" s="143"/>
      <c r="H219" s="134"/>
    </row>
    <row r="220" ht="15.75" customHeight="1">
      <c r="A220" s="26"/>
      <c r="B220" s="134"/>
      <c r="C220" s="148"/>
      <c r="D220" s="134"/>
      <c r="E220" s="144"/>
      <c r="F220" s="29"/>
      <c r="G220" s="143"/>
      <c r="H220" s="134"/>
    </row>
    <row r="221" ht="15.75" customHeight="1">
      <c r="A221" s="26"/>
      <c r="B221" s="134"/>
      <c r="C221" s="148"/>
      <c r="D221" s="134"/>
      <c r="E221" s="144"/>
      <c r="F221" s="29"/>
      <c r="G221" s="143"/>
      <c r="H221" s="134"/>
    </row>
    <row r="222" ht="15.75" customHeight="1">
      <c r="A222" s="26"/>
      <c r="B222" s="134"/>
      <c r="C222" s="148"/>
      <c r="D222" s="134"/>
      <c r="E222" s="144"/>
      <c r="F222" s="29"/>
      <c r="G222" s="143"/>
      <c r="H222" s="134"/>
    </row>
    <row r="223" ht="15.75" customHeight="1">
      <c r="A223" s="26"/>
      <c r="B223" s="134"/>
      <c r="C223" s="148"/>
      <c r="D223" s="134"/>
      <c r="E223" s="144"/>
      <c r="F223" s="29"/>
      <c r="G223" s="143"/>
      <c r="H223" s="134"/>
    </row>
    <row r="224" ht="15.75" customHeight="1">
      <c r="A224" s="26"/>
      <c r="B224" s="134"/>
      <c r="C224" s="148"/>
      <c r="D224" s="134"/>
      <c r="E224" s="144"/>
      <c r="F224" s="29"/>
      <c r="G224" s="143"/>
      <c r="H224" s="134"/>
    </row>
    <row r="225" ht="15.75" customHeight="1">
      <c r="A225" s="26"/>
      <c r="B225" s="134"/>
      <c r="C225" s="148"/>
      <c r="D225" s="134"/>
      <c r="E225" s="144"/>
      <c r="F225" s="29"/>
      <c r="G225" s="143"/>
      <c r="H225" s="134"/>
    </row>
    <row r="226" ht="15.75" customHeight="1">
      <c r="A226" s="26"/>
      <c r="B226" s="134"/>
      <c r="C226" s="148"/>
      <c r="D226" s="134"/>
      <c r="E226" s="144"/>
      <c r="F226" s="29"/>
      <c r="G226" s="143"/>
      <c r="H226" s="134"/>
    </row>
    <row r="227" ht="15.75" customHeight="1">
      <c r="A227" s="26"/>
      <c r="B227" s="134"/>
      <c r="C227" s="148"/>
      <c r="D227" s="134"/>
      <c r="E227" s="144"/>
      <c r="F227" s="29"/>
      <c r="G227" s="143"/>
      <c r="H227" s="134"/>
    </row>
    <row r="228" ht="15.75" customHeight="1">
      <c r="A228" s="26"/>
      <c r="B228" s="134"/>
      <c r="C228" s="148"/>
      <c r="D228" s="134"/>
      <c r="E228" s="144"/>
      <c r="F228" s="29"/>
      <c r="G228" s="143"/>
      <c r="H228" s="134"/>
    </row>
    <row r="229" ht="15.75" customHeight="1">
      <c r="A229" s="26"/>
      <c r="B229" s="134"/>
      <c r="C229" s="148"/>
      <c r="D229" s="134"/>
      <c r="E229" s="144"/>
      <c r="F229" s="29"/>
      <c r="G229" s="143"/>
      <c r="H229" s="134"/>
    </row>
    <row r="230" ht="15.75" customHeight="1">
      <c r="A230" s="26"/>
      <c r="B230" s="134"/>
      <c r="C230" s="148"/>
      <c r="D230" s="134"/>
      <c r="E230" s="144"/>
      <c r="F230" s="29"/>
      <c r="G230" s="143"/>
      <c r="H230" s="134"/>
    </row>
    <row r="231" ht="15.75" customHeight="1">
      <c r="A231" s="26"/>
      <c r="B231" s="134"/>
      <c r="C231" s="148"/>
      <c r="D231" s="134"/>
      <c r="E231" s="144"/>
      <c r="F231" s="29"/>
      <c r="G231" s="143"/>
      <c r="H231" s="134"/>
    </row>
    <row r="232" ht="15.75" customHeight="1">
      <c r="A232" s="26"/>
      <c r="B232" s="134"/>
      <c r="C232" s="148"/>
      <c r="D232" s="134"/>
      <c r="E232" s="144"/>
      <c r="F232" s="29"/>
      <c r="G232" s="143"/>
      <c r="H232" s="134"/>
    </row>
    <row r="233" ht="15.75" customHeight="1">
      <c r="G233" s="149"/>
    </row>
    <row r="234" ht="15.75" customHeight="1">
      <c r="G234" s="149"/>
    </row>
    <row r="235" ht="15.75" customHeight="1">
      <c r="G235" s="149"/>
    </row>
    <row r="236" ht="15.75" customHeight="1">
      <c r="G236" s="149"/>
    </row>
    <row r="237" ht="15.75" customHeight="1">
      <c r="G237" s="149"/>
    </row>
    <row r="238" ht="15.75" customHeight="1">
      <c r="G238" s="149"/>
    </row>
    <row r="239" ht="15.75" customHeight="1">
      <c r="G239" s="149"/>
    </row>
    <row r="240" ht="15.75" customHeight="1">
      <c r="G240" s="149"/>
    </row>
    <row r="241" ht="15.75" customHeight="1">
      <c r="G241" s="149"/>
    </row>
    <row r="242" ht="15.75" customHeight="1">
      <c r="G242" s="149"/>
    </row>
    <row r="243" ht="15.75" customHeight="1">
      <c r="G243" s="149"/>
    </row>
    <row r="244" ht="15.75" customHeight="1">
      <c r="G244" s="149"/>
    </row>
    <row r="245" ht="15.75" customHeight="1">
      <c r="G245" s="149"/>
    </row>
    <row r="246" ht="15.75" customHeight="1">
      <c r="G246" s="149"/>
    </row>
    <row r="247" ht="15.75" customHeight="1">
      <c r="G247" s="149"/>
    </row>
    <row r="248" ht="15.75" customHeight="1">
      <c r="G248" s="149"/>
    </row>
    <row r="249" ht="15.75" customHeight="1">
      <c r="G249" s="149"/>
    </row>
    <row r="250" ht="15.75" customHeight="1">
      <c r="G250" s="149"/>
    </row>
    <row r="251" ht="15.75" customHeight="1">
      <c r="G251" s="149"/>
    </row>
    <row r="252" ht="15.75" customHeight="1">
      <c r="G252" s="149"/>
    </row>
    <row r="253" ht="15.75" customHeight="1">
      <c r="G253" s="149"/>
    </row>
    <row r="254" ht="15.75" customHeight="1">
      <c r="G254" s="149"/>
    </row>
    <row r="255" ht="15.75" customHeight="1">
      <c r="G255" s="149"/>
    </row>
    <row r="256" ht="15.75" customHeight="1">
      <c r="G256" s="149"/>
    </row>
    <row r="257" ht="15.75" customHeight="1">
      <c r="G257" s="149"/>
    </row>
    <row r="258" ht="15.75" customHeight="1">
      <c r="G258" s="149"/>
    </row>
    <row r="259" ht="15.75" customHeight="1">
      <c r="G259" s="149"/>
    </row>
    <row r="260" ht="15.75" customHeight="1">
      <c r="G260" s="149"/>
    </row>
    <row r="261" ht="15.75" customHeight="1">
      <c r="G261" s="149"/>
    </row>
    <row r="262" ht="15.75" customHeight="1">
      <c r="G262" s="149"/>
    </row>
    <row r="263" ht="15.75" customHeight="1">
      <c r="G263" s="149"/>
    </row>
    <row r="264" ht="15.75" customHeight="1">
      <c r="G264" s="149"/>
    </row>
    <row r="265" ht="15.75" customHeight="1">
      <c r="G265" s="149"/>
    </row>
    <row r="266" ht="15.75" customHeight="1">
      <c r="G266" s="149"/>
    </row>
    <row r="267" ht="15.75" customHeight="1">
      <c r="G267" s="149"/>
    </row>
    <row r="268" ht="15.75" customHeight="1">
      <c r="G268" s="149"/>
    </row>
    <row r="269" ht="15.75" customHeight="1">
      <c r="G269" s="149"/>
    </row>
    <row r="270" ht="15.75" customHeight="1">
      <c r="G270" s="149"/>
    </row>
    <row r="271" ht="15.75" customHeight="1">
      <c r="G271" s="149"/>
    </row>
    <row r="272" ht="15.75" customHeight="1">
      <c r="G272" s="149"/>
    </row>
    <row r="273" ht="15.75" customHeight="1">
      <c r="G273" s="149"/>
    </row>
    <row r="274" ht="15.75" customHeight="1">
      <c r="G274" s="149"/>
    </row>
    <row r="275" ht="15.75" customHeight="1">
      <c r="G275" s="149"/>
    </row>
    <row r="276" ht="15.75" customHeight="1">
      <c r="G276" s="149"/>
    </row>
    <row r="277" ht="15.75" customHeight="1">
      <c r="G277" s="149"/>
    </row>
    <row r="278" ht="15.75" customHeight="1">
      <c r="G278" s="149"/>
    </row>
    <row r="279" ht="15.75" customHeight="1">
      <c r="G279" s="149"/>
    </row>
    <row r="280" ht="15.75" customHeight="1">
      <c r="G280" s="149"/>
    </row>
    <row r="281" ht="15.75" customHeight="1">
      <c r="G281" s="149"/>
    </row>
    <row r="282" ht="15.75" customHeight="1">
      <c r="G282" s="149"/>
    </row>
    <row r="283" ht="15.75" customHeight="1">
      <c r="G283" s="149"/>
    </row>
    <row r="284" ht="15.75" customHeight="1">
      <c r="G284" s="149"/>
    </row>
    <row r="285" ht="15.75" customHeight="1">
      <c r="G285" s="149"/>
    </row>
    <row r="286" ht="15.75" customHeight="1">
      <c r="G286" s="149"/>
    </row>
    <row r="287" ht="15.75" customHeight="1">
      <c r="G287" s="149"/>
    </row>
    <row r="288" ht="15.75" customHeight="1">
      <c r="G288" s="149"/>
    </row>
    <row r="289" ht="15.75" customHeight="1">
      <c r="G289" s="149"/>
    </row>
    <row r="290" ht="15.75" customHeight="1">
      <c r="G290" s="149"/>
    </row>
    <row r="291" ht="15.75" customHeight="1">
      <c r="G291" s="149"/>
    </row>
    <row r="292" ht="15.75" customHeight="1">
      <c r="G292" s="149"/>
    </row>
    <row r="293" ht="15.75" customHeight="1">
      <c r="G293" s="149"/>
    </row>
    <row r="294" ht="15.75" customHeight="1">
      <c r="G294" s="149"/>
    </row>
    <row r="295" ht="15.75" customHeight="1">
      <c r="G295" s="149"/>
    </row>
    <row r="296" ht="15.75" customHeight="1">
      <c r="G296" s="149"/>
    </row>
    <row r="297" ht="15.75" customHeight="1">
      <c r="G297" s="149"/>
    </row>
    <row r="298" ht="15.75" customHeight="1">
      <c r="G298" s="149"/>
    </row>
    <row r="299" ht="15.75" customHeight="1">
      <c r="G299" s="149"/>
    </row>
    <row r="300" ht="15.75" customHeight="1">
      <c r="G300" s="149"/>
    </row>
    <row r="301" ht="15.75" customHeight="1">
      <c r="G301" s="149"/>
    </row>
    <row r="302" ht="15.75" customHeight="1">
      <c r="G302" s="149"/>
    </row>
    <row r="303" ht="15.75" customHeight="1">
      <c r="G303" s="149"/>
    </row>
    <row r="304" ht="15.75" customHeight="1">
      <c r="G304" s="149"/>
    </row>
    <row r="305" ht="15.75" customHeight="1">
      <c r="G305" s="149"/>
    </row>
    <row r="306" ht="15.75" customHeight="1">
      <c r="G306" s="149"/>
    </row>
    <row r="307" ht="15.75" customHeight="1">
      <c r="G307" s="149"/>
    </row>
    <row r="308" ht="15.75" customHeight="1">
      <c r="G308" s="149"/>
    </row>
    <row r="309" ht="15.75" customHeight="1">
      <c r="G309" s="149"/>
    </row>
    <row r="310" ht="15.75" customHeight="1">
      <c r="G310" s="149"/>
    </row>
    <row r="311" ht="15.75" customHeight="1">
      <c r="G311" s="149"/>
    </row>
    <row r="312" ht="15.75" customHeight="1">
      <c r="G312" s="149"/>
    </row>
    <row r="313" ht="15.75" customHeight="1">
      <c r="G313" s="149"/>
    </row>
    <row r="314" ht="15.75" customHeight="1">
      <c r="G314" s="149"/>
    </row>
    <row r="315" ht="15.75" customHeight="1">
      <c r="G315" s="149"/>
    </row>
    <row r="316" ht="15.75" customHeight="1">
      <c r="G316" s="149"/>
    </row>
    <row r="317" ht="15.75" customHeight="1">
      <c r="G317" s="149"/>
    </row>
    <row r="318" ht="15.75" customHeight="1">
      <c r="G318" s="149"/>
    </row>
    <row r="319" ht="15.75" customHeight="1">
      <c r="G319" s="149"/>
    </row>
    <row r="320" ht="15.75" customHeight="1">
      <c r="G320" s="149"/>
    </row>
    <row r="321" ht="15.75" customHeight="1">
      <c r="G321" s="149"/>
    </row>
    <row r="322" ht="15.75" customHeight="1">
      <c r="G322" s="149"/>
    </row>
    <row r="323" ht="15.75" customHeight="1">
      <c r="G323" s="149"/>
    </row>
    <row r="324" ht="15.75" customHeight="1">
      <c r="G324" s="149"/>
    </row>
    <row r="325" ht="15.75" customHeight="1">
      <c r="G325" s="149"/>
    </row>
    <row r="326" ht="15.75" customHeight="1">
      <c r="G326" s="149"/>
    </row>
    <row r="327" ht="15.75" customHeight="1">
      <c r="G327" s="149"/>
    </row>
    <row r="328" ht="15.75" customHeight="1">
      <c r="G328" s="149"/>
    </row>
    <row r="329" ht="15.75" customHeight="1">
      <c r="G329" s="149"/>
    </row>
    <row r="330" ht="15.75" customHeight="1">
      <c r="G330" s="149"/>
    </row>
    <row r="331" ht="15.75" customHeight="1">
      <c r="G331" s="149"/>
    </row>
    <row r="332" ht="15.75" customHeight="1">
      <c r="G332" s="149"/>
    </row>
    <row r="333" ht="15.75" customHeight="1">
      <c r="G333" s="149"/>
    </row>
    <row r="334" ht="15.75" customHeight="1">
      <c r="G334" s="149"/>
    </row>
    <row r="335" ht="15.75" customHeight="1">
      <c r="G335" s="149"/>
    </row>
    <row r="336" ht="15.75" customHeight="1">
      <c r="G336" s="149"/>
    </row>
    <row r="337" ht="15.75" customHeight="1">
      <c r="G337" s="149"/>
    </row>
    <row r="338" ht="15.75" customHeight="1">
      <c r="G338" s="149"/>
    </row>
    <row r="339" ht="15.75" customHeight="1">
      <c r="G339" s="149"/>
    </row>
    <row r="340" ht="15.75" customHeight="1">
      <c r="G340" s="149"/>
    </row>
    <row r="341" ht="15.75" customHeight="1">
      <c r="G341" s="149"/>
    </row>
    <row r="342" ht="15.75" customHeight="1">
      <c r="G342" s="149"/>
    </row>
    <row r="343" ht="15.75" customHeight="1">
      <c r="G343" s="149"/>
    </row>
    <row r="344" ht="15.75" customHeight="1">
      <c r="G344" s="149"/>
    </row>
    <row r="345" ht="15.75" customHeight="1">
      <c r="G345" s="149"/>
    </row>
    <row r="346" ht="15.75" customHeight="1">
      <c r="G346" s="149"/>
    </row>
    <row r="347" ht="15.75" customHeight="1">
      <c r="G347" s="149"/>
    </row>
    <row r="348" ht="15.75" customHeight="1">
      <c r="G348" s="149"/>
    </row>
    <row r="349" ht="15.75" customHeight="1">
      <c r="G349" s="149"/>
    </row>
    <row r="350" ht="15.75" customHeight="1">
      <c r="G350" s="149"/>
    </row>
    <row r="351" ht="15.75" customHeight="1">
      <c r="G351" s="149"/>
    </row>
    <row r="352" ht="15.75" customHeight="1">
      <c r="G352" s="149"/>
    </row>
    <row r="353" ht="15.75" customHeight="1">
      <c r="G353" s="149"/>
    </row>
    <row r="354" ht="15.75" customHeight="1">
      <c r="G354" s="149"/>
    </row>
    <row r="355" ht="15.75" customHeight="1">
      <c r="G355" s="149"/>
    </row>
    <row r="356" ht="15.75" customHeight="1">
      <c r="G356" s="149"/>
    </row>
    <row r="357" ht="15.75" customHeight="1">
      <c r="G357" s="149"/>
    </row>
    <row r="358" ht="15.75" customHeight="1">
      <c r="G358" s="149"/>
    </row>
    <row r="359" ht="15.75" customHeight="1">
      <c r="G359" s="149"/>
    </row>
    <row r="360" ht="15.75" customHeight="1">
      <c r="G360" s="149"/>
    </row>
    <row r="361" ht="15.75" customHeight="1">
      <c r="G361" s="149"/>
    </row>
    <row r="362" ht="15.75" customHeight="1">
      <c r="G362" s="149"/>
    </row>
    <row r="363" ht="15.75" customHeight="1">
      <c r="G363" s="149"/>
    </row>
    <row r="364" ht="15.75" customHeight="1">
      <c r="G364" s="149"/>
    </row>
    <row r="365" ht="15.75" customHeight="1">
      <c r="G365" s="149"/>
    </row>
    <row r="366" ht="15.75" customHeight="1">
      <c r="G366" s="149"/>
    </row>
    <row r="367" ht="15.75" customHeight="1">
      <c r="G367" s="149"/>
    </row>
    <row r="368" ht="15.75" customHeight="1">
      <c r="G368" s="149"/>
    </row>
    <row r="369" ht="15.75" customHeight="1">
      <c r="G369" s="149"/>
    </row>
    <row r="370" ht="15.75" customHeight="1">
      <c r="G370" s="149"/>
    </row>
    <row r="371" ht="15.75" customHeight="1">
      <c r="G371" s="149"/>
    </row>
    <row r="372" ht="15.75" customHeight="1">
      <c r="G372" s="149"/>
    </row>
    <row r="373" ht="15.75" customHeight="1">
      <c r="G373" s="149"/>
    </row>
    <row r="374" ht="15.75" customHeight="1">
      <c r="G374" s="149"/>
    </row>
    <row r="375" ht="15.75" customHeight="1">
      <c r="G375" s="149"/>
    </row>
    <row r="376" ht="15.75" customHeight="1">
      <c r="G376" s="149"/>
    </row>
    <row r="377" ht="15.75" customHeight="1">
      <c r="G377" s="149"/>
    </row>
    <row r="378" ht="15.75" customHeight="1">
      <c r="G378" s="149"/>
    </row>
    <row r="379" ht="15.75" customHeight="1">
      <c r="G379" s="149"/>
    </row>
    <row r="380" ht="15.75" customHeight="1">
      <c r="G380" s="149"/>
    </row>
    <row r="381" ht="15.75" customHeight="1">
      <c r="G381" s="149"/>
    </row>
    <row r="382" ht="15.75" customHeight="1">
      <c r="G382" s="149"/>
    </row>
    <row r="383" ht="15.75" customHeight="1">
      <c r="G383" s="149"/>
    </row>
    <row r="384" ht="15.75" customHeight="1">
      <c r="G384" s="149"/>
    </row>
    <row r="385" ht="15.75" customHeight="1">
      <c r="G385" s="149"/>
    </row>
    <row r="386" ht="15.75" customHeight="1">
      <c r="G386" s="149"/>
    </row>
    <row r="387" ht="15.75" customHeight="1">
      <c r="G387" s="149"/>
    </row>
    <row r="388" ht="15.75" customHeight="1">
      <c r="G388" s="149"/>
    </row>
    <row r="389" ht="15.75" customHeight="1">
      <c r="G389" s="149"/>
    </row>
    <row r="390" ht="15.75" customHeight="1">
      <c r="G390" s="149"/>
    </row>
    <row r="391" ht="15.75" customHeight="1">
      <c r="G391" s="149"/>
    </row>
    <row r="392" ht="15.75" customHeight="1">
      <c r="G392" s="149"/>
    </row>
    <row r="393" ht="15.75" customHeight="1">
      <c r="G393" s="149"/>
    </row>
    <row r="394" ht="15.75" customHeight="1">
      <c r="G394" s="149"/>
    </row>
    <row r="395" ht="15.75" customHeight="1">
      <c r="G395" s="149"/>
    </row>
    <row r="396" ht="15.75" customHeight="1">
      <c r="G396" s="149"/>
    </row>
    <row r="397" ht="15.75" customHeight="1">
      <c r="G397" s="149"/>
    </row>
    <row r="398" ht="15.75" customHeight="1">
      <c r="G398" s="149"/>
    </row>
    <row r="399" ht="15.75" customHeight="1">
      <c r="G399" s="149"/>
    </row>
    <row r="400" ht="15.75" customHeight="1">
      <c r="G400" s="149"/>
    </row>
    <row r="401" ht="15.75" customHeight="1">
      <c r="G401" s="149"/>
    </row>
    <row r="402" ht="15.75" customHeight="1">
      <c r="G402" s="149"/>
    </row>
    <row r="403" ht="15.75" customHeight="1">
      <c r="G403" s="149"/>
    </row>
    <row r="404" ht="15.75" customHeight="1">
      <c r="G404" s="149"/>
    </row>
    <row r="405" ht="15.75" customHeight="1">
      <c r="G405" s="149"/>
    </row>
    <row r="406" ht="15.75" customHeight="1">
      <c r="G406" s="149"/>
    </row>
    <row r="407" ht="15.75" customHeight="1">
      <c r="G407" s="149"/>
    </row>
    <row r="408" ht="15.75" customHeight="1">
      <c r="G408" s="149"/>
    </row>
    <row r="409" ht="15.75" customHeight="1">
      <c r="G409" s="149"/>
    </row>
    <row r="410" ht="15.75" customHeight="1">
      <c r="G410" s="149"/>
    </row>
    <row r="411" ht="15.75" customHeight="1">
      <c r="G411" s="149"/>
    </row>
    <row r="412" ht="15.75" customHeight="1">
      <c r="G412" s="149"/>
    </row>
    <row r="413" ht="15.75" customHeight="1">
      <c r="G413" s="149"/>
    </row>
    <row r="414" ht="15.75" customHeight="1">
      <c r="G414" s="149"/>
    </row>
    <row r="415" ht="15.75" customHeight="1">
      <c r="G415" s="149"/>
    </row>
    <row r="416" ht="15.75" customHeight="1">
      <c r="G416" s="149"/>
    </row>
    <row r="417" ht="15.75" customHeight="1">
      <c r="G417" s="149"/>
    </row>
    <row r="418" ht="15.75" customHeight="1">
      <c r="G418" s="149"/>
    </row>
    <row r="419" ht="15.75" customHeight="1">
      <c r="G419" s="149"/>
    </row>
    <row r="420" ht="15.75" customHeight="1">
      <c r="G420" s="149"/>
    </row>
    <row r="421" ht="15.75" customHeight="1">
      <c r="G421" s="149"/>
    </row>
    <row r="422" ht="15.75" customHeight="1">
      <c r="G422" s="149"/>
    </row>
    <row r="423" ht="15.75" customHeight="1">
      <c r="G423" s="149"/>
    </row>
    <row r="424" ht="15.75" customHeight="1">
      <c r="G424" s="149"/>
    </row>
    <row r="425" ht="15.75" customHeight="1">
      <c r="G425" s="149"/>
    </row>
    <row r="426" ht="15.75" customHeight="1">
      <c r="G426" s="149"/>
    </row>
    <row r="427" ht="15.75" customHeight="1">
      <c r="G427" s="149"/>
    </row>
    <row r="428" ht="15.75" customHeight="1">
      <c r="G428" s="149"/>
    </row>
    <row r="429" ht="15.75" customHeight="1">
      <c r="G429" s="149"/>
    </row>
    <row r="430" ht="15.75" customHeight="1">
      <c r="G430" s="149"/>
    </row>
    <row r="431" ht="15.75" customHeight="1">
      <c r="G431" s="149"/>
    </row>
    <row r="432" ht="15.75" customHeight="1">
      <c r="G432" s="149"/>
    </row>
    <row r="433" ht="15.75" customHeight="1">
      <c r="G433" s="149"/>
    </row>
    <row r="434" ht="15.75" customHeight="1">
      <c r="G434" s="149"/>
    </row>
    <row r="435" ht="15.75" customHeight="1">
      <c r="G435" s="149"/>
    </row>
    <row r="436" ht="15.75" customHeight="1">
      <c r="G436" s="149"/>
    </row>
    <row r="437" ht="15.75" customHeight="1">
      <c r="G437" s="149"/>
    </row>
    <row r="438" ht="15.75" customHeight="1">
      <c r="G438" s="149"/>
    </row>
    <row r="439" ht="15.75" customHeight="1">
      <c r="G439" s="149"/>
    </row>
    <row r="440" ht="15.75" customHeight="1">
      <c r="G440" s="149"/>
    </row>
    <row r="441" ht="15.75" customHeight="1">
      <c r="G441" s="149"/>
    </row>
    <row r="442" ht="15.75" customHeight="1">
      <c r="G442" s="149"/>
    </row>
    <row r="443" ht="15.75" customHeight="1">
      <c r="G443" s="149"/>
    </row>
    <row r="444" ht="15.75" customHeight="1">
      <c r="G444" s="149"/>
    </row>
    <row r="445" ht="15.75" customHeight="1">
      <c r="G445" s="149"/>
    </row>
    <row r="446" ht="15.75" customHeight="1">
      <c r="G446" s="149"/>
    </row>
    <row r="447" ht="15.75" customHeight="1">
      <c r="G447" s="149"/>
    </row>
    <row r="448" ht="15.75" customHeight="1">
      <c r="G448" s="149"/>
    </row>
    <row r="449" ht="15.75" customHeight="1">
      <c r="G449" s="149"/>
    </row>
    <row r="450" ht="15.75" customHeight="1">
      <c r="G450" s="149"/>
    </row>
    <row r="451" ht="15.75" customHeight="1">
      <c r="G451" s="149"/>
    </row>
    <row r="452" ht="15.75" customHeight="1">
      <c r="G452" s="149"/>
    </row>
    <row r="453" ht="15.75" customHeight="1">
      <c r="G453" s="149"/>
    </row>
    <row r="454" ht="15.75" customHeight="1">
      <c r="G454" s="149"/>
    </row>
    <row r="455" ht="15.75" customHeight="1">
      <c r="G455" s="149"/>
    </row>
    <row r="456" ht="15.75" customHeight="1">
      <c r="G456" s="149"/>
    </row>
    <row r="457" ht="15.75" customHeight="1">
      <c r="G457" s="149"/>
    </row>
    <row r="458" ht="15.75" customHeight="1">
      <c r="G458" s="149"/>
    </row>
    <row r="459" ht="15.75" customHeight="1">
      <c r="G459" s="149"/>
    </row>
    <row r="460" ht="15.75" customHeight="1">
      <c r="G460" s="149"/>
    </row>
    <row r="461" ht="15.75" customHeight="1">
      <c r="G461" s="149"/>
    </row>
    <row r="462" ht="15.75" customHeight="1">
      <c r="G462" s="149"/>
    </row>
    <row r="463" ht="15.75" customHeight="1">
      <c r="G463" s="149"/>
    </row>
    <row r="464" ht="15.75" customHeight="1">
      <c r="G464" s="149"/>
    </row>
    <row r="465" ht="15.75" customHeight="1">
      <c r="G465" s="149"/>
    </row>
    <row r="466" ht="15.75" customHeight="1">
      <c r="G466" s="149"/>
    </row>
    <row r="467" ht="15.75" customHeight="1">
      <c r="G467" s="149"/>
    </row>
    <row r="468" ht="15.75" customHeight="1">
      <c r="G468" s="149"/>
    </row>
    <row r="469" ht="15.75" customHeight="1">
      <c r="G469" s="149"/>
    </row>
    <row r="470" ht="15.75" customHeight="1">
      <c r="G470" s="149"/>
    </row>
    <row r="471" ht="15.75" customHeight="1">
      <c r="G471" s="149"/>
    </row>
    <row r="472" ht="15.75" customHeight="1">
      <c r="G472" s="149"/>
    </row>
    <row r="473" ht="15.75" customHeight="1">
      <c r="G473" s="149"/>
    </row>
    <row r="474" ht="15.75" customHeight="1">
      <c r="G474" s="149"/>
    </row>
    <row r="475" ht="15.75" customHeight="1">
      <c r="G475" s="149"/>
    </row>
    <row r="476" ht="15.75" customHeight="1">
      <c r="G476" s="149"/>
    </row>
    <row r="477" ht="15.75" customHeight="1">
      <c r="G477" s="149"/>
    </row>
    <row r="478" ht="15.75" customHeight="1">
      <c r="G478" s="149"/>
    </row>
    <row r="479" ht="15.75" customHeight="1">
      <c r="G479" s="149"/>
    </row>
    <row r="480" ht="15.75" customHeight="1">
      <c r="G480" s="149"/>
    </row>
    <row r="481" ht="15.75" customHeight="1">
      <c r="G481" s="149"/>
    </row>
    <row r="482" ht="15.75" customHeight="1">
      <c r="G482" s="149"/>
    </row>
    <row r="483" ht="15.75" customHeight="1">
      <c r="G483" s="149"/>
    </row>
    <row r="484" ht="15.75" customHeight="1">
      <c r="G484" s="149"/>
    </row>
    <row r="485" ht="15.75" customHeight="1">
      <c r="G485" s="149"/>
    </row>
    <row r="486" ht="15.75" customHeight="1">
      <c r="G486" s="149"/>
    </row>
    <row r="487" ht="15.75" customHeight="1">
      <c r="G487" s="149"/>
    </row>
    <row r="488" ht="15.75" customHeight="1">
      <c r="G488" s="149"/>
    </row>
    <row r="489" ht="15.75" customHeight="1">
      <c r="G489" s="149"/>
    </row>
    <row r="490" ht="15.75" customHeight="1">
      <c r="G490" s="149"/>
    </row>
    <row r="491" ht="15.75" customHeight="1">
      <c r="G491" s="149"/>
    </row>
    <row r="492" ht="15.75" customHeight="1">
      <c r="G492" s="149"/>
    </row>
    <row r="493" ht="15.75" customHeight="1">
      <c r="G493" s="149"/>
    </row>
    <row r="494" ht="15.75" customHeight="1">
      <c r="G494" s="149"/>
    </row>
    <row r="495" ht="15.75" customHeight="1">
      <c r="G495" s="149"/>
    </row>
    <row r="496" ht="15.75" customHeight="1">
      <c r="G496" s="149"/>
    </row>
    <row r="497" ht="15.75" customHeight="1">
      <c r="G497" s="149"/>
    </row>
    <row r="498" ht="15.75" customHeight="1">
      <c r="G498" s="149"/>
    </row>
    <row r="499" ht="15.75" customHeight="1">
      <c r="G499" s="149"/>
    </row>
    <row r="500" ht="15.75" customHeight="1">
      <c r="G500" s="149"/>
    </row>
    <row r="501" ht="15.75" customHeight="1">
      <c r="G501" s="149"/>
    </row>
    <row r="502" ht="15.75" customHeight="1">
      <c r="G502" s="149"/>
    </row>
    <row r="503" ht="15.75" customHeight="1">
      <c r="G503" s="149"/>
    </row>
    <row r="504" ht="15.75" customHeight="1">
      <c r="G504" s="149"/>
    </row>
    <row r="505" ht="15.75" customHeight="1">
      <c r="G505" s="149"/>
    </row>
    <row r="506" ht="15.75" customHeight="1">
      <c r="G506" s="149"/>
    </row>
    <row r="507" ht="15.75" customHeight="1">
      <c r="G507" s="149"/>
    </row>
    <row r="508" ht="15.75" customHeight="1">
      <c r="G508" s="149"/>
    </row>
    <row r="509" ht="15.75" customHeight="1">
      <c r="G509" s="149"/>
    </row>
    <row r="510" ht="15.75" customHeight="1">
      <c r="G510" s="149"/>
    </row>
    <row r="511" ht="15.75" customHeight="1">
      <c r="G511" s="149"/>
    </row>
    <row r="512" ht="15.75" customHeight="1">
      <c r="G512" s="149"/>
    </row>
    <row r="513" ht="15.75" customHeight="1">
      <c r="G513" s="149"/>
    </row>
    <row r="514" ht="15.75" customHeight="1">
      <c r="G514" s="149"/>
    </row>
    <row r="515" ht="15.75" customHeight="1">
      <c r="G515" s="149"/>
    </row>
    <row r="516" ht="15.75" customHeight="1">
      <c r="G516" s="149"/>
    </row>
    <row r="517" ht="15.75" customHeight="1">
      <c r="G517" s="149"/>
    </row>
    <row r="518" ht="15.75" customHeight="1">
      <c r="G518" s="149"/>
    </row>
    <row r="519" ht="15.75" customHeight="1">
      <c r="G519" s="149"/>
    </row>
    <row r="520" ht="15.75" customHeight="1">
      <c r="G520" s="149"/>
    </row>
    <row r="521" ht="15.75" customHeight="1">
      <c r="G521" s="149"/>
    </row>
    <row r="522" ht="15.75" customHeight="1">
      <c r="G522" s="149"/>
    </row>
    <row r="523" ht="15.75" customHeight="1">
      <c r="G523" s="149"/>
    </row>
    <row r="524" ht="15.75" customHeight="1">
      <c r="G524" s="149"/>
    </row>
    <row r="525" ht="15.75" customHeight="1">
      <c r="G525" s="149"/>
    </row>
    <row r="526" ht="15.75" customHeight="1">
      <c r="G526" s="149"/>
    </row>
    <row r="527" ht="15.75" customHeight="1">
      <c r="G527" s="149"/>
    </row>
    <row r="528" ht="15.75" customHeight="1">
      <c r="G528" s="149"/>
    </row>
    <row r="529" ht="15.75" customHeight="1">
      <c r="G529" s="149"/>
    </row>
    <row r="530" ht="15.75" customHeight="1">
      <c r="G530" s="149"/>
    </row>
    <row r="531" ht="15.75" customHeight="1">
      <c r="G531" s="149"/>
    </row>
    <row r="532" ht="15.75" customHeight="1">
      <c r="G532" s="149"/>
    </row>
    <row r="533" ht="15.75" customHeight="1">
      <c r="G533" s="149"/>
    </row>
    <row r="534" ht="15.75" customHeight="1">
      <c r="G534" s="149"/>
    </row>
    <row r="535" ht="15.75" customHeight="1">
      <c r="G535" s="149"/>
    </row>
    <row r="536" ht="15.75" customHeight="1">
      <c r="G536" s="149"/>
    </row>
    <row r="537" ht="15.75" customHeight="1">
      <c r="G537" s="149"/>
    </row>
    <row r="538" ht="15.75" customHeight="1">
      <c r="G538" s="149"/>
    </row>
    <row r="539" ht="15.75" customHeight="1">
      <c r="G539" s="149"/>
    </row>
    <row r="540" ht="15.75" customHeight="1">
      <c r="G540" s="149"/>
    </row>
    <row r="541" ht="15.75" customHeight="1">
      <c r="G541" s="149"/>
    </row>
    <row r="542" ht="15.75" customHeight="1">
      <c r="G542" s="149"/>
    </row>
    <row r="543" ht="15.75" customHeight="1">
      <c r="G543" s="149"/>
    </row>
    <row r="544" ht="15.75" customHeight="1">
      <c r="G544" s="149"/>
    </row>
    <row r="545" ht="15.75" customHeight="1">
      <c r="G545" s="149"/>
    </row>
    <row r="546" ht="15.75" customHeight="1">
      <c r="G546" s="149"/>
    </row>
    <row r="547" ht="15.75" customHeight="1">
      <c r="G547" s="149"/>
    </row>
    <row r="548" ht="15.75" customHeight="1">
      <c r="G548" s="149"/>
    </row>
    <row r="549" ht="15.75" customHeight="1">
      <c r="G549" s="149"/>
    </row>
    <row r="550" ht="15.75" customHeight="1">
      <c r="G550" s="149"/>
    </row>
    <row r="551" ht="15.75" customHeight="1">
      <c r="G551" s="149"/>
    </row>
    <row r="552" ht="15.75" customHeight="1">
      <c r="G552" s="149"/>
    </row>
    <row r="553" ht="15.75" customHeight="1">
      <c r="G553" s="149"/>
    </row>
    <row r="554" ht="15.75" customHeight="1">
      <c r="G554" s="149"/>
    </row>
    <row r="555" ht="15.75" customHeight="1">
      <c r="G555" s="149"/>
    </row>
    <row r="556" ht="15.75" customHeight="1">
      <c r="G556" s="149"/>
    </row>
    <row r="557" ht="15.75" customHeight="1">
      <c r="G557" s="149"/>
    </row>
    <row r="558" ht="15.75" customHeight="1">
      <c r="G558" s="149"/>
    </row>
    <row r="559" ht="15.75" customHeight="1">
      <c r="G559" s="149"/>
    </row>
    <row r="560" ht="15.75" customHeight="1">
      <c r="G560" s="149"/>
    </row>
    <row r="561" ht="15.75" customHeight="1">
      <c r="G561" s="149"/>
    </row>
    <row r="562" ht="15.75" customHeight="1">
      <c r="G562" s="149"/>
    </row>
    <row r="563" ht="15.75" customHeight="1">
      <c r="G563" s="149"/>
    </row>
    <row r="564" ht="15.75" customHeight="1">
      <c r="G564" s="149"/>
    </row>
    <row r="565" ht="15.75" customHeight="1">
      <c r="G565" s="149"/>
    </row>
    <row r="566" ht="15.75" customHeight="1">
      <c r="G566" s="149"/>
    </row>
    <row r="567" ht="15.75" customHeight="1">
      <c r="G567" s="149"/>
    </row>
    <row r="568" ht="15.75" customHeight="1">
      <c r="G568" s="149"/>
    </row>
    <row r="569" ht="15.75" customHeight="1">
      <c r="G569" s="149"/>
    </row>
    <row r="570" ht="15.75" customHeight="1">
      <c r="G570" s="149"/>
    </row>
    <row r="571" ht="15.75" customHeight="1">
      <c r="G571" s="149"/>
    </row>
    <row r="572" ht="15.75" customHeight="1">
      <c r="G572" s="149"/>
    </row>
    <row r="573" ht="15.75" customHeight="1">
      <c r="G573" s="149"/>
    </row>
    <row r="574" ht="15.75" customHeight="1">
      <c r="G574" s="149"/>
    </row>
    <row r="575" ht="15.75" customHeight="1">
      <c r="G575" s="149"/>
    </row>
    <row r="576" ht="15.75" customHeight="1">
      <c r="G576" s="149"/>
    </row>
    <row r="577" ht="15.75" customHeight="1">
      <c r="G577" s="149"/>
    </row>
    <row r="578" ht="15.75" customHeight="1">
      <c r="G578" s="149"/>
    </row>
    <row r="579" ht="15.75" customHeight="1">
      <c r="G579" s="149"/>
    </row>
    <row r="580" ht="15.75" customHeight="1">
      <c r="G580" s="149"/>
    </row>
    <row r="581" ht="15.75" customHeight="1">
      <c r="G581" s="149"/>
    </row>
    <row r="582" ht="15.75" customHeight="1">
      <c r="G582" s="149"/>
    </row>
    <row r="583" ht="15.75" customHeight="1">
      <c r="G583" s="149"/>
    </row>
    <row r="584" ht="15.75" customHeight="1">
      <c r="G584" s="149"/>
    </row>
    <row r="585" ht="15.75" customHeight="1">
      <c r="G585" s="149"/>
    </row>
    <row r="586" ht="15.75" customHeight="1">
      <c r="G586" s="149"/>
    </row>
    <row r="587" ht="15.75" customHeight="1">
      <c r="G587" s="149"/>
    </row>
    <row r="588" ht="15.75" customHeight="1">
      <c r="G588" s="149"/>
    </row>
    <row r="589" ht="15.75" customHeight="1">
      <c r="G589" s="149"/>
    </row>
    <row r="590" ht="15.75" customHeight="1">
      <c r="G590" s="149"/>
    </row>
    <row r="591" ht="15.75" customHeight="1">
      <c r="G591" s="149"/>
    </row>
    <row r="592" ht="15.75" customHeight="1">
      <c r="G592" s="149"/>
    </row>
    <row r="593" ht="15.75" customHeight="1">
      <c r="G593" s="149"/>
    </row>
    <row r="594" ht="15.75" customHeight="1">
      <c r="G594" s="149"/>
    </row>
    <row r="595" ht="15.75" customHeight="1">
      <c r="G595" s="149"/>
    </row>
    <row r="596" ht="15.75" customHeight="1">
      <c r="G596" s="149"/>
    </row>
    <row r="597" ht="15.75" customHeight="1">
      <c r="G597" s="149"/>
    </row>
    <row r="598" ht="15.75" customHeight="1">
      <c r="G598" s="149"/>
    </row>
    <row r="599" ht="15.75" customHeight="1">
      <c r="G599" s="149"/>
    </row>
    <row r="600" ht="15.75" customHeight="1">
      <c r="G600" s="149"/>
    </row>
    <row r="601" ht="15.75" customHeight="1">
      <c r="G601" s="149"/>
    </row>
    <row r="602" ht="15.75" customHeight="1">
      <c r="G602" s="149"/>
    </row>
    <row r="603" ht="15.75" customHeight="1">
      <c r="G603" s="149"/>
    </row>
    <row r="604" ht="15.75" customHeight="1">
      <c r="G604" s="149"/>
    </row>
    <row r="605" ht="15.75" customHeight="1">
      <c r="G605" s="149"/>
    </row>
    <row r="606" ht="15.75" customHeight="1">
      <c r="G606" s="149"/>
    </row>
    <row r="607" ht="15.75" customHeight="1">
      <c r="G607" s="149"/>
    </row>
    <row r="608" ht="15.75" customHeight="1">
      <c r="G608" s="149"/>
    </row>
    <row r="609" ht="15.75" customHeight="1">
      <c r="G609" s="149"/>
    </row>
    <row r="610" ht="15.75" customHeight="1">
      <c r="G610" s="149"/>
    </row>
    <row r="611" ht="15.75" customHeight="1">
      <c r="G611" s="149"/>
    </row>
    <row r="612" ht="15.75" customHeight="1">
      <c r="G612" s="149"/>
    </row>
    <row r="613" ht="15.75" customHeight="1">
      <c r="G613" s="149"/>
    </row>
    <row r="614" ht="15.75" customHeight="1">
      <c r="G614" s="149"/>
    </row>
    <row r="615" ht="15.75" customHeight="1">
      <c r="G615" s="149"/>
    </row>
    <row r="616" ht="15.75" customHeight="1">
      <c r="G616" s="149"/>
    </row>
    <row r="617" ht="15.75" customHeight="1">
      <c r="G617" s="149"/>
    </row>
    <row r="618" ht="15.75" customHeight="1">
      <c r="G618" s="149"/>
    </row>
    <row r="619" ht="15.75" customHeight="1">
      <c r="G619" s="149"/>
    </row>
    <row r="620" ht="15.75" customHeight="1">
      <c r="G620" s="149"/>
    </row>
    <row r="621" ht="15.75" customHeight="1">
      <c r="G621" s="149"/>
    </row>
    <row r="622" ht="15.75" customHeight="1">
      <c r="G622" s="149"/>
    </row>
    <row r="623" ht="15.75" customHeight="1">
      <c r="G623" s="149"/>
    </row>
    <row r="624" ht="15.75" customHeight="1">
      <c r="G624" s="149"/>
    </row>
    <row r="625" ht="15.75" customHeight="1">
      <c r="G625" s="149"/>
    </row>
    <row r="626" ht="15.75" customHeight="1">
      <c r="G626" s="149"/>
    </row>
    <row r="627" ht="15.75" customHeight="1">
      <c r="G627" s="149"/>
    </row>
    <row r="628" ht="15.75" customHeight="1">
      <c r="G628" s="149"/>
    </row>
    <row r="629" ht="15.75" customHeight="1">
      <c r="G629" s="149"/>
    </row>
    <row r="630" ht="15.75" customHeight="1">
      <c r="G630" s="149"/>
    </row>
    <row r="631" ht="15.75" customHeight="1">
      <c r="G631" s="149"/>
    </row>
    <row r="632" ht="15.75" customHeight="1">
      <c r="G632" s="149"/>
    </row>
    <row r="633" ht="15.75" customHeight="1">
      <c r="G633" s="149"/>
    </row>
    <row r="634" ht="15.75" customHeight="1">
      <c r="G634" s="149"/>
    </row>
    <row r="635" ht="15.75" customHeight="1">
      <c r="G635" s="149"/>
    </row>
    <row r="636" ht="15.75" customHeight="1">
      <c r="G636" s="149"/>
    </row>
    <row r="637" ht="15.75" customHeight="1">
      <c r="G637" s="149"/>
    </row>
    <row r="638" ht="15.75" customHeight="1">
      <c r="G638" s="149"/>
    </row>
    <row r="639" ht="15.75" customHeight="1">
      <c r="G639" s="149"/>
    </row>
    <row r="640" ht="15.75" customHeight="1">
      <c r="G640" s="149"/>
    </row>
    <row r="641" ht="15.75" customHeight="1">
      <c r="G641" s="149"/>
    </row>
    <row r="642" ht="15.75" customHeight="1">
      <c r="G642" s="149"/>
    </row>
    <row r="643" ht="15.75" customHeight="1">
      <c r="G643" s="149"/>
    </row>
    <row r="644" ht="15.75" customHeight="1">
      <c r="G644" s="149"/>
    </row>
    <row r="645" ht="15.75" customHeight="1">
      <c r="G645" s="149"/>
    </row>
    <row r="646" ht="15.75" customHeight="1">
      <c r="G646" s="149"/>
    </row>
    <row r="647" ht="15.75" customHeight="1">
      <c r="G647" s="149"/>
    </row>
    <row r="648" ht="15.75" customHeight="1">
      <c r="G648" s="149"/>
    </row>
    <row r="649" ht="15.75" customHeight="1">
      <c r="G649" s="149"/>
    </row>
    <row r="650" ht="15.75" customHeight="1">
      <c r="G650" s="149"/>
    </row>
    <row r="651" ht="15.75" customHeight="1">
      <c r="G651" s="149"/>
    </row>
    <row r="652" ht="15.75" customHeight="1">
      <c r="G652" s="149"/>
    </row>
    <row r="653" ht="15.75" customHeight="1">
      <c r="G653" s="149"/>
    </row>
    <row r="654" ht="15.75" customHeight="1">
      <c r="G654" s="149"/>
    </row>
    <row r="655" ht="15.75" customHeight="1">
      <c r="G655" s="149"/>
    </row>
    <row r="656" ht="15.75" customHeight="1">
      <c r="G656" s="149"/>
    </row>
    <row r="657" ht="15.75" customHeight="1">
      <c r="G657" s="149"/>
    </row>
    <row r="658" ht="15.75" customHeight="1">
      <c r="G658" s="149"/>
    </row>
    <row r="659" ht="15.75" customHeight="1">
      <c r="G659" s="149"/>
    </row>
    <row r="660" ht="15.75" customHeight="1">
      <c r="G660" s="149"/>
    </row>
    <row r="661" ht="15.75" customHeight="1">
      <c r="G661" s="149"/>
    </row>
    <row r="662" ht="15.75" customHeight="1">
      <c r="G662" s="149"/>
    </row>
    <row r="663" ht="15.75" customHeight="1">
      <c r="G663" s="149"/>
    </row>
    <row r="664" ht="15.75" customHeight="1">
      <c r="G664" s="149"/>
    </row>
    <row r="665" ht="15.75" customHeight="1">
      <c r="G665" s="149"/>
    </row>
    <row r="666" ht="15.75" customHeight="1">
      <c r="G666" s="149"/>
    </row>
    <row r="667" ht="15.75" customHeight="1">
      <c r="G667" s="149"/>
    </row>
    <row r="668" ht="15.75" customHeight="1">
      <c r="G668" s="149"/>
    </row>
    <row r="669" ht="15.75" customHeight="1">
      <c r="G669" s="149"/>
    </row>
    <row r="670" ht="15.75" customHeight="1">
      <c r="G670" s="149"/>
    </row>
    <row r="671" ht="15.75" customHeight="1">
      <c r="G671" s="149"/>
    </row>
    <row r="672" ht="15.75" customHeight="1">
      <c r="G672" s="149"/>
    </row>
    <row r="673" ht="15.75" customHeight="1">
      <c r="G673" s="149"/>
    </row>
    <row r="674" ht="15.75" customHeight="1">
      <c r="G674" s="149"/>
    </row>
    <row r="675" ht="15.75" customHeight="1">
      <c r="G675" s="149"/>
    </row>
    <row r="676" ht="15.75" customHeight="1">
      <c r="G676" s="149"/>
    </row>
    <row r="677" ht="15.75" customHeight="1">
      <c r="G677" s="149"/>
    </row>
    <row r="678" ht="15.75" customHeight="1">
      <c r="G678" s="149"/>
    </row>
    <row r="679" ht="15.75" customHeight="1">
      <c r="G679" s="149"/>
    </row>
    <row r="680" ht="15.75" customHeight="1">
      <c r="G680" s="149"/>
    </row>
    <row r="681" ht="15.75" customHeight="1">
      <c r="G681" s="149"/>
    </row>
    <row r="682" ht="15.75" customHeight="1">
      <c r="G682" s="149"/>
    </row>
    <row r="683" ht="15.75" customHeight="1">
      <c r="G683" s="149"/>
    </row>
    <row r="684" ht="15.75" customHeight="1">
      <c r="G684" s="149"/>
    </row>
    <row r="685" ht="15.75" customHeight="1">
      <c r="G685" s="149"/>
    </row>
    <row r="686" ht="15.75" customHeight="1">
      <c r="G686" s="149"/>
    </row>
    <row r="687" ht="15.75" customHeight="1">
      <c r="G687" s="149"/>
    </row>
    <row r="688" ht="15.75" customHeight="1">
      <c r="G688" s="149"/>
    </row>
    <row r="689" ht="15.75" customHeight="1">
      <c r="G689" s="149"/>
    </row>
    <row r="690" ht="15.75" customHeight="1">
      <c r="G690" s="149"/>
    </row>
    <row r="691" ht="15.75" customHeight="1">
      <c r="G691" s="149"/>
    </row>
    <row r="692" ht="15.75" customHeight="1">
      <c r="G692" s="149"/>
    </row>
    <row r="693" ht="15.75" customHeight="1">
      <c r="G693" s="149"/>
    </row>
    <row r="694" ht="15.75" customHeight="1">
      <c r="G694" s="149"/>
    </row>
    <row r="695" ht="15.75" customHeight="1">
      <c r="G695" s="149"/>
    </row>
    <row r="696" ht="15.75" customHeight="1">
      <c r="G696" s="149"/>
    </row>
    <row r="697" ht="15.75" customHeight="1">
      <c r="G697" s="149"/>
    </row>
    <row r="698" ht="15.75" customHeight="1">
      <c r="G698" s="149"/>
    </row>
    <row r="699" ht="15.75" customHeight="1">
      <c r="G699" s="149"/>
    </row>
    <row r="700" ht="15.75" customHeight="1">
      <c r="G700" s="149"/>
    </row>
    <row r="701" ht="15.75" customHeight="1">
      <c r="G701" s="149"/>
    </row>
    <row r="702" ht="15.75" customHeight="1">
      <c r="G702" s="149"/>
    </row>
    <row r="703" ht="15.75" customHeight="1">
      <c r="G703" s="149"/>
    </row>
    <row r="704" ht="15.75" customHeight="1">
      <c r="G704" s="149"/>
    </row>
    <row r="705" ht="15.75" customHeight="1">
      <c r="G705" s="149"/>
    </row>
    <row r="706" ht="15.75" customHeight="1">
      <c r="G706" s="149"/>
    </row>
    <row r="707" ht="15.75" customHeight="1">
      <c r="G707" s="149"/>
    </row>
    <row r="708" ht="15.75" customHeight="1">
      <c r="G708" s="149"/>
    </row>
    <row r="709" ht="15.75" customHeight="1">
      <c r="G709" s="149"/>
    </row>
    <row r="710" ht="15.75" customHeight="1">
      <c r="G710" s="149"/>
    </row>
    <row r="711" ht="15.75" customHeight="1">
      <c r="G711" s="149"/>
    </row>
    <row r="712" ht="15.75" customHeight="1">
      <c r="G712" s="149"/>
    </row>
    <row r="713" ht="15.75" customHeight="1">
      <c r="G713" s="149"/>
    </row>
    <row r="714" ht="15.75" customHeight="1">
      <c r="G714" s="149"/>
    </row>
    <row r="715" ht="15.75" customHeight="1">
      <c r="G715" s="149"/>
    </row>
    <row r="716" ht="15.75" customHeight="1">
      <c r="G716" s="149"/>
    </row>
    <row r="717" ht="15.75" customHeight="1">
      <c r="G717" s="149"/>
    </row>
    <row r="718" ht="15.75" customHeight="1">
      <c r="G718" s="149"/>
    </row>
    <row r="719" ht="15.75" customHeight="1">
      <c r="G719" s="149"/>
    </row>
    <row r="720" ht="15.75" customHeight="1">
      <c r="G720" s="149"/>
    </row>
    <row r="721" ht="15.75" customHeight="1">
      <c r="G721" s="149"/>
    </row>
    <row r="722" ht="15.75" customHeight="1">
      <c r="G722" s="149"/>
    </row>
    <row r="723" ht="15.75" customHeight="1">
      <c r="G723" s="149"/>
    </row>
    <row r="724" ht="15.75" customHeight="1">
      <c r="G724" s="149"/>
    </row>
    <row r="725" ht="15.75" customHeight="1">
      <c r="G725" s="149"/>
    </row>
    <row r="726" ht="15.75" customHeight="1">
      <c r="G726" s="149"/>
    </row>
    <row r="727" ht="15.75" customHeight="1">
      <c r="G727" s="149"/>
    </row>
    <row r="728" ht="15.75" customHeight="1">
      <c r="G728" s="149"/>
    </row>
    <row r="729" ht="15.75" customHeight="1">
      <c r="G729" s="149"/>
    </row>
    <row r="730" ht="15.75" customHeight="1">
      <c r="G730" s="149"/>
    </row>
    <row r="731" ht="15.75" customHeight="1">
      <c r="G731" s="149"/>
    </row>
    <row r="732" ht="15.75" customHeight="1">
      <c r="G732" s="149"/>
    </row>
    <row r="733" ht="15.75" customHeight="1">
      <c r="G733" s="149"/>
    </row>
    <row r="734" ht="15.75" customHeight="1">
      <c r="G734" s="149"/>
    </row>
    <row r="735" ht="15.75" customHeight="1">
      <c r="G735" s="149"/>
    </row>
    <row r="736" ht="15.75" customHeight="1">
      <c r="G736" s="149"/>
    </row>
    <row r="737" ht="15.75" customHeight="1">
      <c r="G737" s="149"/>
    </row>
    <row r="738" ht="15.75" customHeight="1">
      <c r="G738" s="149"/>
    </row>
    <row r="739" ht="15.75" customHeight="1">
      <c r="G739" s="149"/>
    </row>
    <row r="740" ht="15.75" customHeight="1">
      <c r="G740" s="149"/>
    </row>
    <row r="741" ht="15.75" customHeight="1">
      <c r="G741" s="149"/>
    </row>
    <row r="742" ht="15.75" customHeight="1">
      <c r="G742" s="149"/>
    </row>
    <row r="743" ht="15.75" customHeight="1">
      <c r="G743" s="149"/>
    </row>
    <row r="744" ht="15.75" customHeight="1">
      <c r="G744" s="149"/>
    </row>
    <row r="745" ht="15.75" customHeight="1">
      <c r="G745" s="149"/>
    </row>
    <row r="746" ht="15.75" customHeight="1">
      <c r="G746" s="149"/>
    </row>
    <row r="747" ht="15.75" customHeight="1">
      <c r="G747" s="149"/>
    </row>
    <row r="748" ht="15.75" customHeight="1">
      <c r="G748" s="149"/>
    </row>
    <row r="749" ht="15.75" customHeight="1">
      <c r="G749" s="149"/>
    </row>
    <row r="750" ht="15.75" customHeight="1">
      <c r="G750" s="149"/>
    </row>
    <row r="751" ht="15.75" customHeight="1">
      <c r="G751" s="149"/>
    </row>
    <row r="752" ht="15.75" customHeight="1">
      <c r="G752" s="149"/>
    </row>
    <row r="753" ht="15.75" customHeight="1">
      <c r="G753" s="149"/>
    </row>
    <row r="754" ht="15.75" customHeight="1">
      <c r="G754" s="149"/>
    </row>
    <row r="755" ht="15.75" customHeight="1">
      <c r="G755" s="149"/>
    </row>
    <row r="756" ht="15.75" customHeight="1">
      <c r="G756" s="149"/>
    </row>
    <row r="757" ht="15.75" customHeight="1">
      <c r="G757" s="149"/>
    </row>
    <row r="758" ht="15.75" customHeight="1">
      <c r="G758" s="149"/>
    </row>
    <row r="759" ht="15.75" customHeight="1">
      <c r="G759" s="149"/>
    </row>
    <row r="760" ht="15.75" customHeight="1">
      <c r="G760" s="149"/>
    </row>
    <row r="761" ht="15.75" customHeight="1">
      <c r="G761" s="149"/>
    </row>
    <row r="762" ht="15.75" customHeight="1">
      <c r="G762" s="149"/>
    </row>
    <row r="763" ht="15.75" customHeight="1">
      <c r="G763" s="149"/>
    </row>
    <row r="764" ht="15.75" customHeight="1">
      <c r="G764" s="149"/>
    </row>
    <row r="765" ht="15.75" customHeight="1">
      <c r="G765" s="149"/>
    </row>
    <row r="766" ht="15.75" customHeight="1">
      <c r="G766" s="149"/>
    </row>
    <row r="767" ht="15.75" customHeight="1">
      <c r="G767" s="149"/>
    </row>
    <row r="768" ht="15.75" customHeight="1">
      <c r="G768" s="149"/>
    </row>
    <row r="769" ht="15.75" customHeight="1">
      <c r="G769" s="149"/>
    </row>
    <row r="770" ht="15.75" customHeight="1">
      <c r="G770" s="149"/>
    </row>
    <row r="771" ht="15.75" customHeight="1">
      <c r="G771" s="149"/>
    </row>
    <row r="772" ht="15.75" customHeight="1">
      <c r="G772" s="149"/>
    </row>
    <row r="773" ht="15.75" customHeight="1">
      <c r="G773" s="149"/>
    </row>
    <row r="774" ht="15.75" customHeight="1">
      <c r="G774" s="149"/>
    </row>
    <row r="775" ht="15.75" customHeight="1">
      <c r="G775" s="149"/>
    </row>
    <row r="776" ht="15.75" customHeight="1">
      <c r="G776" s="149"/>
    </row>
    <row r="777" ht="15.75" customHeight="1">
      <c r="G777" s="149"/>
    </row>
    <row r="778" ht="15.75" customHeight="1">
      <c r="G778" s="149"/>
    </row>
    <row r="779" ht="15.75" customHeight="1">
      <c r="G779" s="149"/>
    </row>
    <row r="780" ht="15.75" customHeight="1">
      <c r="G780" s="149"/>
    </row>
    <row r="781" ht="15.75" customHeight="1">
      <c r="G781" s="149"/>
    </row>
    <row r="782" ht="15.75" customHeight="1">
      <c r="G782" s="149"/>
    </row>
    <row r="783" ht="15.75" customHeight="1">
      <c r="G783" s="149"/>
    </row>
    <row r="784" ht="15.75" customHeight="1">
      <c r="G784" s="149"/>
    </row>
    <row r="785" ht="15.75" customHeight="1">
      <c r="G785" s="149"/>
    </row>
    <row r="786" ht="15.75" customHeight="1">
      <c r="G786" s="149"/>
    </row>
    <row r="787" ht="15.75" customHeight="1">
      <c r="G787" s="149"/>
    </row>
    <row r="788" ht="15.75" customHeight="1">
      <c r="G788" s="149"/>
    </row>
    <row r="789" ht="15.75" customHeight="1">
      <c r="G789" s="149"/>
    </row>
    <row r="790" ht="15.75" customHeight="1">
      <c r="G790" s="149"/>
    </row>
    <row r="791" ht="15.75" customHeight="1">
      <c r="G791" s="149"/>
    </row>
    <row r="792" ht="15.75" customHeight="1">
      <c r="G792" s="149"/>
    </row>
    <row r="793" ht="15.75" customHeight="1">
      <c r="G793" s="149"/>
    </row>
    <row r="794" ht="15.75" customHeight="1">
      <c r="G794" s="149"/>
    </row>
    <row r="795" ht="15.75" customHeight="1">
      <c r="G795" s="149"/>
    </row>
    <row r="796" ht="15.75" customHeight="1">
      <c r="G796" s="149"/>
    </row>
    <row r="797" ht="15.75" customHeight="1">
      <c r="G797" s="149"/>
    </row>
    <row r="798" ht="15.75" customHeight="1">
      <c r="G798" s="149"/>
    </row>
    <row r="799" ht="15.75" customHeight="1">
      <c r="G799" s="149"/>
    </row>
    <row r="800" ht="15.75" customHeight="1">
      <c r="G800" s="149"/>
    </row>
    <row r="801" ht="15.75" customHeight="1">
      <c r="G801" s="149"/>
    </row>
    <row r="802" ht="15.75" customHeight="1">
      <c r="G802" s="149"/>
    </row>
    <row r="803" ht="15.75" customHeight="1">
      <c r="G803" s="149"/>
    </row>
    <row r="804" ht="15.75" customHeight="1">
      <c r="G804" s="149"/>
    </row>
    <row r="805" ht="15.75" customHeight="1">
      <c r="G805" s="149"/>
    </row>
    <row r="806" ht="15.75" customHeight="1">
      <c r="G806" s="149"/>
    </row>
    <row r="807" ht="15.75" customHeight="1">
      <c r="G807" s="149"/>
    </row>
    <row r="808" ht="15.75" customHeight="1">
      <c r="G808" s="149"/>
    </row>
    <row r="809" ht="15.75" customHeight="1">
      <c r="G809" s="149"/>
    </row>
    <row r="810" ht="15.75" customHeight="1">
      <c r="G810" s="149"/>
    </row>
    <row r="811" ht="15.75" customHeight="1">
      <c r="G811" s="149"/>
    </row>
    <row r="812" ht="15.75" customHeight="1">
      <c r="G812" s="149"/>
    </row>
    <row r="813" ht="15.75" customHeight="1">
      <c r="G813" s="149"/>
    </row>
    <row r="814" ht="15.75" customHeight="1">
      <c r="G814" s="149"/>
    </row>
    <row r="815" ht="15.75" customHeight="1">
      <c r="G815" s="149"/>
    </row>
    <row r="816" ht="15.75" customHeight="1">
      <c r="G816" s="149"/>
    </row>
    <row r="817" ht="15.75" customHeight="1">
      <c r="G817" s="149"/>
    </row>
    <row r="818" ht="15.75" customHeight="1">
      <c r="G818" s="149"/>
    </row>
    <row r="819" ht="15.75" customHeight="1">
      <c r="G819" s="149"/>
    </row>
    <row r="820" ht="15.75" customHeight="1">
      <c r="G820" s="149"/>
    </row>
    <row r="821" ht="15.75" customHeight="1">
      <c r="G821" s="149"/>
    </row>
    <row r="822" ht="15.75" customHeight="1">
      <c r="G822" s="149"/>
    </row>
    <row r="823" ht="15.75" customHeight="1">
      <c r="G823" s="149"/>
    </row>
    <row r="824" ht="15.75" customHeight="1">
      <c r="G824" s="149"/>
    </row>
    <row r="825" ht="15.75" customHeight="1">
      <c r="G825" s="149"/>
    </row>
    <row r="826" ht="15.75" customHeight="1">
      <c r="G826" s="149"/>
    </row>
    <row r="827" ht="15.75" customHeight="1">
      <c r="G827" s="149"/>
    </row>
    <row r="828" ht="15.75" customHeight="1">
      <c r="G828" s="149"/>
    </row>
    <row r="829" ht="15.75" customHeight="1">
      <c r="G829" s="149"/>
    </row>
    <row r="830" ht="15.75" customHeight="1">
      <c r="G830" s="149"/>
    </row>
    <row r="831" ht="15.75" customHeight="1">
      <c r="G831" s="149"/>
    </row>
    <row r="832" ht="15.75" customHeight="1">
      <c r="G832" s="149"/>
    </row>
    <row r="833" ht="15.75" customHeight="1">
      <c r="G833" s="149"/>
    </row>
    <row r="834" ht="15.75" customHeight="1">
      <c r="G834" s="149"/>
    </row>
    <row r="835" ht="15.75" customHeight="1">
      <c r="G835" s="149"/>
    </row>
    <row r="836" ht="15.75" customHeight="1">
      <c r="G836" s="149"/>
    </row>
    <row r="837" ht="15.75" customHeight="1">
      <c r="G837" s="149"/>
    </row>
    <row r="838" ht="15.75" customHeight="1">
      <c r="G838" s="149"/>
    </row>
    <row r="839" ht="15.75" customHeight="1">
      <c r="G839" s="149"/>
    </row>
    <row r="840" ht="15.75" customHeight="1">
      <c r="G840" s="149"/>
    </row>
    <row r="841" ht="15.75" customHeight="1">
      <c r="G841" s="149"/>
    </row>
    <row r="842" ht="15.75" customHeight="1">
      <c r="G842" s="149"/>
    </row>
    <row r="843" ht="15.75" customHeight="1">
      <c r="G843" s="149"/>
    </row>
    <row r="844" ht="15.75" customHeight="1">
      <c r="G844" s="149"/>
    </row>
    <row r="845" ht="15.75" customHeight="1">
      <c r="G845" s="149"/>
    </row>
    <row r="846" ht="15.75" customHeight="1">
      <c r="G846" s="149"/>
    </row>
    <row r="847" ht="15.75" customHeight="1">
      <c r="G847" s="149"/>
    </row>
    <row r="848" ht="15.75" customHeight="1">
      <c r="G848" s="149"/>
    </row>
    <row r="849" ht="15.75" customHeight="1">
      <c r="G849" s="149"/>
    </row>
    <row r="850" ht="15.75" customHeight="1">
      <c r="G850" s="149"/>
    </row>
    <row r="851" ht="15.75" customHeight="1">
      <c r="G851" s="149"/>
    </row>
    <row r="852" ht="15.75" customHeight="1">
      <c r="G852" s="149"/>
    </row>
    <row r="853" ht="15.75" customHeight="1">
      <c r="G853" s="149"/>
    </row>
    <row r="854" ht="15.75" customHeight="1">
      <c r="G854" s="149"/>
    </row>
    <row r="855" ht="15.75" customHeight="1">
      <c r="G855" s="149"/>
    </row>
    <row r="856" ht="15.75" customHeight="1">
      <c r="G856" s="149"/>
    </row>
    <row r="857" ht="15.75" customHeight="1">
      <c r="G857" s="149"/>
    </row>
    <row r="858" ht="15.75" customHeight="1">
      <c r="G858" s="149"/>
    </row>
    <row r="859" ht="15.75" customHeight="1">
      <c r="G859" s="149"/>
    </row>
    <row r="860" ht="15.75" customHeight="1">
      <c r="G860" s="149"/>
    </row>
    <row r="861" ht="15.75" customHeight="1">
      <c r="G861" s="149"/>
    </row>
    <row r="862" ht="15.75" customHeight="1">
      <c r="G862" s="149"/>
    </row>
    <row r="863" ht="15.75" customHeight="1">
      <c r="G863" s="149"/>
    </row>
    <row r="864" ht="15.75" customHeight="1">
      <c r="G864" s="149"/>
    </row>
    <row r="865" ht="15.75" customHeight="1">
      <c r="G865" s="149"/>
    </row>
    <row r="866" ht="15.75" customHeight="1">
      <c r="G866" s="149"/>
    </row>
    <row r="867" ht="15.75" customHeight="1">
      <c r="G867" s="149"/>
    </row>
    <row r="868" ht="15.75" customHeight="1">
      <c r="G868" s="149"/>
    </row>
    <row r="869" ht="15.75" customHeight="1">
      <c r="G869" s="149"/>
    </row>
    <row r="870" ht="15.75" customHeight="1">
      <c r="G870" s="149"/>
    </row>
    <row r="871" ht="15.75" customHeight="1">
      <c r="G871" s="149"/>
    </row>
    <row r="872" ht="15.75" customHeight="1">
      <c r="G872" s="149"/>
    </row>
    <row r="873" ht="15.75" customHeight="1">
      <c r="G873" s="149"/>
    </row>
    <row r="874" ht="15.75" customHeight="1">
      <c r="G874" s="149"/>
    </row>
    <row r="875" ht="15.75" customHeight="1">
      <c r="G875" s="149"/>
    </row>
    <row r="876" ht="15.75" customHeight="1">
      <c r="G876" s="149"/>
    </row>
    <row r="877" ht="15.75" customHeight="1">
      <c r="G877" s="149"/>
    </row>
    <row r="878" ht="15.75" customHeight="1">
      <c r="G878" s="149"/>
    </row>
    <row r="879" ht="15.75" customHeight="1">
      <c r="G879" s="149"/>
    </row>
    <row r="880" ht="15.75" customHeight="1">
      <c r="G880" s="149"/>
    </row>
    <row r="881" ht="15.75" customHeight="1">
      <c r="G881" s="149"/>
    </row>
    <row r="882" ht="15.75" customHeight="1">
      <c r="G882" s="149"/>
    </row>
    <row r="883" ht="15.75" customHeight="1">
      <c r="G883" s="149"/>
    </row>
    <row r="884" ht="15.75" customHeight="1">
      <c r="G884" s="149"/>
    </row>
    <row r="885" ht="15.75" customHeight="1">
      <c r="G885" s="149"/>
    </row>
    <row r="886" ht="15.75" customHeight="1">
      <c r="G886" s="149"/>
    </row>
    <row r="887" ht="15.75" customHeight="1">
      <c r="G887" s="149"/>
    </row>
    <row r="888" ht="15.75" customHeight="1">
      <c r="G888" s="149"/>
    </row>
    <row r="889" ht="15.75" customHeight="1">
      <c r="G889" s="149"/>
    </row>
    <row r="890" ht="15.75" customHeight="1">
      <c r="G890" s="149"/>
    </row>
    <row r="891" ht="15.75" customHeight="1">
      <c r="G891" s="149"/>
    </row>
    <row r="892" ht="15.75" customHeight="1">
      <c r="G892" s="149"/>
    </row>
    <row r="893" ht="15.75" customHeight="1">
      <c r="G893" s="149"/>
    </row>
    <row r="894" ht="15.75" customHeight="1">
      <c r="G894" s="149"/>
    </row>
    <row r="895" ht="15.75" customHeight="1">
      <c r="G895" s="149"/>
    </row>
    <row r="896" ht="15.75" customHeight="1">
      <c r="G896" s="149"/>
    </row>
    <row r="897" ht="15.75" customHeight="1">
      <c r="G897" s="149"/>
    </row>
    <row r="898" ht="15.75" customHeight="1">
      <c r="G898" s="149"/>
    </row>
    <row r="899" ht="15.75" customHeight="1">
      <c r="G899" s="149"/>
    </row>
    <row r="900" ht="15.75" customHeight="1">
      <c r="G900" s="149"/>
    </row>
    <row r="901" ht="15.75" customHeight="1">
      <c r="G901" s="149"/>
    </row>
    <row r="902" ht="15.75" customHeight="1">
      <c r="G902" s="149"/>
    </row>
    <row r="903" ht="15.75" customHeight="1">
      <c r="G903" s="149"/>
    </row>
    <row r="904" ht="15.75" customHeight="1">
      <c r="G904" s="149"/>
    </row>
    <row r="905" ht="15.75" customHeight="1">
      <c r="G905" s="149"/>
    </row>
    <row r="906" ht="15.75" customHeight="1">
      <c r="G906" s="149"/>
    </row>
    <row r="907" ht="15.75" customHeight="1">
      <c r="G907" s="149"/>
    </row>
    <row r="908" ht="15.75" customHeight="1">
      <c r="G908" s="149"/>
    </row>
    <row r="909" ht="15.75" customHeight="1">
      <c r="G909" s="149"/>
    </row>
    <row r="910" ht="15.75" customHeight="1">
      <c r="G910" s="149"/>
    </row>
    <row r="911" ht="15.75" customHeight="1">
      <c r="G911" s="149"/>
    </row>
    <row r="912" ht="15.75" customHeight="1">
      <c r="G912" s="149"/>
    </row>
    <row r="913" ht="15.75" customHeight="1">
      <c r="G913" s="149"/>
    </row>
    <row r="914" ht="15.75" customHeight="1">
      <c r="G914" s="149"/>
    </row>
    <row r="915" ht="15.75" customHeight="1">
      <c r="G915" s="149"/>
    </row>
    <row r="916" ht="15.75" customHeight="1">
      <c r="G916" s="149"/>
    </row>
    <row r="917" ht="15.75" customHeight="1">
      <c r="G917" s="149"/>
    </row>
    <row r="918" ht="15.75" customHeight="1">
      <c r="G918" s="149"/>
    </row>
    <row r="919" ht="15.75" customHeight="1">
      <c r="G919" s="149"/>
    </row>
    <row r="920" ht="15.75" customHeight="1">
      <c r="G920" s="149"/>
    </row>
    <row r="921" ht="15.75" customHeight="1">
      <c r="G921" s="149"/>
    </row>
    <row r="922" ht="15.75" customHeight="1">
      <c r="G922" s="149"/>
    </row>
    <row r="923" ht="15.75" customHeight="1">
      <c r="G923" s="149"/>
    </row>
    <row r="924" ht="15.75" customHeight="1">
      <c r="G924" s="149"/>
    </row>
    <row r="925" ht="15.75" customHeight="1">
      <c r="G925" s="149"/>
    </row>
    <row r="926" ht="15.75" customHeight="1">
      <c r="G926" s="149"/>
    </row>
    <row r="927" ht="15.75" customHeight="1">
      <c r="G927" s="149"/>
    </row>
    <row r="928" ht="15.75" customHeight="1">
      <c r="G928" s="149"/>
    </row>
    <row r="929" ht="15.75" customHeight="1">
      <c r="G929" s="149"/>
    </row>
    <row r="930" ht="15.75" customHeight="1">
      <c r="G930" s="149"/>
    </row>
    <row r="931" ht="15.75" customHeight="1">
      <c r="G931" s="149"/>
    </row>
    <row r="932" ht="15.75" customHeight="1">
      <c r="G932" s="149"/>
    </row>
    <row r="933" ht="15.75" customHeight="1">
      <c r="G933" s="149"/>
    </row>
    <row r="934" ht="15.75" customHeight="1">
      <c r="G934" s="149"/>
    </row>
    <row r="935" ht="15.75" customHeight="1">
      <c r="G935" s="149"/>
    </row>
    <row r="936" ht="15.75" customHeight="1">
      <c r="G936" s="149"/>
    </row>
    <row r="937" ht="15.75" customHeight="1">
      <c r="G937" s="149"/>
    </row>
    <row r="938" ht="15.75" customHeight="1">
      <c r="G938" s="149"/>
    </row>
    <row r="939" ht="15.75" customHeight="1">
      <c r="G939" s="149"/>
    </row>
    <row r="940" ht="15.75" customHeight="1">
      <c r="G940" s="149"/>
    </row>
    <row r="941" ht="15.75" customHeight="1">
      <c r="G941" s="149"/>
    </row>
    <row r="942" ht="15.75" customHeight="1">
      <c r="G942" s="149"/>
    </row>
    <row r="943" ht="15.75" customHeight="1">
      <c r="G943" s="149"/>
    </row>
    <row r="944" ht="15.75" customHeight="1">
      <c r="G944" s="149"/>
    </row>
    <row r="945" ht="15.75" customHeight="1">
      <c r="G945" s="149"/>
    </row>
    <row r="946" ht="15.75" customHeight="1">
      <c r="G946" s="149"/>
    </row>
    <row r="947" ht="15.75" customHeight="1">
      <c r="G947" s="149"/>
    </row>
    <row r="948" ht="15.75" customHeight="1">
      <c r="G948" s="149"/>
    </row>
    <row r="949" ht="15.75" customHeight="1">
      <c r="G949" s="149"/>
    </row>
    <row r="950" ht="15.75" customHeight="1">
      <c r="G950" s="149"/>
    </row>
    <row r="951" ht="15.75" customHeight="1">
      <c r="G951" s="149"/>
    </row>
    <row r="952" ht="15.75" customHeight="1">
      <c r="G952" s="149"/>
    </row>
    <row r="953" ht="15.75" customHeight="1">
      <c r="G953" s="149"/>
    </row>
    <row r="954" ht="15.75" customHeight="1">
      <c r="G954" s="149"/>
    </row>
    <row r="955" ht="15.75" customHeight="1">
      <c r="G955" s="149"/>
    </row>
    <row r="956" ht="15.75" customHeight="1">
      <c r="G956" s="149"/>
    </row>
    <row r="957" ht="15.75" customHeight="1">
      <c r="G957" s="149"/>
    </row>
    <row r="958" ht="15.75" customHeight="1">
      <c r="G958" s="149"/>
    </row>
    <row r="959" ht="15.75" customHeight="1">
      <c r="G959" s="149"/>
    </row>
    <row r="960" ht="15.75" customHeight="1">
      <c r="G960" s="149"/>
    </row>
    <row r="961" ht="15.75" customHeight="1">
      <c r="G961" s="149"/>
    </row>
    <row r="962" ht="15.75" customHeight="1">
      <c r="G962" s="149"/>
    </row>
    <row r="963" ht="15.75" customHeight="1">
      <c r="G963" s="149"/>
    </row>
    <row r="964" ht="15.75" customHeight="1">
      <c r="G964" s="149"/>
    </row>
    <row r="965" ht="15.75" customHeight="1">
      <c r="G965" s="149"/>
    </row>
    <row r="966" ht="15.75" customHeight="1">
      <c r="G966" s="149"/>
    </row>
    <row r="967" ht="15.75" customHeight="1">
      <c r="G967" s="149"/>
    </row>
    <row r="968" ht="15.75" customHeight="1">
      <c r="G968" s="149"/>
    </row>
    <row r="969" ht="15.75" customHeight="1">
      <c r="G969" s="149"/>
    </row>
    <row r="970" ht="15.75" customHeight="1">
      <c r="G970" s="149"/>
    </row>
    <row r="971" ht="15.75" customHeight="1">
      <c r="G971" s="149"/>
    </row>
    <row r="972" ht="15.75" customHeight="1">
      <c r="G972" s="149"/>
    </row>
    <row r="973" ht="15.75" customHeight="1">
      <c r="G973" s="149"/>
    </row>
    <row r="974" ht="15.75" customHeight="1">
      <c r="G974" s="149"/>
    </row>
    <row r="975" ht="15.75" customHeight="1">
      <c r="G975" s="149"/>
    </row>
    <row r="976" ht="15.75" customHeight="1">
      <c r="G976" s="149"/>
    </row>
    <row r="977" ht="15.75" customHeight="1">
      <c r="G977" s="149"/>
    </row>
    <row r="978" ht="15.75" customHeight="1">
      <c r="G978" s="149"/>
    </row>
    <row r="979" ht="15.75" customHeight="1">
      <c r="G979" s="149"/>
    </row>
    <row r="980" ht="15.75" customHeight="1">
      <c r="G980" s="149"/>
    </row>
    <row r="981" ht="15.75" customHeight="1">
      <c r="G981" s="149"/>
    </row>
    <row r="982" ht="15.75" customHeight="1">
      <c r="G982" s="149"/>
    </row>
    <row r="983" ht="15.75" customHeight="1">
      <c r="G983" s="149"/>
    </row>
    <row r="984" ht="15.75" customHeight="1">
      <c r="G984" s="149"/>
    </row>
    <row r="985" ht="15.75" customHeight="1">
      <c r="G985" s="149"/>
    </row>
    <row r="986" ht="15.75" customHeight="1">
      <c r="G986" s="149"/>
    </row>
    <row r="987" ht="15.75" customHeight="1">
      <c r="G987" s="149"/>
    </row>
    <row r="988" ht="15.75" customHeight="1">
      <c r="G988" s="149"/>
    </row>
    <row r="989" ht="15.75" customHeight="1">
      <c r="G989" s="149"/>
    </row>
    <row r="990" ht="15.75" customHeight="1">
      <c r="G990" s="149"/>
    </row>
    <row r="991" ht="15.75" customHeight="1">
      <c r="G991" s="149"/>
    </row>
    <row r="992" ht="15.75" customHeight="1">
      <c r="G992" s="149"/>
    </row>
    <row r="993" ht="15.75" customHeight="1">
      <c r="G993" s="149"/>
    </row>
    <row r="994" ht="15.75" customHeight="1">
      <c r="G994" s="149"/>
    </row>
    <row r="995" ht="15.75" customHeight="1">
      <c r="G995" s="149"/>
    </row>
    <row r="996" ht="15.75" customHeight="1">
      <c r="G996" s="149"/>
    </row>
    <row r="997" ht="15.75" customHeight="1">
      <c r="G997" s="149"/>
    </row>
    <row r="998" ht="15.75" customHeight="1">
      <c r="G998" s="149"/>
    </row>
    <row r="999" ht="15.75" customHeight="1">
      <c r="G999" s="149"/>
    </row>
    <row r="1000" ht="15.75" customHeight="1">
      <c r="G1000" s="149"/>
    </row>
    <row r="1001" ht="15.75" customHeight="1">
      <c r="G1001" s="149"/>
    </row>
    <row r="1002" ht="15.75" customHeight="1">
      <c r="G1002" s="149"/>
    </row>
    <row r="1003" ht="15.75" customHeight="1">
      <c r="G1003" s="149"/>
    </row>
    <row r="1004" ht="15.75" customHeight="1">
      <c r="G1004" s="149"/>
    </row>
    <row r="1005" ht="15.75" customHeight="1">
      <c r="G1005" s="149"/>
    </row>
    <row r="1006" ht="15.75" customHeight="1">
      <c r="G1006" s="149"/>
    </row>
    <row r="1007" ht="15.75" customHeight="1">
      <c r="G1007" s="149"/>
    </row>
    <row r="1008" ht="15.75" customHeight="1">
      <c r="G1008" s="149"/>
    </row>
    <row r="1009" ht="15.75" customHeight="1">
      <c r="G1009" s="149"/>
    </row>
    <row r="1010" ht="15.75" customHeight="1">
      <c r="G1010" s="149"/>
    </row>
    <row r="1011" ht="15.75" customHeight="1">
      <c r="G1011" s="149"/>
    </row>
    <row r="1012" ht="15.75" customHeight="1">
      <c r="G1012" s="149"/>
    </row>
    <row r="1013" ht="15.75" customHeight="1">
      <c r="G1013" s="149"/>
    </row>
    <row r="1014" ht="15.75" customHeight="1">
      <c r="G1014" s="149"/>
    </row>
    <row r="1015" ht="15.75" customHeight="1">
      <c r="G1015" s="149"/>
    </row>
    <row r="1016" ht="15.75" customHeight="1">
      <c r="G1016" s="149"/>
    </row>
    <row r="1017" ht="15.75" customHeight="1">
      <c r="G1017" s="149"/>
    </row>
    <row r="1018" ht="15.75" customHeight="1">
      <c r="G1018" s="14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0"/>
      <c r="B1" s="151" t="s">
        <v>153</v>
      </c>
      <c r="C1" s="152">
        <f>SUM(C3:C50)</f>
        <v>44425668</v>
      </c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</row>
    <row r="2" ht="45.0" customHeight="1">
      <c r="A2" s="154" t="s">
        <v>2</v>
      </c>
      <c r="B2" s="155" t="s">
        <v>5</v>
      </c>
      <c r="C2" s="155" t="s">
        <v>154</v>
      </c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</row>
    <row r="3" ht="16.5" customHeight="1">
      <c r="A3" s="156" t="s">
        <v>155</v>
      </c>
      <c r="B3" s="157">
        <v>44621.0</v>
      </c>
      <c r="C3" s="158">
        <v>1135000.0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</row>
    <row r="4" ht="16.5" customHeight="1">
      <c r="A4" s="156" t="s">
        <v>156</v>
      </c>
      <c r="B4" s="157">
        <v>44622.0</v>
      </c>
      <c r="C4" s="158">
        <v>2412500.0</v>
      </c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</row>
    <row r="5" ht="16.5" customHeight="1">
      <c r="A5" s="156" t="s">
        <v>157</v>
      </c>
      <c r="B5" s="157">
        <v>44623.0</v>
      </c>
      <c r="C5" s="158">
        <v>3294000.0</v>
      </c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</row>
    <row r="6" ht="16.5" customHeight="1">
      <c r="A6" s="156" t="s">
        <v>158</v>
      </c>
      <c r="B6" s="157">
        <v>44624.0</v>
      </c>
      <c r="C6" s="158">
        <v>435000.0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</row>
    <row r="7" ht="16.5" customHeight="1">
      <c r="A7" s="156" t="s">
        <v>159</v>
      </c>
      <c r="B7" s="157">
        <v>44625.0</v>
      </c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</row>
    <row r="8" ht="16.5" customHeight="1">
      <c r="A8" s="156" t="s">
        <v>160</v>
      </c>
      <c r="B8" s="157">
        <v>44626.0</v>
      </c>
      <c r="C8" s="158">
        <v>247400.0</v>
      </c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</row>
    <row r="9" ht="16.5" customHeight="1">
      <c r="A9" s="156" t="s">
        <v>161</v>
      </c>
      <c r="B9" s="157">
        <v>44627.0</v>
      </c>
      <c r="C9" s="160">
        <v>3445504.0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</row>
    <row r="10" ht="16.5" customHeight="1">
      <c r="A10" s="156" t="s">
        <v>162</v>
      </c>
      <c r="B10" s="157">
        <v>44628.0</v>
      </c>
      <c r="C10" s="158">
        <v>318560.0</v>
      </c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</row>
    <row r="11" ht="16.5" customHeight="1">
      <c r="A11" s="156" t="s">
        <v>163</v>
      </c>
      <c r="B11" s="157">
        <v>44629.0</v>
      </c>
      <c r="C11" s="158">
        <v>87100.0</v>
      </c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</row>
    <row r="12" ht="16.5" customHeight="1">
      <c r="A12" s="156" t="s">
        <v>164</v>
      </c>
      <c r="B12" s="157">
        <v>44630.0</v>
      </c>
      <c r="C12" s="161">
        <v>248176.0</v>
      </c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</row>
    <row r="13" ht="16.5" customHeight="1">
      <c r="A13" s="156" t="s">
        <v>165</v>
      </c>
      <c r="B13" s="157">
        <v>44631.0</v>
      </c>
      <c r="C13" s="158">
        <v>321000.0</v>
      </c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</row>
    <row r="14" ht="18.75" customHeight="1">
      <c r="A14" s="156" t="s">
        <v>166</v>
      </c>
      <c r="B14" s="157">
        <v>44632.0</v>
      </c>
      <c r="C14" s="158">
        <v>133000.0</v>
      </c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</row>
    <row r="15" ht="16.5" customHeight="1">
      <c r="A15" s="156" t="s">
        <v>167</v>
      </c>
      <c r="B15" s="157">
        <v>44633.0</v>
      </c>
      <c r="C15" s="158">
        <v>367000.0</v>
      </c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</row>
    <row r="16" ht="16.5" customHeight="1">
      <c r="A16" s="156" t="s">
        <v>168</v>
      </c>
      <c r="B16" s="157">
        <v>44634.0</v>
      </c>
      <c r="C16" s="160">
        <v>3100000.0</v>
      </c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</row>
    <row r="17" ht="16.5" customHeight="1">
      <c r="A17" s="156" t="s">
        <v>169</v>
      </c>
      <c r="B17" s="157">
        <v>44635.0</v>
      </c>
      <c r="C17" s="158">
        <v>4097950.0</v>
      </c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</row>
    <row r="18" ht="16.5" customHeight="1">
      <c r="A18" s="156" t="s">
        <v>170</v>
      </c>
      <c r="B18" s="157">
        <v>44636.0</v>
      </c>
      <c r="C18" s="158">
        <v>2281500.0</v>
      </c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</row>
    <row r="19" ht="16.5" customHeight="1">
      <c r="A19" s="156" t="s">
        <v>171</v>
      </c>
      <c r="B19" s="157">
        <v>44637.0</v>
      </c>
      <c r="C19" s="158">
        <v>643958.0</v>
      </c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</row>
    <row r="20" ht="16.5" customHeight="1">
      <c r="A20" s="156" t="s">
        <v>172</v>
      </c>
      <c r="B20" s="157">
        <v>44638.0</v>
      </c>
      <c r="C20" s="160">
        <v>1923180.0</v>
      </c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</row>
    <row r="21" ht="16.5" customHeight="1">
      <c r="A21" s="156" t="s">
        <v>173</v>
      </c>
      <c r="B21" s="157">
        <v>44639.0</v>
      </c>
      <c r="C21" s="160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</row>
    <row r="22" ht="16.5" customHeight="1">
      <c r="A22" s="156" t="s">
        <v>174</v>
      </c>
      <c r="B22" s="157">
        <v>44640.0</v>
      </c>
      <c r="C22" s="160">
        <v>520000.0</v>
      </c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</row>
    <row r="23" ht="16.5" customHeight="1">
      <c r="A23" s="156" t="s">
        <v>175</v>
      </c>
      <c r="B23" s="157">
        <v>44641.0</v>
      </c>
      <c r="C23" s="158">
        <v>1767840.0</v>
      </c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</row>
    <row r="24" ht="16.5" customHeight="1">
      <c r="A24" s="156" t="s">
        <v>176</v>
      </c>
      <c r="B24" s="157">
        <v>44642.0</v>
      </c>
      <c r="C24" s="158">
        <v>2253000.0</v>
      </c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</row>
    <row r="25" ht="16.5" customHeight="1">
      <c r="A25" s="156" t="s">
        <v>177</v>
      </c>
      <c r="B25" s="157">
        <v>44643.0</v>
      </c>
      <c r="C25" s="158">
        <v>48000.0</v>
      </c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</row>
    <row r="26" ht="16.5" customHeight="1">
      <c r="A26" s="156" t="s">
        <v>178</v>
      </c>
      <c r="B26" s="157">
        <v>44644.0</v>
      </c>
      <c r="C26" s="162">
        <v>1399000.0</v>
      </c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</row>
    <row r="27" ht="16.5" customHeight="1">
      <c r="A27" s="156" t="s">
        <v>179</v>
      </c>
      <c r="B27" s="157">
        <v>44645.0</v>
      </c>
      <c r="C27" s="162">
        <v>280000.0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</row>
    <row r="28" ht="16.5" customHeight="1">
      <c r="A28" s="156" t="s">
        <v>180</v>
      </c>
      <c r="B28" s="157">
        <v>44646.0</v>
      </c>
      <c r="C28" s="162">
        <v>1537000.0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</row>
    <row r="29" ht="16.5" customHeight="1">
      <c r="A29" s="156" t="s">
        <v>181</v>
      </c>
      <c r="B29" s="157">
        <v>44647.0</v>
      </c>
      <c r="C29" s="162">
        <v>2002000.0</v>
      </c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</row>
    <row r="30" ht="16.5" customHeight="1">
      <c r="A30" s="156" t="s">
        <v>182</v>
      </c>
      <c r="B30" s="157">
        <v>44648.0</v>
      </c>
      <c r="C30" s="162">
        <v>1873000.0</v>
      </c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</row>
    <row r="31" ht="16.5" customHeight="1">
      <c r="A31" s="156" t="s">
        <v>183</v>
      </c>
      <c r="B31" s="157">
        <v>44649.0</v>
      </c>
      <c r="C31" s="162">
        <v>2972000.0</v>
      </c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</row>
    <row r="32" ht="16.5" customHeight="1">
      <c r="A32" s="156" t="s">
        <v>184</v>
      </c>
      <c r="B32" s="157">
        <v>44650.0</v>
      </c>
      <c r="C32" s="162">
        <v>3499000.0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</row>
    <row r="33" ht="16.5" customHeight="1">
      <c r="A33" s="156" t="s">
        <v>185</v>
      </c>
      <c r="B33" s="157">
        <v>44651.0</v>
      </c>
      <c r="C33" s="162">
        <v>1784000.0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</row>
    <row r="34" ht="16.5" customHeight="1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</row>
    <row r="35" ht="16.5" customHeight="1">
      <c r="A35" s="153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</row>
    <row r="36" ht="16.5" customHeight="1">
      <c r="A36" s="153"/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</row>
    <row r="37" ht="16.5" customHeight="1">
      <c r="A37" s="153"/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</row>
    <row r="38" ht="16.5" customHeight="1">
      <c r="A38" s="153"/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</row>
    <row r="39" ht="16.5" customHeight="1">
      <c r="A39" s="153"/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</row>
    <row r="40" ht="16.5" customHeight="1">
      <c r="A40" s="153"/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</row>
    <row r="41" ht="16.5" customHeight="1">
      <c r="A41" s="153"/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</row>
    <row r="42" ht="16.5" customHeight="1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</row>
    <row r="43" ht="16.5" customHeight="1">
      <c r="A43" s="153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</row>
    <row r="44" ht="16.5" customHeight="1">
      <c r="A44" s="153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</row>
    <row r="45" ht="16.5" customHeight="1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</row>
    <row r="46" ht="16.5" customHeight="1">
      <c r="A46" s="153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</row>
    <row r="47" ht="16.5" customHeight="1">
      <c r="A47" s="153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</row>
    <row r="48" ht="16.5" customHeight="1">
      <c r="A48" s="153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</row>
    <row r="49" ht="16.5" customHeight="1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</row>
    <row r="50" ht="16.5" customHeight="1">
      <c r="A50" s="150"/>
      <c r="B50" s="163"/>
      <c r="C50" s="164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</row>
    <row r="51" ht="16.5" customHeight="1">
      <c r="A51" s="150"/>
      <c r="B51" s="163"/>
      <c r="C51" s="164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</row>
    <row r="52" ht="16.5" customHeight="1">
      <c r="A52" s="150"/>
      <c r="B52" s="163"/>
      <c r="C52" s="164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</row>
    <row r="53" ht="16.5" customHeight="1">
      <c r="A53" s="150"/>
      <c r="B53" s="163"/>
      <c r="C53" s="164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</row>
    <row r="54" ht="16.5" customHeight="1">
      <c r="A54" s="150"/>
      <c r="B54" s="163"/>
      <c r="C54" s="164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</row>
    <row r="55" ht="16.5" customHeight="1">
      <c r="A55" s="150"/>
      <c r="B55" s="163"/>
      <c r="C55" s="164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</row>
    <row r="56" ht="16.5" customHeight="1">
      <c r="A56" s="150"/>
      <c r="B56" s="163"/>
      <c r="C56" s="164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</row>
    <row r="57" ht="16.5" customHeight="1">
      <c r="A57" s="150"/>
      <c r="B57" s="163"/>
      <c r="C57" s="164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</row>
    <row r="58" ht="16.5" customHeight="1">
      <c r="A58" s="150"/>
      <c r="B58" s="163"/>
      <c r="C58" s="164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</row>
    <row r="59" ht="16.5" customHeight="1">
      <c r="A59" s="150"/>
      <c r="B59" s="163"/>
      <c r="C59" s="164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</row>
    <row r="60" ht="16.5" customHeight="1">
      <c r="A60" s="150"/>
      <c r="B60" s="163"/>
      <c r="C60" s="164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</row>
    <row r="61" ht="16.5" customHeight="1">
      <c r="A61" s="150"/>
      <c r="B61" s="163"/>
      <c r="C61" s="164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</row>
    <row r="62" ht="16.5" customHeight="1">
      <c r="A62" s="150"/>
      <c r="B62" s="163"/>
      <c r="C62" s="164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</row>
    <row r="63" ht="16.5" customHeight="1">
      <c r="A63" s="150"/>
      <c r="B63" s="163"/>
      <c r="C63" s="164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</row>
    <row r="64" ht="16.5" customHeight="1">
      <c r="A64" s="150"/>
      <c r="B64" s="163"/>
      <c r="C64" s="164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</row>
    <row r="65" ht="16.5" customHeight="1">
      <c r="A65" s="150"/>
      <c r="B65" s="163"/>
      <c r="C65" s="164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</row>
    <row r="66" ht="16.5" customHeight="1">
      <c r="A66" s="150"/>
      <c r="B66" s="163"/>
      <c r="C66" s="164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</row>
    <row r="67" ht="16.5" customHeight="1">
      <c r="A67" s="150"/>
      <c r="B67" s="163"/>
      <c r="C67" s="164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</row>
    <row r="68" ht="16.5" customHeight="1">
      <c r="A68" s="150"/>
      <c r="B68" s="163"/>
      <c r="C68" s="164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</row>
    <row r="69" ht="16.5" customHeight="1">
      <c r="A69" s="150"/>
      <c r="B69" s="163"/>
      <c r="C69" s="164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</row>
    <row r="70" ht="16.5" customHeight="1">
      <c r="A70" s="150"/>
      <c r="B70" s="163"/>
      <c r="C70" s="164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</row>
    <row r="71" ht="16.5" customHeight="1">
      <c r="A71" s="150"/>
      <c r="B71" s="163"/>
      <c r="C71" s="164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</row>
    <row r="72" ht="16.5" customHeight="1">
      <c r="A72" s="150"/>
      <c r="B72" s="163"/>
      <c r="C72" s="164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</row>
    <row r="73" ht="16.5" customHeight="1">
      <c r="A73" s="150"/>
      <c r="B73" s="163"/>
      <c r="C73" s="164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</row>
    <row r="74" ht="16.5" customHeight="1">
      <c r="A74" s="150"/>
      <c r="B74" s="163"/>
      <c r="C74" s="164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</row>
    <row r="75" ht="16.5" customHeight="1">
      <c r="A75" s="150"/>
      <c r="B75" s="163"/>
      <c r="C75" s="164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</row>
    <row r="76" ht="16.5" customHeight="1">
      <c r="A76" s="150"/>
      <c r="B76" s="163"/>
      <c r="C76" s="164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</row>
    <row r="77" ht="16.5" customHeight="1">
      <c r="A77" s="150"/>
      <c r="B77" s="163"/>
      <c r="C77" s="164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</row>
    <row r="78" ht="16.5" customHeight="1">
      <c r="A78" s="150"/>
      <c r="B78" s="163"/>
      <c r="C78" s="164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</row>
    <row r="79" ht="16.5" customHeight="1">
      <c r="A79" s="150"/>
      <c r="B79" s="163"/>
      <c r="C79" s="164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</row>
    <row r="80" ht="16.5" customHeight="1">
      <c r="A80" s="150"/>
      <c r="B80" s="163"/>
      <c r="C80" s="164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</row>
    <row r="81" ht="16.5" customHeight="1">
      <c r="A81" s="150"/>
      <c r="B81" s="163"/>
      <c r="C81" s="164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</row>
    <row r="82" ht="16.5" customHeight="1">
      <c r="A82" s="150"/>
      <c r="B82" s="163"/>
      <c r="C82" s="164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</row>
    <row r="83" ht="16.5" customHeight="1">
      <c r="A83" s="150"/>
      <c r="B83" s="163"/>
      <c r="C83" s="164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</row>
    <row r="84" ht="16.5" customHeight="1">
      <c r="A84" s="150"/>
      <c r="B84" s="163"/>
      <c r="C84" s="164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</row>
    <row r="85" ht="16.5" customHeight="1">
      <c r="A85" s="150"/>
      <c r="B85" s="163"/>
      <c r="C85" s="164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</row>
    <row r="86" ht="16.5" customHeight="1">
      <c r="A86" s="150"/>
      <c r="B86" s="163"/>
      <c r="C86" s="164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</row>
    <row r="87" ht="16.5" customHeight="1">
      <c r="A87" s="150"/>
      <c r="B87" s="163"/>
      <c r="C87" s="164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</row>
    <row r="88" ht="16.5" customHeight="1">
      <c r="A88" s="150"/>
      <c r="B88" s="163"/>
      <c r="C88" s="164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</row>
    <row r="89" ht="16.5" customHeight="1">
      <c r="A89" s="150"/>
      <c r="B89" s="163"/>
      <c r="C89" s="164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</row>
    <row r="90" ht="16.5" customHeight="1">
      <c r="A90" s="150"/>
      <c r="B90" s="163"/>
      <c r="C90" s="164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</row>
    <row r="91" ht="16.5" customHeight="1">
      <c r="A91" s="150"/>
      <c r="B91" s="163"/>
      <c r="C91" s="164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</row>
    <row r="92" ht="16.5" customHeight="1">
      <c r="A92" s="150"/>
      <c r="B92" s="163"/>
      <c r="C92" s="164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</row>
    <row r="93" ht="16.5" customHeight="1">
      <c r="A93" s="150"/>
      <c r="B93" s="163"/>
      <c r="C93" s="164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</row>
    <row r="94" ht="16.5" customHeight="1">
      <c r="A94" s="150"/>
      <c r="B94" s="163"/>
      <c r="C94" s="164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</row>
    <row r="95" ht="16.5" customHeight="1">
      <c r="A95" s="150"/>
      <c r="B95" s="163"/>
      <c r="C95" s="164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</row>
    <row r="96" ht="16.5" customHeight="1">
      <c r="A96" s="150"/>
      <c r="B96" s="163"/>
      <c r="C96" s="164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</row>
    <row r="97" ht="16.5" customHeight="1">
      <c r="A97" s="150"/>
      <c r="B97" s="163"/>
      <c r="C97" s="164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</row>
    <row r="98" ht="16.5" customHeight="1">
      <c r="A98" s="150"/>
      <c r="B98" s="163"/>
      <c r="C98" s="164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</row>
    <row r="99" ht="16.5" customHeight="1">
      <c r="A99" s="150"/>
      <c r="B99" s="163"/>
      <c r="C99" s="164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</row>
    <row r="100" ht="16.5" customHeight="1">
      <c r="A100" s="150"/>
      <c r="B100" s="163"/>
      <c r="C100" s="164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</row>
    <row r="101" ht="16.5" customHeight="1">
      <c r="A101" s="150"/>
      <c r="B101" s="163"/>
      <c r="C101" s="164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</row>
    <row r="102" ht="16.5" customHeight="1">
      <c r="A102" s="150"/>
      <c r="B102" s="163"/>
      <c r="C102" s="164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</row>
    <row r="103" ht="16.5" customHeight="1">
      <c r="A103" s="150"/>
      <c r="B103" s="163"/>
      <c r="C103" s="164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</row>
    <row r="104" ht="16.5" customHeight="1">
      <c r="A104" s="150"/>
      <c r="B104" s="163"/>
      <c r="C104" s="164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</row>
    <row r="105" ht="16.5" customHeight="1">
      <c r="A105" s="150"/>
      <c r="B105" s="163"/>
      <c r="C105" s="164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</row>
    <row r="106" ht="16.5" customHeight="1">
      <c r="A106" s="150"/>
      <c r="B106" s="163"/>
      <c r="C106" s="164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</row>
    <row r="107" ht="16.5" customHeight="1">
      <c r="A107" s="150"/>
      <c r="B107" s="163"/>
      <c r="C107" s="164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</row>
    <row r="108" ht="16.5" customHeight="1">
      <c r="A108" s="150"/>
      <c r="B108" s="163"/>
      <c r="C108" s="164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</row>
    <row r="109" ht="16.5" customHeight="1">
      <c r="A109" s="150"/>
      <c r="B109" s="163"/>
      <c r="C109" s="164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</row>
    <row r="110" ht="16.5" customHeight="1">
      <c r="A110" s="150"/>
      <c r="B110" s="163"/>
      <c r="C110" s="164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</row>
    <row r="111" ht="16.5" customHeight="1">
      <c r="A111" s="150"/>
      <c r="B111" s="163"/>
      <c r="C111" s="164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</row>
    <row r="112" ht="16.5" customHeight="1">
      <c r="A112" s="150"/>
      <c r="B112" s="163"/>
      <c r="C112" s="164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</row>
    <row r="113" ht="16.5" customHeight="1">
      <c r="A113" s="150"/>
      <c r="B113" s="163"/>
      <c r="C113" s="164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</row>
    <row r="114" ht="16.5" customHeight="1">
      <c r="A114" s="150"/>
      <c r="B114" s="163"/>
      <c r="C114" s="164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</row>
    <row r="115" ht="16.5" customHeight="1">
      <c r="A115" s="150"/>
      <c r="B115" s="163"/>
      <c r="C115" s="164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</row>
    <row r="116" ht="16.5" customHeight="1">
      <c r="A116" s="150"/>
      <c r="B116" s="163"/>
      <c r="C116" s="164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</row>
    <row r="117" ht="16.5" customHeight="1">
      <c r="A117" s="150"/>
      <c r="B117" s="163"/>
      <c r="C117" s="164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</row>
    <row r="118" ht="16.5" customHeight="1">
      <c r="A118" s="150"/>
      <c r="B118" s="163"/>
      <c r="C118" s="164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</row>
    <row r="119" ht="16.5" customHeight="1">
      <c r="A119" s="150"/>
      <c r="B119" s="163"/>
      <c r="C119" s="164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</row>
    <row r="120" ht="16.5" customHeight="1">
      <c r="A120" s="150"/>
      <c r="B120" s="163"/>
      <c r="C120" s="164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</row>
    <row r="121" ht="16.5" customHeight="1">
      <c r="A121" s="150"/>
      <c r="B121" s="163"/>
      <c r="C121" s="164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</row>
    <row r="122" ht="16.5" customHeight="1">
      <c r="A122" s="150"/>
      <c r="B122" s="163"/>
      <c r="C122" s="164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</row>
    <row r="123" ht="16.5" customHeight="1">
      <c r="A123" s="150"/>
      <c r="B123" s="163"/>
      <c r="C123" s="164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</row>
    <row r="124" ht="16.5" customHeight="1">
      <c r="A124" s="150"/>
      <c r="B124" s="163"/>
      <c r="C124" s="164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</row>
    <row r="125" ht="16.5" customHeight="1">
      <c r="A125" s="150"/>
      <c r="B125" s="163"/>
      <c r="C125" s="164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</row>
    <row r="126" ht="16.5" customHeight="1">
      <c r="A126" s="150"/>
      <c r="B126" s="163"/>
      <c r="C126" s="164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</row>
    <row r="127" ht="16.5" customHeight="1">
      <c r="A127" s="150"/>
      <c r="B127" s="163"/>
      <c r="C127" s="164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</row>
    <row r="128" ht="16.5" customHeight="1">
      <c r="A128" s="150"/>
      <c r="B128" s="163"/>
      <c r="C128" s="164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</row>
    <row r="129" ht="16.5" customHeight="1">
      <c r="A129" s="150"/>
      <c r="B129" s="163"/>
      <c r="C129" s="164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</row>
    <row r="130" ht="16.5" customHeight="1">
      <c r="A130" s="150"/>
      <c r="B130" s="163"/>
      <c r="C130" s="164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</row>
    <row r="131" ht="16.5" customHeight="1">
      <c r="A131" s="150"/>
      <c r="B131" s="163"/>
      <c r="C131" s="164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</row>
    <row r="132" ht="16.5" customHeight="1">
      <c r="A132" s="150"/>
      <c r="B132" s="163"/>
      <c r="C132" s="164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</row>
    <row r="133" ht="16.5" customHeight="1">
      <c r="A133" s="150"/>
      <c r="B133" s="163"/>
      <c r="C133" s="164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</row>
    <row r="134" ht="16.5" customHeight="1">
      <c r="A134" s="150"/>
      <c r="B134" s="163"/>
      <c r="C134" s="164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</row>
    <row r="135" ht="16.5" customHeight="1">
      <c r="A135" s="150"/>
      <c r="B135" s="163"/>
      <c r="C135" s="164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</row>
    <row r="136" ht="16.5" customHeight="1">
      <c r="A136" s="150"/>
      <c r="B136" s="163"/>
      <c r="C136" s="164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</row>
    <row r="137" ht="16.5" customHeight="1">
      <c r="A137" s="150"/>
      <c r="B137" s="163"/>
      <c r="C137" s="164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</row>
    <row r="138" ht="16.5" customHeight="1">
      <c r="A138" s="150"/>
      <c r="B138" s="163"/>
      <c r="C138" s="164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</row>
    <row r="139" ht="16.5" customHeight="1">
      <c r="A139" s="150"/>
      <c r="B139" s="163"/>
      <c r="C139" s="164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</row>
    <row r="140" ht="16.5" customHeight="1">
      <c r="A140" s="150"/>
      <c r="B140" s="163"/>
      <c r="C140" s="164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</row>
    <row r="141" ht="16.5" customHeight="1">
      <c r="A141" s="150"/>
      <c r="B141" s="163"/>
      <c r="C141" s="164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</row>
    <row r="142" ht="16.5" customHeight="1">
      <c r="A142" s="150"/>
      <c r="B142" s="163"/>
      <c r="C142" s="164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</row>
    <row r="143" ht="16.5" customHeight="1">
      <c r="A143" s="150"/>
      <c r="B143" s="163"/>
      <c r="C143" s="164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</row>
    <row r="144" ht="16.5" customHeight="1">
      <c r="A144" s="150"/>
      <c r="B144" s="163"/>
      <c r="C144" s="164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</row>
    <row r="145" ht="16.5" customHeight="1">
      <c r="A145" s="150"/>
      <c r="B145" s="163"/>
      <c r="C145" s="164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</row>
    <row r="146" ht="16.5" customHeight="1">
      <c r="A146" s="150"/>
      <c r="B146" s="163"/>
      <c r="C146" s="164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</row>
    <row r="147" ht="16.5" customHeight="1">
      <c r="A147" s="150"/>
      <c r="B147" s="163"/>
      <c r="C147" s="164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</row>
    <row r="148" ht="16.5" customHeight="1">
      <c r="A148" s="150"/>
      <c r="B148" s="163"/>
      <c r="C148" s="164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</row>
    <row r="149" ht="16.5" customHeight="1">
      <c r="A149" s="150"/>
      <c r="B149" s="163"/>
      <c r="C149" s="164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</row>
    <row r="150" ht="16.5" customHeight="1">
      <c r="A150" s="150"/>
      <c r="B150" s="163"/>
      <c r="C150" s="164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</row>
    <row r="151" ht="16.5" customHeight="1">
      <c r="A151" s="150"/>
      <c r="B151" s="163"/>
      <c r="C151" s="164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</row>
    <row r="152" ht="16.5" customHeight="1">
      <c r="A152" s="150"/>
      <c r="B152" s="163"/>
      <c r="C152" s="164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</row>
    <row r="153" ht="16.5" customHeight="1">
      <c r="A153" s="150"/>
      <c r="B153" s="163"/>
      <c r="C153" s="164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</row>
    <row r="154" ht="16.5" customHeight="1">
      <c r="A154" s="150"/>
      <c r="B154" s="163"/>
      <c r="C154" s="164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</row>
    <row r="155" ht="16.5" customHeight="1">
      <c r="A155" s="150"/>
      <c r="B155" s="163"/>
      <c r="C155" s="164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</row>
    <row r="156" ht="16.5" customHeight="1">
      <c r="A156" s="150"/>
      <c r="B156" s="163"/>
      <c r="C156" s="164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</row>
    <row r="157" ht="16.5" customHeight="1">
      <c r="A157" s="150"/>
      <c r="B157" s="163"/>
      <c r="C157" s="164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</row>
    <row r="158" ht="16.5" customHeight="1">
      <c r="A158" s="150"/>
      <c r="B158" s="163"/>
      <c r="C158" s="164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</row>
    <row r="159" ht="16.5" customHeight="1">
      <c r="A159" s="150"/>
      <c r="B159" s="163"/>
      <c r="C159" s="164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</row>
    <row r="160" ht="16.5" customHeight="1">
      <c r="A160" s="150"/>
      <c r="B160" s="163"/>
      <c r="C160" s="164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</row>
    <row r="161" ht="16.5" customHeight="1">
      <c r="A161" s="150"/>
      <c r="B161" s="163"/>
      <c r="C161" s="164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</row>
    <row r="162" ht="16.5" customHeight="1">
      <c r="A162" s="150"/>
      <c r="B162" s="163"/>
      <c r="C162" s="164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</row>
    <row r="163" ht="16.5" customHeight="1">
      <c r="A163" s="150"/>
      <c r="B163" s="163"/>
      <c r="C163" s="164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</row>
    <row r="164" ht="16.5" customHeight="1">
      <c r="A164" s="150"/>
      <c r="B164" s="163"/>
      <c r="C164" s="164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</row>
    <row r="165" ht="16.5" customHeight="1">
      <c r="A165" s="150"/>
      <c r="B165" s="163"/>
      <c r="C165" s="164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</row>
    <row r="166" ht="16.5" customHeight="1">
      <c r="A166" s="150"/>
      <c r="B166" s="163"/>
      <c r="C166" s="164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</row>
    <row r="167" ht="16.5" customHeight="1">
      <c r="A167" s="150"/>
      <c r="B167" s="163"/>
      <c r="C167" s="164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</row>
    <row r="168" ht="16.5" customHeight="1">
      <c r="A168" s="150"/>
      <c r="B168" s="163"/>
      <c r="C168" s="164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</row>
    <row r="169" ht="16.5" customHeight="1">
      <c r="A169" s="150"/>
      <c r="B169" s="163"/>
      <c r="C169" s="164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</row>
    <row r="170" ht="16.5" customHeight="1">
      <c r="A170" s="150"/>
      <c r="B170" s="163"/>
      <c r="C170" s="164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</row>
    <row r="171" ht="16.5" customHeight="1">
      <c r="A171" s="150"/>
      <c r="B171" s="163"/>
      <c r="C171" s="164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</row>
    <row r="172" ht="16.5" customHeight="1">
      <c r="A172" s="150"/>
      <c r="B172" s="163"/>
      <c r="C172" s="164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</row>
    <row r="173" ht="16.5" customHeight="1">
      <c r="A173" s="150"/>
      <c r="B173" s="163"/>
      <c r="C173" s="164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</row>
    <row r="174" ht="16.5" customHeight="1">
      <c r="A174" s="150"/>
      <c r="B174" s="163"/>
      <c r="C174" s="164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</row>
    <row r="175" ht="16.5" customHeight="1">
      <c r="A175" s="150"/>
      <c r="B175" s="163"/>
      <c r="C175" s="164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</row>
    <row r="176" ht="16.5" customHeight="1">
      <c r="A176" s="150"/>
      <c r="B176" s="163"/>
      <c r="C176" s="164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</row>
    <row r="177" ht="16.5" customHeight="1">
      <c r="A177" s="150"/>
      <c r="B177" s="163"/>
      <c r="C177" s="164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</row>
    <row r="178" ht="16.5" customHeight="1">
      <c r="A178" s="150"/>
      <c r="B178" s="163"/>
      <c r="C178" s="164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</row>
    <row r="179" ht="16.5" customHeight="1">
      <c r="A179" s="150"/>
      <c r="B179" s="163"/>
      <c r="C179" s="164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</row>
    <row r="180" ht="16.5" customHeight="1">
      <c r="A180" s="150"/>
      <c r="B180" s="163"/>
      <c r="C180" s="164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</row>
    <row r="181" ht="16.5" customHeight="1">
      <c r="A181" s="150"/>
      <c r="B181" s="163"/>
      <c r="C181" s="164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</row>
    <row r="182" ht="16.5" customHeight="1">
      <c r="A182" s="150"/>
      <c r="B182" s="163"/>
      <c r="C182" s="164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</row>
    <row r="183" ht="16.5" customHeight="1">
      <c r="A183" s="150"/>
      <c r="B183" s="163"/>
      <c r="C183" s="164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</row>
    <row r="184" ht="16.5" customHeight="1">
      <c r="A184" s="150"/>
      <c r="B184" s="163"/>
      <c r="C184" s="164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</row>
    <row r="185" ht="16.5" customHeight="1">
      <c r="A185" s="150"/>
      <c r="B185" s="163"/>
      <c r="C185" s="164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</row>
    <row r="186" ht="16.5" customHeight="1">
      <c r="A186" s="150"/>
      <c r="B186" s="163"/>
      <c r="C186" s="164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</row>
    <row r="187" ht="16.5" customHeight="1">
      <c r="A187" s="150"/>
      <c r="B187" s="163"/>
      <c r="C187" s="164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</row>
    <row r="188" ht="16.5" customHeight="1">
      <c r="A188" s="150"/>
      <c r="B188" s="163"/>
      <c r="C188" s="164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</row>
    <row r="189" ht="16.5" customHeight="1">
      <c r="A189" s="150"/>
      <c r="B189" s="163"/>
      <c r="C189" s="164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</row>
    <row r="190" ht="16.5" customHeight="1">
      <c r="A190" s="150"/>
      <c r="B190" s="163"/>
      <c r="C190" s="164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</row>
    <row r="191" ht="16.5" customHeight="1">
      <c r="A191" s="150"/>
      <c r="B191" s="163"/>
      <c r="C191" s="164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</row>
    <row r="192" ht="16.5" customHeight="1">
      <c r="A192" s="150"/>
      <c r="B192" s="163"/>
      <c r="C192" s="164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</row>
    <row r="193" ht="16.5" customHeight="1">
      <c r="A193" s="150"/>
      <c r="B193" s="163"/>
      <c r="C193" s="164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</row>
    <row r="194" ht="16.5" customHeight="1">
      <c r="A194" s="150"/>
      <c r="B194" s="163"/>
      <c r="C194" s="164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</row>
    <row r="195" ht="16.5" customHeight="1">
      <c r="A195" s="150"/>
      <c r="B195" s="163"/>
      <c r="C195" s="164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</row>
    <row r="196" ht="16.5" customHeight="1">
      <c r="A196" s="150"/>
      <c r="B196" s="163"/>
      <c r="C196" s="164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</row>
    <row r="197" ht="16.5" customHeight="1">
      <c r="A197" s="150"/>
      <c r="B197" s="163"/>
      <c r="C197" s="164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</row>
    <row r="198" ht="16.5" customHeight="1">
      <c r="A198" s="150"/>
      <c r="B198" s="163"/>
      <c r="C198" s="164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</row>
    <row r="199" ht="16.5" customHeight="1">
      <c r="A199" s="150"/>
      <c r="B199" s="163"/>
      <c r="C199" s="164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</row>
    <row r="200" ht="16.5" customHeight="1">
      <c r="A200" s="150"/>
      <c r="B200" s="163"/>
      <c r="C200" s="164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</row>
    <row r="201" ht="16.5" customHeight="1">
      <c r="A201" s="150"/>
      <c r="B201" s="163"/>
      <c r="C201" s="164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</row>
    <row r="202" ht="16.5" customHeight="1">
      <c r="A202" s="150"/>
      <c r="B202" s="163"/>
      <c r="C202" s="164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</row>
    <row r="203" ht="16.5" customHeight="1">
      <c r="A203" s="150"/>
      <c r="B203" s="163"/>
      <c r="C203" s="164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</row>
    <row r="204" ht="16.5" customHeight="1">
      <c r="A204" s="150"/>
      <c r="B204" s="163"/>
      <c r="C204" s="164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</row>
    <row r="205" ht="16.5" customHeight="1">
      <c r="A205" s="150"/>
      <c r="B205" s="163"/>
      <c r="C205" s="164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</row>
    <row r="206" ht="16.5" customHeight="1">
      <c r="A206" s="150"/>
      <c r="B206" s="163"/>
      <c r="C206" s="164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</row>
    <row r="207" ht="16.5" customHeight="1">
      <c r="A207" s="150"/>
      <c r="B207" s="163"/>
      <c r="C207" s="164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</row>
    <row r="208" ht="16.5" customHeight="1">
      <c r="A208" s="150"/>
      <c r="B208" s="163"/>
      <c r="C208" s="164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</row>
    <row r="209" ht="16.5" customHeight="1">
      <c r="A209" s="150"/>
      <c r="B209" s="163"/>
      <c r="C209" s="164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</row>
    <row r="210" ht="16.5" customHeight="1">
      <c r="A210" s="150"/>
      <c r="B210" s="163"/>
      <c r="C210" s="164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</row>
    <row r="211" ht="16.5" customHeight="1">
      <c r="A211" s="150"/>
      <c r="B211" s="163"/>
      <c r="C211" s="164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</row>
    <row r="212" ht="16.5" customHeight="1">
      <c r="A212" s="150"/>
      <c r="B212" s="163"/>
      <c r="C212" s="164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</row>
    <row r="213" ht="16.5" customHeight="1">
      <c r="A213" s="150"/>
      <c r="B213" s="163"/>
      <c r="C213" s="164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</row>
    <row r="214" ht="16.5" customHeight="1">
      <c r="A214" s="150"/>
      <c r="B214" s="163"/>
      <c r="C214" s="164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</row>
    <row r="215" ht="16.5" customHeight="1">
      <c r="A215" s="150"/>
      <c r="B215" s="163"/>
      <c r="C215" s="164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</row>
    <row r="216" ht="16.5" customHeight="1">
      <c r="A216" s="150"/>
      <c r="B216" s="163"/>
      <c r="C216" s="164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</row>
    <row r="217" ht="16.5" customHeight="1">
      <c r="A217" s="150"/>
      <c r="B217" s="163"/>
      <c r="C217" s="164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</row>
    <row r="218" ht="16.5" customHeight="1">
      <c r="A218" s="150"/>
      <c r="B218" s="163"/>
      <c r="C218" s="164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</row>
    <row r="219" ht="16.5" customHeight="1">
      <c r="A219" s="150"/>
      <c r="B219" s="163"/>
      <c r="C219" s="164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</row>
    <row r="220" ht="16.5" customHeight="1">
      <c r="A220" s="150"/>
      <c r="B220" s="163"/>
      <c r="C220" s="164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</row>
    <row r="221" ht="16.5" customHeight="1">
      <c r="A221" s="150"/>
      <c r="B221" s="163"/>
      <c r="C221" s="164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</row>
    <row r="222" ht="16.5" customHeight="1">
      <c r="A222" s="150"/>
      <c r="B222" s="163"/>
      <c r="C222" s="164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</row>
    <row r="223" ht="16.5" customHeight="1">
      <c r="A223" s="150"/>
      <c r="B223" s="163"/>
      <c r="C223" s="164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</row>
    <row r="224" ht="16.5" customHeight="1">
      <c r="A224" s="150"/>
      <c r="B224" s="163"/>
      <c r="C224" s="164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</row>
    <row r="225" ht="16.5" customHeight="1">
      <c r="A225" s="150"/>
      <c r="B225" s="163"/>
      <c r="C225" s="164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</row>
    <row r="226" ht="16.5" customHeight="1">
      <c r="A226" s="150"/>
      <c r="B226" s="163"/>
      <c r="C226" s="164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</row>
    <row r="227" ht="16.5" customHeight="1">
      <c r="A227" s="150"/>
      <c r="B227" s="163"/>
      <c r="C227" s="164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</row>
    <row r="228" ht="16.5" customHeight="1">
      <c r="A228" s="150"/>
      <c r="B228" s="163"/>
      <c r="C228" s="164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</row>
    <row r="229" ht="16.5" customHeight="1">
      <c r="A229" s="150"/>
      <c r="B229" s="163"/>
      <c r="C229" s="164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</row>
    <row r="230" ht="16.5" customHeight="1">
      <c r="A230" s="150"/>
      <c r="B230" s="163"/>
      <c r="C230" s="164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</row>
    <row r="231" ht="16.5" customHeight="1">
      <c r="A231" s="150"/>
      <c r="B231" s="163"/>
      <c r="C231" s="164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</row>
    <row r="232" ht="16.5" customHeight="1">
      <c r="A232" s="150"/>
      <c r="B232" s="163"/>
      <c r="C232" s="164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0.57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18.71"/>
    <col customWidth="1" min="11" max="11" width="29.29"/>
    <col customWidth="1" min="12" max="12" width="9.14"/>
    <col customWidth="1" min="13" max="28" width="8.0"/>
  </cols>
  <sheetData>
    <row r="1" ht="24.0" customHeight="1">
      <c r="A1" s="165" t="s">
        <v>186</v>
      </c>
      <c r="B1" s="166">
        <v>1.754161E7</v>
      </c>
      <c r="C1" s="167" t="s">
        <v>187</v>
      </c>
      <c r="D1" s="168" t="s">
        <v>188</v>
      </c>
      <c r="E1" s="169" t="s">
        <v>189</v>
      </c>
      <c r="F1" s="170" t="s">
        <v>190</v>
      </c>
      <c r="G1" s="171" t="s">
        <v>191</v>
      </c>
      <c r="H1" s="172" t="s">
        <v>192</v>
      </c>
      <c r="I1" s="173" t="s">
        <v>193</v>
      </c>
      <c r="J1" s="174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</row>
    <row r="2" ht="23.25" customHeight="1">
      <c r="A2" s="176"/>
      <c r="B2" s="177">
        <f>SUM(B3:B33)</f>
        <v>335544632</v>
      </c>
      <c r="C2" s="178">
        <f t="shared" ref="C2:D2" si="1">SUM(C3:C31)</f>
        <v>75787532</v>
      </c>
      <c r="D2" s="177">
        <f t="shared" si="1"/>
        <v>0</v>
      </c>
      <c r="E2" s="179">
        <f>SUM(E3:E32)</f>
        <v>12433000</v>
      </c>
      <c r="F2" s="180">
        <f t="shared" ref="F2:I2" si="2">SUM(F3:F33)</f>
        <v>51242100</v>
      </c>
      <c r="G2" s="181">
        <f t="shared" si="2"/>
        <v>138459000</v>
      </c>
      <c r="H2" s="182">
        <f t="shared" si="2"/>
        <v>39587000</v>
      </c>
      <c r="I2" s="183">
        <f t="shared" si="2"/>
        <v>13448000</v>
      </c>
      <c r="J2" s="184"/>
      <c r="K2" s="185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</row>
    <row r="3" ht="18.0" customHeight="1">
      <c r="A3" s="187">
        <v>44621.0</v>
      </c>
      <c r="B3" s="188">
        <f>'DOANH THU'!C4-CHI!C3</f>
        <v>11616300</v>
      </c>
      <c r="C3" s="189">
        <f t="shared" ref="C3:C33" si="3">B3-SUM(E3:I3)</f>
        <v>3823000</v>
      </c>
      <c r="D3" s="190" t="s">
        <v>194</v>
      </c>
      <c r="E3" s="191">
        <v>350000.0</v>
      </c>
      <c r="F3" s="192">
        <v>1158300.0</v>
      </c>
      <c r="G3" s="193">
        <v>5105000.0</v>
      </c>
      <c r="H3" s="194">
        <v>995000.0</v>
      </c>
      <c r="I3" s="195">
        <v>185000.0</v>
      </c>
      <c r="J3" s="196" t="s">
        <v>195</v>
      </c>
      <c r="K3" s="197">
        <f>SUM(E2+I2)</f>
        <v>25881000</v>
      </c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</row>
    <row r="4" ht="15.75" customHeight="1">
      <c r="A4" s="187">
        <v>44622.0</v>
      </c>
      <c r="B4" s="188">
        <f>'DOANH THU'!C5-CHI!C4</f>
        <v>18173900</v>
      </c>
      <c r="C4" s="189">
        <f t="shared" si="3"/>
        <v>6088700</v>
      </c>
      <c r="D4" s="190" t="s">
        <v>194</v>
      </c>
      <c r="E4" s="191">
        <v>520000.0</v>
      </c>
      <c r="F4" s="192">
        <v>2722200.0</v>
      </c>
      <c r="G4" s="193">
        <v>5990000.0</v>
      </c>
      <c r="H4" s="194">
        <v>2240000.0</v>
      </c>
      <c r="I4" s="195">
        <v>613000.0</v>
      </c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</row>
    <row r="5" ht="15.75" customHeight="1">
      <c r="A5" s="187">
        <v>44623.0</v>
      </c>
      <c r="B5" s="188">
        <f>'DOANH THU'!C6-CHI!C5</f>
        <v>18184600</v>
      </c>
      <c r="C5" s="189">
        <f t="shared" si="3"/>
        <v>5895000</v>
      </c>
      <c r="D5" s="190" t="s">
        <v>194</v>
      </c>
      <c r="E5" s="191">
        <v>1110000.0</v>
      </c>
      <c r="F5" s="192">
        <v>2550600.0</v>
      </c>
      <c r="G5" s="193">
        <v>6285000.0</v>
      </c>
      <c r="H5" s="194">
        <v>1824000.0</v>
      </c>
      <c r="I5" s="195">
        <v>520000.0</v>
      </c>
      <c r="J5" s="198"/>
      <c r="K5" s="199">
        <f t="shared" ref="K5:K6" si="4">25881000-11578000</f>
        <v>14303000</v>
      </c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</row>
    <row r="6" ht="15.75" customHeight="1">
      <c r="A6" s="187">
        <v>44624.0</v>
      </c>
      <c r="B6" s="188">
        <f>'DOANH THU'!C7-CHI!C6</f>
        <v>11394300</v>
      </c>
      <c r="C6" s="189">
        <f t="shared" si="3"/>
        <v>3524000</v>
      </c>
      <c r="D6" s="190" t="s">
        <v>194</v>
      </c>
      <c r="E6" s="191">
        <f>272000+50000+291000</f>
        <v>613000</v>
      </c>
      <c r="F6" s="192">
        <v>1431300.0</v>
      </c>
      <c r="G6" s="193">
        <v>4270000.0</v>
      </c>
      <c r="H6" s="194">
        <v>930000.0</v>
      </c>
      <c r="I6" s="195">
        <v>626000.0</v>
      </c>
      <c r="J6" s="198"/>
      <c r="K6" s="200">
        <f t="shared" si="4"/>
        <v>14303000</v>
      </c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</row>
    <row r="7" ht="15.75" customHeight="1">
      <c r="A7" s="187">
        <v>44625.0</v>
      </c>
      <c r="B7" s="188">
        <f>'DOANH THU'!C8-CHI!C7</f>
        <v>9141920</v>
      </c>
      <c r="C7" s="189">
        <f t="shared" si="3"/>
        <v>4925000</v>
      </c>
      <c r="D7" s="190" t="s">
        <v>194</v>
      </c>
      <c r="E7" s="201">
        <f>60000+80000+40000</f>
        <v>180000</v>
      </c>
      <c r="F7" s="192">
        <v>946920.0</v>
      </c>
      <c r="G7" s="193">
        <v>2350000.0</v>
      </c>
      <c r="H7" s="194">
        <v>515000.0</v>
      </c>
      <c r="I7" s="183">
        <f>225000</f>
        <v>225000</v>
      </c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</row>
    <row r="8" ht="15.75" customHeight="1">
      <c r="A8" s="187">
        <v>44626.0</v>
      </c>
      <c r="B8" s="188">
        <f>'DOANH THU'!C9-CHI!C8</f>
        <v>9635700</v>
      </c>
      <c r="C8" s="189">
        <f t="shared" si="3"/>
        <v>4024600</v>
      </c>
      <c r="D8" s="190" t="s">
        <v>194</v>
      </c>
      <c r="E8" s="191"/>
      <c r="F8" s="192">
        <v>932100.0</v>
      </c>
      <c r="G8" s="193">
        <v>3593000.0</v>
      </c>
      <c r="H8" s="194">
        <v>950000.0</v>
      </c>
      <c r="I8" s="195">
        <v>136000.0</v>
      </c>
      <c r="J8" s="202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</row>
    <row r="9" ht="15.75" customHeight="1">
      <c r="A9" s="187">
        <v>44627.0</v>
      </c>
      <c r="B9" s="188">
        <f>'DOANH THU'!C10-CHI!C9</f>
        <v>8639816</v>
      </c>
      <c r="C9" s="189">
        <f t="shared" si="3"/>
        <v>1376496</v>
      </c>
      <c r="D9" s="190" t="s">
        <v>194</v>
      </c>
      <c r="E9" s="191"/>
      <c r="F9" s="192">
        <v>1243320.0</v>
      </c>
      <c r="G9" s="193">
        <v>4864000.0</v>
      </c>
      <c r="H9" s="194">
        <v>840000.0</v>
      </c>
      <c r="I9" s="195">
        <f>108000+145000+63000</f>
        <v>316000</v>
      </c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</row>
    <row r="10" ht="15.75" customHeight="1">
      <c r="A10" s="187">
        <v>44628.0</v>
      </c>
      <c r="B10" s="188">
        <f>'DOANH THU'!C11-CHI!C10</f>
        <v>11885240</v>
      </c>
      <c r="C10" s="189">
        <f t="shared" si="3"/>
        <v>2465440</v>
      </c>
      <c r="D10" s="190" t="s">
        <v>194</v>
      </c>
      <c r="E10" s="191">
        <v>611000.0</v>
      </c>
      <c r="F10" s="192">
        <v>1723800.0</v>
      </c>
      <c r="G10" s="193">
        <v>5417000.0</v>
      </c>
      <c r="H10" s="194">
        <v>1010000.0</v>
      </c>
      <c r="I10" s="195">
        <f>170000+398000+90000</f>
        <v>658000</v>
      </c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</row>
    <row r="11" ht="15.75" customHeight="1">
      <c r="A11" s="187">
        <v>44629.0</v>
      </c>
      <c r="B11" s="188">
        <f>'DOANH THU'!C12-CHI!C11</f>
        <v>8792420</v>
      </c>
      <c r="C11" s="189">
        <f t="shared" si="3"/>
        <v>454900</v>
      </c>
      <c r="D11" s="190" t="s">
        <v>194</v>
      </c>
      <c r="E11" s="191">
        <v>153000.0</v>
      </c>
      <c r="F11" s="192">
        <v>884520.0</v>
      </c>
      <c r="G11" s="193">
        <v>4095000.0</v>
      </c>
      <c r="H11" s="194">
        <v>605000.0</v>
      </c>
      <c r="I11" s="195">
        <v>2600000.0</v>
      </c>
      <c r="J11" s="203" t="s">
        <v>0</v>
      </c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</row>
    <row r="12" ht="15.75" customHeight="1">
      <c r="A12" s="187">
        <v>44630.0</v>
      </c>
      <c r="B12" s="188">
        <f>'DOANH THU'!C13-CHI!C12</f>
        <v>11095424</v>
      </c>
      <c r="C12" s="189">
        <f t="shared" si="3"/>
        <v>3204824</v>
      </c>
      <c r="D12" s="190" t="s">
        <v>194</v>
      </c>
      <c r="E12" s="191">
        <v>75000.0</v>
      </c>
      <c r="F12" s="192">
        <v>1692600.0</v>
      </c>
      <c r="G12" s="193">
        <v>4083000.0</v>
      </c>
      <c r="H12" s="194">
        <v>1840000.0</v>
      </c>
      <c r="I12" s="195">
        <v>200000.0</v>
      </c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</row>
    <row r="13" ht="15.75" customHeight="1">
      <c r="A13" s="187">
        <v>44631.0</v>
      </c>
      <c r="B13" s="188">
        <f>'DOANH THU'!C14-CHI!C13</f>
        <v>10720100</v>
      </c>
      <c r="C13" s="189">
        <f t="shared" si="3"/>
        <v>2548000</v>
      </c>
      <c r="D13" s="190" t="s">
        <v>194</v>
      </c>
      <c r="E13" s="191">
        <f>45000</f>
        <v>45000</v>
      </c>
      <c r="F13" s="192">
        <v>1283100.0</v>
      </c>
      <c r="G13" s="193">
        <v>4745000.0</v>
      </c>
      <c r="H13" s="194">
        <v>2099000.0</v>
      </c>
      <c r="I13" s="195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</row>
    <row r="14" ht="15.75" customHeight="1">
      <c r="A14" s="187">
        <v>44632.0</v>
      </c>
      <c r="B14" s="188">
        <f>'DOANH THU'!C15-CHI!C14</f>
        <v>8054420</v>
      </c>
      <c r="C14" s="189">
        <f t="shared" si="3"/>
        <v>2965000</v>
      </c>
      <c r="D14" s="190" t="s">
        <v>194</v>
      </c>
      <c r="E14" s="191">
        <f>135000+45000</f>
        <v>180000</v>
      </c>
      <c r="F14" s="192">
        <v>1200420.0</v>
      </c>
      <c r="G14" s="193">
        <v>2684000.0</v>
      </c>
      <c r="H14" s="194">
        <v>1025000.0</v>
      </c>
      <c r="I14" s="183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</row>
    <row r="15" ht="15.75" customHeight="1">
      <c r="A15" s="187">
        <v>44633.0</v>
      </c>
      <c r="B15" s="188">
        <f>'DOANH THU'!C16-CHI!C15</f>
        <v>10885200</v>
      </c>
      <c r="C15" s="189">
        <f t="shared" si="3"/>
        <v>4120000</v>
      </c>
      <c r="D15" s="190" t="s">
        <v>194</v>
      </c>
      <c r="E15" s="191">
        <f>235000+111000+75000+90000</f>
        <v>511000</v>
      </c>
      <c r="F15" s="192">
        <v>1279200.0</v>
      </c>
      <c r="G15" s="193">
        <v>3445000.0</v>
      </c>
      <c r="H15" s="194">
        <v>1180000.0</v>
      </c>
      <c r="I15" s="195">
        <f>120000+230000</f>
        <v>350000</v>
      </c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</row>
    <row r="16" ht="15.75" customHeight="1">
      <c r="A16" s="187">
        <v>44634.0</v>
      </c>
      <c r="B16" s="188">
        <f>'DOANH THU'!C17-CHI!C16</f>
        <v>8112100</v>
      </c>
      <c r="C16" s="189">
        <f t="shared" si="3"/>
        <v>1093000</v>
      </c>
      <c r="D16" s="190" t="s">
        <v>194</v>
      </c>
      <c r="E16" s="191">
        <f>198000+70000+274000</f>
        <v>542000</v>
      </c>
      <c r="F16" s="192">
        <v>854100.0</v>
      </c>
      <c r="G16" s="193">
        <v>3840000.0</v>
      </c>
      <c r="H16" s="194">
        <v>1595000.0</v>
      </c>
      <c r="I16" s="195">
        <f>135000+53000</f>
        <v>188000</v>
      </c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</row>
    <row r="17" ht="15.75" customHeight="1">
      <c r="A17" s="187">
        <v>44635.0</v>
      </c>
      <c r="B17" s="188">
        <f>'DOANH THU'!C18-CHI!C17</f>
        <v>7313550</v>
      </c>
      <c r="C17" s="189">
        <f t="shared" si="3"/>
        <v>133050</v>
      </c>
      <c r="D17" s="190" t="s">
        <v>194</v>
      </c>
      <c r="E17" s="191">
        <f>100000+153000+45000+150000+175000</f>
        <v>623000</v>
      </c>
      <c r="F17" s="192">
        <v>1423500.0</v>
      </c>
      <c r="G17" s="193">
        <v>3604000.0</v>
      </c>
      <c r="H17" s="194">
        <v>1530000.0</v>
      </c>
      <c r="I17" s="195"/>
      <c r="J17" s="200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</row>
    <row r="18" ht="15.75" customHeight="1">
      <c r="A18" s="187">
        <v>44636.0</v>
      </c>
      <c r="B18" s="188">
        <f>'DOANH THU'!C19-CHI!C18</f>
        <v>12826380</v>
      </c>
      <c r="C18" s="189">
        <f t="shared" si="3"/>
        <v>3308500</v>
      </c>
      <c r="D18" s="190" t="s">
        <v>194</v>
      </c>
      <c r="E18" s="191">
        <f>85000+70000</f>
        <v>155000</v>
      </c>
      <c r="F18" s="192">
        <v>2453880.0</v>
      </c>
      <c r="G18" s="193">
        <v>4643000.0</v>
      </c>
      <c r="H18" s="194">
        <v>2116000.0</v>
      </c>
      <c r="I18" s="195">
        <f>150000</f>
        <v>150000</v>
      </c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</row>
    <row r="19" ht="15.75" customHeight="1">
      <c r="A19" s="187">
        <v>44637.0</v>
      </c>
      <c r="B19" s="188">
        <f>'DOANH THU'!C20-CHI!C19</f>
        <v>24770062</v>
      </c>
      <c r="C19" s="189">
        <f t="shared" si="3"/>
        <v>6882042</v>
      </c>
      <c r="D19" s="190" t="s">
        <v>194</v>
      </c>
      <c r="E19" s="191">
        <f>105000+140000+310000+135000+45000+75000+190000</f>
        <v>1000000</v>
      </c>
      <c r="F19" s="204">
        <v>5818020.0</v>
      </c>
      <c r="G19" s="205">
        <v>8298000.0</v>
      </c>
      <c r="H19" s="206">
        <v>2601000.0</v>
      </c>
      <c r="I19" s="195">
        <f>171000</f>
        <v>171000</v>
      </c>
      <c r="J19" s="207"/>
      <c r="K19" s="208"/>
      <c r="L19" s="20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</row>
    <row r="20" ht="15.75" customHeight="1">
      <c r="A20" s="187">
        <v>44638.0</v>
      </c>
      <c r="B20" s="188">
        <f>'DOANH THU'!C21-CHI!C20</f>
        <v>8140640</v>
      </c>
      <c r="C20" s="189">
        <f t="shared" si="3"/>
        <v>618820</v>
      </c>
      <c r="D20" s="190" t="s">
        <v>194</v>
      </c>
      <c r="E20" s="209">
        <f>83000+15000+96000</f>
        <v>194000</v>
      </c>
      <c r="F20" s="192">
        <v>1145820.0</v>
      </c>
      <c r="G20" s="193">
        <v>4855000.0</v>
      </c>
      <c r="H20" s="194">
        <v>919000.0</v>
      </c>
      <c r="I20" s="195">
        <v>408000.0</v>
      </c>
      <c r="J20" s="210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</row>
    <row r="21" ht="15.75" customHeight="1">
      <c r="A21" s="187">
        <v>44639.0</v>
      </c>
      <c r="B21" s="188">
        <f>'DOANH THU'!C22-CHI!C21</f>
        <v>9574500</v>
      </c>
      <c r="C21" s="189">
        <f t="shared" si="3"/>
        <v>3848000</v>
      </c>
      <c r="D21" s="190" t="s">
        <v>194</v>
      </c>
      <c r="E21" s="211">
        <f>450000+140000</f>
        <v>590000</v>
      </c>
      <c r="F21" s="204">
        <v>1267500.0</v>
      </c>
      <c r="G21" s="205">
        <v>2966000.0</v>
      </c>
      <c r="H21" s="206">
        <v>783000.0</v>
      </c>
      <c r="I21" s="195">
        <f>120000</f>
        <v>120000</v>
      </c>
      <c r="J21" s="208"/>
      <c r="K21" s="208"/>
      <c r="L21" s="20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</row>
    <row r="22" ht="15.75" customHeight="1">
      <c r="A22" s="187">
        <v>44640.0</v>
      </c>
      <c r="B22" s="188">
        <f>'DOANH THU'!C23-CHI!C22</f>
        <v>12149680</v>
      </c>
      <c r="C22" s="189">
        <f t="shared" si="3"/>
        <v>4301000</v>
      </c>
      <c r="D22" s="190" t="s">
        <v>194</v>
      </c>
      <c r="E22" s="212">
        <f>120000+20000+120000+70000+140000</f>
        <v>470000</v>
      </c>
      <c r="F22" s="204">
        <v>1369680.0</v>
      </c>
      <c r="G22" s="193">
        <v>4874000.0</v>
      </c>
      <c r="H22" s="213">
        <v>930000.0</v>
      </c>
      <c r="I22" s="195">
        <f>205000</f>
        <v>205000</v>
      </c>
      <c r="J22" s="202"/>
      <c r="K22" s="200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</row>
    <row r="23" ht="15.75" customHeight="1">
      <c r="A23" s="187">
        <v>44641.0</v>
      </c>
      <c r="B23" s="188">
        <f>'DOANH THU'!C24-CHI!C23</f>
        <v>10600240</v>
      </c>
      <c r="C23" s="189">
        <f t="shared" si="3"/>
        <v>1596160</v>
      </c>
      <c r="D23" s="190" t="s">
        <v>194</v>
      </c>
      <c r="E23" s="212">
        <f>365000</f>
        <v>365000</v>
      </c>
      <c r="F23" s="204">
        <v>1705080.0</v>
      </c>
      <c r="G23" s="193">
        <v>5909000.0</v>
      </c>
      <c r="H23" s="213">
        <v>1025000.0</v>
      </c>
      <c r="I23" s="195"/>
      <c r="J23" s="198"/>
      <c r="K23" s="200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</row>
    <row r="24" ht="15.75" customHeight="1">
      <c r="A24" s="187">
        <v>44642.0</v>
      </c>
      <c r="B24" s="188">
        <f>'DOANH THU'!C25-CHI!C24</f>
        <v>7849320</v>
      </c>
      <c r="C24" s="214">
        <f t="shared" si="3"/>
        <v>-268000</v>
      </c>
      <c r="D24" s="190"/>
      <c r="E24" s="212">
        <f>259000+45000+190000+178000+80000+500000</f>
        <v>1252000</v>
      </c>
      <c r="F24" s="204">
        <v>1672320.0</v>
      </c>
      <c r="G24" s="193">
        <v>3733000.0</v>
      </c>
      <c r="H24" s="213">
        <v>925000.0</v>
      </c>
      <c r="I24" s="195">
        <v>535000.0</v>
      </c>
      <c r="J24" s="215"/>
      <c r="K24" s="200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</row>
    <row r="25" ht="15.75" customHeight="1">
      <c r="A25" s="187">
        <v>44643.0</v>
      </c>
      <c r="B25" s="188">
        <f>'DOANH THU'!C26-CHI!C25</f>
        <v>8525140</v>
      </c>
      <c r="C25" s="214">
        <f t="shared" si="3"/>
        <v>1714000</v>
      </c>
      <c r="D25" s="190"/>
      <c r="E25" s="212">
        <v>65000.0</v>
      </c>
      <c r="F25" s="204">
        <v>829140.0</v>
      </c>
      <c r="G25" s="193">
        <v>4436000.0</v>
      </c>
      <c r="H25" s="213">
        <v>1263000.0</v>
      </c>
      <c r="I25" s="195">
        <f>105000+113000</f>
        <v>218000</v>
      </c>
      <c r="J25" s="216"/>
      <c r="K25" s="217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</row>
    <row r="26" ht="15.75" customHeight="1">
      <c r="A26" s="187">
        <v>44644.0</v>
      </c>
      <c r="B26" s="188">
        <f>'DOANH THU'!C27-CHI!C26</f>
        <v>8053800</v>
      </c>
      <c r="C26" s="214">
        <f t="shared" si="3"/>
        <v>1033000</v>
      </c>
      <c r="D26" s="190"/>
      <c r="E26" s="212">
        <v>125000.0</v>
      </c>
      <c r="F26" s="204">
        <v>1489800.0</v>
      </c>
      <c r="G26" s="193">
        <v>3575000.0</v>
      </c>
      <c r="H26" s="213">
        <v>1585000.0</v>
      </c>
      <c r="I26" s="183">
        <f>45000+131000+70000</f>
        <v>246000</v>
      </c>
      <c r="J26" s="200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</row>
    <row r="27" ht="15.75" customHeight="1">
      <c r="A27" s="187">
        <v>44645.0</v>
      </c>
      <c r="B27" s="188">
        <f>'DOANH THU'!C28-CHI!C27</f>
        <v>11062720</v>
      </c>
      <c r="C27" s="214">
        <f t="shared" si="3"/>
        <v>2594000</v>
      </c>
      <c r="D27" s="190"/>
      <c r="E27" s="212">
        <f>245000+45000+55000+405000+50000</f>
        <v>800000</v>
      </c>
      <c r="F27" s="204">
        <v>2085720.0</v>
      </c>
      <c r="G27" s="193">
        <v>4436000.0</v>
      </c>
      <c r="H27" s="213">
        <v>1094000.0</v>
      </c>
      <c r="I27" s="195">
        <f>53000</f>
        <v>53000</v>
      </c>
      <c r="J27" s="200"/>
      <c r="K27" s="217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</row>
    <row r="28" ht="15.75" customHeight="1">
      <c r="A28" s="187">
        <v>44646.0</v>
      </c>
      <c r="B28" s="218">
        <f>'DOANH THU'!C29-CHI!C28</f>
        <v>8883960</v>
      </c>
      <c r="C28" s="214">
        <f t="shared" si="3"/>
        <v>2405000</v>
      </c>
      <c r="D28" s="190"/>
      <c r="E28" s="212">
        <f>110000+191000+450000</f>
        <v>751000</v>
      </c>
      <c r="F28" s="204">
        <v>2442960.0</v>
      </c>
      <c r="G28" s="193">
        <v>1916000.0</v>
      </c>
      <c r="H28" s="213">
        <v>957000.0</v>
      </c>
      <c r="I28" s="183">
        <f>191000+221000</f>
        <v>412000</v>
      </c>
      <c r="J28" s="200"/>
      <c r="K28" s="217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</row>
    <row r="29" ht="15.75" customHeight="1">
      <c r="A29" s="187">
        <v>44647.0</v>
      </c>
      <c r="B29" s="218">
        <f>'DOANH THU'!C30-CHI!C29</f>
        <v>7446640</v>
      </c>
      <c r="C29" s="214">
        <f t="shared" si="3"/>
        <v>1380000</v>
      </c>
      <c r="D29" s="190"/>
      <c r="E29" s="212">
        <v>410000.0</v>
      </c>
      <c r="F29" s="204">
        <v>1082640.0</v>
      </c>
      <c r="G29" s="193">
        <v>3003000.0</v>
      </c>
      <c r="H29" s="213">
        <v>515000.0</v>
      </c>
      <c r="I29" s="195">
        <f>185000+270000+400000+201000</f>
        <v>1056000</v>
      </c>
      <c r="J29" s="202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</row>
    <row r="30" ht="15.75" customHeight="1">
      <c r="A30" s="187">
        <v>44648.0</v>
      </c>
      <c r="B30" s="218">
        <f>'DOANH THU'!C31-CHI!C30</f>
        <v>7789820</v>
      </c>
      <c r="C30" s="214">
        <f t="shared" si="3"/>
        <v>198000</v>
      </c>
      <c r="D30" s="190"/>
      <c r="E30" s="212"/>
      <c r="F30" s="204">
        <v>911820.0</v>
      </c>
      <c r="G30" s="193">
        <v>4122000.0</v>
      </c>
      <c r="H30" s="213">
        <v>1078000.0</v>
      </c>
      <c r="I30" s="195">
        <f>545000+165000+185000+585000</f>
        <v>1480000</v>
      </c>
      <c r="J30" s="200"/>
      <c r="K30" s="217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</row>
    <row r="31" ht="15.75" customHeight="1">
      <c r="A31" s="187">
        <v>44649.0</v>
      </c>
      <c r="B31" s="219">
        <f>'DOANH THU'!C32-CHI!C31</f>
        <v>8712980</v>
      </c>
      <c r="C31" s="214">
        <f t="shared" si="3"/>
        <v>-464000</v>
      </c>
      <c r="D31" s="190"/>
      <c r="E31" s="212">
        <v>478000.0</v>
      </c>
      <c r="F31" s="204">
        <v>1435980.0</v>
      </c>
      <c r="G31" s="193">
        <v>4492000.0</v>
      </c>
      <c r="H31" s="213">
        <v>1591000.0</v>
      </c>
      <c r="I31" s="183">
        <f>160000+900000+120000</f>
        <v>1180000</v>
      </c>
      <c r="J31" s="202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</row>
    <row r="32" ht="15.75" customHeight="1">
      <c r="A32" s="187">
        <v>44650.0</v>
      </c>
      <c r="B32" s="219">
        <f>'DOANH THU'!C33-CHI!C32</f>
        <v>7562700</v>
      </c>
      <c r="C32" s="214">
        <f t="shared" si="3"/>
        <v>-996000</v>
      </c>
      <c r="D32" s="190"/>
      <c r="E32" s="212">
        <f>265000</f>
        <v>265000</v>
      </c>
      <c r="F32" s="204">
        <v>1220700.0</v>
      </c>
      <c r="G32" s="193">
        <v>5757000.0</v>
      </c>
      <c r="H32" s="213">
        <v>1060000.0</v>
      </c>
      <c r="I32" s="183">
        <f>130000+126000</f>
        <v>256000</v>
      </c>
      <c r="J32" s="202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</row>
    <row r="33" ht="15.75" customHeight="1">
      <c r="A33" s="187">
        <v>44651.0</v>
      </c>
      <c r="B33" s="219">
        <f>'DOANH THU'!C34-CHI!C33</f>
        <v>17951060</v>
      </c>
      <c r="C33" s="214">
        <f t="shared" si="3"/>
        <v>4954000</v>
      </c>
      <c r="D33" s="190"/>
      <c r="E33" s="212">
        <f>200000+30000+400000</f>
        <v>630000</v>
      </c>
      <c r="F33" s="204">
        <v>2985060.0</v>
      </c>
      <c r="G33" s="193">
        <v>7074000.0</v>
      </c>
      <c r="H33" s="213">
        <v>1967000.0</v>
      </c>
      <c r="I33" s="183">
        <f>221000+120000</f>
        <v>341000</v>
      </c>
      <c r="J33" s="202"/>
      <c r="K33" s="200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</row>
    <row r="34" ht="15.75" customHeight="1">
      <c r="A34" s="220"/>
      <c r="B34" s="221"/>
      <c r="C34" s="222"/>
      <c r="D34" s="223"/>
      <c r="E34" s="224"/>
      <c r="F34" s="224"/>
      <c r="G34" s="224"/>
      <c r="H34" s="224"/>
      <c r="I34" s="224"/>
      <c r="J34" s="198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</row>
    <row r="35" ht="15.75" customHeight="1">
      <c r="A35" s="220"/>
      <c r="B35" s="221"/>
      <c r="C35" s="222"/>
      <c r="D35" s="223"/>
      <c r="E35" s="224"/>
      <c r="F35" s="224"/>
      <c r="G35" s="224"/>
      <c r="H35" s="224"/>
      <c r="I35" s="224"/>
      <c r="J35" s="198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</row>
    <row r="36" ht="15.75" customHeight="1">
      <c r="A36" s="220"/>
      <c r="B36" s="221"/>
      <c r="C36" s="222"/>
      <c r="D36" s="223"/>
      <c r="E36" s="224"/>
      <c r="F36" s="224"/>
      <c r="G36" s="224"/>
      <c r="H36" s="224"/>
      <c r="I36" s="224"/>
      <c r="J36" s="198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</row>
    <row r="37" ht="15.75" customHeight="1">
      <c r="A37" s="220"/>
      <c r="B37" s="221"/>
      <c r="C37" s="222"/>
      <c r="D37" s="223"/>
      <c r="E37" s="224"/>
      <c r="F37" s="224"/>
      <c r="G37" s="224"/>
      <c r="H37" s="224"/>
      <c r="I37" s="224"/>
      <c r="J37" s="198"/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  <c r="V37" s="216"/>
      <c r="W37" s="216"/>
      <c r="X37" s="216"/>
      <c r="Y37" s="216"/>
      <c r="Z37" s="216"/>
      <c r="AA37" s="216"/>
      <c r="AB37" s="216"/>
    </row>
    <row r="38" ht="15.75" customHeight="1">
      <c r="A38" s="220"/>
      <c r="B38" s="221"/>
      <c r="C38" s="222"/>
      <c r="D38" s="223"/>
      <c r="E38" s="224"/>
      <c r="F38" s="224"/>
      <c r="G38" s="224"/>
      <c r="H38" s="224"/>
      <c r="I38" s="224"/>
      <c r="J38" s="198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216"/>
      <c r="Y38" s="216"/>
      <c r="Z38" s="216"/>
      <c r="AA38" s="216"/>
      <c r="AB38" s="216"/>
    </row>
    <row r="39" ht="15.75" customHeight="1">
      <c r="A39" s="220"/>
      <c r="B39" s="221"/>
      <c r="C39" s="222"/>
      <c r="D39" s="223"/>
      <c r="E39" s="224"/>
      <c r="F39" s="224"/>
      <c r="G39" s="224"/>
      <c r="H39" s="224"/>
      <c r="I39" s="224"/>
      <c r="J39" s="198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  <c r="X39" s="216"/>
      <c r="Y39" s="216"/>
      <c r="Z39" s="216"/>
      <c r="AA39" s="216"/>
      <c r="AB39" s="216"/>
    </row>
    <row r="40" ht="15.75" customHeight="1">
      <c r="A40" s="220"/>
      <c r="B40" s="221"/>
      <c r="C40" s="222"/>
      <c r="D40" s="223"/>
      <c r="E40" s="224"/>
      <c r="F40" s="224"/>
      <c r="G40" s="224"/>
      <c r="H40" s="224"/>
      <c r="I40" s="224"/>
      <c r="J40" s="198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216"/>
      <c r="Y40" s="216"/>
      <c r="Z40" s="216"/>
      <c r="AA40" s="216"/>
      <c r="AB40" s="216"/>
    </row>
    <row r="41" ht="15.75" customHeight="1">
      <c r="A41" s="220"/>
      <c r="B41" s="221"/>
      <c r="C41" s="222"/>
      <c r="D41" s="223"/>
      <c r="E41" s="224"/>
      <c r="F41" s="224"/>
      <c r="G41" s="224"/>
      <c r="H41" s="224"/>
      <c r="I41" s="224"/>
      <c r="J41" s="198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</row>
    <row r="42" ht="15.75" customHeight="1">
      <c r="A42" s="225"/>
      <c r="B42" s="221"/>
      <c r="C42" s="222"/>
      <c r="D42" s="223"/>
      <c r="E42" s="224"/>
      <c r="F42" s="224"/>
      <c r="G42" s="224"/>
      <c r="H42" s="224"/>
      <c r="I42" s="224"/>
      <c r="J42" s="198"/>
      <c r="K42" s="216"/>
      <c r="L42" s="216"/>
      <c r="M42" s="216"/>
      <c r="N42" s="216"/>
      <c r="O42" s="216"/>
      <c r="P42" s="216"/>
      <c r="Q42" s="216"/>
      <c r="R42" s="216"/>
      <c r="S42" s="216"/>
      <c r="T42" s="216"/>
      <c r="U42" s="216"/>
      <c r="V42" s="216"/>
      <c r="W42" s="216"/>
      <c r="X42" s="216"/>
      <c r="Y42" s="216"/>
      <c r="Z42" s="216"/>
      <c r="AA42" s="216"/>
      <c r="AB42" s="216"/>
    </row>
    <row r="43" ht="15.75" customHeight="1">
      <c r="A43" s="220"/>
      <c r="B43" s="221"/>
      <c r="C43" s="222"/>
      <c r="D43" s="223"/>
      <c r="E43" s="224"/>
      <c r="F43" s="224"/>
      <c r="G43" s="224"/>
      <c r="H43" s="224"/>
      <c r="I43" s="224"/>
      <c r="J43" s="198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</row>
    <row r="44" ht="15.75" customHeight="1">
      <c r="A44" s="226"/>
      <c r="B44" s="221"/>
      <c r="C44" s="222"/>
      <c r="D44" s="223"/>
      <c r="E44" s="224"/>
      <c r="F44" s="224"/>
      <c r="G44" s="224"/>
      <c r="H44" s="224"/>
      <c r="I44" s="224"/>
      <c r="J44" s="198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16"/>
      <c r="X44" s="216"/>
      <c r="Y44" s="216"/>
      <c r="Z44" s="216"/>
      <c r="AA44" s="216"/>
      <c r="AB44" s="216"/>
    </row>
    <row r="45" ht="15.75" customHeight="1">
      <c r="A45" s="226"/>
      <c r="B45" s="221"/>
      <c r="C45" s="222"/>
      <c r="D45" s="223"/>
      <c r="E45" s="224"/>
      <c r="F45" s="224"/>
      <c r="G45" s="224"/>
      <c r="H45" s="224"/>
      <c r="I45" s="224"/>
      <c r="J45" s="198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</row>
    <row r="46" ht="15.75" customHeight="1">
      <c r="A46" s="226"/>
      <c r="B46" s="221"/>
      <c r="C46" s="222"/>
      <c r="D46" s="223"/>
      <c r="E46" s="224"/>
      <c r="F46" s="224"/>
      <c r="G46" s="224"/>
      <c r="H46" s="224"/>
      <c r="I46" s="224"/>
      <c r="J46" s="198"/>
      <c r="K46" s="216"/>
      <c r="L46" s="216"/>
      <c r="M46" s="216"/>
      <c r="N46" s="216"/>
      <c r="O46" s="216"/>
      <c r="P46" s="216"/>
      <c r="Q46" s="216"/>
      <c r="R46" s="216"/>
      <c r="S46" s="216"/>
      <c r="T46" s="216"/>
      <c r="U46" s="216"/>
      <c r="V46" s="216"/>
      <c r="W46" s="216"/>
      <c r="X46" s="216"/>
      <c r="Y46" s="216"/>
      <c r="Z46" s="216"/>
      <c r="AA46" s="216"/>
      <c r="AB46" s="216"/>
    </row>
    <row r="47" ht="15.75" customHeight="1">
      <c r="A47" s="226"/>
      <c r="B47" s="221"/>
      <c r="C47" s="222"/>
      <c r="D47" s="223"/>
      <c r="E47" s="224"/>
      <c r="F47" s="224"/>
      <c r="G47" s="224"/>
      <c r="H47" s="224"/>
      <c r="I47" s="224"/>
      <c r="J47" s="198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</row>
    <row r="48" ht="15.75" customHeight="1">
      <c r="A48" s="225"/>
      <c r="B48" s="221"/>
      <c r="C48" s="222"/>
      <c r="D48" s="223"/>
      <c r="E48" s="224"/>
      <c r="F48" s="224"/>
      <c r="G48" s="224"/>
      <c r="H48" s="224"/>
      <c r="I48" s="224"/>
      <c r="J48" s="198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16"/>
      <c r="AB48" s="216"/>
    </row>
    <row r="49" ht="15.75" customHeight="1">
      <c r="A49" s="225"/>
      <c r="B49" s="221"/>
      <c r="C49" s="222"/>
      <c r="D49" s="223"/>
      <c r="E49" s="224"/>
      <c r="F49" s="224"/>
      <c r="G49" s="224"/>
      <c r="H49" s="224"/>
      <c r="I49" s="224"/>
      <c r="J49" s="198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  <c r="V49" s="216"/>
      <c r="W49" s="216"/>
      <c r="X49" s="216"/>
      <c r="Y49" s="216"/>
      <c r="Z49" s="216"/>
      <c r="AA49" s="216"/>
      <c r="AB49" s="216"/>
    </row>
    <row r="50" ht="15.75" customHeight="1">
      <c r="A50" s="226"/>
      <c r="B50" s="221"/>
      <c r="C50" s="222"/>
      <c r="D50" s="223"/>
      <c r="E50" s="224"/>
      <c r="F50" s="224"/>
      <c r="G50" s="224"/>
      <c r="H50" s="224"/>
      <c r="I50" s="224"/>
      <c r="J50" s="198"/>
      <c r="K50" s="216"/>
      <c r="L50" s="216"/>
      <c r="M50" s="216"/>
      <c r="N50" s="216"/>
      <c r="O50" s="216"/>
      <c r="P50" s="216"/>
      <c r="Q50" s="216"/>
      <c r="R50" s="216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</row>
    <row r="51" ht="15.75" customHeight="1">
      <c r="A51" s="225"/>
      <c r="B51" s="221"/>
      <c r="C51" s="222"/>
      <c r="D51" s="223"/>
      <c r="E51" s="224"/>
      <c r="F51" s="224"/>
      <c r="G51" s="224"/>
      <c r="H51" s="224"/>
      <c r="I51" s="224"/>
      <c r="J51" s="198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216"/>
      <c r="AA51" s="216"/>
      <c r="AB51" s="216"/>
    </row>
    <row r="52" ht="15.75" customHeight="1">
      <c r="A52" s="226"/>
      <c r="B52" s="221"/>
      <c r="C52" s="222"/>
      <c r="D52" s="223"/>
      <c r="E52" s="224"/>
      <c r="F52" s="224"/>
      <c r="G52" s="224"/>
      <c r="H52" s="224"/>
      <c r="I52" s="224"/>
      <c r="J52" s="198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216"/>
      <c r="AA52" s="216"/>
      <c r="AB52" s="216"/>
    </row>
    <row r="53" ht="15.75" customHeight="1">
      <c r="A53" s="226"/>
      <c r="B53" s="221"/>
      <c r="C53" s="222"/>
      <c r="D53" s="223"/>
      <c r="E53" s="224"/>
      <c r="F53" s="224"/>
      <c r="G53" s="224"/>
      <c r="H53" s="224"/>
      <c r="I53" s="224"/>
      <c r="J53" s="198"/>
      <c r="K53" s="216"/>
      <c r="L53" s="216"/>
      <c r="M53" s="216"/>
      <c r="N53" s="216"/>
      <c r="O53" s="216"/>
      <c r="P53" s="216"/>
      <c r="Q53" s="216"/>
      <c r="R53" s="216"/>
      <c r="S53" s="216"/>
      <c r="T53" s="216"/>
      <c r="U53" s="216"/>
      <c r="V53" s="216"/>
      <c r="W53" s="216"/>
      <c r="X53" s="216"/>
      <c r="Y53" s="216"/>
      <c r="Z53" s="216"/>
      <c r="AA53" s="216"/>
      <c r="AB53" s="216"/>
    </row>
    <row r="54" ht="15.75" customHeight="1">
      <c r="A54" s="226"/>
      <c r="B54" s="221"/>
      <c r="C54" s="222"/>
      <c r="D54" s="223"/>
      <c r="E54" s="224"/>
      <c r="F54" s="224"/>
      <c r="G54" s="224"/>
      <c r="H54" s="224"/>
      <c r="I54" s="224"/>
      <c r="J54" s="198"/>
      <c r="K54" s="216"/>
      <c r="L54" s="216"/>
      <c r="M54" s="216"/>
      <c r="N54" s="216"/>
      <c r="O54" s="216"/>
      <c r="P54" s="216"/>
      <c r="Q54" s="216"/>
      <c r="R54" s="216"/>
      <c r="S54" s="216"/>
      <c r="T54" s="216"/>
      <c r="U54" s="216"/>
      <c r="V54" s="216"/>
      <c r="W54" s="216"/>
      <c r="X54" s="216"/>
      <c r="Y54" s="216"/>
      <c r="Z54" s="216"/>
      <c r="AA54" s="216"/>
      <c r="AB54" s="216"/>
    </row>
    <row r="55" ht="15.75" customHeight="1">
      <c r="A55" s="226"/>
      <c r="B55" s="221"/>
      <c r="C55" s="222"/>
      <c r="D55" s="223"/>
      <c r="E55" s="224"/>
      <c r="F55" s="224"/>
      <c r="G55" s="224"/>
      <c r="H55" s="224"/>
      <c r="I55" s="224"/>
      <c r="J55" s="198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</row>
    <row r="56" ht="15.75" customHeight="1">
      <c r="A56" s="227"/>
      <c r="B56" s="228"/>
      <c r="C56" s="229"/>
      <c r="D56" s="230"/>
      <c r="E56" s="231"/>
      <c r="F56" s="231"/>
      <c r="G56" s="231"/>
      <c r="H56" s="231"/>
      <c r="I56" s="231"/>
      <c r="J56" s="232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</row>
    <row r="57" ht="15.75" customHeight="1">
      <c r="A57" s="233"/>
      <c r="B57" s="228"/>
      <c r="C57" s="229"/>
      <c r="D57" s="230"/>
      <c r="E57" s="231"/>
      <c r="F57" s="231"/>
      <c r="G57" s="231"/>
      <c r="H57" s="231"/>
      <c r="I57" s="231"/>
      <c r="J57" s="232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</row>
    <row r="58" ht="15.75" customHeight="1">
      <c r="A58" s="234"/>
      <c r="B58" s="228"/>
      <c r="C58" s="229"/>
      <c r="D58" s="230"/>
      <c r="E58" s="231"/>
      <c r="F58" s="231"/>
      <c r="G58" s="231"/>
      <c r="H58" s="231"/>
      <c r="I58" s="231"/>
      <c r="J58" s="232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86"/>
    </row>
    <row r="59" ht="15.75" customHeight="1">
      <c r="A59" s="227"/>
      <c r="B59" s="228"/>
      <c r="C59" s="229"/>
      <c r="D59" s="230"/>
      <c r="E59" s="231"/>
      <c r="F59" s="231"/>
      <c r="G59" s="231"/>
      <c r="H59" s="231"/>
      <c r="I59" s="231"/>
      <c r="J59" s="232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6"/>
      <c r="AB59" s="186"/>
    </row>
    <row r="60" ht="15.75" customHeight="1">
      <c r="A60" s="234"/>
      <c r="B60" s="228"/>
      <c r="C60" s="229"/>
      <c r="D60" s="230"/>
      <c r="E60" s="231"/>
      <c r="F60" s="231"/>
      <c r="G60" s="231"/>
      <c r="H60" s="231"/>
      <c r="I60" s="231"/>
      <c r="J60" s="232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</row>
    <row r="61" ht="15.75" customHeight="1">
      <c r="A61" s="234"/>
      <c r="B61" s="228"/>
      <c r="C61" s="235"/>
      <c r="D61" s="230"/>
      <c r="E61" s="231"/>
      <c r="F61" s="231"/>
      <c r="G61" s="231"/>
      <c r="H61" s="231"/>
      <c r="I61" s="231"/>
      <c r="J61" s="232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</row>
    <row r="62" ht="15.75" customHeight="1">
      <c r="A62" s="234"/>
      <c r="B62" s="228"/>
      <c r="C62" s="235"/>
      <c r="D62" s="230"/>
      <c r="E62" s="231"/>
      <c r="F62" s="231"/>
      <c r="G62" s="231"/>
      <c r="H62" s="231"/>
      <c r="I62" s="231"/>
      <c r="J62" s="232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86"/>
    </row>
    <row r="63" ht="15.75" customHeight="1">
      <c r="A63" s="227"/>
      <c r="B63" s="228"/>
      <c r="C63" s="235"/>
      <c r="D63" s="230"/>
      <c r="E63" s="231"/>
      <c r="F63" s="231"/>
      <c r="G63" s="231"/>
      <c r="H63" s="231"/>
      <c r="I63" s="231"/>
      <c r="J63" s="232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</row>
    <row r="64" ht="15.75" customHeight="1">
      <c r="A64" s="234"/>
      <c r="B64" s="228"/>
      <c r="C64" s="235"/>
      <c r="D64" s="230"/>
      <c r="E64" s="231"/>
      <c r="F64" s="231"/>
      <c r="G64" s="231"/>
      <c r="H64" s="231"/>
      <c r="I64" s="231"/>
      <c r="J64" s="232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</row>
    <row r="65" ht="15.75" customHeight="1">
      <c r="A65" s="234"/>
      <c r="B65" s="228"/>
      <c r="C65" s="235"/>
      <c r="D65" s="230"/>
      <c r="E65" s="231"/>
      <c r="F65" s="231"/>
      <c r="G65" s="231"/>
      <c r="H65" s="231"/>
      <c r="I65" s="231"/>
      <c r="J65" s="232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</row>
    <row r="66" ht="15.75" customHeight="1">
      <c r="A66" s="234"/>
      <c r="B66" s="228"/>
      <c r="C66" s="235"/>
      <c r="D66" s="230"/>
      <c r="E66" s="231"/>
      <c r="F66" s="231"/>
      <c r="G66" s="231"/>
      <c r="H66" s="231"/>
      <c r="I66" s="231"/>
      <c r="J66" s="232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6"/>
      <c r="AB66" s="186"/>
    </row>
    <row r="67" ht="15.75" customHeight="1">
      <c r="A67" s="234"/>
      <c r="B67" s="228"/>
      <c r="C67" s="235"/>
      <c r="D67" s="230"/>
      <c r="E67" s="231"/>
      <c r="F67" s="231"/>
      <c r="G67" s="231"/>
      <c r="H67" s="231"/>
      <c r="I67" s="231"/>
      <c r="J67" s="232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6"/>
      <c r="AB67" s="186"/>
    </row>
    <row r="68" ht="15.75" customHeight="1">
      <c r="A68" s="234"/>
      <c r="B68" s="228"/>
      <c r="C68" s="235"/>
      <c r="D68" s="230"/>
      <c r="E68" s="231"/>
      <c r="F68" s="231"/>
      <c r="G68" s="231"/>
      <c r="H68" s="231"/>
      <c r="I68" s="231"/>
      <c r="J68" s="232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</row>
    <row r="69" ht="15.75" customHeight="1">
      <c r="A69" s="234"/>
      <c r="B69" s="228"/>
      <c r="C69" s="235"/>
      <c r="D69" s="230"/>
      <c r="E69" s="231"/>
      <c r="F69" s="231"/>
      <c r="G69" s="231"/>
      <c r="H69" s="231"/>
      <c r="I69" s="231"/>
      <c r="J69" s="232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6"/>
      <c r="AB69" s="186"/>
    </row>
    <row r="70" ht="15.75" customHeight="1">
      <c r="A70" s="234"/>
      <c r="B70" s="228"/>
      <c r="C70" s="235"/>
      <c r="D70" s="230"/>
      <c r="E70" s="231"/>
      <c r="F70" s="231"/>
      <c r="G70" s="231"/>
      <c r="H70" s="231"/>
      <c r="I70" s="231"/>
      <c r="J70" s="232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86"/>
    </row>
    <row r="71" ht="15.75" customHeight="1">
      <c r="A71" s="234"/>
      <c r="B71" s="228"/>
      <c r="C71" s="235"/>
      <c r="D71" s="230"/>
      <c r="E71" s="231"/>
      <c r="F71" s="231"/>
      <c r="G71" s="231"/>
      <c r="H71" s="231"/>
      <c r="I71" s="231"/>
      <c r="J71" s="232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</row>
    <row r="72" ht="15.75" customHeight="1">
      <c r="A72" s="227"/>
      <c r="B72" s="228"/>
      <c r="C72" s="235"/>
      <c r="D72" s="230"/>
      <c r="E72" s="231"/>
      <c r="F72" s="231"/>
      <c r="G72" s="231"/>
      <c r="H72" s="231"/>
      <c r="I72" s="231"/>
      <c r="J72" s="232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</row>
    <row r="73" ht="15.75" customHeight="1">
      <c r="A73" s="234"/>
      <c r="B73" s="228"/>
      <c r="C73" s="235"/>
      <c r="D73" s="230"/>
      <c r="E73" s="231"/>
      <c r="F73" s="231"/>
      <c r="G73" s="231"/>
      <c r="H73" s="231"/>
      <c r="I73" s="231"/>
      <c r="J73" s="232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</row>
    <row r="74" ht="15.75" customHeight="1">
      <c r="A74" s="234"/>
      <c r="B74" s="228"/>
      <c r="C74" s="235"/>
      <c r="D74" s="230"/>
      <c r="E74" s="231"/>
      <c r="F74" s="231"/>
      <c r="G74" s="231"/>
      <c r="H74" s="231"/>
      <c r="I74" s="231"/>
      <c r="J74" s="232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</row>
    <row r="75" ht="15.75" customHeight="1">
      <c r="A75" s="234"/>
      <c r="B75" s="228"/>
      <c r="C75" s="235"/>
      <c r="D75" s="230"/>
      <c r="E75" s="231"/>
      <c r="F75" s="231"/>
      <c r="G75" s="231"/>
      <c r="H75" s="231"/>
      <c r="I75" s="231"/>
      <c r="J75" s="232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</row>
    <row r="76" ht="15.75" customHeight="1">
      <c r="A76" s="234"/>
      <c r="B76" s="228"/>
      <c r="C76" s="235"/>
      <c r="D76" s="230"/>
      <c r="E76" s="231"/>
      <c r="F76" s="231"/>
      <c r="G76" s="231"/>
      <c r="H76" s="231"/>
      <c r="I76" s="231"/>
      <c r="J76" s="232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</row>
    <row r="77" ht="15.75" customHeight="1">
      <c r="A77" s="234"/>
      <c r="B77" s="228"/>
      <c r="C77" s="235"/>
      <c r="D77" s="230"/>
      <c r="E77" s="231"/>
      <c r="F77" s="231"/>
      <c r="G77" s="231"/>
      <c r="H77" s="231"/>
      <c r="I77" s="231"/>
      <c r="J77" s="232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</row>
    <row r="78" ht="15.75" customHeight="1">
      <c r="A78" s="234"/>
      <c r="B78" s="228"/>
      <c r="C78" s="235"/>
      <c r="D78" s="230"/>
      <c r="E78" s="231"/>
      <c r="F78" s="231"/>
      <c r="G78" s="231"/>
      <c r="H78" s="231"/>
      <c r="I78" s="231"/>
      <c r="J78" s="232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</row>
    <row r="79" ht="15.75" customHeight="1">
      <c r="A79" s="227"/>
      <c r="B79" s="228"/>
      <c r="C79" s="235"/>
      <c r="D79" s="230"/>
      <c r="E79" s="231"/>
      <c r="F79" s="231"/>
      <c r="G79" s="231"/>
      <c r="H79" s="231"/>
      <c r="I79" s="231"/>
      <c r="J79" s="232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</row>
    <row r="80" ht="15.75" customHeight="1">
      <c r="A80" s="234"/>
      <c r="B80" s="228"/>
      <c r="C80" s="235"/>
      <c r="D80" s="230"/>
      <c r="E80" s="231"/>
      <c r="F80" s="231"/>
      <c r="G80" s="231"/>
      <c r="H80" s="231"/>
      <c r="I80" s="231"/>
      <c r="J80" s="232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</row>
    <row r="81" ht="15.75" customHeight="1">
      <c r="A81" s="234"/>
      <c r="B81" s="228"/>
      <c r="C81" s="235"/>
      <c r="D81" s="230"/>
      <c r="E81" s="231"/>
      <c r="F81" s="231"/>
      <c r="G81" s="231"/>
      <c r="H81" s="231"/>
      <c r="I81" s="231"/>
      <c r="J81" s="232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</row>
    <row r="82" ht="15.75" customHeight="1">
      <c r="A82" s="234"/>
      <c r="B82" s="228"/>
      <c r="C82" s="235"/>
      <c r="D82" s="230"/>
      <c r="E82" s="231"/>
      <c r="F82" s="231"/>
      <c r="G82" s="231"/>
      <c r="H82" s="231"/>
      <c r="I82" s="231"/>
      <c r="J82" s="232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</row>
    <row r="83" ht="15.75" customHeight="1">
      <c r="A83" s="234"/>
      <c r="B83" s="228"/>
      <c r="C83" s="235"/>
      <c r="D83" s="230"/>
      <c r="E83" s="231"/>
      <c r="F83" s="231"/>
      <c r="G83" s="231"/>
      <c r="H83" s="231"/>
      <c r="I83" s="231"/>
      <c r="J83" s="232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</row>
    <row r="84" ht="15.75" customHeight="1">
      <c r="A84" s="234"/>
      <c r="B84" s="228"/>
      <c r="C84" s="235"/>
      <c r="D84" s="230"/>
      <c r="E84" s="231"/>
      <c r="F84" s="231"/>
      <c r="G84" s="231"/>
      <c r="H84" s="231"/>
      <c r="I84" s="231"/>
      <c r="J84" s="232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</row>
    <row r="85" ht="15.75" customHeight="1">
      <c r="A85" s="234"/>
      <c r="B85" s="228"/>
      <c r="C85" s="235"/>
      <c r="D85" s="230"/>
      <c r="E85" s="231"/>
      <c r="F85" s="231"/>
      <c r="G85" s="231"/>
      <c r="H85" s="231"/>
      <c r="I85" s="231"/>
      <c r="J85" s="232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</row>
    <row r="86" ht="15.75" customHeight="1">
      <c r="A86" s="234"/>
      <c r="B86" s="228"/>
      <c r="C86" s="235"/>
      <c r="D86" s="230"/>
      <c r="E86" s="231"/>
      <c r="F86" s="231"/>
      <c r="G86" s="231"/>
      <c r="H86" s="231"/>
      <c r="I86" s="231"/>
      <c r="J86" s="232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</row>
    <row r="87" ht="15.75" customHeight="1">
      <c r="A87" s="234"/>
      <c r="B87" s="228"/>
      <c r="C87" s="235"/>
      <c r="D87" s="230"/>
      <c r="E87" s="231"/>
      <c r="F87" s="231"/>
      <c r="G87" s="231"/>
      <c r="H87" s="231"/>
      <c r="I87" s="231"/>
      <c r="J87" s="232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</row>
    <row r="88" ht="15.75" customHeight="1">
      <c r="A88" s="234"/>
      <c r="B88" s="228"/>
      <c r="C88" s="235"/>
      <c r="D88" s="230"/>
      <c r="E88" s="231"/>
      <c r="F88" s="231"/>
      <c r="G88" s="231"/>
      <c r="H88" s="231"/>
      <c r="I88" s="231"/>
      <c r="J88" s="232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</row>
    <row r="89" ht="15.75" customHeight="1">
      <c r="A89" s="234"/>
      <c r="B89" s="228"/>
      <c r="C89" s="235"/>
      <c r="D89" s="230"/>
      <c r="E89" s="231"/>
      <c r="F89" s="231"/>
      <c r="G89" s="231"/>
      <c r="H89" s="231"/>
      <c r="I89" s="231"/>
      <c r="J89" s="232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</row>
    <row r="90" ht="15.75" customHeight="1">
      <c r="A90" s="233"/>
      <c r="B90" s="228"/>
      <c r="C90" s="235"/>
      <c r="D90" s="230"/>
      <c r="E90" s="231"/>
      <c r="F90" s="231"/>
      <c r="G90" s="231"/>
      <c r="H90" s="231"/>
      <c r="I90" s="231"/>
      <c r="J90" s="232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</row>
    <row r="91" ht="15.75" customHeight="1">
      <c r="A91" s="234"/>
      <c r="B91" s="228"/>
      <c r="C91" s="235"/>
      <c r="D91" s="230"/>
      <c r="E91" s="231"/>
      <c r="F91" s="231"/>
      <c r="G91" s="231"/>
      <c r="H91" s="231"/>
      <c r="I91" s="231"/>
      <c r="J91" s="232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</row>
    <row r="92" ht="15.75" customHeight="1">
      <c r="A92" s="234"/>
      <c r="B92" s="228"/>
      <c r="C92" s="235"/>
      <c r="D92" s="230"/>
      <c r="E92" s="231"/>
      <c r="F92" s="231"/>
      <c r="G92" s="231"/>
      <c r="H92" s="231"/>
      <c r="I92" s="231"/>
      <c r="J92" s="232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</row>
    <row r="93" ht="15.75" customHeight="1">
      <c r="A93" s="234"/>
      <c r="B93" s="228"/>
      <c r="C93" s="235"/>
      <c r="D93" s="230"/>
      <c r="E93" s="231"/>
      <c r="F93" s="231"/>
      <c r="G93" s="231"/>
      <c r="H93" s="231"/>
      <c r="I93" s="231"/>
      <c r="J93" s="232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</row>
    <row r="94" ht="15.75" customHeight="1">
      <c r="A94" s="234"/>
      <c r="B94" s="228"/>
      <c r="C94" s="235"/>
      <c r="D94" s="230"/>
      <c r="E94" s="231"/>
      <c r="F94" s="231"/>
      <c r="G94" s="231"/>
      <c r="H94" s="231"/>
      <c r="I94" s="231"/>
      <c r="J94" s="232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</row>
    <row r="95" ht="15.75" customHeight="1">
      <c r="A95" s="234"/>
      <c r="B95" s="228"/>
      <c r="C95" s="235"/>
      <c r="D95" s="230"/>
      <c r="E95" s="231"/>
      <c r="F95" s="231"/>
      <c r="G95" s="231"/>
      <c r="H95" s="231"/>
      <c r="I95" s="231"/>
      <c r="J95" s="232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</row>
    <row r="96" ht="15.75" customHeight="1">
      <c r="A96" s="227"/>
      <c r="B96" s="228"/>
      <c r="C96" s="235"/>
      <c r="D96" s="230"/>
      <c r="E96" s="231"/>
      <c r="F96" s="231"/>
      <c r="G96" s="231"/>
      <c r="H96" s="231"/>
      <c r="I96" s="231"/>
      <c r="J96" s="232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6"/>
    </row>
    <row r="97" ht="15.75" customHeight="1">
      <c r="A97" s="227"/>
      <c r="B97" s="228"/>
      <c r="C97" s="235"/>
      <c r="D97" s="230"/>
      <c r="E97" s="231"/>
      <c r="F97" s="231"/>
      <c r="G97" s="231"/>
      <c r="H97" s="231"/>
      <c r="I97" s="231"/>
      <c r="J97" s="232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6"/>
    </row>
    <row r="98" ht="15.75" customHeight="1">
      <c r="A98" s="234"/>
      <c r="B98" s="228"/>
      <c r="C98" s="235"/>
      <c r="D98" s="230"/>
      <c r="E98" s="231"/>
      <c r="F98" s="231"/>
      <c r="G98" s="231"/>
      <c r="H98" s="231"/>
      <c r="I98" s="231"/>
      <c r="J98" s="232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</row>
    <row r="99" ht="15.75" customHeight="1">
      <c r="A99" s="234"/>
      <c r="B99" s="228"/>
      <c r="C99" s="235"/>
      <c r="D99" s="230"/>
      <c r="E99" s="231"/>
      <c r="F99" s="231"/>
      <c r="G99" s="231"/>
      <c r="H99" s="231"/>
      <c r="I99" s="231"/>
      <c r="J99" s="232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</row>
    <row r="100" ht="15.75" customHeight="1">
      <c r="A100" s="234"/>
      <c r="B100" s="228"/>
      <c r="C100" s="235"/>
      <c r="D100" s="230"/>
      <c r="E100" s="231"/>
      <c r="F100" s="231"/>
      <c r="G100" s="231"/>
      <c r="H100" s="231"/>
      <c r="I100" s="231"/>
      <c r="J100" s="232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</row>
    <row r="101" ht="15.75" customHeight="1">
      <c r="A101" s="233"/>
      <c r="B101" s="228"/>
      <c r="C101" s="235"/>
      <c r="D101" s="230"/>
      <c r="E101" s="231"/>
      <c r="F101" s="231"/>
      <c r="G101" s="231"/>
      <c r="H101" s="231"/>
      <c r="I101" s="231"/>
      <c r="J101" s="232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</row>
    <row r="102" ht="15.75" customHeight="1">
      <c r="A102" s="227"/>
      <c r="B102" s="228"/>
      <c r="C102" s="235"/>
      <c r="D102" s="230"/>
      <c r="E102" s="231"/>
      <c r="F102" s="231"/>
      <c r="G102" s="231"/>
      <c r="H102" s="231"/>
      <c r="I102" s="231"/>
      <c r="J102" s="232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</row>
    <row r="103" ht="15.75" customHeight="1">
      <c r="A103" s="234"/>
      <c r="B103" s="228"/>
      <c r="C103" s="235"/>
      <c r="D103" s="230"/>
      <c r="E103" s="231"/>
      <c r="F103" s="231"/>
      <c r="G103" s="231"/>
      <c r="H103" s="231"/>
      <c r="I103" s="231"/>
      <c r="J103" s="232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</row>
    <row r="104" ht="15.75" customHeight="1">
      <c r="A104" s="234"/>
      <c r="B104" s="228"/>
      <c r="C104" s="235"/>
      <c r="D104" s="230"/>
      <c r="E104" s="231"/>
      <c r="F104" s="231"/>
      <c r="G104" s="231"/>
      <c r="H104" s="231"/>
      <c r="I104" s="231"/>
      <c r="J104" s="232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</row>
    <row r="105" ht="15.75" customHeight="1">
      <c r="A105" s="233"/>
      <c r="B105" s="228"/>
      <c r="C105" s="235"/>
      <c r="D105" s="230"/>
      <c r="E105" s="231"/>
      <c r="F105" s="231"/>
      <c r="G105" s="231"/>
      <c r="H105" s="231"/>
      <c r="I105" s="231"/>
      <c r="J105" s="232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</row>
    <row r="106" ht="15.75" customHeight="1">
      <c r="A106" s="233"/>
      <c r="B106" s="228"/>
      <c r="C106" s="235"/>
      <c r="D106" s="230"/>
      <c r="E106" s="231"/>
      <c r="F106" s="231"/>
      <c r="G106" s="231"/>
      <c r="H106" s="231"/>
      <c r="I106" s="231"/>
      <c r="J106" s="232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</row>
    <row r="107" ht="15.75" customHeight="1">
      <c r="A107" s="233"/>
      <c r="B107" s="228"/>
      <c r="C107" s="235"/>
      <c r="D107" s="230"/>
      <c r="E107" s="231"/>
      <c r="F107" s="231"/>
      <c r="G107" s="231"/>
      <c r="H107" s="231"/>
      <c r="I107" s="231"/>
      <c r="J107" s="232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</row>
    <row r="108" ht="15.75" customHeight="1">
      <c r="A108" s="233"/>
      <c r="B108" s="228"/>
      <c r="C108" s="235"/>
      <c r="D108" s="230"/>
      <c r="E108" s="231"/>
      <c r="F108" s="231"/>
      <c r="G108" s="231"/>
      <c r="H108" s="231"/>
      <c r="I108" s="231"/>
      <c r="J108" s="232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</row>
    <row r="109" ht="15.75" customHeight="1">
      <c r="A109" s="233"/>
      <c r="B109" s="228"/>
      <c r="C109" s="235"/>
      <c r="D109" s="236"/>
      <c r="E109" s="237"/>
      <c r="F109" s="238"/>
      <c r="G109" s="171"/>
      <c r="H109" s="172"/>
      <c r="I109" s="239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</row>
    <row r="110" ht="15.75" customHeight="1">
      <c r="A110" s="233"/>
      <c r="B110" s="228"/>
      <c r="C110" s="235"/>
      <c r="D110" s="236"/>
      <c r="E110" s="237"/>
      <c r="F110" s="238"/>
      <c r="G110" s="171"/>
      <c r="H110" s="172"/>
      <c r="I110" s="239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</row>
    <row r="111" ht="15.75" customHeight="1">
      <c r="A111" s="233"/>
      <c r="B111" s="228"/>
      <c r="C111" s="235"/>
      <c r="D111" s="236"/>
      <c r="E111" s="237"/>
      <c r="F111" s="238"/>
      <c r="G111" s="171"/>
      <c r="H111" s="172"/>
      <c r="I111" s="239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</row>
    <row r="112" ht="15.75" customHeight="1">
      <c r="A112" s="233"/>
      <c r="B112" s="228"/>
      <c r="C112" s="235"/>
      <c r="D112" s="236"/>
      <c r="E112" s="237"/>
      <c r="F112" s="238"/>
      <c r="G112" s="171"/>
      <c r="H112" s="172"/>
      <c r="I112" s="239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</row>
    <row r="113" ht="15.75" customHeight="1">
      <c r="A113" s="233"/>
      <c r="B113" s="228"/>
      <c r="C113" s="235"/>
      <c r="D113" s="236"/>
      <c r="E113" s="237"/>
      <c r="F113" s="238"/>
      <c r="G113" s="171"/>
      <c r="H113" s="172"/>
      <c r="I113" s="239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</row>
    <row r="114" ht="15.75" customHeight="1">
      <c r="A114" s="233"/>
      <c r="B114" s="228"/>
      <c r="C114" s="235"/>
      <c r="D114" s="236"/>
      <c r="E114" s="237"/>
      <c r="F114" s="238"/>
      <c r="G114" s="171"/>
      <c r="H114" s="172"/>
      <c r="I114" s="239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</row>
    <row r="115" ht="15.75" customHeight="1">
      <c r="A115" s="233"/>
      <c r="B115" s="228"/>
      <c r="C115" s="235"/>
      <c r="D115" s="236"/>
      <c r="E115" s="237"/>
      <c r="F115" s="238"/>
      <c r="G115" s="171"/>
      <c r="H115" s="172"/>
      <c r="I115" s="239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</row>
    <row r="116" ht="15.75" customHeight="1">
      <c r="A116" s="233"/>
      <c r="B116" s="228"/>
      <c r="C116" s="235"/>
      <c r="D116" s="236"/>
      <c r="E116" s="237"/>
      <c r="F116" s="238"/>
      <c r="G116" s="171"/>
      <c r="H116" s="172"/>
      <c r="I116" s="239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</row>
    <row r="117" ht="15.75" customHeight="1">
      <c r="A117" s="233"/>
      <c r="B117" s="228"/>
      <c r="C117" s="235"/>
      <c r="D117" s="236"/>
      <c r="E117" s="237"/>
      <c r="F117" s="238"/>
      <c r="G117" s="171"/>
      <c r="H117" s="172"/>
      <c r="I117" s="239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</row>
    <row r="118" ht="15.75" customHeight="1">
      <c r="A118" s="233"/>
      <c r="B118" s="228"/>
      <c r="C118" s="235"/>
      <c r="D118" s="236"/>
      <c r="E118" s="237"/>
      <c r="F118" s="238"/>
      <c r="G118" s="171"/>
      <c r="H118" s="172"/>
      <c r="I118" s="239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</row>
    <row r="119" ht="15.75" customHeight="1">
      <c r="A119" s="233"/>
      <c r="B119" s="228"/>
      <c r="C119" s="235"/>
      <c r="D119" s="236"/>
      <c r="E119" s="237"/>
      <c r="F119" s="238"/>
      <c r="G119" s="171"/>
      <c r="H119" s="172"/>
      <c r="I119" s="239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</row>
    <row r="120" ht="15.75" customHeight="1">
      <c r="A120" s="233"/>
      <c r="B120" s="228"/>
      <c r="C120" s="235"/>
      <c r="D120" s="236"/>
      <c r="E120" s="237"/>
      <c r="F120" s="238"/>
      <c r="G120" s="171"/>
      <c r="H120" s="172"/>
      <c r="I120" s="239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</row>
    <row r="121" ht="15.75" customHeight="1">
      <c r="A121" s="233"/>
      <c r="B121" s="228"/>
      <c r="C121" s="235"/>
      <c r="D121" s="236"/>
      <c r="E121" s="237"/>
      <c r="F121" s="238"/>
      <c r="G121" s="171"/>
      <c r="H121" s="172"/>
      <c r="I121" s="239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</row>
    <row r="122" ht="15.75" customHeight="1">
      <c r="A122" s="233"/>
      <c r="B122" s="228"/>
      <c r="C122" s="235"/>
      <c r="D122" s="236"/>
      <c r="E122" s="237"/>
      <c r="F122" s="238"/>
      <c r="G122" s="171"/>
      <c r="H122" s="172"/>
      <c r="I122" s="239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</row>
    <row r="123" ht="15.75" customHeight="1">
      <c r="A123" s="233"/>
      <c r="B123" s="228"/>
      <c r="C123" s="235"/>
      <c r="D123" s="236"/>
      <c r="E123" s="237"/>
      <c r="F123" s="238"/>
      <c r="G123" s="171"/>
      <c r="H123" s="172"/>
      <c r="I123" s="239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</row>
    <row r="124" ht="15.75" customHeight="1">
      <c r="A124" s="233"/>
      <c r="B124" s="228"/>
      <c r="C124" s="235"/>
      <c r="D124" s="236"/>
      <c r="E124" s="237"/>
      <c r="F124" s="238"/>
      <c r="G124" s="171"/>
      <c r="H124" s="172"/>
      <c r="I124" s="239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</row>
    <row r="125" ht="15.75" customHeight="1">
      <c r="A125" s="233"/>
      <c r="B125" s="228"/>
      <c r="C125" s="235"/>
      <c r="D125" s="236"/>
      <c r="E125" s="237"/>
      <c r="F125" s="238"/>
      <c r="G125" s="171"/>
      <c r="H125" s="172"/>
      <c r="I125" s="239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</row>
    <row r="126" ht="15.75" customHeight="1">
      <c r="A126" s="233"/>
      <c r="B126" s="228"/>
      <c r="C126" s="235"/>
      <c r="D126" s="236"/>
      <c r="E126" s="237"/>
      <c r="F126" s="238"/>
      <c r="G126" s="171"/>
      <c r="H126" s="172"/>
      <c r="I126" s="239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</row>
    <row r="127" ht="15.75" customHeight="1">
      <c r="A127" s="233"/>
      <c r="B127" s="228"/>
      <c r="C127" s="235"/>
      <c r="D127" s="236"/>
      <c r="E127" s="237"/>
      <c r="F127" s="238"/>
      <c r="G127" s="171"/>
      <c r="H127" s="172"/>
      <c r="I127" s="239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</row>
    <row r="128" ht="15.75" customHeight="1">
      <c r="A128" s="227"/>
      <c r="B128" s="228"/>
      <c r="C128" s="235"/>
      <c r="D128" s="236"/>
      <c r="E128" s="237"/>
      <c r="F128" s="238"/>
      <c r="G128" s="171"/>
      <c r="H128" s="172"/>
      <c r="I128" s="239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</row>
    <row r="129" ht="15.75" customHeight="1">
      <c r="A129" s="233"/>
      <c r="B129" s="228"/>
      <c r="C129" s="235"/>
      <c r="D129" s="236"/>
      <c r="E129" s="237"/>
      <c r="F129" s="238"/>
      <c r="G129" s="171"/>
      <c r="H129" s="172"/>
      <c r="I129" s="239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</row>
    <row r="130" ht="15.75" customHeight="1">
      <c r="A130" s="234"/>
      <c r="B130" s="228"/>
      <c r="C130" s="235"/>
      <c r="D130" s="236"/>
      <c r="E130" s="237"/>
      <c r="F130" s="238"/>
      <c r="G130" s="171"/>
      <c r="H130" s="172"/>
      <c r="I130" s="239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</row>
    <row r="131" ht="15.75" customHeight="1">
      <c r="A131" s="234"/>
      <c r="B131" s="228"/>
      <c r="C131" s="235"/>
      <c r="D131" s="236"/>
      <c r="E131" s="237"/>
      <c r="F131" s="238"/>
      <c r="G131" s="171"/>
      <c r="H131" s="172"/>
      <c r="I131" s="239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</row>
    <row r="132" ht="15.75" customHeight="1">
      <c r="A132" s="234"/>
      <c r="B132" s="228"/>
      <c r="C132" s="235"/>
      <c r="D132" s="236"/>
      <c r="E132" s="237"/>
      <c r="F132" s="238"/>
      <c r="G132" s="171"/>
      <c r="H132" s="172"/>
      <c r="I132" s="239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</row>
    <row r="133" ht="15.75" customHeight="1">
      <c r="A133" s="234"/>
      <c r="B133" s="228"/>
      <c r="C133" s="235"/>
      <c r="D133" s="236"/>
      <c r="E133" s="237"/>
      <c r="F133" s="238"/>
      <c r="G133" s="171"/>
      <c r="H133" s="172"/>
      <c r="I133" s="239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</row>
    <row r="134" ht="15.75" customHeight="1">
      <c r="A134" s="234"/>
      <c r="B134" s="228"/>
      <c r="C134" s="235"/>
      <c r="D134" s="236"/>
      <c r="E134" s="237"/>
      <c r="F134" s="238"/>
      <c r="G134" s="171"/>
      <c r="H134" s="172"/>
      <c r="I134" s="239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</row>
    <row r="135" ht="15.75" customHeight="1">
      <c r="A135" s="233"/>
      <c r="B135" s="228"/>
      <c r="C135" s="235"/>
      <c r="D135" s="236"/>
      <c r="E135" s="237"/>
      <c r="F135" s="238"/>
      <c r="G135" s="171"/>
      <c r="H135" s="172"/>
      <c r="I135" s="239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</row>
    <row r="136" ht="15.75" customHeight="1">
      <c r="A136" s="227"/>
      <c r="B136" s="228"/>
      <c r="C136" s="235"/>
      <c r="D136" s="236"/>
      <c r="E136" s="237"/>
      <c r="F136" s="238"/>
      <c r="G136" s="171"/>
      <c r="H136" s="172"/>
      <c r="I136" s="239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</row>
    <row r="137" ht="15.75" customHeight="1">
      <c r="A137" s="234"/>
      <c r="B137" s="228"/>
      <c r="C137" s="235"/>
      <c r="D137" s="236"/>
      <c r="E137" s="237"/>
      <c r="F137" s="238"/>
      <c r="G137" s="171"/>
      <c r="H137" s="172"/>
      <c r="I137" s="239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</row>
    <row r="138" ht="15.75" customHeight="1">
      <c r="A138" s="234"/>
      <c r="B138" s="228"/>
      <c r="C138" s="235"/>
      <c r="D138" s="236"/>
      <c r="E138" s="237"/>
      <c r="F138" s="238"/>
      <c r="G138" s="171"/>
      <c r="H138" s="172"/>
      <c r="I138" s="239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</row>
    <row r="139" ht="15.75" customHeight="1">
      <c r="A139" s="234"/>
      <c r="B139" s="228"/>
      <c r="C139" s="235"/>
      <c r="D139" s="236"/>
      <c r="E139" s="237"/>
      <c r="F139" s="238"/>
      <c r="G139" s="171"/>
      <c r="H139" s="172"/>
      <c r="I139" s="239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</row>
    <row r="140" ht="15.75" customHeight="1">
      <c r="A140" s="234"/>
      <c r="B140" s="228"/>
      <c r="C140" s="235"/>
      <c r="D140" s="236"/>
      <c r="E140" s="237"/>
      <c r="F140" s="238"/>
      <c r="G140" s="171"/>
      <c r="H140" s="172"/>
      <c r="I140" s="239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</row>
    <row r="141" ht="15.75" customHeight="1">
      <c r="A141" s="234"/>
      <c r="B141" s="228"/>
      <c r="C141" s="235"/>
      <c r="D141" s="236"/>
      <c r="E141" s="237"/>
      <c r="F141" s="238"/>
      <c r="G141" s="171"/>
      <c r="H141" s="172"/>
      <c r="I141" s="239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</row>
    <row r="142" ht="15.75" customHeight="1">
      <c r="A142" s="234"/>
      <c r="B142" s="228"/>
      <c r="C142" s="235"/>
      <c r="D142" s="236"/>
      <c r="E142" s="237"/>
      <c r="F142" s="238"/>
      <c r="G142" s="171"/>
      <c r="H142" s="172"/>
      <c r="I142" s="239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</row>
    <row r="143" ht="15.75" customHeight="1">
      <c r="A143" s="233"/>
      <c r="B143" s="228"/>
      <c r="C143" s="235"/>
      <c r="D143" s="236"/>
      <c r="E143" s="237"/>
      <c r="F143" s="238"/>
      <c r="G143" s="171"/>
      <c r="H143" s="172"/>
      <c r="I143" s="239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</row>
    <row r="144" ht="15.75" customHeight="1">
      <c r="A144" s="234"/>
      <c r="B144" s="228"/>
      <c r="C144" s="235"/>
      <c r="D144" s="236"/>
      <c r="E144" s="237"/>
      <c r="F144" s="238"/>
      <c r="G144" s="171"/>
      <c r="H144" s="172"/>
      <c r="I144" s="239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</row>
    <row r="145" ht="15.75" customHeight="1">
      <c r="A145" s="233"/>
      <c r="B145" s="228"/>
      <c r="C145" s="235"/>
      <c r="D145" s="236"/>
      <c r="E145" s="237"/>
      <c r="F145" s="238"/>
      <c r="G145" s="171"/>
      <c r="H145" s="172"/>
      <c r="I145" s="239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</row>
    <row r="146" ht="15.75" customHeight="1">
      <c r="A146" s="234"/>
      <c r="B146" s="228"/>
      <c r="C146" s="235"/>
      <c r="D146" s="236"/>
      <c r="E146" s="237"/>
      <c r="F146" s="238"/>
      <c r="G146" s="171"/>
      <c r="H146" s="172"/>
      <c r="I146" s="239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</row>
    <row r="147" ht="15.75" customHeight="1">
      <c r="A147" s="234"/>
      <c r="B147" s="228"/>
      <c r="C147" s="235"/>
      <c r="D147" s="236"/>
      <c r="E147" s="237"/>
      <c r="F147" s="238"/>
      <c r="G147" s="171"/>
      <c r="H147" s="172"/>
      <c r="I147" s="239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</row>
    <row r="148" ht="15.75" customHeight="1">
      <c r="A148" s="234"/>
      <c r="B148" s="228"/>
      <c r="C148" s="235"/>
      <c r="D148" s="236"/>
      <c r="E148" s="237"/>
      <c r="F148" s="238"/>
      <c r="G148" s="171"/>
      <c r="H148" s="172"/>
      <c r="I148" s="239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</row>
    <row r="149" ht="15.75" customHeight="1">
      <c r="A149" s="227"/>
      <c r="B149" s="228"/>
      <c r="C149" s="235"/>
      <c r="D149" s="236"/>
      <c r="E149" s="237"/>
      <c r="F149" s="238"/>
      <c r="G149" s="171"/>
      <c r="H149" s="172"/>
      <c r="I149" s="239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</row>
    <row r="150" ht="15.75" customHeight="1">
      <c r="A150" s="227"/>
      <c r="B150" s="228"/>
      <c r="C150" s="235"/>
      <c r="D150" s="236"/>
      <c r="E150" s="237"/>
      <c r="F150" s="238"/>
      <c r="G150" s="171"/>
      <c r="H150" s="172"/>
      <c r="I150" s="239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</row>
    <row r="151" ht="15.75" customHeight="1">
      <c r="A151" s="234"/>
      <c r="B151" s="228"/>
      <c r="C151" s="235"/>
      <c r="D151" s="236"/>
      <c r="E151" s="237"/>
      <c r="F151" s="238"/>
      <c r="G151" s="171"/>
      <c r="H151" s="172"/>
      <c r="I151" s="239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</row>
    <row r="152" ht="15.75" customHeight="1">
      <c r="A152" s="234"/>
      <c r="B152" s="228"/>
      <c r="C152" s="235"/>
      <c r="D152" s="236"/>
      <c r="E152" s="237"/>
      <c r="F152" s="238"/>
      <c r="G152" s="171"/>
      <c r="H152" s="172"/>
      <c r="I152" s="239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</row>
    <row r="153" ht="15.75" customHeight="1">
      <c r="A153" s="227"/>
      <c r="B153" s="228"/>
      <c r="C153" s="235"/>
      <c r="D153" s="236"/>
      <c r="E153" s="237"/>
      <c r="F153" s="238"/>
      <c r="G153" s="171"/>
      <c r="H153" s="172"/>
      <c r="I153" s="239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86"/>
    </row>
    <row r="154" ht="15.75" customHeight="1">
      <c r="A154" s="234"/>
      <c r="B154" s="228"/>
      <c r="C154" s="235"/>
      <c r="D154" s="236"/>
      <c r="E154" s="237"/>
      <c r="F154" s="238"/>
      <c r="G154" s="171"/>
      <c r="H154" s="172"/>
      <c r="I154" s="239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</row>
    <row r="155" ht="15.75" customHeight="1">
      <c r="A155" s="234"/>
      <c r="B155" s="228"/>
      <c r="C155" s="235"/>
      <c r="D155" s="236"/>
      <c r="E155" s="237"/>
      <c r="F155" s="238"/>
      <c r="G155" s="171"/>
      <c r="H155" s="172"/>
      <c r="I155" s="239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  <c r="AA155" s="186"/>
      <c r="AB155" s="186"/>
    </row>
    <row r="156" ht="15.75" customHeight="1">
      <c r="A156" s="234"/>
      <c r="B156" s="228"/>
      <c r="C156" s="235"/>
      <c r="D156" s="236"/>
      <c r="E156" s="237"/>
      <c r="F156" s="238"/>
      <c r="G156" s="171"/>
      <c r="H156" s="172"/>
      <c r="I156" s="239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</row>
    <row r="157" ht="15.75" customHeight="1">
      <c r="A157" s="233"/>
      <c r="B157" s="228"/>
      <c r="C157" s="235"/>
      <c r="D157" s="236"/>
      <c r="E157" s="237"/>
      <c r="F157" s="238"/>
      <c r="G157" s="171"/>
      <c r="H157" s="172"/>
      <c r="I157" s="239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</row>
    <row r="158" ht="15.75" customHeight="1">
      <c r="A158" s="234"/>
      <c r="B158" s="228"/>
      <c r="C158" s="235"/>
      <c r="D158" s="236"/>
      <c r="E158" s="237"/>
      <c r="F158" s="238"/>
      <c r="G158" s="171"/>
      <c r="H158" s="172"/>
      <c r="I158" s="239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</row>
    <row r="159" ht="15.75" customHeight="1">
      <c r="A159" s="234"/>
      <c r="B159" s="228"/>
      <c r="C159" s="235"/>
      <c r="D159" s="236"/>
      <c r="E159" s="237"/>
      <c r="F159" s="238"/>
      <c r="G159" s="171"/>
      <c r="H159" s="172"/>
      <c r="I159" s="239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</row>
    <row r="160" ht="15.75" customHeight="1">
      <c r="A160" s="234"/>
      <c r="B160" s="228"/>
      <c r="C160" s="235"/>
      <c r="D160" s="236"/>
      <c r="E160" s="237"/>
      <c r="F160" s="238"/>
      <c r="G160" s="171"/>
      <c r="H160" s="172"/>
      <c r="I160" s="239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</row>
    <row r="161" ht="15.75" customHeight="1">
      <c r="A161" s="234"/>
      <c r="B161" s="228"/>
      <c r="C161" s="235"/>
      <c r="D161" s="236"/>
      <c r="E161" s="237"/>
      <c r="F161" s="238"/>
      <c r="G161" s="171"/>
      <c r="H161" s="172"/>
      <c r="I161" s="239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</row>
    <row r="162" ht="15.75" customHeight="1">
      <c r="A162" s="234"/>
      <c r="B162" s="228"/>
      <c r="C162" s="235"/>
      <c r="D162" s="236"/>
      <c r="E162" s="237"/>
      <c r="F162" s="238"/>
      <c r="G162" s="171"/>
      <c r="H162" s="172"/>
      <c r="I162" s="239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</row>
    <row r="163" ht="15.75" customHeight="1">
      <c r="A163" s="227"/>
      <c r="B163" s="228"/>
      <c r="C163" s="235"/>
      <c r="D163" s="236"/>
      <c r="E163" s="237"/>
      <c r="F163" s="238"/>
      <c r="G163" s="171"/>
      <c r="H163" s="172"/>
      <c r="I163" s="239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</row>
    <row r="164" ht="15.75" customHeight="1">
      <c r="A164" s="234"/>
      <c r="B164" s="228"/>
      <c r="C164" s="235"/>
      <c r="D164" s="236"/>
      <c r="E164" s="237"/>
      <c r="F164" s="238"/>
      <c r="G164" s="171"/>
      <c r="H164" s="172"/>
      <c r="I164" s="239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</row>
    <row r="165" ht="15.75" customHeight="1">
      <c r="A165" s="227"/>
      <c r="B165" s="228"/>
      <c r="C165" s="235"/>
      <c r="D165" s="236"/>
      <c r="E165" s="237"/>
      <c r="F165" s="238"/>
      <c r="G165" s="171"/>
      <c r="H165" s="172"/>
      <c r="I165" s="239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</row>
    <row r="166" ht="15.75" customHeight="1">
      <c r="A166" s="234"/>
      <c r="B166" s="228"/>
      <c r="C166" s="235"/>
      <c r="D166" s="236"/>
      <c r="E166" s="237"/>
      <c r="F166" s="238"/>
      <c r="G166" s="171"/>
      <c r="H166" s="172"/>
      <c r="I166" s="239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</row>
    <row r="167" ht="15.75" customHeight="1">
      <c r="A167" s="234"/>
      <c r="B167" s="228"/>
      <c r="C167" s="235"/>
      <c r="D167" s="236"/>
      <c r="E167" s="237"/>
      <c r="F167" s="238"/>
      <c r="G167" s="171"/>
      <c r="H167" s="172"/>
      <c r="I167" s="239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</row>
    <row r="168" ht="15.75" customHeight="1">
      <c r="A168" s="234"/>
      <c r="B168" s="228"/>
      <c r="C168" s="235"/>
      <c r="D168" s="236"/>
      <c r="E168" s="237"/>
      <c r="F168" s="238"/>
      <c r="G168" s="171"/>
      <c r="H168" s="172"/>
      <c r="I168" s="239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</row>
    <row r="169" ht="15.75" customHeight="1">
      <c r="A169" s="234"/>
      <c r="B169" s="228"/>
      <c r="C169" s="235"/>
      <c r="D169" s="236"/>
      <c r="E169" s="237"/>
      <c r="F169" s="238"/>
      <c r="G169" s="171"/>
      <c r="H169" s="172"/>
      <c r="I169" s="239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</row>
    <row r="170" ht="15.75" customHeight="1">
      <c r="A170" s="234"/>
      <c r="B170" s="228"/>
      <c r="C170" s="235"/>
      <c r="D170" s="236"/>
      <c r="E170" s="237"/>
      <c r="F170" s="238"/>
      <c r="G170" s="171"/>
      <c r="H170" s="172"/>
      <c r="I170" s="239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</row>
    <row r="171" ht="15.75" customHeight="1">
      <c r="A171" s="234"/>
      <c r="B171" s="228"/>
      <c r="C171" s="235"/>
      <c r="D171" s="236"/>
      <c r="E171" s="237"/>
      <c r="F171" s="238"/>
      <c r="G171" s="171"/>
      <c r="H171" s="172"/>
      <c r="I171" s="239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</row>
    <row r="172" ht="15.75" customHeight="1">
      <c r="A172" s="227"/>
      <c r="B172" s="228"/>
      <c r="C172" s="235"/>
      <c r="D172" s="236"/>
      <c r="E172" s="237"/>
      <c r="F172" s="238"/>
      <c r="G172" s="171"/>
      <c r="H172" s="172"/>
      <c r="I172" s="239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</row>
    <row r="173" ht="15.75" customHeight="1">
      <c r="A173" s="234"/>
      <c r="B173" s="228"/>
      <c r="C173" s="235"/>
      <c r="D173" s="236"/>
      <c r="E173" s="237"/>
      <c r="F173" s="238"/>
      <c r="G173" s="171"/>
      <c r="H173" s="172"/>
      <c r="I173" s="239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</row>
    <row r="174" ht="15.75" customHeight="1">
      <c r="A174" s="234"/>
      <c r="B174" s="228"/>
      <c r="C174" s="235"/>
      <c r="D174" s="236"/>
      <c r="E174" s="237"/>
      <c r="F174" s="238"/>
      <c r="G174" s="171"/>
      <c r="H174" s="172"/>
      <c r="I174" s="239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</row>
    <row r="175" ht="15.75" customHeight="1">
      <c r="A175" s="234"/>
      <c r="B175" s="228"/>
      <c r="C175" s="235"/>
      <c r="D175" s="236"/>
      <c r="E175" s="237"/>
      <c r="F175" s="238"/>
      <c r="G175" s="171"/>
      <c r="H175" s="172"/>
      <c r="I175" s="239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</row>
    <row r="176" ht="15.75" customHeight="1">
      <c r="A176" s="233"/>
      <c r="B176" s="228"/>
      <c r="C176" s="235"/>
      <c r="D176" s="236"/>
      <c r="E176" s="237"/>
      <c r="F176" s="238"/>
      <c r="G176" s="171"/>
      <c r="H176" s="172"/>
      <c r="I176" s="239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</row>
    <row r="177" ht="15.75" customHeight="1">
      <c r="A177" s="234"/>
      <c r="B177" s="228"/>
      <c r="C177" s="235"/>
      <c r="D177" s="236"/>
      <c r="E177" s="237"/>
      <c r="F177" s="238"/>
      <c r="G177" s="171"/>
      <c r="H177" s="172"/>
      <c r="I177" s="239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</row>
    <row r="178" ht="15.75" customHeight="1">
      <c r="A178" s="227"/>
      <c r="B178" s="228"/>
      <c r="C178" s="235"/>
      <c r="D178" s="236"/>
      <c r="E178" s="237"/>
      <c r="F178" s="238"/>
      <c r="G178" s="171"/>
      <c r="H178" s="172"/>
      <c r="I178" s="239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</row>
    <row r="179" ht="15.75" customHeight="1">
      <c r="A179" s="234"/>
      <c r="B179" s="228"/>
      <c r="C179" s="235"/>
      <c r="D179" s="236"/>
      <c r="E179" s="237"/>
      <c r="F179" s="238"/>
      <c r="G179" s="171"/>
      <c r="H179" s="172"/>
      <c r="I179" s="239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</row>
    <row r="180" ht="15.75" customHeight="1">
      <c r="A180" s="227"/>
      <c r="B180" s="228"/>
      <c r="C180" s="235"/>
      <c r="D180" s="236"/>
      <c r="E180" s="237"/>
      <c r="F180" s="238"/>
      <c r="G180" s="171"/>
      <c r="H180" s="172"/>
      <c r="I180" s="239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</row>
    <row r="181" ht="15.75" customHeight="1">
      <c r="A181" s="234"/>
      <c r="B181" s="228"/>
      <c r="C181" s="235"/>
      <c r="D181" s="236"/>
      <c r="E181" s="237"/>
      <c r="F181" s="238"/>
      <c r="G181" s="171"/>
      <c r="H181" s="172"/>
      <c r="I181" s="239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</row>
    <row r="182" ht="15.75" customHeight="1">
      <c r="A182" s="227"/>
      <c r="B182" s="228"/>
      <c r="C182" s="235"/>
      <c r="D182" s="236"/>
      <c r="E182" s="237"/>
      <c r="F182" s="238"/>
      <c r="G182" s="171"/>
      <c r="H182" s="172"/>
      <c r="I182" s="239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</row>
    <row r="183" ht="15.75" customHeight="1">
      <c r="A183" s="227"/>
      <c r="B183" s="228"/>
      <c r="C183" s="235"/>
      <c r="D183" s="236"/>
      <c r="E183" s="237"/>
      <c r="F183" s="238"/>
      <c r="G183" s="171"/>
      <c r="H183" s="172"/>
      <c r="I183" s="239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</row>
    <row r="184" ht="15.75" customHeight="1">
      <c r="A184" s="227"/>
      <c r="B184" s="228"/>
      <c r="C184" s="235"/>
      <c r="D184" s="236"/>
      <c r="E184" s="237"/>
      <c r="F184" s="238"/>
      <c r="G184" s="171"/>
      <c r="H184" s="172"/>
      <c r="I184" s="239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</row>
    <row r="185" ht="15.75" customHeight="1">
      <c r="A185" s="234"/>
      <c r="B185" s="228"/>
      <c r="C185" s="235"/>
      <c r="D185" s="236"/>
      <c r="E185" s="237"/>
      <c r="F185" s="238"/>
      <c r="G185" s="171"/>
      <c r="H185" s="172"/>
      <c r="I185" s="239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</row>
    <row r="186" ht="15.75" customHeight="1">
      <c r="A186" s="227"/>
      <c r="B186" s="228"/>
      <c r="C186" s="235"/>
      <c r="D186" s="236"/>
      <c r="E186" s="237"/>
      <c r="F186" s="238"/>
      <c r="G186" s="171"/>
      <c r="H186" s="172"/>
      <c r="I186" s="239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</row>
    <row r="187" ht="15.75" customHeight="1">
      <c r="A187" s="234"/>
      <c r="B187" s="228"/>
      <c r="C187" s="235"/>
      <c r="D187" s="236"/>
      <c r="E187" s="237"/>
      <c r="F187" s="238"/>
      <c r="G187" s="171"/>
      <c r="H187" s="172"/>
      <c r="I187" s="239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</row>
    <row r="188" ht="15.75" customHeight="1">
      <c r="A188" s="234"/>
      <c r="B188" s="228"/>
      <c r="C188" s="235"/>
      <c r="D188" s="236"/>
      <c r="E188" s="237"/>
      <c r="F188" s="238"/>
      <c r="G188" s="171"/>
      <c r="H188" s="172"/>
      <c r="I188" s="239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</row>
    <row r="189" ht="15.75" customHeight="1">
      <c r="A189" s="234"/>
      <c r="B189" s="228"/>
      <c r="C189" s="235"/>
      <c r="D189" s="236"/>
      <c r="E189" s="237"/>
      <c r="F189" s="238"/>
      <c r="G189" s="171"/>
      <c r="H189" s="172"/>
      <c r="I189" s="239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</row>
    <row r="190" ht="15.75" customHeight="1">
      <c r="A190" s="234"/>
      <c r="B190" s="228"/>
      <c r="C190" s="235"/>
      <c r="D190" s="236"/>
      <c r="E190" s="237"/>
      <c r="F190" s="238"/>
      <c r="G190" s="171"/>
      <c r="H190" s="172"/>
      <c r="I190" s="239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</row>
    <row r="191" ht="15.75" customHeight="1">
      <c r="A191" s="234"/>
      <c r="B191" s="228"/>
      <c r="C191" s="235"/>
      <c r="D191" s="236"/>
      <c r="E191" s="237"/>
      <c r="F191" s="238"/>
      <c r="G191" s="171"/>
      <c r="H191" s="172"/>
      <c r="I191" s="239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</row>
    <row r="192" ht="15.75" customHeight="1">
      <c r="A192" s="227"/>
      <c r="B192" s="228"/>
      <c r="C192" s="235"/>
      <c r="D192" s="236"/>
      <c r="E192" s="237"/>
      <c r="F192" s="238"/>
      <c r="G192" s="171"/>
      <c r="H192" s="172"/>
      <c r="I192" s="239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</row>
    <row r="193" ht="15.75" customHeight="1">
      <c r="A193" s="234"/>
      <c r="B193" s="228"/>
      <c r="C193" s="235"/>
      <c r="D193" s="236"/>
      <c r="E193" s="237"/>
      <c r="F193" s="238"/>
      <c r="G193" s="171"/>
      <c r="H193" s="172"/>
      <c r="I193" s="239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</row>
    <row r="194" ht="15.75" customHeight="1">
      <c r="A194" s="227"/>
      <c r="B194" s="228"/>
      <c r="C194" s="235"/>
      <c r="D194" s="236"/>
      <c r="E194" s="237"/>
      <c r="F194" s="238"/>
      <c r="G194" s="171"/>
      <c r="H194" s="172"/>
      <c r="I194" s="239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</row>
    <row r="195" ht="15.75" customHeight="1">
      <c r="A195" s="227"/>
      <c r="B195" s="228"/>
      <c r="C195" s="235"/>
      <c r="D195" s="236"/>
      <c r="E195" s="237"/>
      <c r="F195" s="238"/>
      <c r="G195" s="171"/>
      <c r="H195" s="172"/>
      <c r="I195" s="239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</row>
    <row r="196" ht="15.75" customHeight="1">
      <c r="A196" s="227"/>
      <c r="B196" s="228"/>
      <c r="C196" s="235"/>
      <c r="D196" s="236"/>
      <c r="E196" s="237"/>
      <c r="F196" s="238"/>
      <c r="G196" s="171"/>
      <c r="H196" s="172"/>
      <c r="I196" s="239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</row>
    <row r="197" ht="15.75" customHeight="1">
      <c r="A197" s="234"/>
      <c r="B197" s="228"/>
      <c r="C197" s="235"/>
      <c r="D197" s="236"/>
      <c r="E197" s="237"/>
      <c r="F197" s="238"/>
      <c r="G197" s="171"/>
      <c r="H197" s="172"/>
      <c r="I197" s="239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</row>
    <row r="198" ht="15.75" customHeight="1">
      <c r="A198" s="234"/>
      <c r="B198" s="228"/>
      <c r="C198" s="235"/>
      <c r="D198" s="236"/>
      <c r="E198" s="237"/>
      <c r="F198" s="238"/>
      <c r="G198" s="171"/>
      <c r="H198" s="172"/>
      <c r="I198" s="239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</row>
    <row r="199" ht="15.75" customHeight="1">
      <c r="A199" s="234"/>
      <c r="B199" s="228"/>
      <c r="C199" s="235"/>
      <c r="D199" s="236"/>
      <c r="E199" s="237"/>
      <c r="F199" s="238"/>
      <c r="G199" s="171"/>
      <c r="H199" s="172"/>
      <c r="I199" s="239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</row>
    <row r="200" ht="15.75" customHeight="1">
      <c r="A200" s="234"/>
      <c r="B200" s="228"/>
      <c r="C200" s="235"/>
      <c r="D200" s="236"/>
      <c r="E200" s="237"/>
      <c r="F200" s="238"/>
      <c r="G200" s="171"/>
      <c r="H200" s="172"/>
      <c r="I200" s="239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</row>
    <row r="201" ht="15.75" customHeight="1">
      <c r="A201" s="234"/>
      <c r="B201" s="228"/>
      <c r="C201" s="235"/>
      <c r="D201" s="236"/>
      <c r="E201" s="237"/>
      <c r="F201" s="238"/>
      <c r="G201" s="171"/>
      <c r="H201" s="172"/>
      <c r="I201" s="239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</row>
    <row r="202" ht="15.75" customHeight="1">
      <c r="A202" s="234"/>
      <c r="B202" s="228"/>
      <c r="C202" s="235"/>
      <c r="D202" s="236"/>
      <c r="E202" s="237"/>
      <c r="F202" s="238"/>
      <c r="G202" s="171"/>
      <c r="H202" s="172"/>
      <c r="I202" s="239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</row>
    <row r="203" ht="15.75" customHeight="1">
      <c r="A203" s="234"/>
      <c r="B203" s="228"/>
      <c r="C203" s="235"/>
      <c r="D203" s="236"/>
      <c r="E203" s="237"/>
      <c r="F203" s="238"/>
      <c r="G203" s="171"/>
      <c r="H203" s="172"/>
      <c r="I203" s="239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86"/>
    </row>
    <row r="204" ht="15.75" customHeight="1">
      <c r="A204" s="234"/>
      <c r="B204" s="228"/>
      <c r="C204" s="235"/>
      <c r="D204" s="236"/>
      <c r="E204" s="237"/>
      <c r="F204" s="238"/>
      <c r="G204" s="171"/>
      <c r="H204" s="172"/>
      <c r="I204" s="239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  <c r="AA204" s="186"/>
      <c r="AB204" s="186"/>
    </row>
    <row r="205" ht="15.75" customHeight="1">
      <c r="A205" s="234"/>
      <c r="B205" s="228"/>
      <c r="C205" s="235"/>
      <c r="D205" s="236"/>
      <c r="E205" s="237"/>
      <c r="F205" s="238"/>
      <c r="G205" s="171"/>
      <c r="H205" s="172"/>
      <c r="I205" s="239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86"/>
    </row>
    <row r="206" ht="15.75" customHeight="1">
      <c r="A206" s="234"/>
      <c r="B206" s="228"/>
      <c r="C206" s="235"/>
      <c r="D206" s="236"/>
      <c r="E206" s="237"/>
      <c r="F206" s="238"/>
      <c r="G206" s="171"/>
      <c r="H206" s="172"/>
      <c r="I206" s="239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</row>
    <row r="207" ht="15.75" customHeight="1">
      <c r="A207" s="234"/>
      <c r="B207" s="228"/>
      <c r="C207" s="235"/>
      <c r="D207" s="236"/>
      <c r="E207" s="237"/>
      <c r="F207" s="238"/>
      <c r="G207" s="171"/>
      <c r="H207" s="172"/>
      <c r="I207" s="239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</row>
    <row r="208" ht="15.75" customHeight="1">
      <c r="A208" s="234"/>
      <c r="B208" s="228"/>
      <c r="C208" s="235"/>
      <c r="D208" s="236"/>
      <c r="E208" s="237"/>
      <c r="F208" s="238"/>
      <c r="G208" s="171"/>
      <c r="H208" s="172"/>
      <c r="I208" s="239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</row>
    <row r="209" ht="15.75" customHeight="1">
      <c r="A209" s="234"/>
      <c r="B209" s="228"/>
      <c r="C209" s="235"/>
      <c r="D209" s="236"/>
      <c r="E209" s="237"/>
      <c r="F209" s="238"/>
      <c r="G209" s="171"/>
      <c r="H209" s="172"/>
      <c r="I209" s="239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</row>
    <row r="210" ht="15.75" customHeight="1">
      <c r="A210" s="234"/>
      <c r="B210" s="228"/>
      <c r="C210" s="235"/>
      <c r="D210" s="236"/>
      <c r="E210" s="237"/>
      <c r="F210" s="238"/>
      <c r="G210" s="171"/>
      <c r="H210" s="172"/>
      <c r="I210" s="239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</row>
    <row r="211" ht="15.75" customHeight="1">
      <c r="A211" s="234"/>
      <c r="B211" s="228"/>
      <c r="C211" s="235"/>
      <c r="D211" s="236"/>
      <c r="E211" s="237"/>
      <c r="F211" s="238"/>
      <c r="G211" s="171"/>
      <c r="H211" s="172"/>
      <c r="I211" s="239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86"/>
    </row>
    <row r="212" ht="15.75" customHeight="1">
      <c r="A212" s="234"/>
      <c r="B212" s="228"/>
      <c r="C212" s="235"/>
      <c r="D212" s="236"/>
      <c r="E212" s="237"/>
      <c r="F212" s="238"/>
      <c r="G212" s="171"/>
      <c r="H212" s="172"/>
      <c r="I212" s="239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</row>
    <row r="213" ht="15.75" customHeight="1">
      <c r="A213" s="234"/>
      <c r="B213" s="228"/>
      <c r="C213" s="235"/>
      <c r="D213" s="236"/>
      <c r="E213" s="237"/>
      <c r="F213" s="238"/>
      <c r="G213" s="171"/>
      <c r="H213" s="172"/>
      <c r="I213" s="239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</row>
    <row r="214" ht="15.75" customHeight="1">
      <c r="A214" s="234"/>
      <c r="B214" s="228"/>
      <c r="C214" s="235"/>
      <c r="D214" s="236"/>
      <c r="E214" s="237"/>
      <c r="F214" s="238"/>
      <c r="G214" s="171"/>
      <c r="H214" s="172"/>
      <c r="I214" s="239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</row>
    <row r="215" ht="15.75" customHeight="1">
      <c r="A215" s="234"/>
      <c r="B215" s="228"/>
      <c r="C215" s="235"/>
      <c r="D215" s="236"/>
      <c r="E215" s="237"/>
      <c r="F215" s="238"/>
      <c r="G215" s="171"/>
      <c r="H215" s="172"/>
      <c r="I215" s="239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</row>
    <row r="216" ht="15.75" customHeight="1">
      <c r="A216" s="234"/>
      <c r="B216" s="228"/>
      <c r="C216" s="235"/>
      <c r="D216" s="236"/>
      <c r="E216" s="237"/>
      <c r="F216" s="238"/>
      <c r="G216" s="171"/>
      <c r="H216" s="172"/>
      <c r="I216" s="239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86"/>
    </row>
    <row r="217" ht="15.75" customHeight="1">
      <c r="A217" s="234"/>
      <c r="B217" s="228"/>
      <c r="C217" s="235"/>
      <c r="D217" s="236"/>
      <c r="E217" s="237"/>
      <c r="F217" s="238"/>
      <c r="G217" s="171"/>
      <c r="H217" s="172"/>
      <c r="I217" s="239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</row>
    <row r="218" ht="15.75" customHeight="1">
      <c r="A218" s="234"/>
      <c r="B218" s="228"/>
      <c r="C218" s="235"/>
      <c r="D218" s="236"/>
      <c r="E218" s="237"/>
      <c r="F218" s="238"/>
      <c r="G218" s="171"/>
      <c r="H218" s="172"/>
      <c r="I218" s="239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</row>
    <row r="219" ht="15.75" customHeight="1">
      <c r="A219" s="234"/>
      <c r="B219" s="228"/>
      <c r="C219" s="235"/>
      <c r="D219" s="236"/>
      <c r="E219" s="237"/>
      <c r="F219" s="238"/>
      <c r="G219" s="171"/>
      <c r="H219" s="172"/>
      <c r="I219" s="239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</row>
    <row r="220" ht="15.75" customHeight="1">
      <c r="A220" s="234"/>
      <c r="B220" s="228"/>
      <c r="C220" s="235"/>
      <c r="D220" s="236"/>
      <c r="E220" s="237"/>
      <c r="F220" s="238"/>
      <c r="G220" s="171"/>
      <c r="H220" s="172"/>
      <c r="I220" s="239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86"/>
    </row>
    <row r="221" ht="15.75" customHeight="1">
      <c r="A221" s="234"/>
      <c r="B221" s="228"/>
      <c r="C221" s="235"/>
      <c r="D221" s="236"/>
      <c r="E221" s="237"/>
      <c r="F221" s="238"/>
      <c r="G221" s="171"/>
      <c r="H221" s="172"/>
      <c r="I221" s="239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</row>
    <row r="222" ht="15.75" customHeight="1">
      <c r="A222" s="234"/>
      <c r="B222" s="228"/>
      <c r="C222" s="235"/>
      <c r="D222" s="236"/>
      <c r="E222" s="237"/>
      <c r="F222" s="238"/>
      <c r="G222" s="171"/>
      <c r="H222" s="172"/>
      <c r="I222" s="239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</row>
    <row r="223" ht="15.75" customHeight="1">
      <c r="A223" s="234"/>
      <c r="B223" s="228"/>
      <c r="C223" s="235"/>
      <c r="D223" s="236"/>
      <c r="E223" s="237"/>
      <c r="F223" s="238"/>
      <c r="G223" s="171"/>
      <c r="H223" s="172"/>
      <c r="I223" s="239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</row>
    <row r="224" ht="15.75" customHeight="1">
      <c r="A224" s="234"/>
      <c r="B224" s="228"/>
      <c r="C224" s="235"/>
      <c r="D224" s="236"/>
      <c r="E224" s="237"/>
      <c r="F224" s="238"/>
      <c r="G224" s="171"/>
      <c r="H224" s="172"/>
      <c r="I224" s="239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86"/>
    </row>
    <row r="225" ht="15.75" customHeight="1">
      <c r="A225" s="234"/>
      <c r="B225" s="228"/>
      <c r="C225" s="235"/>
      <c r="D225" s="236"/>
      <c r="E225" s="237"/>
      <c r="F225" s="238"/>
      <c r="G225" s="171"/>
      <c r="H225" s="172"/>
      <c r="I225" s="239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</row>
    <row r="226" ht="15.75" customHeight="1">
      <c r="A226" s="240"/>
      <c r="B226" s="241"/>
      <c r="C226" s="242"/>
      <c r="E226" s="243"/>
      <c r="F226" s="244"/>
      <c r="G226" s="245"/>
      <c r="H226" s="246"/>
      <c r="I226" s="247"/>
    </row>
    <row r="227" ht="15.75" customHeight="1">
      <c r="A227" s="31"/>
      <c r="C227" s="248"/>
    </row>
    <row r="228" ht="15.75" customHeight="1">
      <c r="A228" s="31"/>
      <c r="C228" s="248"/>
    </row>
    <row r="229" ht="15.75" customHeight="1">
      <c r="A229" s="31"/>
      <c r="C229" s="248"/>
    </row>
    <row r="230" ht="15.75" customHeight="1">
      <c r="A230" s="31"/>
      <c r="C230" s="248"/>
    </row>
    <row r="231" ht="15.75" customHeight="1">
      <c r="A231" s="31"/>
      <c r="C231" s="248"/>
    </row>
    <row r="232" ht="15.75" customHeight="1">
      <c r="A232" s="31"/>
      <c r="C232" s="248"/>
    </row>
    <row r="233" ht="15.75" customHeight="1">
      <c r="A233" s="31"/>
      <c r="C233" s="248"/>
    </row>
    <row r="234" ht="15.75" customHeight="1">
      <c r="A234" s="31"/>
      <c r="C234" s="248"/>
    </row>
    <row r="235" ht="15.75" customHeight="1">
      <c r="A235" s="31"/>
      <c r="C235" s="248"/>
    </row>
    <row r="236" ht="15.75" customHeight="1">
      <c r="A236" s="31"/>
      <c r="C236" s="248"/>
    </row>
    <row r="237" ht="15.75" customHeight="1">
      <c r="A237" s="31"/>
      <c r="C237" s="248"/>
    </row>
    <row r="238" ht="15.75" customHeight="1">
      <c r="A238" s="31"/>
      <c r="C238" s="248"/>
    </row>
    <row r="239" ht="15.75" customHeight="1">
      <c r="A239" s="31"/>
      <c r="C239" s="248"/>
    </row>
    <row r="240" ht="15.75" customHeight="1">
      <c r="A240" s="31"/>
      <c r="C240" s="248"/>
    </row>
    <row r="241" ht="15.75" customHeight="1">
      <c r="A241" s="31"/>
      <c r="C241" s="248"/>
    </row>
    <row r="242" ht="15.75" customHeight="1">
      <c r="A242" s="31"/>
      <c r="C242" s="248"/>
    </row>
    <row r="243" ht="15.75" customHeight="1">
      <c r="A243" s="31"/>
      <c r="C243" s="248"/>
    </row>
    <row r="244" ht="15.75" customHeight="1">
      <c r="A244" s="31"/>
      <c r="C244" s="248"/>
    </row>
    <row r="245" ht="15.75" customHeight="1">
      <c r="A245" s="31"/>
      <c r="C245" s="248"/>
    </row>
    <row r="246" ht="15.75" customHeight="1">
      <c r="A246" s="31"/>
      <c r="C246" s="248"/>
    </row>
    <row r="247" ht="15.75" customHeight="1">
      <c r="A247" s="31"/>
      <c r="C247" s="248"/>
    </row>
    <row r="248" ht="15.75" customHeight="1">
      <c r="A248" s="31"/>
      <c r="C248" s="248"/>
    </row>
    <row r="249" ht="15.75" customHeight="1">
      <c r="A249" s="31"/>
      <c r="C249" s="248"/>
    </row>
    <row r="250" ht="15.75" customHeight="1">
      <c r="A250" s="31"/>
      <c r="C250" s="248"/>
    </row>
    <row r="251" ht="15.75" customHeight="1">
      <c r="A251" s="31"/>
      <c r="C251" s="248"/>
    </row>
    <row r="252" ht="15.75" customHeight="1">
      <c r="A252" s="31"/>
      <c r="C252" s="248"/>
    </row>
    <row r="253" ht="15.75" customHeight="1">
      <c r="A253" s="31"/>
      <c r="C253" s="248"/>
    </row>
    <row r="254" ht="15.75" customHeight="1">
      <c r="A254" s="31"/>
      <c r="C254" s="248"/>
    </row>
    <row r="255" ht="15.75" customHeight="1">
      <c r="A255" s="31"/>
      <c r="C255" s="248"/>
    </row>
    <row r="256" ht="15.75" customHeight="1">
      <c r="A256" s="31"/>
      <c r="C256" s="248"/>
    </row>
    <row r="257" ht="15.75" customHeight="1">
      <c r="A257" s="31"/>
      <c r="C257" s="248"/>
    </row>
    <row r="258" ht="15.75" customHeight="1">
      <c r="A258" s="31"/>
      <c r="C258" s="248"/>
    </row>
    <row r="259" ht="15.75" customHeight="1">
      <c r="A259" s="31"/>
      <c r="C259" s="248"/>
    </row>
    <row r="260" ht="15.75" customHeight="1">
      <c r="A260" s="31"/>
      <c r="C260" s="248"/>
    </row>
    <row r="261" ht="15.75" customHeight="1">
      <c r="A261" s="31"/>
      <c r="C261" s="248"/>
    </row>
    <row r="262" ht="15.75" customHeight="1">
      <c r="A262" s="31"/>
      <c r="C262" s="248"/>
    </row>
    <row r="263" ht="15.75" customHeight="1">
      <c r="A263" s="31"/>
      <c r="C263" s="248"/>
    </row>
    <row r="264" ht="15.75" customHeight="1">
      <c r="A264" s="31"/>
      <c r="C264" s="248"/>
    </row>
    <row r="265" ht="15.75" customHeight="1">
      <c r="A265" s="31"/>
      <c r="C265" s="248"/>
    </row>
    <row r="266" ht="15.75" customHeight="1">
      <c r="A266" s="31"/>
      <c r="C266" s="248"/>
    </row>
    <row r="267" ht="15.75" customHeight="1">
      <c r="A267" s="31"/>
      <c r="C267" s="248"/>
    </row>
    <row r="268" ht="15.75" customHeight="1">
      <c r="A268" s="31"/>
      <c r="C268" s="248"/>
    </row>
    <row r="269" ht="15.75" customHeight="1">
      <c r="A269" s="31"/>
      <c r="C269" s="248"/>
    </row>
    <row r="270" ht="15.75" customHeight="1">
      <c r="A270" s="31"/>
      <c r="C270" s="248"/>
    </row>
    <row r="271" ht="15.75" customHeight="1">
      <c r="A271" s="31"/>
      <c r="C271" s="248"/>
    </row>
    <row r="272" ht="15.75" customHeight="1">
      <c r="A272" s="31"/>
      <c r="C272" s="248"/>
    </row>
    <row r="273" ht="15.75" customHeight="1">
      <c r="A273" s="31"/>
      <c r="C273" s="248"/>
    </row>
    <row r="274" ht="15.75" customHeight="1">
      <c r="A274" s="31"/>
      <c r="C274" s="248"/>
    </row>
    <row r="275" ht="15.75" customHeight="1">
      <c r="A275" s="31"/>
      <c r="C275" s="248"/>
    </row>
    <row r="276" ht="15.75" customHeight="1">
      <c r="A276" s="31"/>
      <c r="C276" s="248"/>
    </row>
    <row r="277" ht="15.75" customHeight="1">
      <c r="A277" s="31"/>
      <c r="C277" s="248"/>
    </row>
    <row r="278" ht="15.75" customHeight="1">
      <c r="A278" s="31"/>
      <c r="C278" s="248"/>
    </row>
    <row r="279" ht="15.75" customHeight="1">
      <c r="A279" s="31"/>
      <c r="C279" s="248"/>
    </row>
    <row r="280" ht="15.75" customHeight="1">
      <c r="A280" s="31"/>
      <c r="C280" s="248"/>
    </row>
    <row r="281" ht="15.75" customHeight="1">
      <c r="A281" s="31"/>
      <c r="C281" s="248"/>
    </row>
    <row r="282" ht="15.75" customHeight="1">
      <c r="A282" s="31"/>
      <c r="C282" s="248"/>
    </row>
    <row r="283" ht="15.75" customHeight="1">
      <c r="A283" s="31"/>
      <c r="C283" s="248"/>
    </row>
    <row r="284" ht="15.75" customHeight="1">
      <c r="A284" s="31"/>
      <c r="C284" s="248"/>
    </row>
    <row r="285" ht="15.75" customHeight="1">
      <c r="A285" s="31"/>
      <c r="C285" s="248"/>
    </row>
    <row r="286" ht="15.75" customHeight="1">
      <c r="A286" s="31"/>
      <c r="C286" s="248"/>
    </row>
    <row r="287" ht="15.75" customHeight="1">
      <c r="A287" s="31"/>
      <c r="C287" s="248"/>
    </row>
    <row r="288" ht="15.75" customHeight="1">
      <c r="A288" s="31"/>
      <c r="C288" s="248"/>
    </row>
    <row r="289" ht="15.75" customHeight="1">
      <c r="A289" s="31"/>
      <c r="C289" s="248"/>
    </row>
    <row r="290" ht="15.75" customHeight="1">
      <c r="A290" s="31"/>
      <c r="C290" s="248"/>
    </row>
    <row r="291" ht="15.75" customHeight="1">
      <c r="A291" s="31"/>
      <c r="C291" s="248"/>
    </row>
    <row r="292" ht="15.75" customHeight="1">
      <c r="A292" s="31"/>
      <c r="C292" s="248"/>
    </row>
    <row r="293" ht="15.75" customHeight="1">
      <c r="A293" s="31"/>
      <c r="C293" s="248"/>
    </row>
    <row r="294" ht="15.75" customHeight="1">
      <c r="A294" s="31"/>
      <c r="C294" s="248"/>
    </row>
    <row r="295" ht="15.75" customHeight="1">
      <c r="A295" s="31"/>
      <c r="C295" s="248"/>
    </row>
    <row r="296" ht="15.75" customHeight="1">
      <c r="A296" s="31"/>
      <c r="C296" s="248"/>
    </row>
    <row r="297" ht="15.75" customHeight="1">
      <c r="A297" s="31"/>
      <c r="C297" s="248"/>
    </row>
    <row r="298" ht="15.75" customHeight="1">
      <c r="A298" s="31"/>
      <c r="C298" s="248"/>
    </row>
    <row r="299" ht="15.75" customHeight="1">
      <c r="A299" s="31"/>
      <c r="C299" s="248"/>
    </row>
    <row r="300" ht="15.75" customHeight="1">
      <c r="A300" s="31"/>
      <c r="C300" s="248"/>
    </row>
    <row r="301" ht="15.75" customHeight="1">
      <c r="A301" s="31"/>
      <c r="C301" s="248"/>
    </row>
    <row r="302" ht="15.75" customHeight="1">
      <c r="A302" s="31"/>
      <c r="C302" s="248"/>
    </row>
    <row r="303" ht="15.75" customHeight="1">
      <c r="A303" s="31"/>
      <c r="C303" s="248"/>
    </row>
    <row r="304" ht="15.75" customHeight="1">
      <c r="A304" s="31"/>
      <c r="C304" s="248"/>
    </row>
    <row r="305" ht="15.75" customHeight="1">
      <c r="A305" s="31"/>
      <c r="C305" s="248"/>
    </row>
    <row r="306" ht="15.75" customHeight="1">
      <c r="A306" s="31"/>
      <c r="C306" s="248"/>
    </row>
    <row r="307" ht="15.75" customHeight="1">
      <c r="A307" s="31"/>
      <c r="C307" s="248"/>
    </row>
    <row r="308" ht="15.75" customHeight="1">
      <c r="A308" s="31"/>
      <c r="C308" s="248"/>
    </row>
    <row r="309" ht="15.75" customHeight="1">
      <c r="A309" s="31"/>
      <c r="C309" s="248"/>
    </row>
    <row r="310" ht="15.75" customHeight="1">
      <c r="A310" s="31"/>
      <c r="C310" s="248"/>
    </row>
    <row r="311" ht="15.75" customHeight="1">
      <c r="A311" s="31"/>
      <c r="C311" s="248"/>
    </row>
    <row r="312" ht="15.75" customHeight="1">
      <c r="A312" s="31"/>
      <c r="C312" s="248"/>
    </row>
    <row r="313" ht="15.75" customHeight="1">
      <c r="A313" s="31"/>
      <c r="C313" s="248"/>
    </row>
    <row r="314" ht="15.75" customHeight="1">
      <c r="A314" s="31"/>
      <c r="C314" s="248"/>
    </row>
    <row r="315" ht="15.75" customHeight="1">
      <c r="A315" s="31"/>
      <c r="C315" s="248"/>
    </row>
    <row r="316" ht="15.75" customHeight="1">
      <c r="A316" s="31"/>
      <c r="C316" s="248"/>
    </row>
    <row r="317" ht="15.75" customHeight="1">
      <c r="A317" s="31"/>
      <c r="C317" s="248"/>
    </row>
    <row r="318" ht="15.75" customHeight="1">
      <c r="A318" s="31"/>
      <c r="C318" s="248"/>
    </row>
    <row r="319" ht="15.75" customHeight="1">
      <c r="A319" s="31"/>
      <c r="C319" s="248"/>
    </row>
    <row r="320" ht="15.75" customHeight="1">
      <c r="A320" s="31"/>
      <c r="C320" s="248"/>
    </row>
    <row r="321" ht="15.75" customHeight="1">
      <c r="A321" s="31"/>
      <c r="C321" s="248"/>
    </row>
    <row r="322" ht="15.75" customHeight="1">
      <c r="A322" s="31"/>
      <c r="C322" s="248"/>
    </row>
    <row r="323" ht="15.75" customHeight="1">
      <c r="A323" s="31"/>
      <c r="C323" s="248"/>
    </row>
    <row r="324" ht="15.75" customHeight="1">
      <c r="A324" s="31"/>
      <c r="C324" s="248"/>
    </row>
    <row r="325" ht="15.75" customHeight="1">
      <c r="A325" s="31"/>
      <c r="C325" s="248"/>
    </row>
    <row r="326" ht="15.75" customHeight="1">
      <c r="A326" s="31"/>
      <c r="C326" s="248"/>
    </row>
    <row r="327" ht="15.75" customHeight="1">
      <c r="A327" s="31"/>
      <c r="C327" s="248"/>
    </row>
    <row r="328" ht="15.75" customHeight="1">
      <c r="A328" s="31"/>
      <c r="C328" s="248"/>
    </row>
    <row r="329" ht="15.75" customHeight="1">
      <c r="A329" s="31"/>
      <c r="C329" s="248"/>
    </row>
    <row r="330" ht="15.75" customHeight="1">
      <c r="A330" s="31"/>
      <c r="C330" s="248"/>
    </row>
    <row r="331" ht="15.75" customHeight="1">
      <c r="A331" s="31"/>
      <c r="C331" s="248"/>
    </row>
    <row r="332" ht="15.75" customHeight="1">
      <c r="A332" s="31"/>
      <c r="C332" s="248"/>
    </row>
    <row r="333" ht="15.75" customHeight="1">
      <c r="A333" s="31"/>
      <c r="C333" s="248"/>
    </row>
    <row r="334" ht="15.75" customHeight="1">
      <c r="A334" s="31"/>
      <c r="C334" s="248"/>
    </row>
    <row r="335" ht="15.75" customHeight="1">
      <c r="A335" s="31"/>
      <c r="C335" s="248"/>
    </row>
    <row r="336" ht="15.75" customHeight="1">
      <c r="A336" s="31"/>
      <c r="C336" s="248"/>
    </row>
    <row r="337" ht="15.75" customHeight="1">
      <c r="A337" s="31"/>
      <c r="C337" s="248"/>
    </row>
    <row r="338" ht="15.75" customHeight="1">
      <c r="A338" s="31"/>
      <c r="C338" s="248"/>
    </row>
    <row r="339" ht="15.75" customHeight="1">
      <c r="A339" s="31"/>
      <c r="C339" s="248"/>
    </row>
    <row r="340" ht="15.75" customHeight="1">
      <c r="A340" s="31"/>
      <c r="C340" s="248"/>
    </row>
    <row r="341" ht="15.75" customHeight="1">
      <c r="A341" s="31"/>
      <c r="C341" s="248"/>
    </row>
    <row r="342" ht="15.75" customHeight="1">
      <c r="A342" s="31"/>
      <c r="C342" s="248"/>
    </row>
    <row r="343" ht="15.75" customHeight="1">
      <c r="A343" s="31"/>
      <c r="C343" s="248"/>
    </row>
    <row r="344" ht="15.75" customHeight="1">
      <c r="A344" s="31"/>
      <c r="C344" s="248"/>
    </row>
    <row r="345" ht="15.75" customHeight="1">
      <c r="A345" s="31"/>
      <c r="C345" s="248"/>
    </row>
    <row r="346" ht="15.75" customHeight="1">
      <c r="A346" s="31"/>
      <c r="C346" s="248"/>
    </row>
    <row r="347" ht="15.75" customHeight="1">
      <c r="A347" s="31"/>
      <c r="C347" s="248"/>
    </row>
    <row r="348" ht="15.75" customHeight="1">
      <c r="A348" s="31"/>
      <c r="C348" s="248"/>
    </row>
    <row r="349" ht="15.75" customHeight="1">
      <c r="A349" s="31"/>
      <c r="C349" s="248"/>
    </row>
    <row r="350" ht="15.75" customHeight="1">
      <c r="A350" s="31"/>
      <c r="C350" s="248"/>
    </row>
    <row r="351" ht="15.75" customHeight="1">
      <c r="A351" s="31"/>
      <c r="C351" s="248"/>
    </row>
    <row r="352" ht="15.75" customHeight="1">
      <c r="A352" s="31"/>
      <c r="C352" s="248"/>
    </row>
    <row r="353" ht="15.75" customHeight="1">
      <c r="A353" s="31"/>
      <c r="C353" s="248"/>
    </row>
    <row r="354" ht="15.75" customHeight="1">
      <c r="A354" s="31"/>
      <c r="C354" s="248"/>
    </row>
    <row r="355" ht="15.75" customHeight="1">
      <c r="A355" s="31"/>
      <c r="C355" s="248"/>
    </row>
    <row r="356" ht="15.75" customHeight="1">
      <c r="A356" s="31"/>
      <c r="C356" s="248"/>
    </row>
    <row r="357" ht="15.75" customHeight="1">
      <c r="A357" s="31"/>
      <c r="C357" s="248"/>
    </row>
    <row r="358" ht="15.75" customHeight="1">
      <c r="A358" s="31"/>
      <c r="C358" s="248"/>
    </row>
    <row r="359" ht="15.75" customHeight="1">
      <c r="A359" s="31"/>
      <c r="C359" s="248"/>
    </row>
    <row r="360" ht="15.75" customHeight="1">
      <c r="A360" s="31"/>
      <c r="C360" s="248"/>
    </row>
    <row r="361" ht="15.75" customHeight="1">
      <c r="A361" s="31"/>
      <c r="C361" s="248"/>
    </row>
    <row r="362" ht="15.75" customHeight="1">
      <c r="A362" s="31"/>
      <c r="C362" s="248"/>
    </row>
    <row r="363" ht="15.75" customHeight="1">
      <c r="A363" s="31"/>
      <c r="C363" s="248"/>
    </row>
    <row r="364" ht="15.75" customHeight="1">
      <c r="A364" s="31"/>
      <c r="C364" s="248"/>
    </row>
    <row r="365" ht="15.75" customHeight="1">
      <c r="A365" s="31"/>
      <c r="C365" s="248"/>
    </row>
    <row r="366" ht="15.75" customHeight="1">
      <c r="A366" s="31"/>
      <c r="C366" s="248"/>
    </row>
    <row r="367" ht="15.75" customHeight="1">
      <c r="A367" s="31"/>
      <c r="C367" s="248"/>
    </row>
    <row r="368" ht="15.75" customHeight="1">
      <c r="A368" s="31"/>
      <c r="C368" s="248"/>
    </row>
    <row r="369" ht="15.75" customHeight="1">
      <c r="A369" s="31"/>
      <c r="C369" s="248"/>
    </row>
    <row r="370" ht="15.75" customHeight="1">
      <c r="A370" s="31"/>
      <c r="C370" s="248"/>
    </row>
    <row r="371" ht="15.75" customHeight="1">
      <c r="A371" s="31"/>
      <c r="C371" s="248"/>
    </row>
    <row r="372" ht="15.75" customHeight="1">
      <c r="A372" s="31"/>
      <c r="C372" s="248"/>
    </row>
    <row r="373" ht="15.75" customHeight="1">
      <c r="A373" s="31"/>
      <c r="C373" s="248"/>
    </row>
    <row r="374" ht="15.75" customHeight="1">
      <c r="A374" s="31"/>
      <c r="C374" s="248"/>
    </row>
    <row r="375" ht="15.75" customHeight="1">
      <c r="A375" s="31"/>
      <c r="C375" s="248"/>
    </row>
    <row r="376" ht="15.75" customHeight="1">
      <c r="A376" s="31"/>
      <c r="C376" s="248"/>
    </row>
    <row r="377" ht="15.75" customHeight="1">
      <c r="A377" s="31"/>
      <c r="C377" s="248"/>
    </row>
    <row r="378" ht="15.75" customHeight="1">
      <c r="A378" s="31"/>
      <c r="C378" s="248"/>
    </row>
    <row r="379" ht="15.75" customHeight="1">
      <c r="A379" s="31"/>
      <c r="C379" s="248"/>
    </row>
    <row r="380" ht="15.75" customHeight="1">
      <c r="A380" s="31"/>
      <c r="C380" s="248"/>
    </row>
    <row r="381" ht="15.75" customHeight="1">
      <c r="A381" s="31"/>
      <c r="C381" s="248"/>
    </row>
    <row r="382" ht="15.75" customHeight="1">
      <c r="A382" s="31"/>
      <c r="C382" s="248"/>
    </row>
    <row r="383" ht="15.75" customHeight="1">
      <c r="A383" s="31"/>
      <c r="C383" s="248"/>
    </row>
    <row r="384" ht="15.75" customHeight="1">
      <c r="A384" s="31"/>
      <c r="C384" s="248"/>
    </row>
    <row r="385" ht="15.75" customHeight="1">
      <c r="A385" s="31"/>
      <c r="C385" s="248"/>
    </row>
    <row r="386" ht="15.75" customHeight="1">
      <c r="A386" s="31"/>
      <c r="C386" s="248"/>
    </row>
    <row r="387" ht="15.75" customHeight="1">
      <c r="A387" s="31"/>
      <c r="C387" s="248"/>
    </row>
    <row r="388" ht="15.75" customHeight="1">
      <c r="A388" s="31"/>
      <c r="C388" s="248"/>
    </row>
    <row r="389" ht="15.75" customHeight="1">
      <c r="A389" s="31"/>
      <c r="C389" s="248"/>
    </row>
    <row r="390" ht="15.75" customHeight="1">
      <c r="A390" s="31"/>
      <c r="C390" s="248"/>
    </row>
    <row r="391" ht="15.75" customHeight="1">
      <c r="A391" s="31"/>
      <c r="C391" s="248"/>
    </row>
    <row r="392" ht="15.75" customHeight="1">
      <c r="A392" s="31"/>
      <c r="C392" s="248"/>
    </row>
    <row r="393" ht="15.75" customHeight="1">
      <c r="A393" s="31"/>
      <c r="C393" s="248"/>
    </row>
    <row r="394" ht="15.75" customHeight="1">
      <c r="A394" s="31"/>
      <c r="C394" s="248"/>
    </row>
    <row r="395" ht="15.75" customHeight="1">
      <c r="A395" s="31"/>
      <c r="C395" s="248"/>
    </row>
    <row r="396" ht="15.75" customHeight="1">
      <c r="A396" s="31"/>
      <c r="C396" s="248"/>
    </row>
    <row r="397" ht="15.75" customHeight="1">
      <c r="A397" s="31"/>
      <c r="C397" s="248"/>
    </row>
    <row r="398" ht="15.75" customHeight="1">
      <c r="A398" s="31"/>
      <c r="C398" s="248"/>
    </row>
    <row r="399" ht="15.75" customHeight="1">
      <c r="A399" s="31"/>
      <c r="C399" s="248"/>
    </row>
    <row r="400" ht="15.75" customHeight="1">
      <c r="A400" s="31"/>
      <c r="C400" s="248"/>
    </row>
    <row r="401" ht="15.75" customHeight="1">
      <c r="A401" s="31"/>
      <c r="C401" s="248"/>
    </row>
    <row r="402" ht="15.75" customHeight="1">
      <c r="A402" s="31"/>
      <c r="C402" s="248"/>
    </row>
    <row r="403" ht="15.75" customHeight="1">
      <c r="A403" s="31"/>
      <c r="C403" s="248"/>
    </row>
    <row r="404" ht="15.75" customHeight="1">
      <c r="A404" s="31"/>
      <c r="C404" s="248"/>
    </row>
    <row r="405" ht="15.75" customHeight="1">
      <c r="A405" s="31"/>
      <c r="C405" s="248"/>
    </row>
    <row r="406" ht="15.75" customHeight="1">
      <c r="A406" s="31"/>
      <c r="C406" s="248"/>
    </row>
    <row r="407" ht="15.75" customHeight="1">
      <c r="A407" s="31"/>
      <c r="C407" s="248"/>
    </row>
    <row r="408" ht="15.75" customHeight="1">
      <c r="A408" s="31"/>
      <c r="C408" s="248"/>
    </row>
    <row r="409" ht="15.75" customHeight="1">
      <c r="A409" s="31"/>
      <c r="C409" s="248"/>
    </row>
    <row r="410" ht="15.75" customHeight="1">
      <c r="A410" s="31"/>
      <c r="C410" s="248"/>
    </row>
    <row r="411" ht="15.75" customHeight="1">
      <c r="A411" s="31"/>
      <c r="C411" s="248"/>
    </row>
    <row r="412" ht="15.75" customHeight="1">
      <c r="A412" s="31"/>
      <c r="C412" s="248"/>
    </row>
    <row r="413" ht="15.75" customHeight="1">
      <c r="A413" s="31"/>
      <c r="C413" s="248"/>
    </row>
    <row r="414" ht="15.75" customHeight="1">
      <c r="A414" s="31"/>
      <c r="C414" s="248"/>
    </row>
    <row r="415" ht="15.75" customHeight="1">
      <c r="A415" s="31"/>
      <c r="C415" s="248"/>
    </row>
    <row r="416" ht="15.75" customHeight="1">
      <c r="A416" s="31"/>
      <c r="C416" s="248"/>
    </row>
    <row r="417" ht="15.75" customHeight="1">
      <c r="A417" s="31"/>
      <c r="C417" s="248"/>
    </row>
    <row r="418" ht="15.75" customHeight="1">
      <c r="A418" s="31"/>
      <c r="C418" s="248"/>
    </row>
    <row r="419" ht="15.75" customHeight="1">
      <c r="A419" s="31"/>
      <c r="C419" s="248"/>
    </row>
    <row r="420" ht="15.75" customHeight="1">
      <c r="A420" s="31"/>
      <c r="C420" s="248"/>
    </row>
    <row r="421" ht="15.75" customHeight="1">
      <c r="A421" s="31"/>
      <c r="C421" s="248"/>
    </row>
    <row r="422" ht="15.75" customHeight="1">
      <c r="A422" s="31"/>
      <c r="C422" s="248"/>
    </row>
    <row r="423" ht="15.75" customHeight="1">
      <c r="A423" s="31"/>
      <c r="C423" s="248"/>
    </row>
    <row r="424" ht="15.75" customHeight="1">
      <c r="A424" s="31"/>
      <c r="C424" s="248"/>
    </row>
    <row r="425" ht="15.75" customHeight="1">
      <c r="A425" s="31"/>
      <c r="C425" s="248"/>
    </row>
    <row r="426" ht="15.75" customHeight="1">
      <c r="A426" s="31"/>
      <c r="C426" s="248"/>
    </row>
    <row r="427" ht="15.75" customHeight="1">
      <c r="A427" s="31"/>
      <c r="C427" s="248"/>
    </row>
    <row r="428" ht="15.75" customHeight="1">
      <c r="A428" s="31"/>
      <c r="C428" s="248"/>
    </row>
    <row r="429" ht="15.75" customHeight="1">
      <c r="A429" s="31"/>
      <c r="C429" s="248"/>
    </row>
    <row r="430" ht="15.75" customHeight="1">
      <c r="A430" s="31"/>
      <c r="C430" s="248"/>
    </row>
    <row r="431" ht="15.75" customHeight="1">
      <c r="A431" s="31"/>
      <c r="C431" s="248"/>
    </row>
    <row r="432" ht="15.75" customHeight="1">
      <c r="A432" s="31"/>
      <c r="C432" s="248"/>
    </row>
    <row r="433" ht="15.75" customHeight="1">
      <c r="A433" s="31"/>
      <c r="C433" s="248"/>
    </row>
    <row r="434" ht="15.75" customHeight="1">
      <c r="A434" s="31"/>
      <c r="C434" s="248"/>
    </row>
    <row r="435" ht="15.75" customHeight="1">
      <c r="A435" s="31"/>
      <c r="C435" s="248"/>
    </row>
    <row r="436" ht="15.75" customHeight="1">
      <c r="A436" s="31"/>
      <c r="C436" s="248"/>
    </row>
    <row r="437" ht="15.75" customHeight="1">
      <c r="A437" s="31"/>
      <c r="C437" s="248"/>
    </row>
    <row r="438" ht="15.75" customHeight="1">
      <c r="A438" s="31"/>
      <c r="C438" s="248"/>
    </row>
    <row r="439" ht="15.75" customHeight="1">
      <c r="A439" s="31"/>
      <c r="C439" s="248"/>
    </row>
    <row r="440" ht="15.75" customHeight="1">
      <c r="A440" s="31"/>
      <c r="C440" s="248"/>
    </row>
    <row r="441" ht="15.75" customHeight="1">
      <c r="A441" s="31"/>
      <c r="C441" s="248"/>
    </row>
    <row r="442" ht="15.75" customHeight="1">
      <c r="A442" s="31"/>
      <c r="C442" s="248"/>
    </row>
    <row r="443" ht="15.75" customHeight="1">
      <c r="A443" s="31"/>
      <c r="C443" s="248"/>
    </row>
    <row r="444" ht="15.75" customHeight="1">
      <c r="A444" s="31"/>
      <c r="C444" s="248"/>
    </row>
    <row r="445" ht="15.75" customHeight="1">
      <c r="A445" s="31"/>
      <c r="C445" s="248"/>
    </row>
    <row r="446" ht="15.75" customHeight="1">
      <c r="A446" s="31"/>
      <c r="C446" s="248"/>
    </row>
    <row r="447" ht="15.75" customHeight="1">
      <c r="A447" s="31"/>
      <c r="C447" s="248"/>
    </row>
    <row r="448" ht="15.75" customHeight="1">
      <c r="A448" s="31"/>
      <c r="C448" s="248"/>
    </row>
    <row r="449" ht="15.75" customHeight="1">
      <c r="A449" s="31"/>
      <c r="C449" s="248"/>
    </row>
    <row r="450" ht="15.75" customHeight="1">
      <c r="A450" s="31"/>
      <c r="C450" s="248"/>
    </row>
    <row r="451" ht="15.75" customHeight="1">
      <c r="A451" s="31"/>
      <c r="C451" s="248"/>
    </row>
    <row r="452" ht="15.75" customHeight="1">
      <c r="A452" s="31"/>
      <c r="C452" s="248"/>
    </row>
    <row r="453" ht="15.75" customHeight="1">
      <c r="A453" s="31"/>
      <c r="C453" s="248"/>
    </row>
    <row r="454" ht="15.75" customHeight="1">
      <c r="A454" s="31"/>
      <c r="C454" s="248"/>
    </row>
    <row r="455" ht="15.75" customHeight="1">
      <c r="A455" s="31"/>
      <c r="C455" s="248"/>
    </row>
    <row r="456" ht="15.75" customHeight="1">
      <c r="A456" s="31"/>
      <c r="C456" s="248"/>
    </row>
    <row r="457" ht="15.75" customHeight="1">
      <c r="A457" s="31"/>
      <c r="C457" s="248"/>
    </row>
    <row r="458" ht="15.75" customHeight="1">
      <c r="A458" s="31"/>
      <c r="C458" s="248"/>
    </row>
    <row r="459" ht="15.75" customHeight="1">
      <c r="A459" s="31"/>
      <c r="C459" s="248"/>
    </row>
    <row r="460" ht="15.75" customHeight="1">
      <c r="A460" s="31"/>
      <c r="C460" s="248"/>
    </row>
    <row r="461" ht="15.75" customHeight="1">
      <c r="A461" s="31"/>
      <c r="C461" s="248"/>
    </row>
    <row r="462" ht="15.75" customHeight="1">
      <c r="A462" s="31"/>
      <c r="C462" s="248"/>
    </row>
    <row r="463" ht="15.75" customHeight="1">
      <c r="A463" s="31"/>
      <c r="C463" s="248"/>
    </row>
    <row r="464" ht="15.75" customHeight="1">
      <c r="A464" s="31"/>
      <c r="C464" s="248"/>
    </row>
    <row r="465" ht="15.75" customHeight="1">
      <c r="A465" s="31"/>
      <c r="C465" s="248"/>
    </row>
    <row r="466" ht="15.75" customHeight="1">
      <c r="A466" s="31"/>
      <c r="C466" s="248"/>
    </row>
    <row r="467" ht="15.75" customHeight="1">
      <c r="A467" s="31"/>
      <c r="C467" s="248"/>
    </row>
    <row r="468" ht="15.75" customHeight="1">
      <c r="A468" s="31"/>
      <c r="C468" s="248"/>
    </row>
    <row r="469" ht="15.75" customHeight="1">
      <c r="A469" s="31"/>
      <c r="C469" s="248"/>
    </row>
    <row r="470" ht="15.75" customHeight="1">
      <c r="A470" s="31"/>
      <c r="C470" s="248"/>
    </row>
    <row r="471" ht="15.75" customHeight="1">
      <c r="A471" s="31"/>
      <c r="C471" s="248"/>
    </row>
    <row r="472" ht="15.75" customHeight="1">
      <c r="A472" s="31"/>
      <c r="C472" s="248"/>
    </row>
    <row r="473" ht="15.75" customHeight="1">
      <c r="A473" s="31"/>
      <c r="C473" s="248"/>
    </row>
    <row r="474" ht="15.75" customHeight="1">
      <c r="A474" s="31"/>
      <c r="C474" s="248"/>
    </row>
    <row r="475" ht="15.75" customHeight="1">
      <c r="A475" s="31"/>
      <c r="C475" s="248"/>
    </row>
    <row r="476" ht="15.75" customHeight="1">
      <c r="A476" s="31"/>
      <c r="C476" s="248"/>
    </row>
    <row r="477" ht="15.75" customHeight="1">
      <c r="A477" s="31"/>
      <c r="C477" s="248"/>
    </row>
    <row r="478" ht="15.75" customHeight="1">
      <c r="A478" s="31"/>
      <c r="C478" s="248"/>
    </row>
    <row r="479" ht="15.75" customHeight="1">
      <c r="A479" s="31"/>
      <c r="C479" s="248"/>
    </row>
    <row r="480" ht="15.75" customHeight="1">
      <c r="A480" s="31"/>
      <c r="C480" s="248"/>
    </row>
    <row r="481" ht="15.75" customHeight="1">
      <c r="A481" s="31"/>
      <c r="C481" s="248"/>
    </row>
    <row r="482" ht="15.75" customHeight="1">
      <c r="A482" s="31"/>
      <c r="C482" s="248"/>
    </row>
    <row r="483" ht="15.75" customHeight="1">
      <c r="A483" s="31"/>
      <c r="C483" s="248"/>
    </row>
    <row r="484" ht="15.75" customHeight="1">
      <c r="A484" s="31"/>
      <c r="C484" s="248"/>
    </row>
    <row r="485" ht="15.75" customHeight="1">
      <c r="A485" s="31"/>
      <c r="C485" s="248"/>
    </row>
    <row r="486" ht="15.75" customHeight="1">
      <c r="A486" s="31"/>
      <c r="C486" s="248"/>
    </row>
    <row r="487" ht="15.75" customHeight="1">
      <c r="A487" s="31"/>
      <c r="C487" s="248"/>
    </row>
    <row r="488" ht="15.75" customHeight="1">
      <c r="A488" s="31"/>
      <c r="C488" s="248"/>
    </row>
    <row r="489" ht="15.75" customHeight="1">
      <c r="A489" s="31"/>
      <c r="C489" s="248"/>
    </row>
    <row r="490" ht="15.75" customHeight="1">
      <c r="A490" s="31"/>
      <c r="C490" s="248"/>
    </row>
    <row r="491" ht="15.75" customHeight="1">
      <c r="A491" s="31"/>
      <c r="C491" s="248"/>
    </row>
    <row r="492" ht="15.75" customHeight="1">
      <c r="A492" s="31"/>
      <c r="C492" s="248"/>
    </row>
    <row r="493" ht="15.75" customHeight="1">
      <c r="A493" s="31"/>
      <c r="C493" s="248"/>
    </row>
    <row r="494" ht="15.75" customHeight="1">
      <c r="A494" s="31"/>
      <c r="C494" s="248"/>
    </row>
    <row r="495" ht="15.75" customHeight="1">
      <c r="A495" s="31"/>
      <c r="C495" s="248"/>
    </row>
    <row r="496" ht="15.75" customHeight="1">
      <c r="A496" s="31"/>
      <c r="C496" s="248"/>
    </row>
    <row r="497" ht="15.75" customHeight="1">
      <c r="A497" s="31"/>
      <c r="C497" s="248"/>
    </row>
    <row r="498" ht="15.75" customHeight="1">
      <c r="A498" s="31"/>
      <c r="C498" s="248"/>
    </row>
    <row r="499" ht="15.75" customHeight="1">
      <c r="A499" s="31"/>
      <c r="C499" s="248"/>
    </row>
    <row r="500" ht="15.75" customHeight="1">
      <c r="A500" s="31"/>
      <c r="C500" s="248"/>
    </row>
    <row r="501" ht="15.75" customHeight="1">
      <c r="A501" s="31"/>
      <c r="C501" s="248"/>
    </row>
    <row r="502" ht="15.75" customHeight="1">
      <c r="A502" s="31"/>
      <c r="C502" s="248"/>
    </row>
    <row r="503" ht="15.75" customHeight="1">
      <c r="A503" s="31"/>
      <c r="C503" s="248"/>
    </row>
    <row r="504" ht="15.75" customHeight="1">
      <c r="A504" s="31"/>
      <c r="C504" s="248"/>
    </row>
    <row r="505" ht="15.75" customHeight="1">
      <c r="A505" s="31"/>
      <c r="C505" s="248"/>
    </row>
    <row r="506" ht="15.75" customHeight="1">
      <c r="A506" s="31"/>
      <c r="C506" s="248"/>
    </row>
    <row r="507" ht="15.75" customHeight="1">
      <c r="A507" s="31"/>
      <c r="C507" s="248"/>
    </row>
    <row r="508" ht="15.75" customHeight="1">
      <c r="A508" s="31"/>
      <c r="C508" s="248"/>
    </row>
    <row r="509" ht="15.75" customHeight="1">
      <c r="A509" s="31"/>
      <c r="C509" s="248"/>
    </row>
    <row r="510" ht="15.75" customHeight="1">
      <c r="A510" s="31"/>
      <c r="C510" s="248"/>
    </row>
    <row r="511" ht="15.75" customHeight="1">
      <c r="A511" s="31"/>
      <c r="C511" s="248"/>
    </row>
    <row r="512" ht="15.75" customHeight="1">
      <c r="A512" s="31"/>
      <c r="C512" s="248"/>
    </row>
    <row r="513" ht="15.75" customHeight="1">
      <c r="A513" s="31"/>
      <c r="C513" s="248"/>
    </row>
    <row r="514" ht="15.75" customHeight="1">
      <c r="A514" s="31"/>
      <c r="C514" s="248"/>
    </row>
    <row r="515" ht="15.75" customHeight="1">
      <c r="A515" s="31"/>
      <c r="C515" s="248"/>
    </row>
    <row r="516" ht="15.75" customHeight="1">
      <c r="A516" s="31"/>
      <c r="C516" s="248"/>
    </row>
    <row r="517" ht="15.75" customHeight="1">
      <c r="A517" s="31"/>
      <c r="C517" s="248"/>
    </row>
    <row r="518" ht="15.75" customHeight="1">
      <c r="A518" s="31"/>
      <c r="C518" s="248"/>
    </row>
    <row r="519" ht="15.75" customHeight="1">
      <c r="A519" s="31"/>
      <c r="C519" s="248"/>
    </row>
    <row r="520" ht="15.75" customHeight="1">
      <c r="A520" s="31"/>
      <c r="C520" s="248"/>
    </row>
    <row r="521" ht="15.75" customHeight="1">
      <c r="A521" s="31"/>
      <c r="C521" s="248"/>
    </row>
    <row r="522" ht="15.75" customHeight="1">
      <c r="A522" s="31"/>
      <c r="C522" s="248"/>
    </row>
    <row r="523" ht="15.75" customHeight="1">
      <c r="A523" s="31"/>
      <c r="C523" s="248"/>
    </row>
    <row r="524" ht="15.75" customHeight="1">
      <c r="A524" s="31"/>
      <c r="C524" s="248"/>
    </row>
    <row r="525" ht="15.75" customHeight="1">
      <c r="A525" s="31"/>
      <c r="C525" s="248"/>
    </row>
    <row r="526" ht="15.75" customHeight="1">
      <c r="A526" s="31"/>
      <c r="C526" s="248"/>
    </row>
    <row r="527" ht="15.75" customHeight="1">
      <c r="A527" s="31"/>
      <c r="C527" s="248"/>
    </row>
    <row r="528" ht="15.75" customHeight="1">
      <c r="A528" s="31"/>
      <c r="C528" s="248"/>
    </row>
    <row r="529" ht="15.75" customHeight="1">
      <c r="A529" s="31"/>
      <c r="C529" s="248"/>
    </row>
    <row r="530" ht="15.75" customHeight="1">
      <c r="A530" s="31"/>
      <c r="C530" s="248"/>
    </row>
    <row r="531" ht="15.75" customHeight="1">
      <c r="A531" s="31"/>
      <c r="C531" s="248"/>
    </row>
    <row r="532" ht="15.75" customHeight="1">
      <c r="A532" s="31"/>
      <c r="C532" s="248"/>
    </row>
    <row r="533" ht="15.75" customHeight="1">
      <c r="A533" s="31"/>
      <c r="C533" s="248"/>
    </row>
    <row r="534" ht="15.75" customHeight="1">
      <c r="A534" s="31"/>
      <c r="C534" s="248"/>
    </row>
    <row r="535" ht="15.75" customHeight="1">
      <c r="A535" s="31"/>
      <c r="C535" s="248"/>
    </row>
    <row r="536" ht="15.75" customHeight="1">
      <c r="A536" s="31"/>
      <c r="C536" s="248"/>
    </row>
    <row r="537" ht="15.75" customHeight="1">
      <c r="A537" s="31"/>
      <c r="C537" s="248"/>
    </row>
    <row r="538" ht="15.75" customHeight="1">
      <c r="A538" s="31"/>
      <c r="C538" s="248"/>
    </row>
    <row r="539" ht="15.75" customHeight="1">
      <c r="A539" s="31"/>
      <c r="C539" s="248"/>
    </row>
    <row r="540" ht="15.75" customHeight="1">
      <c r="A540" s="31"/>
      <c r="C540" s="248"/>
    </row>
    <row r="541" ht="15.75" customHeight="1">
      <c r="A541" s="31"/>
      <c r="C541" s="248"/>
    </row>
    <row r="542" ht="15.75" customHeight="1">
      <c r="A542" s="31"/>
      <c r="C542" s="248"/>
    </row>
    <row r="543" ht="15.75" customHeight="1">
      <c r="A543" s="31"/>
      <c r="C543" s="248"/>
    </row>
    <row r="544" ht="15.75" customHeight="1">
      <c r="A544" s="31"/>
      <c r="C544" s="248"/>
    </row>
    <row r="545" ht="15.75" customHeight="1">
      <c r="A545" s="31"/>
      <c r="C545" s="248"/>
    </row>
    <row r="546" ht="15.75" customHeight="1">
      <c r="A546" s="31"/>
      <c r="C546" s="248"/>
    </row>
    <row r="547" ht="15.75" customHeight="1">
      <c r="A547" s="31"/>
      <c r="C547" s="248"/>
    </row>
    <row r="548" ht="15.75" customHeight="1">
      <c r="A548" s="31"/>
      <c r="C548" s="248"/>
    </row>
    <row r="549" ht="15.75" customHeight="1">
      <c r="A549" s="31"/>
      <c r="C549" s="248"/>
    </row>
    <row r="550" ht="15.75" customHeight="1">
      <c r="A550" s="31"/>
      <c r="C550" s="248"/>
    </row>
    <row r="551" ht="15.75" customHeight="1">
      <c r="A551" s="31"/>
      <c r="C551" s="248"/>
    </row>
    <row r="552" ht="15.75" customHeight="1">
      <c r="A552" s="31"/>
      <c r="C552" s="248"/>
    </row>
    <row r="553" ht="15.75" customHeight="1">
      <c r="A553" s="31"/>
      <c r="C553" s="248"/>
    </row>
    <row r="554" ht="15.75" customHeight="1">
      <c r="A554" s="31"/>
      <c r="C554" s="248"/>
    </row>
    <row r="555" ht="15.75" customHeight="1">
      <c r="A555" s="31"/>
      <c r="C555" s="248"/>
    </row>
    <row r="556" ht="15.75" customHeight="1">
      <c r="A556" s="31"/>
      <c r="C556" s="248"/>
    </row>
    <row r="557" ht="15.75" customHeight="1">
      <c r="A557" s="31"/>
      <c r="C557" s="248"/>
    </row>
    <row r="558" ht="15.75" customHeight="1">
      <c r="A558" s="31"/>
      <c r="C558" s="248"/>
    </row>
    <row r="559" ht="15.75" customHeight="1">
      <c r="A559" s="31"/>
      <c r="C559" s="248"/>
    </row>
    <row r="560" ht="15.75" customHeight="1">
      <c r="A560" s="31"/>
      <c r="C560" s="248"/>
    </row>
    <row r="561" ht="15.75" customHeight="1">
      <c r="A561" s="31"/>
      <c r="C561" s="248"/>
    </row>
    <row r="562" ht="15.75" customHeight="1">
      <c r="A562" s="31"/>
      <c r="C562" s="248"/>
    </row>
    <row r="563" ht="15.75" customHeight="1">
      <c r="A563" s="31"/>
      <c r="C563" s="248"/>
    </row>
    <row r="564" ht="15.75" customHeight="1">
      <c r="A564" s="31"/>
      <c r="C564" s="248"/>
    </row>
    <row r="565" ht="15.75" customHeight="1">
      <c r="A565" s="31"/>
      <c r="C565" s="248"/>
    </row>
    <row r="566" ht="15.75" customHeight="1">
      <c r="A566" s="31"/>
      <c r="C566" s="248"/>
    </row>
    <row r="567" ht="15.75" customHeight="1">
      <c r="A567" s="31"/>
      <c r="C567" s="248"/>
    </row>
    <row r="568" ht="15.75" customHeight="1">
      <c r="A568" s="31"/>
      <c r="C568" s="248"/>
    </row>
    <row r="569" ht="15.75" customHeight="1">
      <c r="A569" s="31"/>
      <c r="C569" s="248"/>
    </row>
    <row r="570" ht="15.75" customHeight="1">
      <c r="A570" s="31"/>
      <c r="C570" s="248"/>
    </row>
    <row r="571" ht="15.75" customHeight="1">
      <c r="A571" s="31"/>
      <c r="C571" s="248"/>
    </row>
    <row r="572" ht="15.75" customHeight="1">
      <c r="A572" s="31"/>
      <c r="C572" s="248"/>
    </row>
    <row r="573" ht="15.75" customHeight="1">
      <c r="A573" s="31"/>
      <c r="C573" s="248"/>
    </row>
    <row r="574" ht="15.75" customHeight="1">
      <c r="A574" s="31"/>
      <c r="C574" s="248"/>
    </row>
    <row r="575" ht="15.75" customHeight="1">
      <c r="A575" s="31"/>
      <c r="C575" s="248"/>
    </row>
    <row r="576" ht="15.75" customHeight="1">
      <c r="A576" s="31"/>
      <c r="C576" s="248"/>
    </row>
    <row r="577" ht="15.75" customHeight="1">
      <c r="A577" s="31"/>
      <c r="C577" s="248"/>
    </row>
    <row r="578" ht="15.75" customHeight="1">
      <c r="A578" s="31"/>
      <c r="C578" s="248"/>
    </row>
    <row r="579" ht="15.75" customHeight="1">
      <c r="A579" s="31"/>
      <c r="C579" s="248"/>
    </row>
    <row r="580" ht="15.75" customHeight="1">
      <c r="A580" s="31"/>
      <c r="C580" s="248"/>
    </row>
    <row r="581" ht="15.75" customHeight="1">
      <c r="A581" s="31"/>
      <c r="C581" s="248"/>
    </row>
    <row r="582" ht="15.75" customHeight="1">
      <c r="A582" s="31"/>
      <c r="C582" s="248"/>
    </row>
    <row r="583" ht="15.75" customHeight="1">
      <c r="A583" s="31"/>
      <c r="C583" s="248"/>
    </row>
    <row r="584" ht="15.75" customHeight="1">
      <c r="A584" s="31"/>
      <c r="C584" s="248"/>
    </row>
    <row r="585" ht="15.75" customHeight="1">
      <c r="A585" s="31"/>
      <c r="C585" s="248"/>
    </row>
    <row r="586" ht="15.75" customHeight="1">
      <c r="A586" s="31"/>
      <c r="C586" s="248"/>
    </row>
    <row r="587" ht="15.75" customHeight="1">
      <c r="A587" s="31"/>
      <c r="C587" s="248"/>
    </row>
    <row r="588" ht="15.75" customHeight="1">
      <c r="A588" s="31"/>
      <c r="C588" s="248"/>
    </row>
    <row r="589" ht="15.75" customHeight="1">
      <c r="A589" s="31"/>
      <c r="C589" s="248"/>
    </row>
    <row r="590" ht="15.75" customHeight="1">
      <c r="A590" s="31"/>
      <c r="C590" s="248"/>
    </row>
    <row r="591" ht="15.75" customHeight="1">
      <c r="A591" s="31"/>
      <c r="C591" s="248"/>
    </row>
    <row r="592" ht="15.75" customHeight="1">
      <c r="A592" s="31"/>
      <c r="C592" s="248"/>
    </row>
    <row r="593" ht="15.75" customHeight="1">
      <c r="A593" s="31"/>
      <c r="C593" s="248"/>
    </row>
    <row r="594" ht="15.75" customHeight="1">
      <c r="A594" s="31"/>
      <c r="C594" s="248"/>
    </row>
    <row r="595" ht="15.75" customHeight="1">
      <c r="A595" s="31"/>
      <c r="C595" s="248"/>
    </row>
    <row r="596" ht="15.75" customHeight="1">
      <c r="A596" s="31"/>
      <c r="C596" s="248"/>
    </row>
    <row r="597" ht="15.75" customHeight="1">
      <c r="A597" s="31"/>
      <c r="C597" s="248"/>
    </row>
    <row r="598" ht="15.75" customHeight="1">
      <c r="A598" s="31"/>
      <c r="C598" s="248"/>
    </row>
    <row r="599" ht="15.75" customHeight="1">
      <c r="A599" s="31"/>
      <c r="C599" s="248"/>
    </row>
    <row r="600" ht="15.75" customHeight="1">
      <c r="A600" s="31"/>
      <c r="C600" s="248"/>
    </row>
    <row r="601" ht="15.75" customHeight="1">
      <c r="A601" s="31"/>
      <c r="C601" s="248"/>
    </row>
    <row r="602" ht="15.75" customHeight="1">
      <c r="A602" s="31"/>
      <c r="C602" s="248"/>
    </row>
    <row r="603" ht="15.75" customHeight="1">
      <c r="A603" s="31"/>
      <c r="C603" s="248"/>
    </row>
    <row r="604" ht="15.75" customHeight="1">
      <c r="A604" s="31"/>
      <c r="C604" s="248"/>
    </row>
    <row r="605" ht="15.75" customHeight="1">
      <c r="A605" s="31"/>
      <c r="C605" s="248"/>
    </row>
    <row r="606" ht="15.75" customHeight="1">
      <c r="A606" s="31"/>
      <c r="C606" s="248"/>
    </row>
    <row r="607" ht="15.75" customHeight="1">
      <c r="A607" s="31"/>
      <c r="C607" s="248"/>
    </row>
    <row r="608" ht="15.75" customHeight="1">
      <c r="A608" s="31"/>
      <c r="C608" s="248"/>
    </row>
    <row r="609" ht="15.75" customHeight="1">
      <c r="A609" s="31"/>
      <c r="C609" s="248"/>
    </row>
    <row r="610" ht="15.75" customHeight="1">
      <c r="A610" s="31"/>
      <c r="C610" s="248"/>
    </row>
    <row r="611" ht="15.75" customHeight="1">
      <c r="A611" s="31"/>
      <c r="C611" s="248"/>
    </row>
    <row r="612" ht="15.75" customHeight="1">
      <c r="A612" s="31"/>
      <c r="C612" s="248"/>
    </row>
    <row r="613" ht="15.75" customHeight="1">
      <c r="A613" s="31"/>
      <c r="C613" s="248"/>
    </row>
    <row r="614" ht="15.75" customHeight="1">
      <c r="A614" s="31"/>
      <c r="C614" s="248"/>
    </row>
    <row r="615" ht="15.75" customHeight="1">
      <c r="A615" s="31"/>
      <c r="C615" s="248"/>
    </row>
    <row r="616" ht="15.75" customHeight="1">
      <c r="A616" s="31"/>
      <c r="C616" s="248"/>
    </row>
    <row r="617" ht="15.75" customHeight="1">
      <c r="A617" s="31"/>
      <c r="C617" s="248"/>
    </row>
    <row r="618" ht="15.75" customHeight="1">
      <c r="A618" s="31"/>
      <c r="C618" s="248"/>
    </row>
    <row r="619" ht="15.75" customHeight="1">
      <c r="A619" s="31"/>
      <c r="C619" s="248"/>
    </row>
    <row r="620" ht="15.75" customHeight="1">
      <c r="A620" s="31"/>
      <c r="C620" s="248"/>
    </row>
    <row r="621" ht="15.75" customHeight="1">
      <c r="A621" s="31"/>
      <c r="C621" s="248"/>
    </row>
    <row r="622" ht="15.75" customHeight="1">
      <c r="A622" s="31"/>
      <c r="C622" s="248"/>
    </row>
    <row r="623" ht="15.75" customHeight="1">
      <c r="A623" s="31"/>
      <c r="C623" s="248"/>
    </row>
    <row r="624" ht="15.75" customHeight="1">
      <c r="A624" s="31"/>
      <c r="C624" s="248"/>
    </row>
    <row r="625" ht="15.75" customHeight="1">
      <c r="A625" s="31"/>
      <c r="C625" s="248"/>
    </row>
    <row r="626" ht="15.75" customHeight="1">
      <c r="A626" s="31"/>
      <c r="C626" s="248"/>
    </row>
    <row r="627" ht="15.75" customHeight="1">
      <c r="A627" s="31"/>
      <c r="C627" s="248"/>
    </row>
    <row r="628" ht="15.75" customHeight="1">
      <c r="A628" s="31"/>
      <c r="C628" s="248"/>
    </row>
    <row r="629" ht="15.75" customHeight="1">
      <c r="A629" s="31"/>
      <c r="C629" s="248"/>
    </row>
    <row r="630" ht="15.75" customHeight="1">
      <c r="A630" s="31"/>
      <c r="C630" s="248"/>
    </row>
    <row r="631" ht="15.75" customHeight="1">
      <c r="A631" s="31"/>
      <c r="C631" s="248"/>
    </row>
    <row r="632" ht="15.75" customHeight="1">
      <c r="A632" s="31"/>
      <c r="C632" s="248"/>
    </row>
    <row r="633" ht="15.75" customHeight="1">
      <c r="A633" s="31"/>
      <c r="C633" s="248"/>
    </row>
    <row r="634" ht="15.75" customHeight="1">
      <c r="A634" s="31"/>
      <c r="C634" s="248"/>
    </row>
    <row r="635" ht="15.75" customHeight="1">
      <c r="A635" s="31"/>
      <c r="C635" s="248"/>
    </row>
    <row r="636" ht="15.75" customHeight="1">
      <c r="A636" s="31"/>
      <c r="C636" s="248"/>
    </row>
    <row r="637" ht="15.75" customHeight="1">
      <c r="C637" s="248"/>
    </row>
    <row r="638" ht="15.75" customHeight="1">
      <c r="C638" s="248"/>
    </row>
    <row r="639" ht="15.75" customHeight="1">
      <c r="C639" s="248"/>
    </row>
    <row r="640" ht="15.75" customHeight="1">
      <c r="C640" s="248"/>
    </row>
    <row r="641" ht="15.75" customHeight="1">
      <c r="C641" s="248"/>
    </row>
    <row r="642" ht="15.75" customHeight="1">
      <c r="C642" s="248"/>
    </row>
    <row r="643" ht="15.75" customHeight="1">
      <c r="C643" s="248"/>
    </row>
    <row r="644" ht="15.75" customHeight="1">
      <c r="C644" s="248"/>
    </row>
    <row r="645" ht="15.75" customHeight="1">
      <c r="C645" s="248"/>
    </row>
    <row r="646" ht="15.75" customHeight="1">
      <c r="C646" s="248"/>
    </row>
    <row r="647" ht="15.75" customHeight="1">
      <c r="C647" s="248"/>
    </row>
    <row r="648" ht="15.75" customHeight="1">
      <c r="C648" s="248"/>
    </row>
    <row r="649" ht="15.75" customHeight="1">
      <c r="C649" s="248"/>
    </row>
    <row r="650" ht="15.75" customHeight="1">
      <c r="C650" s="248"/>
    </row>
    <row r="651" ht="15.75" customHeight="1">
      <c r="C651" s="248"/>
    </row>
    <row r="652" ht="15.75" customHeight="1">
      <c r="C652" s="248"/>
    </row>
    <row r="653" ht="15.75" customHeight="1">
      <c r="C653" s="248"/>
    </row>
    <row r="654" ht="15.75" customHeight="1">
      <c r="C654" s="248"/>
    </row>
    <row r="655" ht="15.75" customHeight="1">
      <c r="C655" s="248"/>
    </row>
    <row r="656" ht="15.75" customHeight="1">
      <c r="C656" s="248"/>
    </row>
    <row r="657" ht="15.75" customHeight="1">
      <c r="C657" s="248"/>
    </row>
    <row r="658" ht="15.75" customHeight="1">
      <c r="C658" s="248"/>
    </row>
    <row r="659" ht="15.75" customHeight="1">
      <c r="C659" s="248"/>
    </row>
    <row r="660" ht="15.75" customHeight="1">
      <c r="C660" s="248"/>
    </row>
    <row r="661" ht="15.75" customHeight="1">
      <c r="C661" s="248"/>
    </row>
    <row r="662" ht="15.75" customHeight="1">
      <c r="C662" s="248"/>
    </row>
    <row r="663" ht="15.75" customHeight="1">
      <c r="C663" s="248"/>
    </row>
    <row r="664" ht="15.75" customHeight="1">
      <c r="C664" s="248"/>
    </row>
    <row r="665" ht="15.75" customHeight="1">
      <c r="C665" s="248"/>
    </row>
    <row r="666" ht="15.75" customHeight="1">
      <c r="C666" s="248"/>
    </row>
    <row r="667" ht="15.75" customHeight="1">
      <c r="C667" s="248"/>
    </row>
    <row r="668" ht="15.75" customHeight="1">
      <c r="C668" s="248"/>
    </row>
    <row r="669" ht="15.75" customHeight="1">
      <c r="C669" s="248"/>
    </row>
    <row r="670" ht="15.75" customHeight="1">
      <c r="C670" s="248"/>
    </row>
    <row r="671" ht="15.75" customHeight="1">
      <c r="C671" s="248"/>
    </row>
    <row r="672" ht="15.75" customHeight="1">
      <c r="C672" s="248"/>
    </row>
    <row r="673" ht="15.75" customHeight="1">
      <c r="C673" s="248"/>
    </row>
    <row r="674" ht="15.75" customHeight="1">
      <c r="C674" s="248"/>
    </row>
    <row r="675" ht="15.75" customHeight="1">
      <c r="C675" s="248"/>
    </row>
    <row r="676" ht="15.75" customHeight="1">
      <c r="C676" s="248"/>
    </row>
    <row r="677" ht="15.75" customHeight="1">
      <c r="C677" s="248"/>
    </row>
    <row r="678" ht="15.75" customHeight="1">
      <c r="C678" s="248"/>
    </row>
    <row r="679" ht="15.75" customHeight="1">
      <c r="C679" s="248"/>
    </row>
    <row r="680" ht="15.75" customHeight="1">
      <c r="C680" s="248"/>
    </row>
    <row r="681" ht="15.75" customHeight="1">
      <c r="C681" s="248"/>
    </row>
    <row r="682" ht="15.75" customHeight="1">
      <c r="C682" s="248"/>
    </row>
    <row r="683" ht="15.75" customHeight="1">
      <c r="C683" s="248"/>
    </row>
    <row r="684" ht="15.75" customHeight="1">
      <c r="C684" s="248"/>
    </row>
    <row r="685" ht="15.75" customHeight="1">
      <c r="C685" s="248"/>
    </row>
    <row r="686" ht="15.75" customHeight="1">
      <c r="C686" s="248"/>
    </row>
    <row r="687" ht="15.75" customHeight="1">
      <c r="C687" s="248"/>
    </row>
    <row r="688" ht="15.75" customHeight="1">
      <c r="C688" s="248"/>
    </row>
    <row r="689" ht="15.75" customHeight="1">
      <c r="C689" s="248"/>
    </row>
    <row r="690" ht="15.75" customHeight="1">
      <c r="C690" s="248"/>
    </row>
    <row r="691" ht="15.75" customHeight="1">
      <c r="C691" s="248"/>
    </row>
    <row r="692" ht="15.75" customHeight="1">
      <c r="C692" s="248"/>
    </row>
    <row r="693" ht="15.75" customHeight="1">
      <c r="C693" s="248"/>
    </row>
    <row r="694" ht="15.75" customHeight="1">
      <c r="C694" s="248"/>
    </row>
    <row r="695" ht="15.75" customHeight="1">
      <c r="C695" s="248"/>
    </row>
    <row r="696" ht="15.75" customHeight="1">
      <c r="C696" s="248"/>
    </row>
    <row r="697" ht="15.75" customHeight="1">
      <c r="C697" s="248"/>
    </row>
    <row r="698" ht="15.75" customHeight="1">
      <c r="C698" s="248"/>
    </row>
    <row r="699" ht="15.75" customHeight="1">
      <c r="C699" s="248"/>
    </row>
    <row r="700" ht="15.75" customHeight="1">
      <c r="C700" s="248"/>
    </row>
    <row r="701" ht="15.75" customHeight="1">
      <c r="C701" s="248"/>
    </row>
    <row r="702" ht="15.75" customHeight="1">
      <c r="C702" s="248"/>
    </row>
    <row r="703" ht="15.75" customHeight="1">
      <c r="C703" s="248"/>
    </row>
    <row r="704" ht="15.75" customHeight="1">
      <c r="C704" s="248"/>
    </row>
    <row r="705" ht="15.75" customHeight="1">
      <c r="C705" s="248"/>
    </row>
    <row r="706" ht="15.75" customHeight="1">
      <c r="C706" s="248"/>
    </row>
    <row r="707" ht="15.75" customHeight="1">
      <c r="C707" s="248"/>
    </row>
    <row r="708" ht="15.75" customHeight="1">
      <c r="C708" s="248"/>
    </row>
    <row r="709" ht="15.75" customHeight="1">
      <c r="C709" s="248"/>
    </row>
    <row r="710" ht="15.75" customHeight="1">
      <c r="C710" s="248"/>
    </row>
    <row r="711" ht="15.75" customHeight="1">
      <c r="C711" s="248"/>
    </row>
    <row r="712" ht="15.75" customHeight="1">
      <c r="C712" s="248"/>
    </row>
    <row r="713" ht="15.75" customHeight="1">
      <c r="C713" s="248"/>
    </row>
    <row r="714" ht="15.75" customHeight="1">
      <c r="C714" s="248"/>
    </row>
    <row r="715" ht="15.75" customHeight="1">
      <c r="C715" s="248"/>
    </row>
    <row r="716" ht="15.75" customHeight="1">
      <c r="C716" s="248"/>
    </row>
    <row r="717" ht="15.75" customHeight="1">
      <c r="C717" s="248"/>
    </row>
    <row r="718" ht="15.75" customHeight="1">
      <c r="C718" s="248"/>
    </row>
    <row r="719" ht="15.75" customHeight="1">
      <c r="C719" s="248"/>
    </row>
    <row r="720" ht="15.75" customHeight="1">
      <c r="C720" s="248"/>
    </row>
    <row r="721" ht="15.75" customHeight="1">
      <c r="C721" s="248"/>
    </row>
    <row r="722" ht="15.75" customHeight="1">
      <c r="C722" s="248"/>
    </row>
    <row r="723" ht="15.75" customHeight="1">
      <c r="C723" s="248"/>
    </row>
    <row r="724" ht="15.75" customHeight="1">
      <c r="C724" s="248"/>
    </row>
    <row r="725" ht="15.75" customHeight="1">
      <c r="C725" s="248"/>
    </row>
    <row r="726" ht="15.75" customHeight="1">
      <c r="C726" s="248"/>
    </row>
    <row r="727" ht="15.75" customHeight="1">
      <c r="C727" s="248"/>
    </row>
    <row r="728" ht="15.75" customHeight="1">
      <c r="C728" s="248"/>
    </row>
    <row r="729" ht="15.75" customHeight="1">
      <c r="C729" s="248"/>
    </row>
    <row r="730" ht="15.75" customHeight="1">
      <c r="C730" s="248"/>
    </row>
    <row r="731" ht="15.75" customHeight="1">
      <c r="C731" s="248"/>
    </row>
    <row r="732" ht="15.75" customHeight="1">
      <c r="C732" s="248"/>
    </row>
    <row r="733" ht="15.75" customHeight="1">
      <c r="C733" s="248"/>
    </row>
    <row r="734" ht="15.75" customHeight="1">
      <c r="C734" s="248"/>
    </row>
    <row r="735" ht="15.75" customHeight="1">
      <c r="C735" s="248"/>
    </row>
    <row r="736" ht="15.75" customHeight="1">
      <c r="C736" s="248"/>
    </row>
    <row r="737" ht="15.75" customHeight="1">
      <c r="C737" s="248"/>
    </row>
    <row r="738" ht="15.75" customHeight="1">
      <c r="C738" s="248"/>
    </row>
    <row r="739" ht="15.75" customHeight="1">
      <c r="C739" s="248"/>
    </row>
    <row r="740" ht="15.75" customHeight="1">
      <c r="C740" s="248"/>
    </row>
    <row r="741" ht="15.75" customHeight="1">
      <c r="C741" s="248"/>
    </row>
    <row r="742" ht="15.75" customHeight="1">
      <c r="C742" s="248"/>
    </row>
    <row r="743" ht="15.75" customHeight="1">
      <c r="C743" s="248"/>
    </row>
    <row r="744" ht="15.75" customHeight="1">
      <c r="C744" s="248"/>
    </row>
    <row r="745" ht="15.75" customHeight="1">
      <c r="C745" s="248"/>
    </row>
    <row r="746" ht="15.75" customHeight="1">
      <c r="C746" s="248"/>
    </row>
    <row r="747" ht="15.75" customHeight="1">
      <c r="C747" s="248"/>
    </row>
    <row r="748" ht="15.75" customHeight="1">
      <c r="C748" s="248"/>
    </row>
    <row r="749" ht="15.75" customHeight="1">
      <c r="C749" s="248"/>
    </row>
    <row r="750" ht="15.75" customHeight="1">
      <c r="C750" s="248"/>
    </row>
    <row r="751" ht="15.75" customHeight="1">
      <c r="C751" s="248"/>
    </row>
    <row r="752" ht="15.75" customHeight="1">
      <c r="C752" s="248"/>
    </row>
    <row r="753" ht="15.75" customHeight="1">
      <c r="C753" s="248"/>
    </row>
    <row r="754" ht="15.75" customHeight="1">
      <c r="C754" s="248"/>
    </row>
    <row r="755" ht="15.75" customHeight="1">
      <c r="C755" s="248"/>
    </row>
    <row r="756" ht="15.75" customHeight="1">
      <c r="C756" s="248"/>
    </row>
    <row r="757" ht="15.75" customHeight="1">
      <c r="C757" s="248"/>
    </row>
    <row r="758" ht="15.75" customHeight="1">
      <c r="C758" s="248"/>
    </row>
    <row r="759" ht="15.75" customHeight="1">
      <c r="C759" s="248"/>
    </row>
    <row r="760" ht="15.75" customHeight="1">
      <c r="C760" s="248"/>
    </row>
    <row r="761" ht="15.75" customHeight="1">
      <c r="C761" s="248"/>
    </row>
    <row r="762" ht="15.75" customHeight="1">
      <c r="C762" s="248"/>
    </row>
    <row r="763" ht="15.75" customHeight="1">
      <c r="C763" s="248"/>
    </row>
    <row r="764" ht="15.75" customHeight="1">
      <c r="C764" s="248"/>
    </row>
    <row r="765" ht="15.75" customHeight="1">
      <c r="C765" s="248"/>
    </row>
    <row r="766" ht="15.75" customHeight="1">
      <c r="C766" s="248"/>
    </row>
    <row r="767" ht="15.75" customHeight="1">
      <c r="C767" s="248"/>
    </row>
    <row r="768" ht="15.75" customHeight="1">
      <c r="C768" s="248"/>
    </row>
    <row r="769" ht="15.75" customHeight="1">
      <c r="C769" s="248"/>
    </row>
    <row r="770" ht="15.75" customHeight="1">
      <c r="C770" s="248"/>
    </row>
    <row r="771" ht="15.75" customHeight="1">
      <c r="C771" s="248"/>
    </row>
    <row r="772" ht="15.75" customHeight="1">
      <c r="C772" s="248"/>
    </row>
    <row r="773" ht="15.75" customHeight="1">
      <c r="C773" s="248"/>
    </row>
    <row r="774" ht="15.75" customHeight="1">
      <c r="C774" s="248"/>
    </row>
    <row r="775" ht="15.75" customHeight="1">
      <c r="C775" s="248"/>
    </row>
    <row r="776" ht="15.75" customHeight="1">
      <c r="C776" s="248"/>
    </row>
    <row r="777" ht="15.75" customHeight="1">
      <c r="C777" s="248"/>
    </row>
    <row r="778" ht="15.75" customHeight="1">
      <c r="C778" s="248"/>
    </row>
    <row r="779" ht="15.75" customHeight="1">
      <c r="C779" s="248"/>
    </row>
    <row r="780" ht="15.75" customHeight="1">
      <c r="C780" s="248"/>
    </row>
    <row r="781" ht="15.75" customHeight="1">
      <c r="C781" s="248"/>
    </row>
    <row r="782" ht="15.75" customHeight="1">
      <c r="C782" s="248"/>
    </row>
    <row r="783" ht="15.75" customHeight="1">
      <c r="C783" s="248"/>
    </row>
    <row r="784" ht="15.75" customHeight="1">
      <c r="C784" s="248"/>
    </row>
    <row r="785" ht="15.75" customHeight="1">
      <c r="C785" s="248"/>
    </row>
    <row r="786" ht="15.75" customHeight="1">
      <c r="C786" s="248"/>
    </row>
    <row r="787" ht="15.75" customHeight="1">
      <c r="C787" s="248"/>
    </row>
    <row r="788" ht="15.75" customHeight="1">
      <c r="C788" s="248"/>
    </row>
    <row r="789" ht="15.75" customHeight="1">
      <c r="C789" s="248"/>
    </row>
    <row r="790" ht="15.75" customHeight="1">
      <c r="C790" s="248"/>
    </row>
    <row r="791" ht="15.75" customHeight="1">
      <c r="C791" s="248"/>
    </row>
    <row r="792" ht="15.75" customHeight="1">
      <c r="C792" s="248"/>
    </row>
    <row r="793" ht="15.75" customHeight="1">
      <c r="C793" s="248"/>
    </row>
    <row r="794" ht="15.75" customHeight="1">
      <c r="C794" s="248"/>
    </row>
    <row r="795" ht="15.75" customHeight="1">
      <c r="C795" s="248"/>
    </row>
    <row r="796" ht="15.75" customHeight="1">
      <c r="C796" s="248"/>
    </row>
    <row r="797" ht="15.75" customHeight="1">
      <c r="C797" s="248"/>
    </row>
    <row r="798" ht="15.75" customHeight="1">
      <c r="C798" s="248"/>
    </row>
    <row r="799" ht="15.75" customHeight="1">
      <c r="C799" s="248"/>
    </row>
    <row r="800" ht="15.75" customHeight="1">
      <c r="C800" s="248"/>
    </row>
    <row r="801" ht="15.75" customHeight="1">
      <c r="C801" s="248"/>
    </row>
    <row r="802" ht="15.75" customHeight="1">
      <c r="C802" s="248"/>
    </row>
    <row r="803" ht="15.75" customHeight="1">
      <c r="C803" s="248"/>
    </row>
    <row r="804" ht="15.75" customHeight="1">
      <c r="C804" s="248"/>
    </row>
    <row r="805" ht="15.75" customHeight="1">
      <c r="C805" s="248"/>
    </row>
    <row r="806" ht="15.75" customHeight="1">
      <c r="C806" s="248"/>
    </row>
    <row r="807" ht="15.75" customHeight="1">
      <c r="C807" s="248"/>
    </row>
    <row r="808" ht="15.75" customHeight="1">
      <c r="C808" s="248"/>
    </row>
    <row r="809" ht="15.75" customHeight="1">
      <c r="C809" s="248"/>
    </row>
    <row r="810" ht="15.75" customHeight="1">
      <c r="C810" s="248"/>
    </row>
    <row r="811" ht="15.75" customHeight="1">
      <c r="C811" s="248"/>
    </row>
    <row r="812" ht="15.75" customHeight="1">
      <c r="C812" s="248"/>
    </row>
    <row r="813" ht="15.75" customHeight="1">
      <c r="C813" s="248"/>
    </row>
    <row r="814" ht="15.75" customHeight="1">
      <c r="C814" s="248"/>
    </row>
    <row r="815" ht="15.75" customHeight="1">
      <c r="C815" s="248"/>
    </row>
    <row r="816" ht="15.75" customHeight="1">
      <c r="C816" s="248"/>
    </row>
    <row r="817" ht="15.75" customHeight="1">
      <c r="C817" s="248"/>
    </row>
    <row r="818" ht="15.75" customHeight="1">
      <c r="C818" s="248"/>
    </row>
    <row r="819" ht="15.75" customHeight="1">
      <c r="C819" s="248"/>
    </row>
    <row r="820" ht="15.75" customHeight="1">
      <c r="C820" s="248"/>
    </row>
    <row r="821" ht="15.75" customHeight="1">
      <c r="C821" s="248"/>
    </row>
    <row r="822" ht="15.75" customHeight="1">
      <c r="C822" s="248"/>
    </row>
    <row r="823" ht="15.75" customHeight="1">
      <c r="C823" s="248"/>
    </row>
    <row r="824" ht="15.75" customHeight="1">
      <c r="C824" s="248"/>
    </row>
    <row r="825" ht="15.75" customHeight="1">
      <c r="C825" s="248"/>
    </row>
    <row r="826" ht="15.75" customHeight="1">
      <c r="C826" s="248"/>
    </row>
    <row r="827" ht="15.75" customHeight="1">
      <c r="C827" s="248"/>
    </row>
    <row r="828" ht="15.75" customHeight="1">
      <c r="C828" s="248"/>
    </row>
    <row r="829" ht="15.75" customHeight="1">
      <c r="C829" s="248"/>
    </row>
    <row r="830" ht="15.75" customHeight="1">
      <c r="C830" s="248"/>
    </row>
    <row r="831" ht="15.75" customHeight="1">
      <c r="C831" s="248"/>
    </row>
    <row r="832" ht="15.75" customHeight="1">
      <c r="C832" s="248"/>
    </row>
    <row r="833" ht="15.75" customHeight="1">
      <c r="C833" s="248"/>
    </row>
    <row r="834" ht="15.75" customHeight="1">
      <c r="C834" s="248"/>
    </row>
    <row r="835" ht="15.75" customHeight="1">
      <c r="C835" s="248"/>
    </row>
    <row r="836" ht="15.75" customHeight="1">
      <c r="C836" s="248"/>
    </row>
    <row r="837" ht="15.75" customHeight="1">
      <c r="C837" s="248"/>
    </row>
    <row r="838" ht="15.75" customHeight="1">
      <c r="C838" s="248"/>
    </row>
    <row r="839" ht="15.75" customHeight="1">
      <c r="C839" s="248"/>
    </row>
    <row r="840" ht="15.75" customHeight="1">
      <c r="C840" s="248"/>
    </row>
    <row r="841" ht="15.75" customHeight="1">
      <c r="C841" s="248"/>
    </row>
    <row r="842" ht="15.75" customHeight="1">
      <c r="C842" s="248"/>
    </row>
    <row r="843" ht="15.75" customHeight="1">
      <c r="C843" s="248"/>
    </row>
    <row r="844" ht="15.75" customHeight="1">
      <c r="C844" s="248"/>
    </row>
    <row r="845" ht="15.75" customHeight="1">
      <c r="C845" s="248"/>
    </row>
    <row r="846" ht="15.75" customHeight="1">
      <c r="C846" s="248"/>
    </row>
    <row r="847" ht="15.75" customHeight="1">
      <c r="C847" s="248"/>
    </row>
    <row r="848" ht="15.75" customHeight="1">
      <c r="C848" s="248"/>
    </row>
    <row r="849" ht="15.75" customHeight="1">
      <c r="C849" s="248"/>
    </row>
    <row r="850" ht="15.75" customHeight="1">
      <c r="C850" s="248"/>
    </row>
    <row r="851" ht="15.75" customHeight="1">
      <c r="C851" s="248"/>
    </row>
    <row r="852" ht="15.75" customHeight="1">
      <c r="C852" s="248"/>
    </row>
    <row r="853" ht="15.75" customHeight="1">
      <c r="C853" s="248"/>
    </row>
    <row r="854" ht="15.75" customHeight="1">
      <c r="C854" s="248"/>
    </row>
    <row r="855" ht="15.75" customHeight="1">
      <c r="C855" s="248"/>
    </row>
    <row r="856" ht="15.75" customHeight="1">
      <c r="C856" s="248"/>
    </row>
    <row r="857" ht="15.75" customHeight="1">
      <c r="C857" s="248"/>
    </row>
    <row r="858" ht="15.75" customHeight="1">
      <c r="C858" s="248"/>
    </row>
    <row r="859" ht="15.75" customHeight="1">
      <c r="C859" s="248"/>
    </row>
    <row r="860" ht="15.75" customHeight="1">
      <c r="C860" s="248"/>
    </row>
    <row r="861" ht="15.75" customHeight="1">
      <c r="C861" s="248"/>
    </row>
    <row r="862" ht="15.75" customHeight="1">
      <c r="C862" s="248"/>
    </row>
    <row r="863" ht="15.75" customHeight="1">
      <c r="C863" s="248"/>
    </row>
    <row r="864" ht="15.75" customHeight="1">
      <c r="C864" s="248"/>
    </row>
    <row r="865" ht="15.75" customHeight="1">
      <c r="C865" s="248"/>
    </row>
    <row r="866" ht="15.75" customHeight="1">
      <c r="C866" s="248"/>
    </row>
    <row r="867" ht="15.75" customHeight="1">
      <c r="C867" s="248"/>
    </row>
    <row r="868" ht="15.75" customHeight="1">
      <c r="C868" s="248"/>
    </row>
    <row r="869" ht="15.75" customHeight="1">
      <c r="C869" s="248"/>
    </row>
    <row r="870" ht="15.75" customHeight="1">
      <c r="C870" s="248"/>
    </row>
    <row r="871" ht="15.75" customHeight="1">
      <c r="C871" s="248"/>
    </row>
    <row r="872" ht="15.75" customHeight="1">
      <c r="C872" s="248"/>
    </row>
    <row r="873" ht="15.75" customHeight="1">
      <c r="C873" s="248"/>
    </row>
    <row r="874" ht="15.75" customHeight="1">
      <c r="C874" s="248"/>
    </row>
    <row r="875" ht="15.75" customHeight="1">
      <c r="C875" s="248"/>
    </row>
    <row r="876" ht="15.75" customHeight="1">
      <c r="C876" s="248"/>
    </row>
    <row r="877" ht="15.75" customHeight="1">
      <c r="C877" s="248"/>
    </row>
    <row r="878" ht="15.75" customHeight="1">
      <c r="C878" s="248"/>
    </row>
    <row r="879" ht="15.75" customHeight="1">
      <c r="C879" s="248"/>
    </row>
    <row r="880" ht="15.75" customHeight="1">
      <c r="C880" s="248"/>
    </row>
    <row r="881" ht="15.75" customHeight="1">
      <c r="C881" s="248"/>
    </row>
    <row r="882" ht="15.75" customHeight="1">
      <c r="C882" s="248"/>
    </row>
    <row r="883" ht="15.75" customHeight="1">
      <c r="C883" s="248"/>
    </row>
    <row r="884" ht="15.75" customHeight="1">
      <c r="C884" s="248"/>
    </row>
    <row r="885" ht="15.75" customHeight="1">
      <c r="C885" s="248"/>
    </row>
    <row r="886" ht="15.75" customHeight="1">
      <c r="C886" s="248"/>
    </row>
    <row r="887" ht="15.75" customHeight="1">
      <c r="C887" s="248"/>
    </row>
    <row r="888" ht="15.75" customHeight="1">
      <c r="C888" s="248"/>
    </row>
    <row r="889" ht="15.75" customHeight="1">
      <c r="C889" s="248"/>
    </row>
    <row r="890" ht="15.75" customHeight="1">
      <c r="C890" s="248"/>
    </row>
    <row r="891" ht="15.75" customHeight="1">
      <c r="C891" s="248"/>
    </row>
    <row r="892" ht="15.75" customHeight="1">
      <c r="C892" s="248"/>
    </row>
    <row r="893" ht="15.75" customHeight="1">
      <c r="C893" s="248"/>
    </row>
    <row r="894" ht="15.75" customHeight="1">
      <c r="C894" s="248"/>
    </row>
    <row r="895" ht="15.75" customHeight="1">
      <c r="C895" s="248"/>
    </row>
    <row r="896" ht="15.75" customHeight="1">
      <c r="C896" s="248"/>
    </row>
    <row r="897" ht="15.75" customHeight="1">
      <c r="C897" s="248"/>
    </row>
    <row r="898" ht="15.75" customHeight="1">
      <c r="C898" s="248"/>
    </row>
    <row r="899" ht="15.75" customHeight="1">
      <c r="C899" s="248"/>
    </row>
    <row r="900" ht="15.75" customHeight="1">
      <c r="C900" s="248"/>
    </row>
    <row r="901" ht="15.75" customHeight="1">
      <c r="C901" s="248"/>
    </row>
    <row r="902" ht="15.75" customHeight="1">
      <c r="C902" s="248"/>
    </row>
    <row r="903" ht="15.75" customHeight="1">
      <c r="C903" s="248"/>
    </row>
    <row r="904" ht="15.75" customHeight="1">
      <c r="C904" s="248"/>
    </row>
    <row r="905" ht="15.75" customHeight="1">
      <c r="C905" s="248"/>
    </row>
    <row r="906" ht="15.75" customHeight="1">
      <c r="C906" s="248"/>
    </row>
    <row r="907" ht="15.75" customHeight="1">
      <c r="C907" s="248"/>
    </row>
    <row r="908" ht="15.75" customHeight="1">
      <c r="C908" s="248"/>
    </row>
    <row r="909" ht="15.75" customHeight="1">
      <c r="C909" s="248"/>
    </row>
    <row r="910" ht="15.75" customHeight="1">
      <c r="C910" s="248"/>
    </row>
    <row r="911" ht="15.75" customHeight="1">
      <c r="C911" s="248"/>
    </row>
    <row r="912" ht="15.75" customHeight="1">
      <c r="C912" s="248"/>
    </row>
    <row r="913" ht="15.75" customHeight="1">
      <c r="C913" s="248"/>
    </row>
    <row r="914" ht="15.75" customHeight="1">
      <c r="C914" s="248"/>
    </row>
    <row r="915" ht="15.75" customHeight="1">
      <c r="C915" s="248"/>
    </row>
    <row r="916" ht="15.75" customHeight="1">
      <c r="C916" s="248"/>
    </row>
    <row r="917" ht="15.75" customHeight="1">
      <c r="C917" s="248"/>
    </row>
    <row r="918" ht="15.75" customHeight="1">
      <c r="C918" s="248"/>
    </row>
    <row r="919" ht="15.75" customHeight="1">
      <c r="C919" s="248"/>
    </row>
    <row r="920" ht="15.75" customHeight="1">
      <c r="C920" s="248"/>
    </row>
    <row r="921" ht="15.75" customHeight="1">
      <c r="C921" s="248"/>
    </row>
    <row r="922" ht="15.75" customHeight="1">
      <c r="C922" s="248"/>
    </row>
    <row r="923" ht="15.75" customHeight="1">
      <c r="C923" s="248"/>
    </row>
    <row r="924" ht="15.75" customHeight="1">
      <c r="C924" s="248"/>
    </row>
    <row r="925" ht="15.75" customHeight="1">
      <c r="C925" s="248"/>
    </row>
    <row r="926" ht="15.75" customHeight="1">
      <c r="C926" s="248"/>
    </row>
    <row r="927" ht="15.75" customHeight="1">
      <c r="C927" s="248"/>
    </row>
    <row r="928" ht="15.75" customHeight="1">
      <c r="C928" s="248"/>
    </row>
    <row r="929" ht="15.75" customHeight="1">
      <c r="C929" s="248"/>
    </row>
    <row r="930" ht="15.75" customHeight="1">
      <c r="C930" s="248"/>
    </row>
    <row r="931" ht="15.75" customHeight="1">
      <c r="C931" s="248"/>
    </row>
    <row r="932" ht="15.75" customHeight="1">
      <c r="C932" s="248"/>
    </row>
    <row r="933" ht="15.75" customHeight="1">
      <c r="C933" s="248"/>
    </row>
    <row r="934" ht="15.75" customHeight="1">
      <c r="C934" s="248"/>
    </row>
    <row r="935" ht="15.75" customHeight="1">
      <c r="C935" s="248"/>
    </row>
    <row r="936" ht="15.75" customHeight="1">
      <c r="C936" s="248"/>
    </row>
    <row r="937" ht="15.75" customHeight="1">
      <c r="C937" s="248"/>
    </row>
    <row r="938" ht="15.75" customHeight="1">
      <c r="C938" s="248"/>
    </row>
    <row r="939" ht="15.75" customHeight="1">
      <c r="C939" s="248"/>
    </row>
    <row r="940" ht="15.75" customHeight="1">
      <c r="C940" s="248"/>
    </row>
    <row r="941" ht="15.75" customHeight="1">
      <c r="C941" s="248"/>
    </row>
    <row r="942" ht="15.75" customHeight="1">
      <c r="C942" s="248"/>
    </row>
    <row r="943" ht="15.75" customHeight="1">
      <c r="C943" s="248"/>
    </row>
    <row r="944" ht="15.75" customHeight="1">
      <c r="C944" s="248"/>
    </row>
    <row r="945" ht="15.75" customHeight="1">
      <c r="C945" s="248"/>
    </row>
    <row r="946" ht="15.75" customHeight="1">
      <c r="C946" s="248"/>
    </row>
    <row r="947" ht="15.75" customHeight="1">
      <c r="C947" s="248"/>
    </row>
    <row r="948" ht="15.75" customHeight="1">
      <c r="C948" s="248"/>
    </row>
    <row r="949" ht="15.75" customHeight="1">
      <c r="C949" s="248"/>
    </row>
    <row r="950" ht="15.75" customHeight="1">
      <c r="C950" s="248"/>
    </row>
    <row r="951" ht="15.75" customHeight="1">
      <c r="C951" s="248"/>
    </row>
    <row r="952" ht="15.75" customHeight="1">
      <c r="C952" s="248"/>
    </row>
    <row r="953" ht="15.75" customHeight="1">
      <c r="C953" s="248"/>
    </row>
    <row r="954" ht="15.75" customHeight="1">
      <c r="C954" s="248"/>
    </row>
    <row r="955" ht="15.75" customHeight="1">
      <c r="C955" s="248"/>
    </row>
    <row r="956" ht="15.75" customHeight="1">
      <c r="C956" s="248"/>
    </row>
    <row r="957" ht="15.75" customHeight="1">
      <c r="C957" s="248"/>
    </row>
    <row r="958" ht="15.75" customHeight="1">
      <c r="C958" s="248"/>
    </row>
    <row r="959" ht="15.75" customHeight="1">
      <c r="C959" s="248"/>
    </row>
    <row r="960" ht="15.75" customHeight="1">
      <c r="C960" s="248"/>
    </row>
    <row r="961" ht="15.75" customHeight="1">
      <c r="C961" s="248"/>
    </row>
    <row r="962" ht="15.75" customHeight="1">
      <c r="C962" s="248"/>
    </row>
    <row r="963" ht="15.75" customHeight="1">
      <c r="C963" s="248"/>
    </row>
    <row r="964" ht="15.75" customHeight="1">
      <c r="C964" s="248"/>
    </row>
    <row r="965" ht="15.75" customHeight="1">
      <c r="C965" s="248"/>
    </row>
    <row r="966" ht="15.75" customHeight="1">
      <c r="C966" s="248"/>
    </row>
    <row r="967" ht="15.75" customHeight="1">
      <c r="C967" s="248"/>
    </row>
    <row r="968" ht="15.75" customHeight="1">
      <c r="C968" s="248"/>
    </row>
    <row r="969" ht="15.75" customHeight="1">
      <c r="C969" s="248"/>
    </row>
    <row r="970" ht="15.75" customHeight="1">
      <c r="C970" s="248"/>
    </row>
    <row r="971" ht="15.75" customHeight="1">
      <c r="C971" s="248"/>
    </row>
    <row r="972" ht="15.75" customHeight="1">
      <c r="C972" s="248"/>
    </row>
    <row r="973" ht="15.75" customHeight="1">
      <c r="C973" s="248"/>
    </row>
    <row r="974" ht="15.75" customHeight="1">
      <c r="C974" s="248"/>
    </row>
    <row r="975" ht="15.75" customHeight="1">
      <c r="C975" s="248"/>
    </row>
    <row r="976" ht="15.75" customHeight="1">
      <c r="C976" s="248"/>
    </row>
    <row r="977" ht="15.75" customHeight="1">
      <c r="C977" s="248"/>
    </row>
    <row r="978" ht="15.75" customHeight="1">
      <c r="C978" s="248"/>
    </row>
    <row r="979" ht="15.75" customHeight="1">
      <c r="C979" s="248"/>
    </row>
    <row r="980" ht="15.75" customHeight="1">
      <c r="C980" s="248"/>
    </row>
    <row r="981" ht="15.75" customHeight="1">
      <c r="C981" s="248"/>
    </row>
    <row r="982" ht="15.75" customHeight="1">
      <c r="C982" s="248"/>
    </row>
    <row r="983" ht="15.75" customHeight="1">
      <c r="C983" s="248"/>
    </row>
    <row r="984" ht="15.75" customHeight="1">
      <c r="C984" s="248"/>
    </row>
    <row r="985" ht="15.75" customHeight="1">
      <c r="C985" s="248"/>
    </row>
    <row r="986" ht="15.75" customHeight="1">
      <c r="C986" s="248"/>
    </row>
    <row r="987" ht="15.75" customHeight="1">
      <c r="C987" s="248"/>
    </row>
    <row r="988" ht="15.75" customHeight="1">
      <c r="C988" s="248"/>
    </row>
    <row r="989" ht="15.75" customHeight="1">
      <c r="C989" s="248"/>
    </row>
    <row r="990" ht="15.75" customHeight="1">
      <c r="C990" s="248"/>
    </row>
    <row r="991" ht="15.75" customHeight="1">
      <c r="C991" s="248"/>
    </row>
    <row r="992" ht="15.75" customHeight="1">
      <c r="C992" s="248"/>
    </row>
    <row r="993" ht="15.75" customHeight="1">
      <c r="C993" s="248"/>
    </row>
    <row r="994" ht="15.75" customHeight="1">
      <c r="C994" s="248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2.86"/>
    <col customWidth="1" min="3" max="3" width="13.29"/>
    <col customWidth="1" min="4" max="5" width="12.14"/>
    <col customWidth="1" min="6" max="6" width="14.14"/>
    <col customWidth="1" min="7" max="7" width="11.29"/>
    <col customWidth="1" min="8" max="8" width="12.71"/>
    <col customWidth="1" min="9" max="9" width="11.86"/>
    <col customWidth="1" min="10" max="10" width="11.71"/>
    <col customWidth="1" min="11" max="11" width="10.43"/>
    <col customWidth="1" min="13" max="13" width="13.57"/>
  </cols>
  <sheetData>
    <row r="1" ht="36.0" hidden="1" customHeight="1"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</row>
    <row r="2" ht="15.75" customHeight="1">
      <c r="A2" s="250" t="s">
        <v>196</v>
      </c>
      <c r="B2" s="251" t="s">
        <v>197</v>
      </c>
      <c r="C2" s="252"/>
      <c r="D2" s="251" t="s">
        <v>198</v>
      </c>
      <c r="E2" s="252"/>
      <c r="F2" s="251" t="s">
        <v>199</v>
      </c>
      <c r="G2" s="252"/>
      <c r="H2" s="251" t="s">
        <v>200</v>
      </c>
      <c r="I2" s="252"/>
      <c r="J2" s="253" t="s">
        <v>201</v>
      </c>
      <c r="K2" s="252"/>
      <c r="L2" s="254" t="s">
        <v>202</v>
      </c>
      <c r="M2" s="252"/>
      <c r="N2" s="251" t="s">
        <v>203</v>
      </c>
      <c r="O2" s="252"/>
      <c r="P2" s="251" t="s">
        <v>204</v>
      </c>
      <c r="Q2" s="252"/>
      <c r="R2" s="251" t="s">
        <v>205</v>
      </c>
      <c r="S2" s="252"/>
      <c r="T2" s="255"/>
      <c r="U2" s="255"/>
      <c r="V2" s="255"/>
      <c r="W2" s="255"/>
      <c r="X2" s="256"/>
    </row>
    <row r="3" ht="15.75" customHeight="1">
      <c r="A3" s="250" t="s">
        <v>206</v>
      </c>
      <c r="B3" s="257" t="s">
        <v>207</v>
      </c>
      <c r="C3" s="258" t="s">
        <v>208</v>
      </c>
      <c r="D3" s="257" t="s">
        <v>207</v>
      </c>
      <c r="E3" s="259" t="s">
        <v>208</v>
      </c>
      <c r="F3" s="257" t="s">
        <v>207</v>
      </c>
      <c r="G3" s="259" t="s">
        <v>208</v>
      </c>
      <c r="H3" s="257" t="s">
        <v>207</v>
      </c>
      <c r="I3" s="259" t="s">
        <v>208</v>
      </c>
      <c r="J3" s="257" t="s">
        <v>207</v>
      </c>
      <c r="K3" s="259" t="s">
        <v>208</v>
      </c>
      <c r="L3" s="257" t="s">
        <v>207</v>
      </c>
      <c r="M3" s="259" t="s">
        <v>208</v>
      </c>
      <c r="N3" s="257" t="s">
        <v>207</v>
      </c>
      <c r="O3" s="259" t="s">
        <v>208</v>
      </c>
      <c r="P3" s="257" t="s">
        <v>207</v>
      </c>
      <c r="Q3" s="259" t="s">
        <v>208</v>
      </c>
      <c r="R3" s="257" t="s">
        <v>207</v>
      </c>
      <c r="S3" s="259" t="s">
        <v>208</v>
      </c>
      <c r="T3" s="260"/>
      <c r="U3" s="260"/>
      <c r="V3" s="260"/>
      <c r="W3" s="260"/>
      <c r="X3" s="261"/>
    </row>
    <row r="4" ht="15.75" customHeight="1">
      <c r="A4" s="262">
        <v>1.0</v>
      </c>
      <c r="B4" s="263">
        <v>1.0</v>
      </c>
      <c r="C4" s="258"/>
      <c r="D4" s="263">
        <v>1.0</v>
      </c>
      <c r="E4" s="264"/>
      <c r="F4" s="263">
        <v>1.0</v>
      </c>
      <c r="G4" s="259"/>
      <c r="H4" s="265"/>
      <c r="I4" s="264"/>
      <c r="J4" s="265"/>
      <c r="K4" s="259"/>
      <c r="L4" s="265">
        <v>1.0</v>
      </c>
      <c r="M4" s="264"/>
      <c r="N4" s="265"/>
      <c r="O4" s="264"/>
      <c r="P4" s="265">
        <v>1.0</v>
      </c>
      <c r="Q4" s="259"/>
      <c r="R4" s="265">
        <v>1.0</v>
      </c>
      <c r="S4" s="259"/>
      <c r="T4" s="266" t="s">
        <v>2</v>
      </c>
      <c r="U4" s="267" t="s">
        <v>199</v>
      </c>
      <c r="V4" s="268"/>
      <c r="W4" s="267" t="s">
        <v>209</v>
      </c>
      <c r="X4" s="268"/>
      <c r="Y4" s="269">
        <v>16.0</v>
      </c>
    </row>
    <row r="5" ht="15.75" customHeight="1">
      <c r="A5" s="262">
        <v>2.0</v>
      </c>
      <c r="B5" s="263">
        <v>1.0</v>
      </c>
      <c r="C5" s="258"/>
      <c r="D5" s="263">
        <v>1.0</v>
      </c>
      <c r="E5" s="259"/>
      <c r="F5" s="263">
        <v>1.0</v>
      </c>
      <c r="G5" s="264"/>
      <c r="H5" s="263"/>
      <c r="I5" s="259"/>
      <c r="J5" s="263"/>
      <c r="K5" s="259"/>
      <c r="L5" s="263">
        <v>1.0</v>
      </c>
      <c r="M5" s="259"/>
      <c r="N5" s="263"/>
      <c r="O5" s="259"/>
      <c r="P5" s="263">
        <v>1.0</v>
      </c>
      <c r="Q5" s="259"/>
      <c r="R5" s="263">
        <v>1.0</v>
      </c>
      <c r="S5" s="259"/>
      <c r="T5" s="270">
        <v>1.0</v>
      </c>
      <c r="U5" s="267" t="s">
        <v>210</v>
      </c>
      <c r="V5" s="268"/>
      <c r="W5" s="267" t="s">
        <v>209</v>
      </c>
      <c r="X5" s="268"/>
      <c r="Y5" s="269">
        <v>13.0</v>
      </c>
    </row>
    <row r="6" ht="15.75" customHeight="1">
      <c r="A6" s="262">
        <v>3.0</v>
      </c>
      <c r="B6" s="263">
        <v>1.0</v>
      </c>
      <c r="C6" s="258" t="s">
        <v>211</v>
      </c>
      <c r="D6" s="263">
        <v>1.0</v>
      </c>
      <c r="E6" s="259"/>
      <c r="F6" s="263">
        <v>1.0</v>
      </c>
      <c r="G6" s="259"/>
      <c r="H6" s="263"/>
      <c r="I6" s="259"/>
      <c r="J6" s="263"/>
      <c r="K6" s="259"/>
      <c r="L6" s="263">
        <v>1.0</v>
      </c>
      <c r="M6" s="259" t="s">
        <v>212</v>
      </c>
      <c r="N6" s="263"/>
      <c r="O6" s="259"/>
      <c r="P6" s="263">
        <v>1.0</v>
      </c>
      <c r="Q6" s="259" t="s">
        <v>213</v>
      </c>
      <c r="R6" s="263">
        <v>1.0</v>
      </c>
      <c r="S6" s="259"/>
      <c r="T6" s="270">
        <v>2.0</v>
      </c>
      <c r="U6" s="267"/>
      <c r="V6" s="268"/>
      <c r="W6" s="271"/>
      <c r="X6" s="268"/>
      <c r="Y6" s="269">
        <v>16.0</v>
      </c>
    </row>
    <row r="7" ht="15.75" customHeight="1">
      <c r="A7" s="262">
        <v>4.0</v>
      </c>
      <c r="B7" s="263">
        <v>1.0</v>
      </c>
      <c r="C7" s="272"/>
      <c r="D7" s="263">
        <v>1.0</v>
      </c>
      <c r="E7" s="264"/>
      <c r="F7" s="263">
        <v>1.0</v>
      </c>
      <c r="G7" s="264"/>
      <c r="H7" s="263"/>
      <c r="I7" s="259"/>
      <c r="J7" s="263"/>
      <c r="K7" s="264"/>
      <c r="L7" s="263">
        <v>1.0</v>
      </c>
      <c r="M7" s="259"/>
      <c r="N7" s="263"/>
      <c r="O7" s="264"/>
      <c r="P7" s="263">
        <v>1.0</v>
      </c>
      <c r="Q7" s="264"/>
      <c r="R7" s="263">
        <v>1.0</v>
      </c>
      <c r="S7" s="264"/>
      <c r="T7" s="270">
        <v>3.0</v>
      </c>
      <c r="U7" s="267" t="s">
        <v>214</v>
      </c>
      <c r="V7" s="268"/>
      <c r="W7" s="273"/>
      <c r="X7" s="274"/>
      <c r="Y7" s="269">
        <v>2.0</v>
      </c>
    </row>
    <row r="8" ht="15.75" customHeight="1">
      <c r="A8" s="262">
        <v>5.0</v>
      </c>
      <c r="B8" s="263">
        <v>1.0</v>
      </c>
      <c r="C8" s="258"/>
      <c r="D8" s="263">
        <v>1.0</v>
      </c>
      <c r="E8" s="264"/>
      <c r="F8" s="263">
        <v>1.0</v>
      </c>
      <c r="G8" s="264"/>
      <c r="H8" s="263"/>
      <c r="I8" s="259"/>
      <c r="J8" s="263"/>
      <c r="K8" s="259"/>
      <c r="L8" s="263">
        <v>1.0</v>
      </c>
      <c r="M8" s="259"/>
      <c r="N8" s="263"/>
      <c r="O8" s="264"/>
      <c r="P8" s="263">
        <v>1.0</v>
      </c>
      <c r="Q8" s="264"/>
      <c r="R8" s="263">
        <v>1.0</v>
      </c>
      <c r="S8" s="264"/>
      <c r="T8" s="270">
        <v>4.0</v>
      </c>
      <c r="U8" s="267" t="s">
        <v>215</v>
      </c>
      <c r="V8" s="268"/>
      <c r="W8" s="271">
        <v>1.05E7</v>
      </c>
      <c r="X8" s="268"/>
    </row>
    <row r="9" ht="15.75" customHeight="1">
      <c r="A9" s="262">
        <v>6.0</v>
      </c>
      <c r="B9" s="263">
        <v>1.0</v>
      </c>
      <c r="C9" s="258"/>
      <c r="D9" s="263">
        <v>1.0</v>
      </c>
      <c r="E9" s="264"/>
      <c r="F9" s="263">
        <v>1.0</v>
      </c>
      <c r="G9" s="264"/>
      <c r="H9" s="263"/>
      <c r="I9" s="264"/>
      <c r="J9" s="263"/>
      <c r="K9" s="264"/>
      <c r="L9" s="263">
        <v>1.0</v>
      </c>
      <c r="M9" s="259"/>
      <c r="N9" s="263">
        <v>1.0</v>
      </c>
      <c r="O9" s="264"/>
      <c r="P9" s="263">
        <v>1.0</v>
      </c>
      <c r="Q9" s="259" t="s">
        <v>216</v>
      </c>
      <c r="R9" s="263">
        <v>1.0</v>
      </c>
      <c r="S9" s="264"/>
      <c r="T9" s="275">
        <v>5.0</v>
      </c>
      <c r="U9" s="267" t="s">
        <v>217</v>
      </c>
      <c r="V9" s="268"/>
      <c r="W9" s="271">
        <v>1.05E7</v>
      </c>
      <c r="X9" s="268"/>
      <c r="Y9" s="269">
        <v>16.0</v>
      </c>
    </row>
    <row r="10" ht="15.75" customHeight="1">
      <c r="A10" s="262">
        <v>7.0</v>
      </c>
      <c r="B10" s="263">
        <v>1.0</v>
      </c>
      <c r="C10" s="258"/>
      <c r="D10" s="263">
        <v>1.0</v>
      </c>
      <c r="E10" s="264"/>
      <c r="F10" s="263">
        <v>1.0</v>
      </c>
      <c r="G10" s="264"/>
      <c r="H10" s="263"/>
      <c r="I10" s="264"/>
      <c r="J10" s="263"/>
      <c r="K10" s="264"/>
      <c r="L10" s="263">
        <v>1.0</v>
      </c>
      <c r="M10" s="259"/>
      <c r="N10" s="263">
        <v>1.0</v>
      </c>
      <c r="O10" s="264"/>
      <c r="P10" s="263"/>
      <c r="Q10" s="259">
        <v>1.0</v>
      </c>
      <c r="R10" s="263">
        <v>1.0</v>
      </c>
      <c r="S10" s="264"/>
      <c r="T10" s="270">
        <v>6.0</v>
      </c>
      <c r="U10" s="267" t="s">
        <v>218</v>
      </c>
      <c r="V10" s="268"/>
      <c r="W10" s="271">
        <v>9000000.0</v>
      </c>
      <c r="X10" s="268"/>
    </row>
    <row r="11" ht="15.75" customHeight="1">
      <c r="A11" s="262">
        <v>8.0</v>
      </c>
      <c r="B11" s="263">
        <v>1.0</v>
      </c>
      <c r="C11" s="258"/>
      <c r="D11" s="263">
        <v>1.0</v>
      </c>
      <c r="E11" s="264"/>
      <c r="F11" s="263">
        <v>1.0</v>
      </c>
      <c r="G11" s="264"/>
      <c r="H11" s="263"/>
      <c r="I11" s="264"/>
      <c r="J11" s="263"/>
      <c r="K11" s="264"/>
      <c r="L11" s="263">
        <v>1.0</v>
      </c>
      <c r="M11" s="259"/>
      <c r="N11" s="263">
        <v>1.0</v>
      </c>
      <c r="O11" s="264"/>
      <c r="P11" s="263">
        <v>1.0</v>
      </c>
      <c r="Q11" s="264"/>
      <c r="R11" s="263">
        <v>1.0</v>
      </c>
      <c r="S11" s="264"/>
      <c r="T11" s="270">
        <v>7.0</v>
      </c>
      <c r="U11" s="267"/>
      <c r="V11" s="268"/>
      <c r="W11" s="271"/>
      <c r="X11" s="268"/>
      <c r="Y11" s="269">
        <v>16.0</v>
      </c>
    </row>
    <row r="12" ht="15.75" customHeight="1">
      <c r="A12" s="262">
        <v>9.0</v>
      </c>
      <c r="B12" s="263">
        <v>1.0</v>
      </c>
      <c r="C12" s="258"/>
      <c r="D12" s="263"/>
      <c r="E12" s="259">
        <v>1.0</v>
      </c>
      <c r="F12" s="263">
        <v>1.0</v>
      </c>
      <c r="G12" s="264"/>
      <c r="H12" s="263"/>
      <c r="I12" s="264"/>
      <c r="J12" s="263"/>
      <c r="K12" s="264"/>
      <c r="L12" s="263">
        <v>1.0</v>
      </c>
      <c r="M12" s="259"/>
      <c r="N12" s="263">
        <v>1.0</v>
      </c>
      <c r="O12" s="259"/>
      <c r="P12" s="263">
        <v>1.0</v>
      </c>
      <c r="Q12" s="259"/>
      <c r="R12" s="263">
        <v>1.0</v>
      </c>
      <c r="S12" s="264"/>
      <c r="T12" s="270">
        <v>8.0</v>
      </c>
      <c r="U12" s="267" t="s">
        <v>219</v>
      </c>
      <c r="V12" s="268"/>
      <c r="W12" s="271">
        <v>5100000.0</v>
      </c>
      <c r="X12" s="268"/>
    </row>
    <row r="13" ht="15.75" customHeight="1">
      <c r="A13" s="262">
        <v>10.0</v>
      </c>
      <c r="B13" s="263">
        <v>1.0</v>
      </c>
      <c r="C13" s="258"/>
      <c r="D13" s="263"/>
      <c r="E13" s="259">
        <v>1.0</v>
      </c>
      <c r="F13" s="263">
        <v>1.0</v>
      </c>
      <c r="G13" s="259"/>
      <c r="H13" s="263">
        <v>1.0</v>
      </c>
      <c r="I13" s="259"/>
      <c r="J13" s="263"/>
      <c r="K13" s="259"/>
      <c r="L13" s="263">
        <v>1.0</v>
      </c>
      <c r="M13" s="259"/>
      <c r="N13" s="263">
        <v>1.0</v>
      </c>
      <c r="O13" s="264"/>
      <c r="P13" s="263">
        <v>1.0</v>
      </c>
      <c r="Q13" s="264"/>
      <c r="R13" s="263">
        <v>1.0</v>
      </c>
      <c r="S13" s="264"/>
      <c r="T13" s="270">
        <v>9.0</v>
      </c>
      <c r="U13" s="267" t="s">
        <v>220</v>
      </c>
      <c r="V13" s="268"/>
      <c r="W13" s="271">
        <v>9000000.0</v>
      </c>
      <c r="X13" s="268"/>
    </row>
    <row r="14" ht="15.75" customHeight="1">
      <c r="A14" s="262">
        <v>11.0</v>
      </c>
      <c r="B14" s="263">
        <v>1.0</v>
      </c>
      <c r="C14" s="258"/>
      <c r="D14" s="263">
        <v>1.0</v>
      </c>
      <c r="E14" s="264"/>
      <c r="F14" s="263">
        <v>1.0</v>
      </c>
      <c r="G14" s="259"/>
      <c r="H14" s="263">
        <v>1.0</v>
      </c>
      <c r="I14" s="264"/>
      <c r="J14" s="263"/>
      <c r="K14" s="264"/>
      <c r="L14" s="263">
        <v>1.0</v>
      </c>
      <c r="M14" s="259"/>
      <c r="N14" s="263">
        <v>1.0</v>
      </c>
      <c r="O14" s="264"/>
      <c r="P14" s="263">
        <v>1.0</v>
      </c>
      <c r="Q14" s="264"/>
      <c r="R14" s="263">
        <v>1.0</v>
      </c>
      <c r="S14" s="259"/>
      <c r="T14" s="276"/>
      <c r="U14" s="276"/>
      <c r="V14" s="276"/>
      <c r="W14" s="276"/>
      <c r="X14" s="276"/>
    </row>
    <row r="15" ht="15.75" customHeight="1">
      <c r="A15" s="262">
        <v>12.0</v>
      </c>
      <c r="B15" s="263">
        <v>1.0</v>
      </c>
      <c r="C15" s="258"/>
      <c r="D15" s="263">
        <v>1.0</v>
      </c>
      <c r="E15" s="264"/>
      <c r="F15" s="263">
        <v>1.0</v>
      </c>
      <c r="G15" s="259"/>
      <c r="H15" s="263">
        <v>1.0</v>
      </c>
      <c r="I15" s="264"/>
      <c r="J15" s="263"/>
      <c r="K15" s="264"/>
      <c r="L15" s="263">
        <v>1.0</v>
      </c>
      <c r="M15" s="259"/>
      <c r="N15" s="263">
        <v>1.0</v>
      </c>
      <c r="O15" s="264"/>
      <c r="P15" s="263">
        <v>1.0</v>
      </c>
      <c r="Q15" s="264"/>
      <c r="R15" s="263">
        <v>1.0</v>
      </c>
      <c r="S15" s="264"/>
      <c r="T15" s="276"/>
      <c r="U15" s="276"/>
      <c r="V15" s="276"/>
      <c r="W15" s="276"/>
      <c r="X15" s="276"/>
    </row>
    <row r="16" ht="15.75" customHeight="1">
      <c r="A16" s="262">
        <v>13.0</v>
      </c>
      <c r="B16" s="263">
        <v>1.0</v>
      </c>
      <c r="C16" s="272"/>
      <c r="D16" s="263"/>
      <c r="E16" s="259">
        <v>1.0</v>
      </c>
      <c r="F16" s="263">
        <v>1.0</v>
      </c>
      <c r="G16" s="259"/>
      <c r="H16" s="263">
        <v>1.0</v>
      </c>
      <c r="I16" s="264"/>
      <c r="J16" s="263"/>
      <c r="K16" s="264"/>
      <c r="L16" s="263">
        <v>1.0</v>
      </c>
      <c r="M16" s="259"/>
      <c r="N16" s="263">
        <v>1.0</v>
      </c>
      <c r="O16" s="264"/>
      <c r="P16" s="263">
        <v>1.0</v>
      </c>
      <c r="Q16" s="264"/>
      <c r="R16" s="263">
        <v>1.0</v>
      </c>
      <c r="S16" s="264"/>
      <c r="T16" s="276"/>
      <c r="U16" s="276"/>
      <c r="V16" s="276"/>
      <c r="W16" s="276"/>
      <c r="X16" s="276"/>
    </row>
    <row r="17" ht="15.75" customHeight="1">
      <c r="A17" s="262">
        <v>14.0</v>
      </c>
      <c r="B17" s="263">
        <v>1.0</v>
      </c>
      <c r="C17" s="272"/>
      <c r="D17" s="263">
        <v>1.0</v>
      </c>
      <c r="E17" s="264"/>
      <c r="F17" s="263">
        <v>1.0</v>
      </c>
      <c r="G17" s="264"/>
      <c r="H17" s="263">
        <v>1.0</v>
      </c>
      <c r="I17" s="264"/>
      <c r="J17" s="263"/>
      <c r="K17" s="259"/>
      <c r="L17" s="263">
        <v>1.0</v>
      </c>
      <c r="M17" s="259"/>
      <c r="N17" s="263">
        <v>1.0</v>
      </c>
      <c r="O17" s="264"/>
      <c r="P17" s="263">
        <v>1.0</v>
      </c>
      <c r="Q17" s="264"/>
      <c r="R17" s="263">
        <v>1.0</v>
      </c>
      <c r="S17" s="264"/>
      <c r="T17" s="276"/>
      <c r="U17" s="276"/>
      <c r="V17" s="276"/>
      <c r="W17" s="276"/>
      <c r="X17" s="276"/>
    </row>
    <row r="18" ht="15.75" customHeight="1">
      <c r="A18" s="262">
        <v>15.0</v>
      </c>
      <c r="B18" s="263">
        <v>1.0</v>
      </c>
      <c r="C18" s="272"/>
      <c r="D18" s="263">
        <v>1.0</v>
      </c>
      <c r="E18" s="259"/>
      <c r="F18" s="263">
        <v>1.0</v>
      </c>
      <c r="G18" s="259"/>
      <c r="H18" s="263">
        <v>1.0</v>
      </c>
      <c r="I18" s="264"/>
      <c r="J18" s="263"/>
      <c r="K18" s="259"/>
      <c r="L18" s="263">
        <v>1.0</v>
      </c>
      <c r="M18" s="259"/>
      <c r="N18" s="263">
        <v>1.0</v>
      </c>
      <c r="O18" s="264"/>
      <c r="P18" s="263">
        <v>1.0</v>
      </c>
      <c r="Q18" s="259" t="s">
        <v>221</v>
      </c>
      <c r="R18" s="263">
        <v>1.0</v>
      </c>
      <c r="S18" s="259"/>
      <c r="T18" s="276"/>
      <c r="U18" s="276"/>
      <c r="V18" s="276"/>
      <c r="W18" s="276"/>
      <c r="X18" s="276"/>
    </row>
    <row r="19" ht="15.75" customHeight="1">
      <c r="A19" s="262">
        <v>16.0</v>
      </c>
      <c r="B19" s="263">
        <v>1.0</v>
      </c>
      <c r="C19" s="258"/>
      <c r="D19" s="263"/>
      <c r="E19" s="259">
        <v>1.0</v>
      </c>
      <c r="F19" s="263">
        <v>1.0</v>
      </c>
      <c r="G19" s="264"/>
      <c r="H19" s="263">
        <v>1.0</v>
      </c>
      <c r="I19" s="264"/>
      <c r="J19" s="263"/>
      <c r="K19" s="259"/>
      <c r="L19" s="263">
        <v>1.0</v>
      </c>
      <c r="M19" s="259"/>
      <c r="N19" s="263">
        <v>1.0</v>
      </c>
      <c r="O19" s="264"/>
      <c r="P19" s="263">
        <v>1.0</v>
      </c>
      <c r="Q19" s="264"/>
      <c r="R19" s="263">
        <v>1.0</v>
      </c>
      <c r="S19" s="259"/>
      <c r="T19" s="276"/>
      <c r="U19" s="276"/>
      <c r="V19" s="276"/>
      <c r="W19" s="276"/>
      <c r="X19" s="276"/>
    </row>
    <row r="20" ht="15.75" customHeight="1">
      <c r="A20" s="262">
        <v>17.0</v>
      </c>
      <c r="B20" s="263">
        <v>1.0</v>
      </c>
      <c r="C20" s="258"/>
      <c r="D20" s="263"/>
      <c r="E20" s="259">
        <v>1.0</v>
      </c>
      <c r="F20" s="263">
        <v>1.0</v>
      </c>
      <c r="G20" s="264"/>
      <c r="H20" s="263">
        <v>1.0</v>
      </c>
      <c r="I20" s="264"/>
      <c r="J20" s="263"/>
      <c r="K20" s="259"/>
      <c r="L20" s="263">
        <v>1.0</v>
      </c>
      <c r="M20" s="259"/>
      <c r="N20" s="263">
        <v>1.0</v>
      </c>
      <c r="O20" s="264"/>
      <c r="P20" s="263">
        <v>1.0</v>
      </c>
      <c r="Q20" s="264"/>
      <c r="R20" s="263">
        <v>1.0</v>
      </c>
      <c r="S20" s="264"/>
      <c r="T20" s="276"/>
      <c r="U20" s="276"/>
      <c r="V20" s="276"/>
      <c r="W20" s="276"/>
      <c r="X20" s="276"/>
    </row>
    <row r="21" ht="15.75" customHeight="1">
      <c r="A21" s="262">
        <v>18.0</v>
      </c>
      <c r="B21" s="263">
        <v>1.0</v>
      </c>
      <c r="C21" s="258"/>
      <c r="D21" s="263">
        <v>1.0</v>
      </c>
      <c r="E21" s="259"/>
      <c r="F21" s="263">
        <v>1.0</v>
      </c>
      <c r="G21" s="264"/>
      <c r="H21" s="263"/>
      <c r="I21" s="259">
        <v>1.0</v>
      </c>
      <c r="J21" s="263"/>
      <c r="K21" s="259"/>
      <c r="L21" s="263">
        <v>1.0</v>
      </c>
      <c r="M21" s="259"/>
      <c r="N21" s="263">
        <v>1.0</v>
      </c>
      <c r="O21" s="264"/>
      <c r="P21" s="263">
        <v>1.0</v>
      </c>
      <c r="Q21" s="264"/>
      <c r="R21" s="263">
        <v>1.0</v>
      </c>
      <c r="S21" s="264"/>
      <c r="T21" s="276"/>
      <c r="U21" s="276"/>
      <c r="V21" s="276"/>
      <c r="W21" s="276"/>
      <c r="X21" s="276"/>
    </row>
    <row r="22" ht="15.75" customHeight="1">
      <c r="A22" s="262">
        <v>19.0</v>
      </c>
      <c r="B22" s="263">
        <v>1.0</v>
      </c>
      <c r="C22" s="258"/>
      <c r="D22" s="263">
        <v>1.0</v>
      </c>
      <c r="E22" s="259"/>
      <c r="F22" s="263">
        <v>1.0</v>
      </c>
      <c r="G22" s="264"/>
      <c r="H22" s="263">
        <v>1.0</v>
      </c>
      <c r="I22" s="264"/>
      <c r="J22" s="263"/>
      <c r="K22" s="259"/>
      <c r="L22" s="263"/>
      <c r="M22" s="259">
        <v>1.0</v>
      </c>
      <c r="N22" s="263">
        <v>1.0</v>
      </c>
      <c r="O22" s="264"/>
      <c r="P22" s="263">
        <v>1.0</v>
      </c>
      <c r="Q22" s="264"/>
      <c r="R22" s="263">
        <v>1.0</v>
      </c>
      <c r="S22" s="264"/>
      <c r="T22" s="276"/>
      <c r="U22" s="276"/>
      <c r="V22" s="276"/>
      <c r="W22" s="276"/>
      <c r="X22" s="276"/>
    </row>
    <row r="23" ht="15.75" customHeight="1">
      <c r="A23" s="262">
        <v>20.0</v>
      </c>
      <c r="B23" s="263">
        <v>1.0</v>
      </c>
      <c r="C23" s="258">
        <v>1.0</v>
      </c>
      <c r="D23" s="263">
        <v>1.0</v>
      </c>
      <c r="E23" s="264"/>
      <c r="F23" s="263">
        <v>1.0</v>
      </c>
      <c r="G23" s="259"/>
      <c r="H23" s="263">
        <v>1.0</v>
      </c>
      <c r="I23" s="264"/>
      <c r="J23" s="263"/>
      <c r="K23" s="259"/>
      <c r="L23" s="263">
        <v>1.0</v>
      </c>
      <c r="M23" s="264"/>
      <c r="N23" s="263">
        <v>1.0</v>
      </c>
      <c r="O23" s="264"/>
      <c r="P23" s="263">
        <v>1.0</v>
      </c>
      <c r="Q23" s="264"/>
      <c r="R23" s="263">
        <v>1.0</v>
      </c>
      <c r="S23" s="264"/>
    </row>
    <row r="24" ht="15.75" customHeight="1">
      <c r="A24" s="262">
        <v>21.0</v>
      </c>
      <c r="B24" s="263">
        <v>1.0</v>
      </c>
      <c r="C24" s="258"/>
      <c r="D24" s="263">
        <v>1.0</v>
      </c>
      <c r="E24" s="259" t="s">
        <v>222</v>
      </c>
      <c r="F24" s="263">
        <v>1.0</v>
      </c>
      <c r="G24" s="259"/>
      <c r="H24" s="263">
        <v>1.0</v>
      </c>
      <c r="I24" s="264"/>
      <c r="J24" s="263"/>
      <c r="K24" s="259"/>
      <c r="L24" s="263">
        <v>1.0</v>
      </c>
      <c r="M24" s="264"/>
      <c r="N24" s="263"/>
      <c r="O24" s="259">
        <v>1.0</v>
      </c>
      <c r="P24" s="263">
        <v>1.0</v>
      </c>
      <c r="Q24" s="259"/>
      <c r="R24" s="263">
        <v>1.0</v>
      </c>
      <c r="S24" s="259">
        <v>1.0</v>
      </c>
    </row>
    <row r="25" ht="15.75" customHeight="1">
      <c r="A25" s="262">
        <v>22.0</v>
      </c>
      <c r="B25" s="263">
        <v>1.0</v>
      </c>
      <c r="C25" s="258"/>
      <c r="D25" s="263"/>
      <c r="E25" s="259">
        <v>1.0</v>
      </c>
      <c r="F25" s="263">
        <v>1.0</v>
      </c>
      <c r="G25" s="259"/>
      <c r="H25" s="263">
        <v>1.0</v>
      </c>
      <c r="I25" s="264"/>
      <c r="J25" s="263"/>
      <c r="K25" s="264"/>
      <c r="L25" s="263">
        <v>1.0</v>
      </c>
      <c r="M25" s="264"/>
      <c r="N25" s="263">
        <v>1.0</v>
      </c>
      <c r="O25" s="264"/>
      <c r="P25" s="263">
        <v>1.0</v>
      </c>
      <c r="Q25" s="264"/>
      <c r="R25" s="263">
        <v>1.0</v>
      </c>
      <c r="S25" s="264"/>
    </row>
    <row r="26" ht="15.75" customHeight="1">
      <c r="A26" s="262">
        <v>23.0</v>
      </c>
      <c r="B26" s="263">
        <v>1.0</v>
      </c>
      <c r="C26" s="258"/>
      <c r="D26" s="263">
        <v>1.0</v>
      </c>
      <c r="E26" s="264"/>
      <c r="F26" s="263"/>
      <c r="G26" s="259">
        <v>1.0</v>
      </c>
      <c r="H26" s="263">
        <v>1.0</v>
      </c>
      <c r="I26" s="259"/>
      <c r="J26" s="263"/>
      <c r="K26" s="264"/>
      <c r="L26" s="263">
        <v>1.0</v>
      </c>
      <c r="M26" s="264"/>
      <c r="N26" s="263">
        <v>1.0</v>
      </c>
      <c r="O26" s="264"/>
      <c r="P26" s="263">
        <v>1.0</v>
      </c>
      <c r="Q26" s="264"/>
      <c r="R26" s="263">
        <v>1.0</v>
      </c>
      <c r="S26" s="259"/>
    </row>
    <row r="27" ht="15.75" customHeight="1">
      <c r="A27" s="262">
        <v>24.0</v>
      </c>
      <c r="B27" s="263">
        <v>1.0</v>
      </c>
      <c r="C27" s="258"/>
      <c r="D27" s="263">
        <v>1.0</v>
      </c>
      <c r="E27" s="264"/>
      <c r="F27" s="263">
        <v>1.0</v>
      </c>
      <c r="G27" s="264"/>
      <c r="H27" s="263">
        <v>1.0</v>
      </c>
      <c r="I27" s="259"/>
      <c r="J27" s="263"/>
      <c r="K27" s="259"/>
      <c r="L27" s="263">
        <v>1.0</v>
      </c>
      <c r="M27" s="259"/>
      <c r="N27" s="263">
        <v>1.0</v>
      </c>
      <c r="O27" s="259"/>
      <c r="P27" s="263">
        <v>1.0</v>
      </c>
      <c r="Q27" s="259"/>
      <c r="R27" s="263">
        <v>1.0</v>
      </c>
      <c r="S27" s="259"/>
    </row>
    <row r="28" ht="15.75" customHeight="1">
      <c r="A28" s="262">
        <v>25.0</v>
      </c>
      <c r="B28" s="263">
        <v>1.0</v>
      </c>
      <c r="C28" s="272"/>
      <c r="D28" s="263">
        <v>1.0</v>
      </c>
      <c r="E28" s="259"/>
      <c r="F28" s="263">
        <v>1.0</v>
      </c>
      <c r="G28" s="264"/>
      <c r="H28" s="263">
        <v>1.0</v>
      </c>
      <c r="I28" s="264"/>
      <c r="J28" s="263"/>
      <c r="K28" s="264"/>
      <c r="L28" s="263">
        <v>1.0</v>
      </c>
      <c r="M28" s="264"/>
      <c r="N28" s="263">
        <v>1.0</v>
      </c>
      <c r="O28" s="264"/>
      <c r="P28" s="263">
        <v>1.0</v>
      </c>
      <c r="Q28" s="264"/>
      <c r="R28" s="263">
        <v>1.0</v>
      </c>
      <c r="S28" s="264"/>
    </row>
    <row r="29" ht="15.75" customHeight="1">
      <c r="A29" s="262">
        <v>26.0</v>
      </c>
      <c r="B29" s="263">
        <v>1.0</v>
      </c>
      <c r="C29" s="272"/>
      <c r="D29" s="263">
        <v>1.0</v>
      </c>
      <c r="E29" s="259"/>
      <c r="F29" s="263"/>
      <c r="G29" s="259">
        <v>1.0</v>
      </c>
      <c r="H29" s="263">
        <v>1.0</v>
      </c>
      <c r="I29" s="264"/>
      <c r="J29" s="263"/>
      <c r="K29" s="259"/>
      <c r="L29" s="263">
        <v>1.0</v>
      </c>
      <c r="M29" s="264"/>
      <c r="N29" s="263">
        <v>1.0</v>
      </c>
      <c r="O29" s="264"/>
      <c r="P29" s="263">
        <v>1.0</v>
      </c>
      <c r="Q29" s="264"/>
      <c r="R29" s="263">
        <v>1.0</v>
      </c>
      <c r="S29" s="264"/>
    </row>
    <row r="30" ht="15.75" customHeight="1">
      <c r="A30" s="262">
        <v>27.0</v>
      </c>
      <c r="B30" s="263">
        <v>1.0</v>
      </c>
      <c r="C30" s="272"/>
      <c r="D30" s="263">
        <v>1.0</v>
      </c>
      <c r="E30" s="264"/>
      <c r="F30" s="263">
        <v>1.0</v>
      </c>
      <c r="G30" s="259"/>
      <c r="H30" s="263">
        <v>1.0</v>
      </c>
      <c r="I30" s="264"/>
      <c r="J30" s="263"/>
      <c r="K30" s="264"/>
      <c r="L30" s="263">
        <v>1.0</v>
      </c>
      <c r="M30" s="259"/>
      <c r="N30" s="263">
        <v>1.0</v>
      </c>
      <c r="O30" s="264"/>
      <c r="P30" s="263">
        <v>1.0</v>
      </c>
      <c r="Q30" s="264"/>
      <c r="R30" s="263">
        <v>1.0</v>
      </c>
      <c r="S30" s="264"/>
    </row>
    <row r="31" ht="15.75" customHeight="1">
      <c r="A31" s="277">
        <v>28.0</v>
      </c>
      <c r="B31" s="263">
        <v>1.0</v>
      </c>
      <c r="C31" s="258"/>
      <c r="D31" s="263">
        <v>1.0</v>
      </c>
      <c r="E31" s="264"/>
      <c r="F31" s="263">
        <v>1.0</v>
      </c>
      <c r="G31" s="259"/>
      <c r="H31" s="263">
        <v>1.0</v>
      </c>
      <c r="I31" s="264"/>
      <c r="J31" s="263"/>
      <c r="K31" s="264"/>
      <c r="L31" s="263">
        <v>1.0</v>
      </c>
      <c r="M31" s="264"/>
      <c r="N31" s="263">
        <v>1.0</v>
      </c>
      <c r="O31" s="264"/>
      <c r="P31" s="263">
        <v>1.0</v>
      </c>
      <c r="Q31" s="264"/>
      <c r="R31" s="263">
        <v>1.0</v>
      </c>
      <c r="S31" s="264"/>
    </row>
    <row r="32" ht="15.75" customHeight="1">
      <c r="A32" s="262">
        <v>29.0</v>
      </c>
      <c r="B32" s="263">
        <v>1.0</v>
      </c>
      <c r="C32" s="272"/>
      <c r="D32" s="263">
        <v>1.0</v>
      </c>
      <c r="E32" s="264"/>
      <c r="F32" s="263">
        <v>1.0</v>
      </c>
      <c r="G32" s="264"/>
      <c r="H32" s="263">
        <v>1.0</v>
      </c>
      <c r="I32" s="264"/>
      <c r="J32" s="263"/>
      <c r="K32" s="264"/>
      <c r="L32" s="263">
        <v>1.0</v>
      </c>
      <c r="M32" s="259">
        <v>1.0</v>
      </c>
      <c r="N32" s="263">
        <v>1.0</v>
      </c>
      <c r="O32" s="264"/>
      <c r="P32" s="263">
        <v>1.0</v>
      </c>
      <c r="Q32" s="264"/>
      <c r="R32" s="263">
        <v>1.0</v>
      </c>
      <c r="S32" s="264"/>
    </row>
    <row r="33" ht="15.75" customHeight="1">
      <c r="A33" s="262">
        <v>30.0</v>
      </c>
      <c r="B33" s="263">
        <v>1.0</v>
      </c>
      <c r="C33" s="272"/>
      <c r="D33" s="263">
        <v>1.0</v>
      </c>
      <c r="E33" s="264"/>
      <c r="F33" s="263">
        <v>1.0</v>
      </c>
      <c r="G33" s="264"/>
      <c r="H33" s="263">
        <v>1.0</v>
      </c>
      <c r="I33" s="264"/>
      <c r="J33" s="263"/>
      <c r="K33" s="264"/>
      <c r="L33" s="263">
        <v>1.0</v>
      </c>
      <c r="M33" s="264"/>
      <c r="N33" s="263">
        <v>1.0</v>
      </c>
      <c r="O33" s="264"/>
      <c r="P33" s="263">
        <v>1.0</v>
      </c>
      <c r="Q33" s="264"/>
      <c r="R33" s="263">
        <v>1.0</v>
      </c>
      <c r="S33" s="264"/>
    </row>
    <row r="34" ht="15.75" customHeight="1">
      <c r="A34" s="262">
        <v>31.0</v>
      </c>
      <c r="B34" s="263">
        <v>1.0</v>
      </c>
      <c r="C34" s="272"/>
      <c r="D34" s="263">
        <v>1.0</v>
      </c>
      <c r="E34" s="264"/>
      <c r="F34" s="263">
        <v>1.0</v>
      </c>
      <c r="G34" s="264"/>
      <c r="H34" s="263">
        <v>1.0</v>
      </c>
      <c r="I34" s="264"/>
      <c r="J34" s="263"/>
      <c r="K34" s="278"/>
      <c r="L34" s="263">
        <v>1.0</v>
      </c>
      <c r="M34" s="264"/>
      <c r="N34" s="263">
        <v>1.0</v>
      </c>
      <c r="O34" s="264"/>
      <c r="P34" s="263">
        <v>1.0</v>
      </c>
      <c r="Q34" s="264"/>
      <c r="R34" s="263">
        <v>1.0</v>
      </c>
      <c r="S34" s="264"/>
    </row>
    <row r="35" ht="15.75" customHeight="1">
      <c r="A35" s="279" t="s">
        <v>223</v>
      </c>
      <c r="B35" s="280">
        <f>SUM(B4:B34)</f>
        <v>31</v>
      </c>
      <c r="C35" s="281"/>
      <c r="D35" s="280">
        <f>SUM(D4:D34)</f>
        <v>25</v>
      </c>
      <c r="E35" s="282"/>
      <c r="F35" s="280">
        <f>SUM(F4:F34)</f>
        <v>29</v>
      </c>
      <c r="G35" s="281"/>
      <c r="H35" s="283">
        <f>SUM(H4:H34)</f>
        <v>21</v>
      </c>
      <c r="I35" s="281"/>
      <c r="J35" s="283">
        <f>SUM(J4:J34)</f>
        <v>0</v>
      </c>
      <c r="K35" s="281"/>
      <c r="L35" s="280">
        <f>SUM(L4:L34)</f>
        <v>30</v>
      </c>
      <c r="M35" s="281"/>
      <c r="N35" s="283">
        <f>SUM(N4:N34)</f>
        <v>25</v>
      </c>
      <c r="O35" s="281"/>
      <c r="P35" s="283">
        <f>SUM(P4:P34)</f>
        <v>30</v>
      </c>
      <c r="Q35" s="281"/>
      <c r="R35" s="280">
        <f>SUM(R4:R34)</f>
        <v>31</v>
      </c>
      <c r="S35" s="281"/>
    </row>
    <row r="36" ht="15.75" customHeight="1">
      <c r="A36" s="284" t="s">
        <v>224</v>
      </c>
      <c r="B36" s="285"/>
      <c r="C36" s="285">
        <f>SUM(C4:C34)</f>
        <v>1</v>
      </c>
      <c r="D36" s="286"/>
      <c r="E36" s="285">
        <f>SUM(E4:E34)</f>
        <v>6</v>
      </c>
      <c r="F36" s="285"/>
      <c r="G36" s="285">
        <f>SUM(G4:G34)</f>
        <v>2</v>
      </c>
      <c r="H36" s="285"/>
      <c r="I36" s="285">
        <f>SUM(I4:I34)</f>
        <v>1</v>
      </c>
      <c r="J36" s="285"/>
      <c r="K36" s="285">
        <f>SUM(K4:K34)</f>
        <v>0</v>
      </c>
      <c r="L36" s="285"/>
      <c r="M36" s="285">
        <f>SUM(M4:M34)</f>
        <v>2</v>
      </c>
      <c r="N36" s="285"/>
      <c r="O36" s="285">
        <f>SUM(O4:O34)</f>
        <v>1</v>
      </c>
      <c r="P36" s="285"/>
      <c r="Q36" s="285">
        <f>SUM(Q4:Q34)</f>
        <v>1</v>
      </c>
      <c r="R36" s="285"/>
      <c r="S36" s="285">
        <f>SUM(S4:S34)</f>
        <v>1</v>
      </c>
    </row>
    <row r="37" ht="15.75" customHeight="1">
      <c r="A37" s="279" t="s">
        <v>225</v>
      </c>
      <c r="B37" s="287">
        <v>533334.0</v>
      </c>
      <c r="C37" s="288">
        <v>500000.0</v>
      </c>
      <c r="D37" s="287">
        <v>170000.0</v>
      </c>
      <c r="E37" s="288">
        <v>170000.0</v>
      </c>
      <c r="F37" s="287">
        <v>550000.0</v>
      </c>
      <c r="G37" s="288">
        <v>550000.0</v>
      </c>
      <c r="H37" s="287">
        <v>333334.0</v>
      </c>
      <c r="I37" s="288">
        <v>333334.0</v>
      </c>
      <c r="J37" s="287">
        <v>400000.0</v>
      </c>
      <c r="K37" s="288">
        <v>400000.0</v>
      </c>
      <c r="L37" s="287">
        <v>333334.0</v>
      </c>
      <c r="M37" s="288">
        <v>333334.0</v>
      </c>
      <c r="N37" s="287">
        <v>300000.0</v>
      </c>
      <c r="O37" s="288">
        <v>300000.0</v>
      </c>
      <c r="P37" s="287">
        <v>366667.0</v>
      </c>
      <c r="Q37" s="288">
        <v>366667.0</v>
      </c>
      <c r="R37" s="287">
        <v>400000.0</v>
      </c>
      <c r="S37" s="288">
        <v>400000.0</v>
      </c>
    </row>
    <row r="38" ht="15.75" customHeight="1">
      <c r="A38" s="289"/>
      <c r="B38" s="290"/>
      <c r="C38" s="291"/>
      <c r="D38" s="292"/>
      <c r="E38" s="293"/>
      <c r="F38" s="292"/>
      <c r="G38" s="293"/>
      <c r="H38" s="292"/>
      <c r="I38" s="293"/>
      <c r="J38" s="292"/>
      <c r="K38" s="293"/>
      <c r="L38" s="292"/>
      <c r="M38" s="293"/>
      <c r="N38" s="292"/>
      <c r="O38" s="293"/>
      <c r="P38" s="292"/>
      <c r="Q38" s="293"/>
      <c r="R38" s="292"/>
      <c r="S38" s="293"/>
    </row>
    <row r="39" ht="15.75" customHeight="1">
      <c r="A39" s="289"/>
      <c r="B39" s="292">
        <f>SUM(B35*B37)</f>
        <v>16533354</v>
      </c>
      <c r="C39" s="293">
        <f>SUM(C36*C37)</f>
        <v>500000</v>
      </c>
      <c r="D39" s="292">
        <f>SUM(D35*D37)</f>
        <v>4250000</v>
      </c>
      <c r="E39" s="293">
        <f>SUM(E36*E37)</f>
        <v>1020000</v>
      </c>
      <c r="F39" s="292">
        <f>SUM(F35*F37)</f>
        <v>15950000</v>
      </c>
      <c r="G39" s="293">
        <f>SUM(G36*G37)</f>
        <v>1100000</v>
      </c>
      <c r="H39" s="292">
        <f>SUM(H35*H37)</f>
        <v>7000014</v>
      </c>
      <c r="I39" s="293">
        <f>SUM(I36*I37)</f>
        <v>333334</v>
      </c>
      <c r="J39" s="292">
        <f>SUM(J35*J37)</f>
        <v>0</v>
      </c>
      <c r="K39" s="293">
        <f>SUM(K36*K37)</f>
        <v>0</v>
      </c>
      <c r="L39" s="292">
        <f>SUM(L35*L37)</f>
        <v>10000020</v>
      </c>
      <c r="M39" s="293">
        <f>SUM(M36*M37)</f>
        <v>666668</v>
      </c>
      <c r="N39" s="292">
        <f>SUM(N35*N37)</f>
        <v>7500000</v>
      </c>
      <c r="O39" s="293">
        <f>SUM(O36*O37)</f>
        <v>300000</v>
      </c>
      <c r="P39" s="292">
        <f>SUM(P35*P37)</f>
        <v>11000010</v>
      </c>
      <c r="Q39" s="293">
        <f>SUM(Q36*Q37)</f>
        <v>366667</v>
      </c>
      <c r="R39" s="292">
        <f>SUM(R35*R37)</f>
        <v>12400000</v>
      </c>
      <c r="S39" s="293">
        <f>SUM(S36*S37)</f>
        <v>400000</v>
      </c>
    </row>
    <row r="40" ht="24.0" customHeight="1">
      <c r="A40" s="294" t="s">
        <v>226</v>
      </c>
      <c r="B40" s="295">
        <v>4300000.0</v>
      </c>
      <c r="C40" s="296"/>
      <c r="D40" s="295"/>
      <c r="E40" s="297"/>
      <c r="F40" s="295">
        <v>1.0E7</v>
      </c>
      <c r="G40" s="297"/>
      <c r="H40" s="295">
        <v>700000.0</v>
      </c>
      <c r="I40" s="298"/>
      <c r="J40" s="299"/>
      <c r="K40" s="298"/>
      <c r="L40" s="299"/>
      <c r="M40" s="298"/>
      <c r="N40" s="295">
        <v>500000.0</v>
      </c>
      <c r="O40" s="298"/>
      <c r="P40" s="299"/>
      <c r="Q40" s="298"/>
      <c r="R40" s="295">
        <v>1500000.0</v>
      </c>
      <c r="S40" s="298"/>
      <c r="W40" s="300"/>
      <c r="X40" s="300"/>
      <c r="Y40" s="300"/>
      <c r="Z40" s="300"/>
    </row>
    <row r="41" ht="15.75" customHeight="1">
      <c r="A41" s="301" t="s">
        <v>227</v>
      </c>
      <c r="B41" s="302">
        <f>SUM(B35*B37-B40)</f>
        <v>12233354</v>
      </c>
      <c r="D41" s="302">
        <f>SUM(D37*D35-D40)</f>
        <v>4250000</v>
      </c>
      <c r="F41" s="302">
        <f>SUM(F35*F37-F40)</f>
        <v>5950000</v>
      </c>
      <c r="H41" s="302">
        <f>SUM(H35*H37-H40)</f>
        <v>6300014</v>
      </c>
      <c r="J41" s="302">
        <f>SUM(J35*J37-J40)</f>
        <v>0</v>
      </c>
      <c r="L41" s="302">
        <f>SUM(L35*L37-L40)</f>
        <v>10000020</v>
      </c>
      <c r="N41" s="302">
        <f>SUM(N35*N37-N40)</f>
        <v>7000000</v>
      </c>
      <c r="P41" s="302">
        <f>SUM(P35*P37-P40)</f>
        <v>11000010</v>
      </c>
      <c r="R41" s="302">
        <f>SUM(R35*R37-R40)</f>
        <v>10900000</v>
      </c>
    </row>
    <row r="42" ht="15.75" customHeight="1">
      <c r="D42" s="269"/>
      <c r="J42" s="269"/>
    </row>
    <row r="43" ht="15.75" customHeight="1">
      <c r="B43" s="269"/>
      <c r="J43" s="269"/>
    </row>
    <row r="44" ht="15.75" customHeight="1">
      <c r="A44" s="303" t="s">
        <v>228</v>
      </c>
      <c r="C44" s="304">
        <f>B41+D41+F41+H41+J41+L41+N41+P41+R41</f>
        <v>67633398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autoFilter ref="$Q$4:$R$33"/>
  <customSheetViews>
    <customSheetView guid="{471F9808-15FF-48B6-B3AD-8AD7DEB185A8}" filter="1" showAutoFilter="1">
      <autoFilter ref="$Q$4:$R$34"/>
    </customSheetView>
  </customSheetViews>
  <mergeCells count="39">
    <mergeCell ref="P2:Q2"/>
    <mergeCell ref="R2:S2"/>
    <mergeCell ref="U4:V4"/>
    <mergeCell ref="W4:X4"/>
    <mergeCell ref="U5:V5"/>
    <mergeCell ref="W5:X5"/>
    <mergeCell ref="W6:X6"/>
    <mergeCell ref="U10:V10"/>
    <mergeCell ref="W10:X10"/>
    <mergeCell ref="U11:V11"/>
    <mergeCell ref="W11:X11"/>
    <mergeCell ref="U12:V12"/>
    <mergeCell ref="W12:X12"/>
    <mergeCell ref="U13:V13"/>
    <mergeCell ref="W13:X13"/>
    <mergeCell ref="U6:V6"/>
    <mergeCell ref="U7:V7"/>
    <mergeCell ref="W7:X7"/>
    <mergeCell ref="U8:V8"/>
    <mergeCell ref="W8:X8"/>
    <mergeCell ref="U9:V9"/>
    <mergeCell ref="W9:X9"/>
    <mergeCell ref="B2:C2"/>
    <mergeCell ref="D2:E2"/>
    <mergeCell ref="F2:G2"/>
    <mergeCell ref="H2:I2"/>
    <mergeCell ref="J2:K2"/>
    <mergeCell ref="L2:M2"/>
    <mergeCell ref="N2:O2"/>
    <mergeCell ref="P41:Q41"/>
    <mergeCell ref="R41:S41"/>
    <mergeCell ref="B41:C41"/>
    <mergeCell ref="D41:E41"/>
    <mergeCell ref="F41:G41"/>
    <mergeCell ref="H41:I41"/>
    <mergeCell ref="J41:K41"/>
    <mergeCell ref="L41:M41"/>
    <mergeCell ref="N41:O41"/>
    <mergeCell ref="C44:D4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6.0"/>
    <col customWidth="1" min="3" max="3" width="6.14"/>
    <col customWidth="1" min="4" max="4" width="6.0"/>
    <col customWidth="1" min="5" max="5" width="6.14"/>
    <col customWidth="1" min="6" max="6" width="6.29"/>
    <col customWidth="1" min="7" max="7" width="6.0"/>
    <col customWidth="1" min="8" max="8" width="5.57"/>
    <col customWidth="1" min="9" max="9" width="35.57"/>
    <col customWidth="1" min="10" max="10" width="6.29"/>
    <col customWidth="1" min="11" max="11" width="5.57"/>
    <col customWidth="1" min="12" max="12" width="6.57"/>
    <col customWidth="1" min="13" max="13" width="6.29"/>
    <col customWidth="1" min="14" max="14" width="6.86"/>
    <col customWidth="1" min="15" max="15" width="6.0"/>
    <col customWidth="1" min="16" max="16" width="5.57"/>
    <col customWidth="1" min="17" max="17" width="6.14"/>
    <col customWidth="1" min="18" max="18" width="7.14"/>
    <col customWidth="1" min="19" max="19" width="18.71"/>
  </cols>
  <sheetData>
    <row r="1">
      <c r="A1" s="305" t="s">
        <v>229</v>
      </c>
    </row>
    <row r="2">
      <c r="A2" s="306" t="s">
        <v>230</v>
      </c>
      <c r="B2" s="307"/>
      <c r="C2" s="308"/>
      <c r="D2" s="309">
        <v>52000.0</v>
      </c>
      <c r="E2" s="310"/>
      <c r="F2" s="308"/>
      <c r="I2" s="306" t="s">
        <v>231</v>
      </c>
      <c r="J2" s="307"/>
      <c r="K2" s="308"/>
      <c r="L2" s="309">
        <v>57000.0</v>
      </c>
      <c r="M2" s="310"/>
      <c r="N2" s="308"/>
    </row>
    <row r="3">
      <c r="A3" s="306" t="s">
        <v>232</v>
      </c>
      <c r="B3" s="307"/>
      <c r="C3" s="308"/>
      <c r="D3" s="309">
        <v>45000.0</v>
      </c>
      <c r="E3" s="310"/>
      <c r="F3" s="308"/>
      <c r="I3" s="306" t="s">
        <v>233</v>
      </c>
      <c r="J3" s="307"/>
      <c r="K3" s="308"/>
      <c r="L3" s="309">
        <v>57000.0</v>
      </c>
      <c r="M3" s="310"/>
      <c r="N3" s="308"/>
    </row>
    <row r="4">
      <c r="A4" s="306" t="s">
        <v>234</v>
      </c>
      <c r="B4" s="307"/>
      <c r="C4" s="308"/>
      <c r="D4" s="309">
        <v>52000.0</v>
      </c>
      <c r="E4" s="310"/>
      <c r="F4" s="308"/>
      <c r="I4" s="306" t="s">
        <v>235</v>
      </c>
      <c r="J4" s="307"/>
      <c r="K4" s="308"/>
      <c r="L4" s="309">
        <v>60000.0</v>
      </c>
      <c r="M4" s="310"/>
      <c r="N4" s="308"/>
    </row>
    <row r="5">
      <c r="A5" s="306" t="s">
        <v>236</v>
      </c>
      <c r="B5" s="307"/>
      <c r="C5" s="308"/>
      <c r="D5" s="309">
        <v>45000.0</v>
      </c>
      <c r="E5" s="310"/>
      <c r="F5" s="308"/>
      <c r="I5" s="311" t="s">
        <v>237</v>
      </c>
      <c r="J5" s="307"/>
      <c r="K5" s="308"/>
      <c r="L5" s="309">
        <v>60000.0</v>
      </c>
      <c r="M5" s="310"/>
      <c r="N5" s="308"/>
    </row>
    <row r="6">
      <c r="A6" s="306" t="s">
        <v>238</v>
      </c>
      <c r="B6" s="307"/>
      <c r="C6" s="308"/>
      <c r="D6" s="309">
        <v>185000.0</v>
      </c>
      <c r="E6" s="310"/>
      <c r="F6" s="308"/>
      <c r="I6" s="306" t="s">
        <v>239</v>
      </c>
      <c r="J6" s="307"/>
      <c r="K6" s="308"/>
      <c r="L6" s="309">
        <v>55000.0</v>
      </c>
      <c r="M6" s="310"/>
      <c r="N6" s="308"/>
    </row>
    <row r="7">
      <c r="A7" s="306" t="s">
        <v>240</v>
      </c>
      <c r="B7" s="307"/>
      <c r="C7" s="308"/>
      <c r="D7" s="309">
        <v>185000.0</v>
      </c>
      <c r="E7" s="310"/>
      <c r="F7" s="308"/>
      <c r="I7" s="306" t="s">
        <v>241</v>
      </c>
      <c r="J7" s="307"/>
      <c r="K7" s="308"/>
      <c r="L7" s="309">
        <v>55000.0</v>
      </c>
      <c r="M7" s="310"/>
      <c r="N7" s="308"/>
    </row>
    <row r="8">
      <c r="A8" s="306" t="s">
        <v>242</v>
      </c>
      <c r="B8" s="307"/>
      <c r="C8" s="308"/>
      <c r="D8" s="309">
        <v>37000.0</v>
      </c>
      <c r="E8" s="310"/>
      <c r="F8" s="308"/>
      <c r="I8" s="306" t="s">
        <v>243</v>
      </c>
      <c r="J8" s="307"/>
      <c r="K8" s="308"/>
      <c r="L8" s="309">
        <v>70000.0</v>
      </c>
      <c r="M8" s="310"/>
      <c r="N8" s="308"/>
    </row>
    <row r="9">
      <c r="A9" s="306" t="s">
        <v>244</v>
      </c>
      <c r="B9" s="307"/>
      <c r="C9" s="308"/>
      <c r="D9" s="309">
        <v>45000.0</v>
      </c>
      <c r="E9" s="310"/>
      <c r="F9" s="308"/>
      <c r="I9" s="312" t="s">
        <v>245</v>
      </c>
      <c r="J9" s="307"/>
      <c r="K9" s="308"/>
      <c r="L9" s="313"/>
      <c r="M9" s="310"/>
      <c r="N9" s="308"/>
    </row>
    <row r="10">
      <c r="A10" s="306" t="s">
        <v>246</v>
      </c>
      <c r="B10" s="307"/>
      <c r="C10" s="308"/>
      <c r="D10" s="309" t="s">
        <v>247</v>
      </c>
      <c r="E10" s="310"/>
      <c r="F10" s="308"/>
      <c r="I10" s="306" t="s">
        <v>248</v>
      </c>
      <c r="J10" s="307"/>
      <c r="K10" s="308"/>
      <c r="L10" s="309">
        <v>20000.0</v>
      </c>
      <c r="M10" s="310"/>
      <c r="N10" s="308"/>
    </row>
    <row r="11">
      <c r="A11" s="306" t="s">
        <v>249</v>
      </c>
      <c r="B11" s="307"/>
      <c r="C11" s="308"/>
      <c r="D11" s="309">
        <v>40000.0</v>
      </c>
      <c r="E11" s="310"/>
      <c r="F11" s="308"/>
      <c r="I11" s="306" t="s">
        <v>250</v>
      </c>
      <c r="J11" s="307"/>
      <c r="K11" s="308"/>
      <c r="L11" s="309">
        <v>25000.0</v>
      </c>
      <c r="M11" s="310"/>
      <c r="N11" s="308"/>
    </row>
    <row r="12">
      <c r="A12" s="306" t="s">
        <v>251</v>
      </c>
      <c r="B12" s="307"/>
      <c r="C12" s="308"/>
      <c r="D12" s="309">
        <v>60000.0</v>
      </c>
      <c r="E12" s="310"/>
      <c r="F12" s="308"/>
      <c r="I12" s="306" t="s">
        <v>252</v>
      </c>
      <c r="J12" s="307"/>
      <c r="K12" s="308"/>
      <c r="L12" s="309">
        <v>25000.0</v>
      </c>
      <c r="M12" s="310"/>
      <c r="N12" s="308"/>
    </row>
    <row r="13">
      <c r="A13" s="306" t="s">
        <v>253</v>
      </c>
      <c r="B13" s="307"/>
      <c r="C13" s="308"/>
      <c r="D13" s="309">
        <v>60000.0</v>
      </c>
      <c r="E13" s="310"/>
      <c r="F13" s="308"/>
      <c r="I13" s="306" t="s">
        <v>254</v>
      </c>
      <c r="J13" s="307"/>
      <c r="K13" s="308"/>
      <c r="L13" s="309">
        <v>30000.0</v>
      </c>
      <c r="M13" s="310"/>
      <c r="N13" s="308"/>
    </row>
    <row r="14">
      <c r="A14" s="306" t="s">
        <v>255</v>
      </c>
      <c r="B14" s="307"/>
      <c r="C14" s="308"/>
      <c r="D14" s="309">
        <v>45000.0</v>
      </c>
      <c r="E14" s="310"/>
      <c r="F14" s="308"/>
      <c r="I14" s="314"/>
      <c r="J14" s="307"/>
      <c r="K14" s="308"/>
      <c r="L14" s="313"/>
      <c r="M14" s="310"/>
      <c r="N14" s="308"/>
    </row>
    <row r="15">
      <c r="A15" s="306" t="s">
        <v>256</v>
      </c>
      <c r="B15" s="307"/>
      <c r="C15" s="308"/>
      <c r="D15" s="309">
        <v>42000.0</v>
      </c>
      <c r="E15" s="310"/>
      <c r="F15" s="308"/>
      <c r="G15" s="23" t="s">
        <v>257</v>
      </c>
      <c r="I15" s="315" t="s">
        <v>258</v>
      </c>
      <c r="J15" s="307"/>
      <c r="K15" s="308"/>
      <c r="L15" s="309">
        <v>65000.0</v>
      </c>
      <c r="M15" s="310"/>
      <c r="N15" s="308"/>
    </row>
    <row r="16">
      <c r="A16" s="306" t="s">
        <v>259</v>
      </c>
      <c r="B16" s="307"/>
      <c r="C16" s="308"/>
      <c r="D16" s="309">
        <v>15000.0</v>
      </c>
      <c r="E16" s="310"/>
      <c r="F16" s="308"/>
      <c r="G16" s="23" t="s">
        <v>257</v>
      </c>
      <c r="I16" s="316" t="s">
        <v>260</v>
      </c>
      <c r="J16" s="307"/>
      <c r="K16" s="308"/>
      <c r="L16" s="313"/>
      <c r="M16" s="310"/>
      <c r="N16" s="308"/>
    </row>
    <row r="17">
      <c r="A17" s="306" t="s">
        <v>261</v>
      </c>
      <c r="B17" s="307"/>
      <c r="C17" s="308"/>
      <c r="D17" s="309">
        <v>42000.0</v>
      </c>
      <c r="E17" s="310"/>
      <c r="F17" s="308"/>
      <c r="G17" s="23" t="s">
        <v>257</v>
      </c>
      <c r="I17" s="306"/>
      <c r="J17" s="307"/>
      <c r="K17" s="308"/>
      <c r="L17" s="313"/>
      <c r="M17" s="310"/>
      <c r="N17" s="308"/>
    </row>
    <row r="18">
      <c r="A18" s="306" t="s">
        <v>262</v>
      </c>
      <c r="B18" s="307"/>
      <c r="C18" s="308"/>
      <c r="D18" s="309">
        <v>35000.0</v>
      </c>
      <c r="E18" s="310"/>
      <c r="F18" s="308"/>
      <c r="G18" s="23" t="s">
        <v>257</v>
      </c>
      <c r="I18" s="314"/>
      <c r="J18" s="307"/>
      <c r="K18" s="308"/>
      <c r="L18" s="313"/>
      <c r="M18" s="310"/>
      <c r="N18" s="308"/>
    </row>
    <row r="19">
      <c r="A19" s="306" t="s">
        <v>263</v>
      </c>
      <c r="B19" s="307"/>
      <c r="C19" s="308"/>
      <c r="D19" s="309">
        <v>32000.0</v>
      </c>
      <c r="E19" s="310"/>
      <c r="F19" s="308"/>
      <c r="I19" s="314"/>
      <c r="J19" s="317"/>
      <c r="K19" s="317"/>
      <c r="L19" s="318"/>
      <c r="M19" s="318"/>
      <c r="N19" s="318"/>
    </row>
    <row r="20">
      <c r="A20" s="306" t="s">
        <v>264</v>
      </c>
      <c r="B20" s="307"/>
      <c r="C20" s="308"/>
      <c r="D20" s="309">
        <v>30000.0</v>
      </c>
      <c r="E20" s="310"/>
      <c r="F20" s="308"/>
      <c r="G20" s="23" t="s">
        <v>257</v>
      </c>
      <c r="I20" s="314"/>
      <c r="J20" s="307"/>
      <c r="K20" s="308"/>
      <c r="L20" s="313"/>
      <c r="M20" s="310"/>
      <c r="N20" s="308"/>
    </row>
    <row r="21">
      <c r="A21" s="306" t="s">
        <v>265</v>
      </c>
      <c r="B21" s="307"/>
      <c r="C21" s="308"/>
      <c r="D21" s="309">
        <v>42000.0</v>
      </c>
      <c r="E21" s="310"/>
      <c r="F21" s="308"/>
      <c r="I21" s="314"/>
      <c r="J21" s="307"/>
      <c r="K21" s="308"/>
      <c r="L21" s="313"/>
      <c r="M21" s="310"/>
      <c r="N21" s="308"/>
    </row>
    <row r="22">
      <c r="A22" s="306" t="s">
        <v>266</v>
      </c>
      <c r="B22" s="307"/>
      <c r="C22" s="308"/>
      <c r="D22" s="309">
        <v>32000.0</v>
      </c>
      <c r="E22" s="310"/>
      <c r="F22" s="308"/>
      <c r="I22" s="314"/>
      <c r="J22" s="307"/>
      <c r="K22" s="308"/>
      <c r="L22" s="313"/>
      <c r="M22" s="310"/>
      <c r="N22" s="308"/>
    </row>
    <row r="23">
      <c r="A23" s="306" t="s">
        <v>267</v>
      </c>
      <c r="B23" s="307"/>
      <c r="C23" s="308"/>
      <c r="D23" s="309">
        <v>42000.0</v>
      </c>
      <c r="E23" s="310"/>
      <c r="F23" s="308"/>
      <c r="I23" s="314"/>
      <c r="J23" s="307"/>
      <c r="K23" s="308"/>
      <c r="L23" s="313"/>
      <c r="M23" s="310"/>
      <c r="N23" s="308"/>
    </row>
    <row r="24">
      <c r="A24" s="306" t="s">
        <v>268</v>
      </c>
      <c r="B24" s="307"/>
      <c r="C24" s="308"/>
      <c r="D24" s="309">
        <v>32000.0</v>
      </c>
      <c r="E24" s="310"/>
      <c r="F24" s="308"/>
      <c r="I24" s="314"/>
      <c r="J24" s="307"/>
      <c r="K24" s="308"/>
      <c r="L24" s="313"/>
      <c r="M24" s="310"/>
      <c r="N24" s="308"/>
    </row>
    <row r="25">
      <c r="A25" s="306" t="s">
        <v>269</v>
      </c>
      <c r="B25" s="307"/>
      <c r="C25" s="308"/>
      <c r="D25" s="309">
        <v>70000.0</v>
      </c>
      <c r="E25" s="310"/>
      <c r="F25" s="308"/>
      <c r="I25" s="314"/>
      <c r="J25" s="307"/>
      <c r="K25" s="308"/>
      <c r="L25" s="313"/>
      <c r="M25" s="310"/>
      <c r="N25" s="308"/>
    </row>
    <row r="26">
      <c r="A26" s="306" t="s">
        <v>270</v>
      </c>
      <c r="B26" s="307"/>
      <c r="C26" s="308"/>
      <c r="D26" s="309">
        <v>52000.0</v>
      </c>
      <c r="E26" s="310"/>
      <c r="F26" s="308"/>
      <c r="I26" s="314"/>
      <c r="J26" s="307"/>
      <c r="K26" s="308"/>
      <c r="L26" s="313"/>
      <c r="M26" s="310"/>
      <c r="N26" s="308"/>
    </row>
    <row r="27">
      <c r="A27" s="306" t="s">
        <v>271</v>
      </c>
      <c r="B27" s="307"/>
      <c r="C27" s="308"/>
      <c r="D27" s="309">
        <v>57000.0</v>
      </c>
      <c r="E27" s="310"/>
      <c r="F27" s="308"/>
      <c r="I27" s="314"/>
      <c r="J27" s="307"/>
      <c r="K27" s="308"/>
      <c r="L27" s="313"/>
      <c r="M27" s="310"/>
      <c r="N27" s="308"/>
    </row>
    <row r="28">
      <c r="A28" s="306" t="s">
        <v>272</v>
      </c>
      <c r="B28" s="307"/>
      <c r="C28" s="308"/>
      <c r="D28" s="309">
        <v>55000.0</v>
      </c>
      <c r="E28" s="310"/>
      <c r="F28" s="308"/>
      <c r="I28" s="314"/>
      <c r="J28" s="307"/>
      <c r="K28" s="308"/>
      <c r="L28" s="313"/>
      <c r="M28" s="310"/>
      <c r="N28" s="308"/>
    </row>
    <row r="29">
      <c r="A29" s="306" t="s">
        <v>273</v>
      </c>
      <c r="B29" s="307"/>
      <c r="C29" s="308"/>
      <c r="D29" s="309">
        <v>55000.0</v>
      </c>
      <c r="E29" s="310"/>
      <c r="F29" s="308"/>
      <c r="I29" s="314"/>
      <c r="J29" s="307"/>
      <c r="K29" s="308"/>
      <c r="L29" s="313"/>
      <c r="M29" s="310"/>
      <c r="N29" s="308"/>
    </row>
    <row r="30">
      <c r="A30" s="306" t="s">
        <v>274</v>
      </c>
      <c r="B30" s="317"/>
      <c r="C30" s="317"/>
      <c r="D30" s="309">
        <v>55000.0</v>
      </c>
      <c r="E30" s="310"/>
      <c r="F30" s="308"/>
      <c r="I30" s="314"/>
      <c r="J30" s="317"/>
      <c r="K30" s="317"/>
      <c r="L30" s="318"/>
      <c r="M30" s="318"/>
      <c r="N30" s="318"/>
    </row>
    <row r="31">
      <c r="A31" s="306" t="s">
        <v>275</v>
      </c>
      <c r="B31" s="307"/>
      <c r="C31" s="308"/>
      <c r="D31" s="309">
        <v>50000.0</v>
      </c>
      <c r="E31" s="310"/>
      <c r="F31" s="308"/>
      <c r="I31" s="314"/>
      <c r="J31" s="307"/>
      <c r="K31" s="308"/>
      <c r="L31" s="313"/>
      <c r="M31" s="310"/>
      <c r="N31" s="308"/>
    </row>
    <row r="32">
      <c r="A32" s="306" t="s">
        <v>276</v>
      </c>
      <c r="B32" s="307"/>
      <c r="C32" s="308"/>
      <c r="D32" s="309">
        <v>42000.0</v>
      </c>
      <c r="E32" s="310"/>
      <c r="F32" s="308"/>
      <c r="I32" s="314"/>
      <c r="J32" s="307"/>
      <c r="K32" s="308"/>
      <c r="L32" s="313"/>
      <c r="M32" s="310"/>
      <c r="N32" s="308"/>
    </row>
    <row r="33">
      <c r="A33" s="306" t="s">
        <v>277</v>
      </c>
      <c r="B33" s="307"/>
      <c r="C33" s="308"/>
      <c r="D33" s="309">
        <v>35000.0</v>
      </c>
      <c r="E33" s="310"/>
      <c r="F33" s="308"/>
      <c r="I33" s="314"/>
      <c r="J33" s="307"/>
      <c r="K33" s="308"/>
      <c r="L33" s="313"/>
      <c r="M33" s="310"/>
      <c r="N33" s="308"/>
    </row>
    <row r="34">
      <c r="A34" s="306" t="s">
        <v>278</v>
      </c>
      <c r="B34" s="307"/>
      <c r="C34" s="308"/>
      <c r="D34" s="309">
        <v>37000.0</v>
      </c>
      <c r="E34" s="310"/>
      <c r="F34" s="308"/>
      <c r="I34" s="314"/>
      <c r="J34" s="307"/>
      <c r="K34" s="308"/>
      <c r="L34" s="313"/>
      <c r="M34" s="310"/>
      <c r="N34" s="308"/>
    </row>
  </sheetData>
  <mergeCells count="127">
    <mergeCell ref="J29:K29"/>
    <mergeCell ref="J31:K31"/>
    <mergeCell ref="B28:C28"/>
    <mergeCell ref="B29:C29"/>
    <mergeCell ref="D29:F29"/>
    <mergeCell ref="L29:N29"/>
    <mergeCell ref="D30:F30"/>
    <mergeCell ref="D31:F31"/>
    <mergeCell ref="L31:N31"/>
    <mergeCell ref="J33:K33"/>
    <mergeCell ref="L33:N33"/>
    <mergeCell ref="B31:C31"/>
    <mergeCell ref="B32:C32"/>
    <mergeCell ref="D32:F32"/>
    <mergeCell ref="J32:K32"/>
    <mergeCell ref="L32:N32"/>
    <mergeCell ref="B33:C33"/>
    <mergeCell ref="D33:F33"/>
    <mergeCell ref="B2:C2"/>
    <mergeCell ref="D2:F2"/>
    <mergeCell ref="J2:K2"/>
    <mergeCell ref="L2:N2"/>
    <mergeCell ref="D3:F3"/>
    <mergeCell ref="J3:K3"/>
    <mergeCell ref="L3:N3"/>
    <mergeCell ref="J5:K5"/>
    <mergeCell ref="L5:N5"/>
    <mergeCell ref="B3:C3"/>
    <mergeCell ref="B4:C4"/>
    <mergeCell ref="D4:F4"/>
    <mergeCell ref="J4:K4"/>
    <mergeCell ref="L4:N4"/>
    <mergeCell ref="B5:C5"/>
    <mergeCell ref="D5:F5"/>
    <mergeCell ref="B6:C6"/>
    <mergeCell ref="D6:F6"/>
    <mergeCell ref="J6:K6"/>
    <mergeCell ref="L6:N6"/>
    <mergeCell ref="D7:F7"/>
    <mergeCell ref="J7:K7"/>
    <mergeCell ref="L7:N7"/>
    <mergeCell ref="J9:K9"/>
    <mergeCell ref="L9:N9"/>
    <mergeCell ref="B7:C7"/>
    <mergeCell ref="B8:C8"/>
    <mergeCell ref="D8:F8"/>
    <mergeCell ref="J8:K8"/>
    <mergeCell ref="L8:N8"/>
    <mergeCell ref="B9:C9"/>
    <mergeCell ref="D9:F9"/>
    <mergeCell ref="B34:C34"/>
    <mergeCell ref="D34:F34"/>
    <mergeCell ref="J34:K34"/>
    <mergeCell ref="L34:N34"/>
    <mergeCell ref="B10:C10"/>
    <mergeCell ref="D10:F10"/>
    <mergeCell ref="J10:K10"/>
    <mergeCell ref="L10:N10"/>
    <mergeCell ref="D11:F11"/>
    <mergeCell ref="J11:K11"/>
    <mergeCell ref="L11:N11"/>
    <mergeCell ref="B11:C11"/>
    <mergeCell ref="B12:C12"/>
    <mergeCell ref="D12:F12"/>
    <mergeCell ref="J12:K12"/>
    <mergeCell ref="L12:N12"/>
    <mergeCell ref="B13:C13"/>
    <mergeCell ref="D13:F13"/>
    <mergeCell ref="J14:K14"/>
    <mergeCell ref="J15:K15"/>
    <mergeCell ref="J13:K13"/>
    <mergeCell ref="L13:N13"/>
    <mergeCell ref="B14:C14"/>
    <mergeCell ref="D14:F14"/>
    <mergeCell ref="L14:N14"/>
    <mergeCell ref="D15:F15"/>
    <mergeCell ref="L15:N15"/>
    <mergeCell ref="J17:K17"/>
    <mergeCell ref="L17:N17"/>
    <mergeCell ref="B15:C15"/>
    <mergeCell ref="B16:C16"/>
    <mergeCell ref="D16:F16"/>
    <mergeCell ref="J16:K16"/>
    <mergeCell ref="L16:N16"/>
    <mergeCell ref="B17:C17"/>
    <mergeCell ref="D17:F17"/>
    <mergeCell ref="J18:K18"/>
    <mergeCell ref="J20:K20"/>
    <mergeCell ref="B18:C18"/>
    <mergeCell ref="D18:F18"/>
    <mergeCell ref="L18:N18"/>
    <mergeCell ref="B19:C19"/>
    <mergeCell ref="D19:F19"/>
    <mergeCell ref="D20:F20"/>
    <mergeCell ref="L20:N20"/>
    <mergeCell ref="J22:K22"/>
    <mergeCell ref="L22:N22"/>
    <mergeCell ref="B20:C20"/>
    <mergeCell ref="B21:C21"/>
    <mergeCell ref="D21:F21"/>
    <mergeCell ref="J21:K21"/>
    <mergeCell ref="L21:N21"/>
    <mergeCell ref="B22:C22"/>
    <mergeCell ref="D22:F22"/>
    <mergeCell ref="B23:C23"/>
    <mergeCell ref="D23:F23"/>
    <mergeCell ref="J23:K23"/>
    <mergeCell ref="L23:N23"/>
    <mergeCell ref="D24:F24"/>
    <mergeCell ref="J24:K24"/>
    <mergeCell ref="L24:N24"/>
    <mergeCell ref="B24:C24"/>
    <mergeCell ref="B25:C25"/>
    <mergeCell ref="D25:F25"/>
    <mergeCell ref="J25:K25"/>
    <mergeCell ref="L25:N25"/>
    <mergeCell ref="B26:C26"/>
    <mergeCell ref="D26:F26"/>
    <mergeCell ref="J27:K27"/>
    <mergeCell ref="J28:K28"/>
    <mergeCell ref="J26:K26"/>
    <mergeCell ref="L26:N26"/>
    <mergeCell ref="B27:C27"/>
    <mergeCell ref="D27:F27"/>
    <mergeCell ref="L27:N27"/>
    <mergeCell ref="D28:F28"/>
    <mergeCell ref="L28:N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19" t="str">
        <f>"CTY CP-DT-TM HIEP BINH      Ngay: "&amp;TEXT(NOW(),"dd/mm/yyyy")</f>
        <v>CTY CP-DT-TM HIEP BINH      Ngay: 13/09/2022</v>
      </c>
      <c r="B1" s="319"/>
      <c r="C1" s="319"/>
      <c r="D1" s="320"/>
      <c r="E1" s="321"/>
      <c r="F1" s="321"/>
      <c r="G1" s="321"/>
      <c r="H1" s="321"/>
      <c r="I1" s="322"/>
      <c r="J1" s="322"/>
      <c r="K1" s="323">
        <v>10.0</v>
      </c>
      <c r="L1" s="322"/>
      <c r="M1" s="324" t="str">
        <f t="array" ref="M1">SUM(IF((K2=#REF!),#REF!))</f>
        <v>#REF!</v>
      </c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</row>
    <row r="2" ht="13.5" customHeight="1">
      <c r="A2" s="319" t="str">
        <f>"Ecco - Crescent Mall                 Gio:       "&amp;TEXT(NOW(),"hh:mm")</f>
        <v>Ecco - Crescent Mall                 Gio:       20:09</v>
      </c>
      <c r="B2" s="319"/>
      <c r="C2" s="319"/>
      <c r="D2" s="320"/>
      <c r="E2" s="321"/>
      <c r="F2" s="321"/>
      <c r="G2" s="321"/>
      <c r="H2" s="321"/>
      <c r="I2" s="322"/>
      <c r="J2" s="325" t="s">
        <v>279</v>
      </c>
      <c r="K2" s="322">
        <v>143.0</v>
      </c>
      <c r="L2" s="322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</row>
    <row r="3" ht="13.5" customHeight="1">
      <c r="A3" s="319" t="str">
        <f>"101 Ton Dat Tien,Quan 7     So HD: "&amp;K2</f>
        <v>101 Ton Dat Tien,Quan 7     So HD: 143</v>
      </c>
      <c r="B3" s="319"/>
      <c r="C3" s="319"/>
      <c r="D3" s="320"/>
      <c r="E3" s="321"/>
      <c r="F3" s="321"/>
      <c r="G3" s="321"/>
      <c r="H3" s="321"/>
      <c r="I3" s="322"/>
      <c r="J3" s="322"/>
      <c r="K3" s="322"/>
      <c r="L3" s="322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</row>
    <row r="4" ht="12.75" customHeight="1">
      <c r="A4" s="319" t="s">
        <v>280</v>
      </c>
      <c r="B4" s="319"/>
      <c r="C4" s="319"/>
      <c r="D4" s="320"/>
      <c r="E4" s="326"/>
      <c r="F4" s="326"/>
      <c r="G4" s="326"/>
      <c r="H4" s="326"/>
      <c r="I4" s="326"/>
      <c r="J4" s="326"/>
      <c r="K4" s="321"/>
      <c r="L4" s="326"/>
      <c r="M4" s="326"/>
      <c r="N4" s="326"/>
      <c r="O4" s="326"/>
      <c r="P4" s="326"/>
      <c r="Q4" s="326"/>
      <c r="R4" s="326"/>
      <c r="S4" s="326"/>
      <c r="T4" s="326"/>
      <c r="U4" s="326"/>
      <c r="V4" s="326"/>
      <c r="W4" s="326"/>
      <c r="X4" s="326"/>
      <c r="Y4" s="326"/>
      <c r="Z4" s="326"/>
    </row>
    <row r="5" ht="12.75" customHeight="1">
      <c r="A5" s="319"/>
      <c r="B5" s="319"/>
      <c r="C5" s="319"/>
      <c r="D5" s="319"/>
      <c r="E5" s="326"/>
      <c r="F5" s="326"/>
      <c r="G5" s="326"/>
      <c r="H5" s="326"/>
      <c r="I5" s="326"/>
      <c r="J5" s="326"/>
      <c r="K5" s="321"/>
      <c r="L5" s="326"/>
      <c r="M5" s="326"/>
      <c r="N5" s="326"/>
      <c r="O5" s="326"/>
      <c r="P5" s="326"/>
      <c r="Q5" s="326"/>
      <c r="R5" s="326"/>
      <c r="S5" s="326"/>
      <c r="T5" s="326"/>
      <c r="U5" s="326"/>
      <c r="V5" s="326"/>
      <c r="W5" s="326"/>
      <c r="X5" s="326"/>
      <c r="Y5" s="326"/>
      <c r="Z5" s="326"/>
    </row>
    <row r="6" ht="12.75" customHeight="1">
      <c r="A6" s="327" t="s">
        <v>281</v>
      </c>
      <c r="B6" s="328"/>
      <c r="C6" s="329"/>
      <c r="D6" s="329"/>
      <c r="E6" s="326"/>
      <c r="F6" s="326"/>
      <c r="G6" s="326"/>
      <c r="H6" s="326"/>
      <c r="I6" s="326"/>
      <c r="J6" s="326"/>
      <c r="K6" s="321"/>
      <c r="L6" s="326"/>
      <c r="M6" s="326"/>
      <c r="N6" s="326"/>
      <c r="O6" s="326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</row>
    <row r="7" ht="12.75" customHeight="1">
      <c r="A7" s="330" t="s">
        <v>282</v>
      </c>
      <c r="B7" s="319"/>
      <c r="C7" s="319"/>
      <c r="D7" s="319"/>
      <c r="E7" s="326"/>
      <c r="F7" s="326"/>
      <c r="G7" s="326"/>
      <c r="H7" s="326"/>
      <c r="I7" s="326"/>
      <c r="J7" s="326"/>
      <c r="K7" s="321"/>
      <c r="L7" s="326"/>
      <c r="M7" s="326"/>
      <c r="N7" s="326"/>
      <c r="O7" s="326"/>
      <c r="P7" s="326"/>
      <c r="Q7" s="326"/>
      <c r="R7" s="326"/>
      <c r="S7" s="326"/>
      <c r="T7" s="326"/>
      <c r="U7" s="326"/>
      <c r="V7" s="326"/>
      <c r="W7" s="326"/>
      <c r="X7" s="326"/>
      <c r="Y7" s="326"/>
      <c r="Z7" s="326"/>
    </row>
    <row r="8" ht="12.75" customHeight="1">
      <c r="A8" s="319" t="s">
        <v>283</v>
      </c>
      <c r="B8" s="331" t="s">
        <v>284</v>
      </c>
      <c r="C8" s="331" t="s">
        <v>285</v>
      </c>
      <c r="D8" s="320" t="s">
        <v>286</v>
      </c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</row>
    <row r="9" ht="12.75" customHeight="1">
      <c r="A9" s="330" t="s">
        <v>282</v>
      </c>
      <c r="B9" s="331"/>
      <c r="C9" s="332"/>
      <c r="D9" s="333"/>
      <c r="E9" s="321"/>
      <c r="F9" s="321"/>
      <c r="G9" s="321"/>
      <c r="H9" s="321"/>
      <c r="I9" s="321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</row>
    <row r="10" ht="12.75" customHeight="1">
      <c r="A10" s="321"/>
      <c r="B10" s="321"/>
      <c r="C10" s="321"/>
      <c r="D10" s="321"/>
      <c r="E10" s="321"/>
      <c r="F10" s="319"/>
      <c r="G10" s="319"/>
      <c r="H10" s="319"/>
      <c r="I10" s="319"/>
      <c r="J10" s="319"/>
      <c r="K10" s="319"/>
      <c r="L10" s="319"/>
      <c r="M10" s="319"/>
      <c r="N10" s="319"/>
      <c r="O10" s="319"/>
      <c r="P10" s="319"/>
      <c r="Q10" s="319"/>
      <c r="R10" s="319"/>
      <c r="S10" s="319"/>
      <c r="T10" s="319"/>
      <c r="U10" s="319"/>
      <c r="V10" s="319"/>
      <c r="W10" s="319"/>
      <c r="X10" s="319"/>
      <c r="Y10" s="319"/>
      <c r="Z10" s="319"/>
    </row>
    <row r="11" ht="12.75" customHeight="1">
      <c r="A11" s="321"/>
      <c r="B11" s="321"/>
      <c r="C11" s="321"/>
      <c r="D11" s="321"/>
      <c r="E11" s="321"/>
      <c r="F11" s="319"/>
      <c r="G11" s="319"/>
      <c r="H11" s="319"/>
      <c r="I11" s="319"/>
      <c r="J11" s="319"/>
      <c r="K11" s="319"/>
      <c r="L11" s="319"/>
      <c r="M11" s="319"/>
      <c r="N11" s="319"/>
      <c r="O11" s="319"/>
      <c r="P11" s="319"/>
      <c r="Q11" s="319"/>
      <c r="R11" s="319"/>
      <c r="S11" s="319"/>
      <c r="T11" s="319"/>
      <c r="U11" s="319"/>
      <c r="V11" s="319"/>
      <c r="W11" s="319"/>
      <c r="X11" s="319"/>
      <c r="Y11" s="319"/>
      <c r="Z11" s="319"/>
    </row>
    <row r="12" ht="12.75" customHeight="1">
      <c r="A12" s="321"/>
      <c r="B12" s="321"/>
      <c r="C12" s="321"/>
      <c r="D12" s="321"/>
      <c r="E12" s="321"/>
      <c r="F12" s="319"/>
      <c r="G12" s="319"/>
      <c r="H12" s="319"/>
      <c r="I12" s="319"/>
      <c r="J12" s="319"/>
      <c r="K12" s="319"/>
      <c r="L12" s="319"/>
      <c r="M12" s="319"/>
      <c r="N12" s="319"/>
      <c r="O12" s="319"/>
      <c r="P12" s="319"/>
      <c r="Q12" s="319"/>
      <c r="R12" s="319"/>
      <c r="S12" s="319"/>
      <c r="T12" s="319"/>
      <c r="U12" s="319"/>
      <c r="V12" s="319"/>
      <c r="W12" s="319"/>
      <c r="X12" s="319"/>
      <c r="Y12" s="319"/>
      <c r="Z12" s="319"/>
    </row>
    <row r="13" ht="12.75" customHeight="1">
      <c r="A13" s="321"/>
      <c r="B13" s="321"/>
      <c r="C13" s="321"/>
      <c r="D13" s="321"/>
      <c r="E13" s="321"/>
      <c r="F13" s="319"/>
      <c r="G13" s="319"/>
      <c r="H13" s="319"/>
      <c r="I13" s="319"/>
      <c r="J13" s="319"/>
      <c r="K13" s="319"/>
      <c r="L13" s="319"/>
      <c r="M13" s="319"/>
      <c r="N13" s="319"/>
      <c r="O13" s="319"/>
      <c r="P13" s="319"/>
      <c r="Q13" s="319"/>
      <c r="R13" s="319"/>
      <c r="S13" s="319"/>
      <c r="T13" s="319"/>
      <c r="U13" s="319"/>
      <c r="V13" s="319"/>
      <c r="W13" s="319"/>
      <c r="X13" s="319"/>
      <c r="Y13" s="319"/>
      <c r="Z13" s="319"/>
    </row>
    <row r="14" ht="12.75" customHeight="1">
      <c r="A14" s="321"/>
      <c r="B14" s="321"/>
      <c r="C14" s="321"/>
      <c r="D14" s="321"/>
      <c r="E14" s="321"/>
      <c r="F14" s="319"/>
      <c r="G14" s="319"/>
      <c r="H14" s="319"/>
      <c r="I14" s="319"/>
      <c r="J14" s="319"/>
      <c r="K14" s="319"/>
      <c r="L14" s="319"/>
      <c r="M14" s="319"/>
      <c r="N14" s="319"/>
      <c r="O14" s="319"/>
      <c r="P14" s="319"/>
      <c r="Q14" s="319"/>
      <c r="R14" s="319"/>
      <c r="S14" s="319"/>
      <c r="T14" s="319"/>
      <c r="U14" s="319"/>
      <c r="V14" s="319"/>
      <c r="W14" s="319"/>
      <c r="X14" s="319"/>
      <c r="Y14" s="319"/>
      <c r="Z14" s="319"/>
    </row>
    <row r="15" ht="12.75" customHeight="1">
      <c r="A15" s="321"/>
      <c r="B15" s="321"/>
      <c r="C15" s="321"/>
      <c r="D15" s="321"/>
      <c r="E15" s="321"/>
      <c r="F15" s="319"/>
      <c r="G15" s="319"/>
      <c r="H15" s="319"/>
      <c r="I15" s="319"/>
      <c r="J15" s="319"/>
      <c r="K15" s="319"/>
      <c r="L15" s="319"/>
      <c r="M15" s="319"/>
      <c r="N15" s="319"/>
      <c r="O15" s="319"/>
      <c r="P15" s="319"/>
      <c r="Q15" s="319"/>
      <c r="R15" s="319"/>
      <c r="S15" s="319"/>
      <c r="T15" s="319"/>
      <c r="U15" s="319"/>
      <c r="V15" s="319"/>
      <c r="W15" s="319"/>
      <c r="X15" s="319"/>
      <c r="Y15" s="319"/>
      <c r="Z15" s="319"/>
    </row>
    <row r="16" ht="12.75" customHeight="1">
      <c r="A16" s="321"/>
      <c r="B16" s="321"/>
      <c r="C16" s="321"/>
      <c r="D16" s="321"/>
      <c r="E16" s="321"/>
      <c r="F16" s="319"/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19"/>
      <c r="S16" s="319"/>
      <c r="T16" s="319"/>
      <c r="U16" s="319"/>
      <c r="V16" s="319"/>
      <c r="W16" s="319"/>
      <c r="X16" s="319"/>
      <c r="Y16" s="319"/>
      <c r="Z16" s="319"/>
    </row>
    <row r="17" ht="12.75" customHeight="1">
      <c r="A17" s="321"/>
      <c r="B17" s="321"/>
      <c r="C17" s="321"/>
      <c r="D17" s="321"/>
      <c r="E17" s="321"/>
      <c r="F17" s="319"/>
      <c r="G17" s="319"/>
      <c r="H17" s="319"/>
      <c r="I17" s="319"/>
      <c r="J17" s="319"/>
      <c r="K17" s="319"/>
      <c r="L17" s="319"/>
      <c r="M17" s="319"/>
      <c r="N17" s="319"/>
      <c r="O17" s="319"/>
      <c r="P17" s="319"/>
      <c r="Q17" s="319"/>
      <c r="R17" s="319"/>
      <c r="S17" s="319"/>
      <c r="T17" s="319"/>
      <c r="U17" s="319"/>
      <c r="V17" s="319"/>
      <c r="W17" s="319"/>
      <c r="X17" s="319"/>
      <c r="Y17" s="319"/>
      <c r="Z17" s="319"/>
    </row>
    <row r="18" ht="12.75" customHeight="1">
      <c r="A18" s="321"/>
      <c r="B18" s="321"/>
      <c r="C18" s="321"/>
      <c r="D18" s="321"/>
      <c r="E18" s="321"/>
      <c r="F18" s="319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19"/>
      <c r="V18" s="319"/>
      <c r="W18" s="319"/>
      <c r="X18" s="319"/>
      <c r="Y18" s="319"/>
      <c r="Z18" s="319"/>
    </row>
    <row r="19" ht="12.75" customHeight="1">
      <c r="A19" s="321"/>
      <c r="B19" s="321"/>
      <c r="C19" s="321"/>
      <c r="D19" s="321"/>
      <c r="E19" s="321"/>
      <c r="F19" s="319"/>
      <c r="G19" s="319"/>
      <c r="H19" s="319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  <c r="U19" s="319"/>
      <c r="V19" s="319"/>
      <c r="W19" s="319"/>
      <c r="X19" s="319"/>
      <c r="Y19" s="319"/>
      <c r="Z19" s="319"/>
    </row>
    <row r="20" ht="12.75" customHeight="1">
      <c r="A20" s="321"/>
      <c r="B20" s="321"/>
      <c r="C20" s="321"/>
      <c r="D20" s="321"/>
      <c r="E20" s="321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  <c r="Q20" s="319"/>
      <c r="R20" s="319"/>
      <c r="S20" s="319"/>
      <c r="T20" s="319"/>
      <c r="U20" s="319"/>
      <c r="V20" s="319"/>
      <c r="W20" s="319"/>
      <c r="X20" s="319"/>
      <c r="Y20" s="319"/>
      <c r="Z20" s="319"/>
    </row>
    <row r="21" ht="12.75" customHeight="1">
      <c r="A21" s="321"/>
      <c r="B21" s="321"/>
      <c r="C21" s="321"/>
      <c r="D21" s="321"/>
      <c r="E21" s="321"/>
      <c r="F21" s="319"/>
      <c r="G21" s="319"/>
      <c r="H21" s="319"/>
      <c r="I21" s="319"/>
      <c r="J21" s="319"/>
      <c r="K21" s="319"/>
      <c r="L21" s="319"/>
      <c r="M21" s="319"/>
      <c r="N21" s="319"/>
      <c r="O21" s="319"/>
      <c r="P21" s="319"/>
      <c r="Q21" s="319"/>
      <c r="R21" s="319"/>
      <c r="S21" s="319"/>
      <c r="T21" s="319"/>
      <c r="U21" s="319"/>
      <c r="V21" s="319"/>
      <c r="W21" s="319"/>
      <c r="X21" s="319"/>
      <c r="Y21" s="319"/>
      <c r="Z21" s="319"/>
    </row>
    <row r="22" ht="12.75" customHeight="1">
      <c r="A22" s="321"/>
      <c r="B22" s="321"/>
      <c r="C22" s="321"/>
      <c r="D22" s="321"/>
      <c r="E22" s="321"/>
      <c r="F22" s="319"/>
      <c r="G22" s="319"/>
      <c r="H22" s="319"/>
      <c r="I22" s="319"/>
      <c r="J22" s="319"/>
      <c r="K22" s="319"/>
      <c r="L22" s="319"/>
      <c r="M22" s="319"/>
      <c r="N22" s="319"/>
      <c r="O22" s="319"/>
      <c r="P22" s="319"/>
      <c r="Q22" s="319"/>
      <c r="R22" s="319"/>
      <c r="S22" s="319"/>
      <c r="T22" s="319"/>
      <c r="U22" s="319"/>
      <c r="V22" s="319"/>
      <c r="W22" s="319"/>
      <c r="X22" s="319"/>
      <c r="Y22" s="319"/>
      <c r="Z22" s="319"/>
    </row>
    <row r="23" ht="12.75" customHeight="1">
      <c r="A23" s="321"/>
      <c r="B23" s="321"/>
      <c r="C23" s="321"/>
      <c r="D23" s="321"/>
      <c r="E23" s="321"/>
      <c r="F23" s="319"/>
      <c r="G23" s="319"/>
      <c r="H23" s="319"/>
      <c r="I23" s="319"/>
      <c r="J23" s="319"/>
      <c r="K23" s="319"/>
      <c r="L23" s="319"/>
      <c r="M23" s="319"/>
      <c r="N23" s="319"/>
      <c r="O23" s="319"/>
      <c r="P23" s="319"/>
      <c r="Q23" s="319"/>
      <c r="R23" s="319"/>
      <c r="S23" s="319"/>
      <c r="T23" s="319"/>
      <c r="U23" s="319"/>
      <c r="V23" s="319"/>
      <c r="W23" s="319"/>
      <c r="X23" s="319"/>
      <c r="Y23" s="319"/>
      <c r="Z23" s="319"/>
    </row>
    <row r="24" ht="12.75" customHeight="1">
      <c r="A24" s="321"/>
      <c r="B24" s="321"/>
      <c r="C24" s="321"/>
      <c r="D24" s="321"/>
      <c r="E24" s="321"/>
      <c r="F24" s="319"/>
      <c r="G24" s="319"/>
      <c r="H24" s="319"/>
      <c r="I24" s="319"/>
      <c r="J24" s="319"/>
      <c r="K24" s="319"/>
      <c r="L24" s="319"/>
      <c r="M24" s="319"/>
      <c r="N24" s="319"/>
      <c r="O24" s="319"/>
      <c r="P24" s="319"/>
      <c r="Q24" s="319"/>
      <c r="R24" s="319"/>
      <c r="S24" s="319"/>
      <c r="T24" s="319"/>
      <c r="U24" s="319"/>
      <c r="V24" s="319"/>
      <c r="W24" s="319"/>
      <c r="X24" s="319"/>
      <c r="Y24" s="319"/>
      <c r="Z24" s="319"/>
    </row>
    <row r="25" ht="12.75" customHeight="1">
      <c r="A25" s="321"/>
      <c r="B25" s="321"/>
      <c r="C25" s="321"/>
      <c r="D25" s="321"/>
      <c r="E25" s="321"/>
      <c r="F25" s="319"/>
      <c r="G25" s="319"/>
      <c r="H25" s="319"/>
      <c r="I25" s="319"/>
      <c r="J25" s="319"/>
      <c r="K25" s="319"/>
      <c r="L25" s="319"/>
      <c r="M25" s="319"/>
      <c r="N25" s="319"/>
      <c r="O25" s="319"/>
      <c r="P25" s="319"/>
      <c r="Q25" s="319"/>
      <c r="R25" s="319"/>
      <c r="S25" s="319"/>
      <c r="T25" s="319"/>
      <c r="U25" s="319"/>
      <c r="V25" s="319"/>
      <c r="W25" s="319"/>
      <c r="X25" s="319"/>
      <c r="Y25" s="319"/>
      <c r="Z25" s="319"/>
    </row>
    <row r="26" ht="12.75" customHeight="1">
      <c r="A26" s="321"/>
      <c r="B26" s="321"/>
      <c r="C26" s="321"/>
      <c r="D26" s="321"/>
      <c r="E26" s="321"/>
      <c r="F26" s="319"/>
      <c r="G26" s="319"/>
      <c r="H26" s="319"/>
      <c r="I26" s="319"/>
      <c r="J26" s="319"/>
      <c r="K26" s="319"/>
      <c r="L26" s="319"/>
      <c r="M26" s="319"/>
      <c r="N26" s="319"/>
      <c r="O26" s="319"/>
      <c r="P26" s="319"/>
      <c r="Q26" s="319"/>
      <c r="R26" s="319"/>
      <c r="S26" s="319"/>
      <c r="T26" s="319"/>
      <c r="U26" s="319"/>
      <c r="V26" s="319"/>
      <c r="W26" s="319"/>
      <c r="X26" s="319"/>
      <c r="Y26" s="319"/>
      <c r="Z26" s="319"/>
    </row>
    <row r="27" ht="12.75" customHeight="1">
      <c r="A27" s="321"/>
      <c r="B27" s="321"/>
      <c r="C27" s="321"/>
      <c r="D27" s="321"/>
      <c r="E27" s="321"/>
      <c r="F27" s="319"/>
      <c r="G27" s="319"/>
      <c r="H27" s="319"/>
      <c r="I27" s="319"/>
      <c r="J27" s="319"/>
      <c r="K27" s="319"/>
      <c r="L27" s="319"/>
      <c r="M27" s="319"/>
      <c r="N27" s="319"/>
      <c r="O27" s="319"/>
      <c r="P27" s="319"/>
      <c r="Q27" s="319"/>
      <c r="R27" s="319"/>
      <c r="S27" s="319"/>
      <c r="T27" s="319"/>
      <c r="U27" s="319"/>
      <c r="V27" s="319"/>
      <c r="W27" s="319"/>
      <c r="X27" s="319"/>
      <c r="Y27" s="319"/>
      <c r="Z27" s="319"/>
    </row>
    <row r="28" ht="12.75" customHeight="1">
      <c r="A28" s="321"/>
      <c r="B28" s="321"/>
      <c r="C28" s="321"/>
      <c r="D28" s="321"/>
      <c r="E28" s="321"/>
      <c r="F28" s="319"/>
      <c r="G28" s="319"/>
      <c r="H28" s="319"/>
      <c r="I28" s="319"/>
      <c r="J28" s="319"/>
      <c r="K28" s="319"/>
      <c r="L28" s="319"/>
      <c r="M28" s="319"/>
      <c r="N28" s="319"/>
      <c r="O28" s="319"/>
      <c r="P28" s="319"/>
      <c r="Q28" s="319"/>
      <c r="R28" s="319"/>
      <c r="S28" s="319"/>
      <c r="T28" s="319"/>
      <c r="U28" s="319"/>
      <c r="V28" s="319"/>
      <c r="W28" s="319"/>
      <c r="X28" s="319"/>
      <c r="Y28" s="319"/>
      <c r="Z28" s="319"/>
    </row>
    <row r="29" ht="12.75" customHeight="1">
      <c r="A29" s="321"/>
      <c r="B29" s="321"/>
      <c r="C29" s="321"/>
      <c r="D29" s="321"/>
      <c r="E29" s="321"/>
      <c r="F29" s="319"/>
      <c r="G29" s="319"/>
      <c r="H29" s="319"/>
      <c r="I29" s="319"/>
      <c r="J29" s="319"/>
      <c r="K29" s="319"/>
      <c r="L29" s="319"/>
      <c r="M29" s="319"/>
      <c r="N29" s="319"/>
      <c r="O29" s="319"/>
      <c r="P29" s="319"/>
      <c r="Q29" s="319"/>
      <c r="R29" s="319"/>
      <c r="S29" s="319"/>
      <c r="T29" s="319"/>
      <c r="U29" s="319"/>
      <c r="V29" s="319"/>
      <c r="W29" s="319"/>
      <c r="X29" s="319"/>
      <c r="Y29" s="319"/>
      <c r="Z29" s="319"/>
    </row>
    <row r="30" ht="12.75" customHeight="1">
      <c r="A30" s="321"/>
      <c r="B30" s="321"/>
      <c r="C30" s="321"/>
      <c r="D30" s="321"/>
      <c r="E30" s="321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</row>
    <row r="31" ht="12.75" customHeight="1">
      <c r="A31" s="321"/>
      <c r="B31" s="321"/>
      <c r="C31" s="321"/>
      <c r="D31" s="321"/>
      <c r="E31" s="321"/>
      <c r="F31" s="319"/>
      <c r="G31" s="319"/>
      <c r="H31" s="319"/>
      <c r="I31" s="319"/>
      <c r="J31" s="319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9"/>
    </row>
    <row r="32" ht="12.75" customHeight="1">
      <c r="A32" s="321"/>
      <c r="B32" s="321"/>
      <c r="C32" s="321"/>
      <c r="D32" s="321"/>
      <c r="E32" s="321"/>
      <c r="F32" s="319"/>
      <c r="G32" s="319"/>
      <c r="H32" s="319"/>
      <c r="I32" s="319"/>
      <c r="J32" s="319"/>
      <c r="K32" s="319"/>
      <c r="L32" s="319"/>
      <c r="M32" s="319"/>
      <c r="N32" s="319"/>
      <c r="O32" s="319"/>
      <c r="P32" s="319"/>
      <c r="Q32" s="319"/>
      <c r="R32" s="319"/>
      <c r="S32" s="319"/>
      <c r="T32" s="319"/>
      <c r="U32" s="319"/>
      <c r="V32" s="319"/>
      <c r="W32" s="319"/>
      <c r="X32" s="319"/>
      <c r="Y32" s="319"/>
      <c r="Z32" s="319"/>
    </row>
    <row r="33" ht="12.75" customHeight="1">
      <c r="A33" s="321"/>
      <c r="B33" s="321"/>
      <c r="C33" s="321"/>
      <c r="D33" s="321"/>
      <c r="E33" s="321"/>
      <c r="F33" s="319"/>
      <c r="G33" s="319"/>
      <c r="H33" s="319"/>
      <c r="I33" s="319"/>
      <c r="J33" s="319"/>
      <c r="K33" s="319"/>
      <c r="L33" s="319"/>
      <c r="M33" s="319"/>
      <c r="N33" s="319"/>
      <c r="O33" s="319"/>
      <c r="P33" s="319"/>
      <c r="Q33" s="319"/>
      <c r="R33" s="319"/>
      <c r="S33" s="319"/>
      <c r="T33" s="319"/>
      <c r="U33" s="319"/>
      <c r="V33" s="319"/>
      <c r="W33" s="319"/>
      <c r="X33" s="319"/>
      <c r="Y33" s="319"/>
      <c r="Z33" s="319"/>
    </row>
    <row r="34" ht="12.75" customHeight="1">
      <c r="A34" s="321"/>
      <c r="B34" s="321"/>
      <c r="C34" s="321"/>
      <c r="D34" s="321"/>
      <c r="E34" s="321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</row>
    <row r="35" ht="12.75" customHeight="1">
      <c r="A35" s="321"/>
      <c r="B35" s="321"/>
      <c r="C35" s="321"/>
      <c r="D35" s="321"/>
      <c r="E35" s="321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</row>
    <row r="36" ht="12.75" customHeight="1">
      <c r="A36" s="321"/>
      <c r="B36" s="321"/>
      <c r="C36" s="321"/>
      <c r="D36" s="321"/>
      <c r="E36" s="321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</row>
    <row r="37" ht="12.75" customHeight="1">
      <c r="A37" s="321"/>
      <c r="B37" s="321"/>
      <c r="C37" s="321"/>
      <c r="D37" s="321"/>
      <c r="E37" s="321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</row>
    <row r="38" ht="12.75" customHeight="1">
      <c r="A38" s="321"/>
      <c r="B38" s="321"/>
      <c r="C38" s="321"/>
      <c r="D38" s="321"/>
      <c r="E38" s="321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</row>
    <row r="39" ht="12.75" customHeight="1">
      <c r="A39" s="321"/>
      <c r="B39" s="321"/>
      <c r="C39" s="321"/>
      <c r="D39" s="321"/>
      <c r="E39" s="321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</row>
    <row r="40" ht="12.75" customHeight="1">
      <c r="A40" s="321"/>
      <c r="B40" s="321"/>
      <c r="C40" s="321"/>
      <c r="D40" s="321"/>
      <c r="E40" s="321"/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</row>
    <row r="41" ht="12.75" customHeight="1">
      <c r="A41" s="321"/>
      <c r="B41" s="321"/>
      <c r="C41" s="321"/>
      <c r="D41" s="321"/>
      <c r="E41" s="321"/>
      <c r="F41" s="321"/>
      <c r="G41" s="321"/>
      <c r="H41" s="321"/>
      <c r="I41" s="321"/>
      <c r="J41" s="321"/>
      <c r="K41" s="321"/>
      <c r="L41" s="321"/>
      <c r="M41" s="321"/>
      <c r="N41" s="321"/>
      <c r="O41" s="321"/>
      <c r="P41" s="321"/>
      <c r="Q41" s="321"/>
      <c r="R41" s="321"/>
      <c r="S41" s="321"/>
      <c r="T41" s="321"/>
      <c r="U41" s="321"/>
      <c r="V41" s="321"/>
      <c r="W41" s="321"/>
      <c r="X41" s="321"/>
      <c r="Y41" s="321"/>
      <c r="Z41" s="321"/>
    </row>
    <row r="42" ht="12.75" customHeight="1">
      <c r="A42" s="321"/>
      <c r="B42" s="321"/>
      <c r="C42" s="321"/>
      <c r="D42" s="321"/>
      <c r="E42" s="321"/>
      <c r="F42" s="321"/>
      <c r="G42" s="321"/>
      <c r="H42" s="321"/>
      <c r="I42" s="321"/>
      <c r="J42" s="321"/>
      <c r="K42" s="321"/>
      <c r="L42" s="321"/>
      <c r="M42" s="321"/>
      <c r="N42" s="321"/>
      <c r="O42" s="321"/>
      <c r="P42" s="321"/>
      <c r="Q42" s="321"/>
      <c r="R42" s="321"/>
      <c r="S42" s="321"/>
      <c r="T42" s="321"/>
      <c r="U42" s="321"/>
      <c r="V42" s="321"/>
      <c r="W42" s="321"/>
      <c r="X42" s="321"/>
      <c r="Y42" s="321"/>
      <c r="Z42" s="321"/>
    </row>
    <row r="43" ht="12.75" customHeight="1">
      <c r="A43" s="321"/>
      <c r="B43" s="321"/>
      <c r="C43" s="321"/>
      <c r="D43" s="321"/>
      <c r="E43" s="321"/>
      <c r="F43" s="321"/>
      <c r="G43" s="321"/>
      <c r="H43" s="321"/>
      <c r="I43" s="321"/>
      <c r="J43" s="321"/>
      <c r="K43" s="321"/>
      <c r="L43" s="321"/>
      <c r="M43" s="321"/>
      <c r="N43" s="321"/>
      <c r="O43" s="321"/>
      <c r="P43" s="321"/>
      <c r="Q43" s="321"/>
      <c r="R43" s="321"/>
      <c r="S43" s="321"/>
      <c r="T43" s="321"/>
      <c r="U43" s="321"/>
      <c r="V43" s="321"/>
      <c r="W43" s="321"/>
      <c r="X43" s="321"/>
      <c r="Y43" s="321"/>
      <c r="Z43" s="321"/>
    </row>
    <row r="44" ht="12.75" customHeight="1">
      <c r="A44" s="321"/>
      <c r="B44" s="321"/>
      <c r="C44" s="321"/>
      <c r="D44" s="321"/>
      <c r="E44" s="321"/>
      <c r="F44" s="321"/>
      <c r="G44" s="321"/>
      <c r="H44" s="321"/>
      <c r="I44" s="321"/>
      <c r="J44" s="321"/>
      <c r="K44" s="321"/>
      <c r="L44" s="321"/>
      <c r="M44" s="321"/>
      <c r="N44" s="321"/>
      <c r="O44" s="321"/>
      <c r="P44" s="321"/>
      <c r="Q44" s="321"/>
      <c r="R44" s="321"/>
      <c r="S44" s="321"/>
      <c r="T44" s="321"/>
      <c r="U44" s="321"/>
      <c r="V44" s="321"/>
      <c r="W44" s="321"/>
      <c r="X44" s="321"/>
      <c r="Y44" s="321"/>
      <c r="Z44" s="321"/>
    </row>
    <row r="45" ht="12.75" customHeight="1">
      <c r="A45" s="321"/>
      <c r="B45" s="321"/>
      <c r="C45" s="321"/>
      <c r="D45" s="321"/>
      <c r="E45" s="321"/>
      <c r="F45" s="321"/>
      <c r="G45" s="321"/>
      <c r="H45" s="321"/>
      <c r="I45" s="321"/>
      <c r="J45" s="321"/>
      <c r="K45" s="321"/>
      <c r="L45" s="321"/>
      <c r="M45" s="321"/>
      <c r="N45" s="321"/>
      <c r="O45" s="321"/>
      <c r="P45" s="321"/>
      <c r="Q45" s="321"/>
      <c r="R45" s="321"/>
      <c r="S45" s="321"/>
      <c r="T45" s="321"/>
      <c r="U45" s="321"/>
      <c r="V45" s="321"/>
      <c r="W45" s="321"/>
      <c r="X45" s="321"/>
      <c r="Y45" s="321"/>
      <c r="Z45" s="321"/>
    </row>
    <row r="46" ht="12.75" customHeight="1">
      <c r="A46" s="321"/>
      <c r="B46" s="321"/>
      <c r="C46" s="321"/>
      <c r="D46" s="321"/>
      <c r="E46" s="321"/>
      <c r="F46" s="321"/>
      <c r="G46" s="321"/>
      <c r="H46" s="321"/>
      <c r="I46" s="321"/>
      <c r="J46" s="321"/>
      <c r="K46" s="321"/>
      <c r="L46" s="321"/>
      <c r="M46" s="321"/>
      <c r="N46" s="321"/>
      <c r="O46" s="321"/>
      <c r="P46" s="321"/>
      <c r="Q46" s="321"/>
      <c r="R46" s="321"/>
      <c r="S46" s="321"/>
      <c r="T46" s="321"/>
      <c r="U46" s="321"/>
      <c r="V46" s="321"/>
      <c r="W46" s="321"/>
      <c r="X46" s="321"/>
      <c r="Y46" s="321"/>
      <c r="Z46" s="321"/>
    </row>
    <row r="47" ht="12.75" customHeight="1">
      <c r="A47" s="321"/>
      <c r="B47" s="321"/>
      <c r="C47" s="321"/>
      <c r="D47" s="321"/>
      <c r="E47" s="321"/>
      <c r="F47" s="321"/>
      <c r="G47" s="321"/>
      <c r="H47" s="321"/>
      <c r="I47" s="321"/>
      <c r="J47" s="321"/>
      <c r="K47" s="321"/>
      <c r="L47" s="321"/>
      <c r="M47" s="321"/>
      <c r="N47" s="321"/>
      <c r="O47" s="321"/>
      <c r="P47" s="321"/>
      <c r="Q47" s="321"/>
      <c r="R47" s="321"/>
      <c r="S47" s="321"/>
      <c r="T47" s="321"/>
      <c r="U47" s="321"/>
      <c r="V47" s="321"/>
      <c r="W47" s="321"/>
      <c r="X47" s="321"/>
      <c r="Y47" s="321"/>
      <c r="Z47" s="321"/>
    </row>
    <row r="48" ht="12.75" customHeight="1">
      <c r="A48" s="321"/>
      <c r="B48" s="321"/>
      <c r="C48" s="321"/>
      <c r="D48" s="321"/>
      <c r="E48" s="321"/>
      <c r="F48" s="321"/>
      <c r="G48" s="321"/>
      <c r="H48" s="321"/>
      <c r="I48" s="321"/>
      <c r="J48" s="321"/>
      <c r="K48" s="321"/>
      <c r="L48" s="321"/>
      <c r="M48" s="321"/>
      <c r="N48" s="321"/>
      <c r="O48" s="321"/>
      <c r="P48" s="321"/>
      <c r="Q48" s="321"/>
      <c r="R48" s="321"/>
      <c r="S48" s="321"/>
      <c r="T48" s="321"/>
      <c r="U48" s="321"/>
      <c r="V48" s="321"/>
      <c r="W48" s="321"/>
      <c r="X48" s="321"/>
      <c r="Y48" s="321"/>
      <c r="Z48" s="321"/>
    </row>
    <row r="49" ht="12.75" customHeight="1">
      <c r="A49" s="321"/>
      <c r="B49" s="321"/>
      <c r="C49" s="321"/>
      <c r="D49" s="321"/>
      <c r="E49" s="321"/>
      <c r="F49" s="321"/>
      <c r="G49" s="321"/>
      <c r="H49" s="321"/>
      <c r="I49" s="321"/>
      <c r="J49" s="321"/>
      <c r="K49" s="321"/>
      <c r="L49" s="321"/>
      <c r="M49" s="321"/>
      <c r="N49" s="321"/>
      <c r="O49" s="321"/>
      <c r="P49" s="321"/>
      <c r="Q49" s="321"/>
      <c r="R49" s="321"/>
      <c r="S49" s="321"/>
      <c r="T49" s="321"/>
      <c r="U49" s="321"/>
      <c r="V49" s="321"/>
      <c r="W49" s="321"/>
      <c r="X49" s="321"/>
      <c r="Y49" s="321"/>
      <c r="Z49" s="321"/>
    </row>
    <row r="50" ht="12.75" customHeight="1">
      <c r="A50" s="321"/>
      <c r="B50" s="321"/>
      <c r="C50" s="321"/>
      <c r="D50" s="321"/>
      <c r="E50" s="321"/>
      <c r="F50" s="321"/>
      <c r="G50" s="321"/>
      <c r="H50" s="321"/>
      <c r="I50" s="321"/>
      <c r="J50" s="321"/>
      <c r="K50" s="321"/>
      <c r="L50" s="321"/>
      <c r="M50" s="321"/>
      <c r="N50" s="321"/>
      <c r="O50" s="321"/>
      <c r="P50" s="321"/>
      <c r="Q50" s="321"/>
      <c r="R50" s="321"/>
      <c r="S50" s="321"/>
      <c r="T50" s="321"/>
      <c r="U50" s="321"/>
      <c r="V50" s="321"/>
      <c r="W50" s="321"/>
      <c r="X50" s="321"/>
      <c r="Y50" s="321"/>
      <c r="Z50" s="321"/>
    </row>
    <row r="51" ht="12.75" customHeight="1">
      <c r="A51" s="321"/>
      <c r="B51" s="321"/>
      <c r="C51" s="321"/>
      <c r="D51" s="321"/>
      <c r="E51" s="321"/>
      <c r="F51" s="321"/>
      <c r="G51" s="321"/>
      <c r="H51" s="321"/>
      <c r="I51" s="321"/>
      <c r="J51" s="321"/>
      <c r="K51" s="321"/>
      <c r="L51" s="321"/>
      <c r="M51" s="321"/>
      <c r="N51" s="321"/>
      <c r="O51" s="321"/>
      <c r="P51" s="321"/>
      <c r="Q51" s="321"/>
      <c r="R51" s="321"/>
      <c r="S51" s="321"/>
      <c r="T51" s="321"/>
      <c r="U51" s="321"/>
      <c r="V51" s="321"/>
      <c r="W51" s="321"/>
      <c r="X51" s="321"/>
      <c r="Y51" s="321"/>
      <c r="Z51" s="321"/>
    </row>
    <row r="52" ht="12.75" customHeight="1">
      <c r="A52" s="321"/>
      <c r="B52" s="321"/>
      <c r="C52" s="321"/>
      <c r="D52" s="321"/>
      <c r="E52" s="321"/>
      <c r="F52" s="321"/>
      <c r="G52" s="321"/>
      <c r="H52" s="321"/>
      <c r="I52" s="321"/>
      <c r="J52" s="321"/>
      <c r="K52" s="321"/>
      <c r="L52" s="321"/>
      <c r="M52" s="321"/>
      <c r="N52" s="321"/>
      <c r="O52" s="321"/>
      <c r="P52" s="321"/>
      <c r="Q52" s="321"/>
      <c r="R52" s="321"/>
      <c r="S52" s="321"/>
      <c r="T52" s="321"/>
      <c r="U52" s="321"/>
      <c r="V52" s="321"/>
      <c r="W52" s="321"/>
      <c r="X52" s="321"/>
      <c r="Y52" s="321"/>
      <c r="Z52" s="321"/>
    </row>
    <row r="53" ht="12.75" customHeight="1">
      <c r="A53" s="321"/>
      <c r="B53" s="321"/>
      <c r="C53" s="321"/>
      <c r="D53" s="321"/>
      <c r="E53" s="321"/>
      <c r="F53" s="321"/>
      <c r="G53" s="321"/>
      <c r="H53" s="321"/>
      <c r="I53" s="321"/>
      <c r="J53" s="321"/>
      <c r="K53" s="321"/>
      <c r="L53" s="321"/>
      <c r="M53" s="321"/>
      <c r="N53" s="321"/>
      <c r="O53" s="321"/>
      <c r="P53" s="321"/>
      <c r="Q53" s="321"/>
      <c r="R53" s="321"/>
      <c r="S53" s="321"/>
      <c r="T53" s="321"/>
      <c r="U53" s="321"/>
      <c r="V53" s="321"/>
      <c r="W53" s="321"/>
      <c r="X53" s="321"/>
      <c r="Y53" s="321"/>
      <c r="Z53" s="321"/>
    </row>
    <row r="54" ht="12.75" customHeight="1">
      <c r="A54" s="321"/>
      <c r="B54" s="321"/>
      <c r="C54" s="321"/>
      <c r="D54" s="321"/>
      <c r="E54" s="321"/>
      <c r="F54" s="321"/>
      <c r="G54" s="321"/>
      <c r="H54" s="321"/>
      <c r="I54" s="321"/>
      <c r="J54" s="321"/>
      <c r="K54" s="321"/>
      <c r="L54" s="321"/>
      <c r="M54" s="321"/>
      <c r="N54" s="321"/>
      <c r="O54" s="321"/>
      <c r="P54" s="321"/>
      <c r="Q54" s="321"/>
      <c r="R54" s="321"/>
      <c r="S54" s="321"/>
      <c r="T54" s="321"/>
      <c r="U54" s="321"/>
      <c r="V54" s="321"/>
      <c r="W54" s="321"/>
      <c r="X54" s="321"/>
      <c r="Y54" s="321"/>
      <c r="Z54" s="321"/>
    </row>
    <row r="55" ht="12.75" customHeight="1">
      <c r="A55" s="321"/>
      <c r="B55" s="321"/>
      <c r="C55" s="321"/>
      <c r="D55" s="321"/>
      <c r="E55" s="321"/>
      <c r="F55" s="321"/>
      <c r="G55" s="321"/>
      <c r="H55" s="321"/>
      <c r="I55" s="321"/>
      <c r="J55" s="321"/>
      <c r="K55" s="321"/>
      <c r="L55" s="321"/>
      <c r="M55" s="321"/>
      <c r="N55" s="321"/>
      <c r="O55" s="321"/>
      <c r="P55" s="321"/>
      <c r="Q55" s="321"/>
      <c r="R55" s="321"/>
      <c r="S55" s="321"/>
      <c r="T55" s="321"/>
      <c r="U55" s="321"/>
      <c r="V55" s="321"/>
      <c r="W55" s="321"/>
      <c r="X55" s="321"/>
      <c r="Y55" s="321"/>
      <c r="Z55" s="321"/>
    </row>
    <row r="56" ht="12.75" customHeight="1">
      <c r="A56" s="321"/>
      <c r="B56" s="321"/>
      <c r="C56" s="321"/>
      <c r="D56" s="321"/>
      <c r="E56" s="321"/>
      <c r="F56" s="321"/>
      <c r="G56" s="321"/>
      <c r="H56" s="321"/>
      <c r="I56" s="321"/>
      <c r="J56" s="321"/>
      <c r="K56" s="321"/>
      <c r="L56" s="321"/>
      <c r="M56" s="321"/>
      <c r="N56" s="321"/>
      <c r="O56" s="321"/>
      <c r="P56" s="321"/>
      <c r="Q56" s="321"/>
      <c r="R56" s="321"/>
      <c r="S56" s="321"/>
      <c r="T56" s="321"/>
      <c r="U56" s="321"/>
      <c r="V56" s="321"/>
      <c r="W56" s="321"/>
      <c r="X56" s="321"/>
      <c r="Y56" s="321"/>
      <c r="Z56" s="321"/>
    </row>
    <row r="57" ht="12.75" customHeight="1">
      <c r="A57" s="321"/>
      <c r="B57" s="321"/>
      <c r="C57" s="321"/>
      <c r="D57" s="321"/>
      <c r="E57" s="321"/>
      <c r="F57" s="321"/>
      <c r="G57" s="321"/>
      <c r="H57" s="321"/>
      <c r="I57" s="321"/>
      <c r="J57" s="321"/>
      <c r="K57" s="321"/>
      <c r="L57" s="321"/>
      <c r="M57" s="321"/>
      <c r="N57" s="321"/>
      <c r="O57" s="321"/>
      <c r="P57" s="321"/>
      <c r="Q57" s="321"/>
      <c r="R57" s="321"/>
      <c r="S57" s="321"/>
      <c r="T57" s="321"/>
      <c r="U57" s="321"/>
      <c r="V57" s="321"/>
      <c r="W57" s="321"/>
      <c r="X57" s="321"/>
      <c r="Y57" s="321"/>
      <c r="Z57" s="321"/>
    </row>
    <row r="58" ht="12.75" customHeight="1">
      <c r="A58" s="321"/>
      <c r="B58" s="321"/>
      <c r="C58" s="321"/>
      <c r="D58" s="321"/>
      <c r="E58" s="321"/>
      <c r="F58" s="321"/>
      <c r="G58" s="321"/>
      <c r="H58" s="321"/>
      <c r="I58" s="321"/>
      <c r="J58" s="321"/>
      <c r="K58" s="321"/>
      <c r="L58" s="321"/>
      <c r="M58" s="321"/>
      <c r="N58" s="321"/>
      <c r="O58" s="321"/>
      <c r="P58" s="321"/>
      <c r="Q58" s="321"/>
      <c r="R58" s="321"/>
      <c r="S58" s="321"/>
      <c r="T58" s="321"/>
      <c r="U58" s="321"/>
      <c r="V58" s="321"/>
      <c r="W58" s="321"/>
      <c r="X58" s="321"/>
      <c r="Y58" s="321"/>
      <c r="Z58" s="321"/>
    </row>
    <row r="59" ht="12.75" customHeight="1">
      <c r="A59" s="321"/>
      <c r="B59" s="321"/>
      <c r="C59" s="321"/>
      <c r="D59" s="321"/>
      <c r="E59" s="321"/>
      <c r="F59" s="321"/>
      <c r="G59" s="321"/>
      <c r="H59" s="321"/>
      <c r="I59" s="321"/>
      <c r="J59" s="321"/>
      <c r="K59" s="321"/>
      <c r="L59" s="321"/>
      <c r="M59" s="321"/>
      <c r="N59" s="321"/>
      <c r="O59" s="321"/>
      <c r="P59" s="321"/>
      <c r="Q59" s="321"/>
      <c r="R59" s="321"/>
      <c r="S59" s="321"/>
      <c r="T59" s="321"/>
      <c r="U59" s="321"/>
      <c r="V59" s="321"/>
      <c r="W59" s="321"/>
      <c r="X59" s="321"/>
      <c r="Y59" s="321"/>
      <c r="Z59" s="321"/>
    </row>
    <row r="60" ht="12.75" customHeight="1">
      <c r="A60" s="321"/>
      <c r="B60" s="321"/>
      <c r="C60" s="321"/>
      <c r="D60" s="321"/>
      <c r="E60" s="321"/>
      <c r="F60" s="321"/>
      <c r="G60" s="321"/>
      <c r="H60" s="321"/>
      <c r="I60" s="321"/>
      <c r="J60" s="321"/>
      <c r="K60" s="321"/>
      <c r="L60" s="321"/>
      <c r="M60" s="321"/>
      <c r="N60" s="321"/>
      <c r="O60" s="321"/>
      <c r="P60" s="321"/>
      <c r="Q60" s="321"/>
      <c r="R60" s="321"/>
      <c r="S60" s="321"/>
      <c r="T60" s="321"/>
      <c r="U60" s="321"/>
      <c r="V60" s="321"/>
      <c r="W60" s="321"/>
      <c r="X60" s="321"/>
      <c r="Y60" s="321"/>
      <c r="Z60" s="321"/>
    </row>
    <row r="61" ht="12.75" customHeight="1">
      <c r="A61" s="321"/>
      <c r="B61" s="321"/>
      <c r="C61" s="321"/>
      <c r="D61" s="321"/>
      <c r="E61" s="321"/>
      <c r="F61" s="321"/>
      <c r="G61" s="321"/>
      <c r="H61" s="321"/>
      <c r="I61" s="321"/>
      <c r="J61" s="321"/>
      <c r="K61" s="321"/>
      <c r="L61" s="321"/>
      <c r="M61" s="321"/>
      <c r="N61" s="321"/>
      <c r="O61" s="321"/>
      <c r="P61" s="321"/>
      <c r="Q61" s="321"/>
      <c r="R61" s="321"/>
      <c r="S61" s="321"/>
      <c r="T61" s="321"/>
      <c r="U61" s="321"/>
      <c r="V61" s="321"/>
      <c r="W61" s="321"/>
      <c r="X61" s="321"/>
      <c r="Y61" s="321"/>
      <c r="Z61" s="321"/>
    </row>
    <row r="62" ht="12.75" customHeight="1">
      <c r="A62" s="321"/>
      <c r="B62" s="321"/>
      <c r="C62" s="321"/>
      <c r="D62" s="321"/>
      <c r="E62" s="321"/>
      <c r="F62" s="321"/>
      <c r="G62" s="321"/>
      <c r="H62" s="321"/>
      <c r="I62" s="321"/>
      <c r="J62" s="321"/>
      <c r="K62" s="321"/>
      <c r="L62" s="321"/>
      <c r="M62" s="321"/>
      <c r="N62" s="321"/>
      <c r="O62" s="321"/>
      <c r="P62" s="321"/>
      <c r="Q62" s="321"/>
      <c r="R62" s="321"/>
      <c r="S62" s="321"/>
      <c r="T62" s="321"/>
      <c r="U62" s="321"/>
      <c r="V62" s="321"/>
      <c r="W62" s="321"/>
      <c r="X62" s="321"/>
      <c r="Y62" s="321"/>
      <c r="Z62" s="321"/>
    </row>
    <row r="63" ht="12.75" customHeight="1">
      <c r="A63" s="321"/>
      <c r="B63" s="321"/>
      <c r="C63" s="321"/>
      <c r="D63" s="321"/>
      <c r="E63" s="321"/>
      <c r="F63" s="321"/>
      <c r="G63" s="321"/>
      <c r="H63" s="321"/>
      <c r="I63" s="321"/>
      <c r="J63" s="321"/>
      <c r="K63" s="321"/>
      <c r="L63" s="321"/>
      <c r="M63" s="321"/>
      <c r="N63" s="321"/>
      <c r="O63" s="321"/>
      <c r="P63" s="321"/>
      <c r="Q63" s="321"/>
      <c r="R63" s="321"/>
      <c r="S63" s="321"/>
      <c r="T63" s="321"/>
      <c r="U63" s="321"/>
      <c r="V63" s="321"/>
      <c r="W63" s="321"/>
      <c r="X63" s="321"/>
      <c r="Y63" s="321"/>
      <c r="Z63" s="321"/>
    </row>
    <row r="64" ht="12.75" customHeight="1">
      <c r="A64" s="321"/>
      <c r="B64" s="321"/>
      <c r="C64" s="321"/>
      <c r="D64" s="321"/>
      <c r="E64" s="321"/>
      <c r="F64" s="321"/>
      <c r="G64" s="321"/>
      <c r="H64" s="321"/>
      <c r="I64" s="321"/>
      <c r="J64" s="321"/>
      <c r="K64" s="321"/>
      <c r="L64" s="321"/>
      <c r="M64" s="321"/>
      <c r="N64" s="321"/>
      <c r="O64" s="321"/>
      <c r="P64" s="321"/>
      <c r="Q64" s="321"/>
      <c r="R64" s="321"/>
      <c r="S64" s="321"/>
      <c r="T64" s="321"/>
      <c r="U64" s="321"/>
      <c r="V64" s="321"/>
      <c r="W64" s="321"/>
      <c r="X64" s="321"/>
      <c r="Y64" s="321"/>
      <c r="Z64" s="321"/>
    </row>
    <row r="65" ht="12.75" customHeight="1">
      <c r="A65" s="321"/>
      <c r="B65" s="321"/>
      <c r="C65" s="321"/>
      <c r="D65" s="321"/>
      <c r="E65" s="321"/>
      <c r="F65" s="321"/>
      <c r="G65" s="321"/>
      <c r="H65" s="321"/>
      <c r="I65" s="321"/>
      <c r="J65" s="321"/>
      <c r="K65" s="321"/>
      <c r="L65" s="321"/>
      <c r="M65" s="321"/>
      <c r="N65" s="321"/>
      <c r="O65" s="321"/>
      <c r="P65" s="321"/>
      <c r="Q65" s="321"/>
      <c r="R65" s="321"/>
      <c r="S65" s="321"/>
      <c r="T65" s="321"/>
      <c r="U65" s="321"/>
      <c r="V65" s="321"/>
      <c r="W65" s="321"/>
      <c r="X65" s="321"/>
      <c r="Y65" s="321"/>
      <c r="Z65" s="321"/>
    </row>
    <row r="66" ht="12.75" customHeight="1">
      <c r="A66" s="321"/>
      <c r="B66" s="321"/>
      <c r="C66" s="321"/>
      <c r="D66" s="321"/>
      <c r="E66" s="321"/>
      <c r="F66" s="321"/>
      <c r="G66" s="321"/>
      <c r="H66" s="321"/>
      <c r="I66" s="321"/>
      <c r="J66" s="321"/>
      <c r="K66" s="321"/>
      <c r="L66" s="321"/>
      <c r="M66" s="321"/>
      <c r="N66" s="321"/>
      <c r="O66" s="321"/>
      <c r="P66" s="321"/>
      <c r="Q66" s="321"/>
      <c r="R66" s="321"/>
      <c r="S66" s="321"/>
      <c r="T66" s="321"/>
      <c r="U66" s="321"/>
      <c r="V66" s="321"/>
      <c r="W66" s="321"/>
      <c r="X66" s="321"/>
      <c r="Y66" s="321"/>
      <c r="Z66" s="321"/>
    </row>
    <row r="67" ht="12.75" customHeight="1">
      <c r="A67" s="321"/>
      <c r="B67" s="321"/>
      <c r="C67" s="321"/>
      <c r="D67" s="321"/>
      <c r="E67" s="321"/>
      <c r="F67" s="321"/>
      <c r="G67" s="321"/>
      <c r="H67" s="321"/>
      <c r="I67" s="321"/>
      <c r="J67" s="321"/>
      <c r="K67" s="321"/>
      <c r="L67" s="321"/>
      <c r="M67" s="321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1"/>
    </row>
    <row r="68" ht="12.75" customHeight="1">
      <c r="A68" s="321"/>
      <c r="B68" s="321"/>
      <c r="C68" s="321"/>
      <c r="D68" s="321"/>
      <c r="E68" s="321"/>
      <c r="F68" s="321"/>
      <c r="G68" s="321"/>
      <c r="H68" s="321"/>
      <c r="I68" s="321"/>
      <c r="J68" s="321"/>
      <c r="K68" s="321"/>
      <c r="L68" s="321"/>
      <c r="M68" s="321"/>
      <c r="N68" s="321"/>
      <c r="O68" s="321"/>
      <c r="P68" s="321"/>
      <c r="Q68" s="321"/>
      <c r="R68" s="321"/>
      <c r="S68" s="321"/>
      <c r="T68" s="321"/>
      <c r="U68" s="321"/>
      <c r="V68" s="321"/>
      <c r="W68" s="321"/>
      <c r="X68" s="321"/>
      <c r="Y68" s="321"/>
      <c r="Z68" s="321"/>
    </row>
    <row r="69" ht="12.75" customHeight="1">
      <c r="A69" s="321"/>
      <c r="B69" s="321"/>
      <c r="C69" s="321"/>
      <c r="D69" s="321"/>
      <c r="E69" s="321"/>
      <c r="F69" s="321"/>
      <c r="G69" s="321"/>
      <c r="H69" s="321"/>
      <c r="I69" s="321"/>
      <c r="J69" s="321"/>
      <c r="K69" s="321"/>
      <c r="L69" s="321"/>
      <c r="M69" s="321"/>
      <c r="N69" s="321"/>
      <c r="O69" s="321"/>
      <c r="P69" s="321"/>
      <c r="Q69" s="321"/>
      <c r="R69" s="321"/>
      <c r="S69" s="321"/>
      <c r="T69" s="321"/>
      <c r="U69" s="321"/>
      <c r="V69" s="321"/>
      <c r="W69" s="321"/>
      <c r="X69" s="321"/>
      <c r="Y69" s="321"/>
      <c r="Z69" s="321"/>
    </row>
    <row r="70" ht="12.75" customHeight="1">
      <c r="A70" s="321"/>
      <c r="B70" s="321"/>
      <c r="C70" s="321"/>
      <c r="D70" s="321"/>
      <c r="E70" s="321"/>
      <c r="F70" s="321"/>
      <c r="G70" s="321"/>
      <c r="H70" s="321"/>
      <c r="I70" s="321"/>
      <c r="J70" s="321"/>
      <c r="K70" s="321"/>
      <c r="L70" s="321"/>
      <c r="M70" s="321"/>
      <c r="N70" s="321"/>
      <c r="O70" s="321"/>
      <c r="P70" s="321"/>
      <c r="Q70" s="321"/>
      <c r="R70" s="321"/>
      <c r="S70" s="321"/>
      <c r="T70" s="321"/>
      <c r="U70" s="321"/>
      <c r="V70" s="321"/>
      <c r="W70" s="321"/>
      <c r="X70" s="321"/>
      <c r="Y70" s="321"/>
      <c r="Z70" s="321"/>
    </row>
    <row r="71" ht="12.75" customHeight="1">
      <c r="A71" s="321"/>
      <c r="B71" s="321"/>
      <c r="C71" s="321"/>
      <c r="D71" s="321"/>
      <c r="E71" s="321"/>
      <c r="F71" s="321"/>
      <c r="G71" s="321"/>
      <c r="H71" s="321"/>
      <c r="I71" s="321"/>
      <c r="J71" s="321"/>
      <c r="K71" s="321"/>
      <c r="L71" s="321"/>
      <c r="M71" s="321"/>
      <c r="N71" s="321"/>
      <c r="O71" s="321"/>
      <c r="P71" s="321"/>
      <c r="Q71" s="321"/>
      <c r="R71" s="321"/>
      <c r="S71" s="321"/>
      <c r="T71" s="321"/>
      <c r="U71" s="321"/>
      <c r="V71" s="321"/>
      <c r="W71" s="321"/>
      <c r="X71" s="321"/>
      <c r="Y71" s="321"/>
      <c r="Z71" s="321"/>
    </row>
    <row r="72" ht="12.75" customHeight="1">
      <c r="A72" s="321"/>
      <c r="B72" s="321"/>
      <c r="C72" s="321"/>
      <c r="D72" s="321"/>
      <c r="E72" s="321"/>
      <c r="F72" s="321"/>
      <c r="G72" s="321"/>
      <c r="H72" s="321"/>
      <c r="I72" s="321"/>
      <c r="J72" s="321"/>
      <c r="K72" s="321"/>
      <c r="L72" s="321"/>
      <c r="M72" s="321"/>
      <c r="N72" s="321"/>
      <c r="O72" s="321"/>
      <c r="P72" s="321"/>
      <c r="Q72" s="321"/>
      <c r="R72" s="321"/>
      <c r="S72" s="321"/>
      <c r="T72" s="321"/>
      <c r="U72" s="321"/>
      <c r="V72" s="321"/>
      <c r="W72" s="321"/>
      <c r="X72" s="321"/>
      <c r="Y72" s="321"/>
      <c r="Z72" s="321"/>
    </row>
    <row r="73" ht="12.75" customHeight="1">
      <c r="A73" s="321"/>
      <c r="B73" s="321"/>
      <c r="C73" s="321"/>
      <c r="D73" s="321"/>
      <c r="E73" s="321"/>
      <c r="F73" s="321"/>
      <c r="G73" s="321"/>
      <c r="H73" s="321"/>
      <c r="I73" s="321"/>
      <c r="J73" s="321"/>
      <c r="K73" s="321"/>
      <c r="L73" s="321"/>
      <c r="M73" s="321"/>
      <c r="N73" s="321"/>
      <c r="O73" s="321"/>
      <c r="P73" s="321"/>
      <c r="Q73" s="321"/>
      <c r="R73" s="321"/>
      <c r="S73" s="321"/>
      <c r="T73" s="321"/>
      <c r="U73" s="321"/>
      <c r="V73" s="321"/>
      <c r="W73" s="321"/>
      <c r="X73" s="321"/>
      <c r="Y73" s="321"/>
      <c r="Z73" s="321"/>
    </row>
    <row r="74" ht="12.75" customHeight="1">
      <c r="A74" s="321"/>
      <c r="B74" s="321"/>
      <c r="C74" s="321"/>
      <c r="D74" s="321"/>
      <c r="E74" s="321"/>
      <c r="F74" s="321"/>
      <c r="G74" s="321"/>
      <c r="H74" s="321"/>
      <c r="I74" s="321"/>
      <c r="J74" s="321"/>
      <c r="K74" s="321"/>
      <c r="L74" s="321"/>
      <c r="M74" s="321"/>
      <c r="N74" s="321"/>
      <c r="O74" s="321"/>
      <c r="P74" s="321"/>
      <c r="Q74" s="321"/>
      <c r="R74" s="321"/>
      <c r="S74" s="321"/>
      <c r="T74" s="321"/>
      <c r="U74" s="321"/>
      <c r="V74" s="321"/>
      <c r="W74" s="321"/>
      <c r="X74" s="321"/>
      <c r="Y74" s="321"/>
      <c r="Z74" s="321"/>
    </row>
    <row r="75" ht="12.75" customHeight="1">
      <c r="A75" s="321"/>
      <c r="B75" s="321"/>
      <c r="C75" s="321"/>
      <c r="D75" s="321"/>
      <c r="E75" s="321"/>
      <c r="F75" s="321"/>
      <c r="G75" s="321"/>
      <c r="H75" s="321"/>
      <c r="I75" s="321"/>
      <c r="J75" s="321"/>
      <c r="K75" s="321"/>
      <c r="L75" s="321"/>
      <c r="M75" s="321"/>
      <c r="N75" s="321"/>
      <c r="O75" s="321"/>
      <c r="P75" s="321"/>
      <c r="Q75" s="321"/>
      <c r="R75" s="321"/>
      <c r="S75" s="321"/>
      <c r="T75" s="321"/>
      <c r="U75" s="321"/>
      <c r="V75" s="321"/>
      <c r="W75" s="321"/>
      <c r="X75" s="321"/>
      <c r="Y75" s="321"/>
      <c r="Z75" s="321"/>
    </row>
    <row r="76" ht="12.75" customHeight="1">
      <c r="A76" s="321"/>
      <c r="B76" s="321"/>
      <c r="C76" s="321"/>
      <c r="D76" s="321"/>
      <c r="E76" s="321"/>
      <c r="F76" s="321"/>
      <c r="G76" s="321"/>
      <c r="H76" s="321"/>
      <c r="I76" s="321"/>
      <c r="J76" s="321"/>
      <c r="K76" s="321"/>
      <c r="L76" s="321"/>
      <c r="M76" s="321"/>
      <c r="N76" s="321"/>
      <c r="O76" s="321"/>
      <c r="P76" s="321"/>
      <c r="Q76" s="321"/>
      <c r="R76" s="321"/>
      <c r="S76" s="321"/>
      <c r="T76" s="321"/>
      <c r="U76" s="321"/>
      <c r="V76" s="321"/>
      <c r="W76" s="321"/>
      <c r="X76" s="321"/>
      <c r="Y76" s="321"/>
      <c r="Z76" s="321"/>
    </row>
    <row r="77" ht="12.75" customHeight="1">
      <c r="A77" s="321"/>
      <c r="B77" s="321"/>
      <c r="C77" s="321"/>
      <c r="D77" s="321"/>
      <c r="E77" s="321"/>
      <c r="F77" s="321"/>
      <c r="G77" s="321"/>
      <c r="H77" s="321"/>
      <c r="I77" s="321"/>
      <c r="J77" s="321"/>
      <c r="K77" s="321"/>
      <c r="L77" s="321"/>
      <c r="M77" s="321"/>
      <c r="N77" s="321"/>
      <c r="O77" s="321"/>
      <c r="P77" s="321"/>
      <c r="Q77" s="321"/>
      <c r="R77" s="321"/>
      <c r="S77" s="321"/>
      <c r="T77" s="321"/>
      <c r="U77" s="321"/>
      <c r="V77" s="321"/>
      <c r="W77" s="321"/>
      <c r="X77" s="321"/>
      <c r="Y77" s="321"/>
      <c r="Z77" s="321"/>
    </row>
    <row r="78" ht="12.75" customHeight="1">
      <c r="A78" s="321"/>
      <c r="B78" s="321"/>
      <c r="C78" s="321"/>
      <c r="D78" s="321"/>
      <c r="E78" s="321"/>
      <c r="F78" s="321"/>
      <c r="G78" s="321"/>
      <c r="H78" s="321"/>
      <c r="I78" s="321"/>
      <c r="J78" s="321"/>
      <c r="K78" s="321"/>
      <c r="L78" s="321"/>
      <c r="M78" s="321"/>
      <c r="N78" s="321"/>
      <c r="O78" s="321"/>
      <c r="P78" s="321"/>
      <c r="Q78" s="321"/>
      <c r="R78" s="321"/>
      <c r="S78" s="321"/>
      <c r="T78" s="321"/>
      <c r="U78" s="321"/>
      <c r="V78" s="321"/>
      <c r="W78" s="321"/>
      <c r="X78" s="321"/>
      <c r="Y78" s="321"/>
      <c r="Z78" s="321"/>
    </row>
    <row r="79" ht="12.75" customHeight="1">
      <c r="A79" s="321"/>
      <c r="B79" s="321"/>
      <c r="C79" s="321"/>
      <c r="D79" s="321"/>
      <c r="E79" s="321"/>
      <c r="F79" s="321"/>
      <c r="G79" s="321"/>
      <c r="H79" s="321"/>
      <c r="I79" s="321"/>
      <c r="J79" s="321"/>
      <c r="K79" s="321"/>
      <c r="L79" s="321"/>
      <c r="M79" s="321"/>
      <c r="N79" s="321"/>
      <c r="O79" s="321"/>
      <c r="P79" s="321"/>
      <c r="Q79" s="321"/>
      <c r="R79" s="321"/>
      <c r="S79" s="321"/>
      <c r="T79" s="321"/>
      <c r="U79" s="321"/>
      <c r="V79" s="321"/>
      <c r="W79" s="321"/>
      <c r="X79" s="321"/>
      <c r="Y79" s="321"/>
      <c r="Z79" s="321"/>
    </row>
    <row r="80" ht="12.75" customHeight="1">
      <c r="A80" s="321"/>
      <c r="B80" s="321"/>
      <c r="C80" s="321"/>
      <c r="D80" s="321"/>
      <c r="E80" s="321"/>
      <c r="F80" s="321"/>
      <c r="G80" s="321"/>
      <c r="H80" s="321"/>
      <c r="I80" s="321"/>
      <c r="J80" s="321"/>
      <c r="K80" s="321"/>
      <c r="L80" s="321"/>
      <c r="M80" s="321"/>
      <c r="N80" s="321"/>
      <c r="O80" s="321"/>
      <c r="P80" s="321"/>
      <c r="Q80" s="321"/>
      <c r="R80" s="321"/>
      <c r="S80" s="321"/>
      <c r="T80" s="321"/>
      <c r="U80" s="321"/>
      <c r="V80" s="321"/>
      <c r="W80" s="321"/>
      <c r="X80" s="321"/>
      <c r="Y80" s="321"/>
      <c r="Z80" s="321"/>
    </row>
    <row r="81" ht="12.75" customHeight="1">
      <c r="A81" s="321"/>
      <c r="B81" s="321"/>
      <c r="C81" s="321"/>
      <c r="D81" s="321"/>
      <c r="E81" s="321"/>
      <c r="F81" s="321"/>
      <c r="G81" s="321"/>
      <c r="H81" s="321"/>
      <c r="I81" s="321"/>
      <c r="J81" s="321"/>
      <c r="K81" s="321"/>
      <c r="L81" s="321"/>
      <c r="M81" s="321"/>
      <c r="N81" s="321"/>
      <c r="O81" s="321"/>
      <c r="P81" s="321"/>
      <c r="Q81" s="321"/>
      <c r="R81" s="321"/>
      <c r="S81" s="321"/>
      <c r="T81" s="321"/>
      <c r="U81" s="321"/>
      <c r="V81" s="321"/>
      <c r="W81" s="321"/>
      <c r="X81" s="321"/>
      <c r="Y81" s="321"/>
      <c r="Z81" s="321"/>
    </row>
    <row r="82" ht="12.75" customHeight="1">
      <c r="A82" s="321"/>
      <c r="B82" s="321"/>
      <c r="C82" s="321"/>
      <c r="D82" s="321"/>
      <c r="E82" s="321"/>
      <c r="F82" s="321"/>
      <c r="G82" s="321"/>
      <c r="H82" s="321"/>
      <c r="I82" s="321"/>
      <c r="J82" s="321"/>
      <c r="K82" s="321"/>
      <c r="L82" s="321"/>
      <c r="M82" s="321"/>
      <c r="N82" s="321"/>
      <c r="O82" s="321"/>
      <c r="P82" s="321"/>
      <c r="Q82" s="321"/>
      <c r="R82" s="321"/>
      <c r="S82" s="321"/>
      <c r="T82" s="321"/>
      <c r="U82" s="321"/>
      <c r="V82" s="321"/>
      <c r="W82" s="321"/>
      <c r="X82" s="321"/>
      <c r="Y82" s="321"/>
      <c r="Z82" s="321"/>
    </row>
    <row r="83" ht="12.75" customHeight="1">
      <c r="A83" s="321"/>
      <c r="B83" s="321"/>
      <c r="C83" s="321"/>
      <c r="D83" s="321"/>
      <c r="E83" s="321"/>
      <c r="F83" s="321"/>
      <c r="G83" s="321"/>
      <c r="H83" s="321"/>
      <c r="I83" s="321"/>
      <c r="J83" s="321"/>
      <c r="K83" s="321"/>
      <c r="L83" s="321"/>
      <c r="M83" s="321"/>
      <c r="N83" s="321"/>
      <c r="O83" s="321"/>
      <c r="P83" s="321"/>
      <c r="Q83" s="321"/>
      <c r="R83" s="321"/>
      <c r="S83" s="321"/>
      <c r="T83" s="321"/>
      <c r="U83" s="321"/>
      <c r="V83" s="321"/>
      <c r="W83" s="321"/>
      <c r="X83" s="321"/>
      <c r="Y83" s="321"/>
      <c r="Z83" s="321"/>
    </row>
    <row r="84" ht="12.75" customHeight="1">
      <c r="A84" s="321"/>
      <c r="B84" s="321"/>
      <c r="C84" s="321"/>
      <c r="D84" s="321"/>
      <c r="E84" s="321"/>
      <c r="F84" s="321"/>
      <c r="G84" s="321"/>
      <c r="H84" s="321"/>
      <c r="I84" s="321"/>
      <c r="J84" s="321"/>
      <c r="K84" s="321"/>
      <c r="L84" s="321"/>
      <c r="M84" s="321"/>
      <c r="N84" s="321"/>
      <c r="O84" s="321"/>
      <c r="P84" s="321"/>
      <c r="Q84" s="321"/>
      <c r="R84" s="321"/>
      <c r="S84" s="321"/>
      <c r="T84" s="321"/>
      <c r="U84" s="321"/>
      <c r="V84" s="321"/>
      <c r="W84" s="321"/>
      <c r="X84" s="321"/>
      <c r="Y84" s="321"/>
      <c r="Z84" s="321"/>
    </row>
    <row r="85" ht="12.75" customHeight="1">
      <c r="A85" s="321"/>
      <c r="B85" s="321"/>
      <c r="C85" s="321"/>
      <c r="D85" s="321"/>
      <c r="E85" s="321"/>
      <c r="F85" s="321"/>
      <c r="G85" s="321"/>
      <c r="H85" s="321"/>
      <c r="I85" s="321"/>
      <c r="J85" s="321"/>
      <c r="K85" s="321"/>
      <c r="L85" s="321"/>
      <c r="M85" s="321"/>
      <c r="N85" s="321"/>
      <c r="O85" s="321"/>
      <c r="P85" s="321"/>
      <c r="Q85" s="321"/>
      <c r="R85" s="321"/>
      <c r="S85" s="321"/>
      <c r="T85" s="321"/>
      <c r="U85" s="321"/>
      <c r="V85" s="321"/>
      <c r="W85" s="321"/>
      <c r="X85" s="321"/>
      <c r="Y85" s="321"/>
      <c r="Z85" s="321"/>
    </row>
    <row r="86" ht="12.75" customHeight="1">
      <c r="A86" s="321"/>
      <c r="B86" s="321"/>
      <c r="C86" s="321"/>
      <c r="D86" s="321"/>
      <c r="E86" s="321"/>
      <c r="F86" s="321"/>
      <c r="G86" s="321"/>
      <c r="H86" s="321"/>
      <c r="I86" s="321"/>
      <c r="J86" s="321"/>
      <c r="K86" s="321"/>
      <c r="L86" s="321"/>
      <c r="M86" s="321"/>
      <c r="N86" s="321"/>
      <c r="O86" s="321"/>
      <c r="P86" s="321"/>
      <c r="Q86" s="321"/>
      <c r="R86" s="321"/>
      <c r="S86" s="321"/>
      <c r="T86" s="321"/>
      <c r="U86" s="321"/>
      <c r="V86" s="321"/>
      <c r="W86" s="321"/>
      <c r="X86" s="321"/>
      <c r="Y86" s="321"/>
      <c r="Z86" s="321"/>
    </row>
    <row r="87" ht="12.75" customHeight="1">
      <c r="A87" s="321"/>
      <c r="B87" s="321"/>
      <c r="C87" s="321"/>
      <c r="D87" s="321"/>
      <c r="E87" s="321"/>
      <c r="F87" s="321"/>
      <c r="G87" s="321"/>
      <c r="H87" s="321"/>
      <c r="I87" s="321"/>
      <c r="J87" s="321"/>
      <c r="K87" s="321"/>
      <c r="L87" s="321"/>
      <c r="M87" s="321"/>
      <c r="N87" s="321"/>
      <c r="O87" s="321"/>
      <c r="P87" s="321"/>
      <c r="Q87" s="321"/>
      <c r="R87" s="321"/>
      <c r="S87" s="321"/>
      <c r="T87" s="321"/>
      <c r="U87" s="321"/>
      <c r="V87" s="321"/>
      <c r="W87" s="321"/>
      <c r="X87" s="321"/>
      <c r="Y87" s="321"/>
      <c r="Z87" s="321"/>
    </row>
    <row r="88" ht="12.75" customHeight="1">
      <c r="A88" s="321"/>
      <c r="B88" s="321"/>
      <c r="C88" s="321"/>
      <c r="D88" s="321"/>
      <c r="E88" s="321"/>
      <c r="F88" s="321"/>
      <c r="G88" s="321"/>
      <c r="H88" s="321"/>
      <c r="I88" s="321"/>
      <c r="J88" s="321"/>
      <c r="K88" s="321"/>
      <c r="L88" s="321"/>
      <c r="M88" s="321"/>
      <c r="N88" s="321"/>
      <c r="O88" s="321"/>
      <c r="P88" s="321"/>
      <c r="Q88" s="321"/>
      <c r="R88" s="321"/>
      <c r="S88" s="321"/>
      <c r="T88" s="321"/>
      <c r="U88" s="321"/>
      <c r="V88" s="321"/>
      <c r="W88" s="321"/>
      <c r="X88" s="321"/>
      <c r="Y88" s="321"/>
      <c r="Z88" s="321"/>
    </row>
    <row r="89" ht="12.75" customHeight="1">
      <c r="A89" s="321"/>
      <c r="B89" s="321"/>
      <c r="C89" s="321"/>
      <c r="D89" s="321"/>
      <c r="E89" s="321"/>
      <c r="F89" s="321"/>
      <c r="G89" s="321"/>
      <c r="H89" s="321"/>
      <c r="I89" s="321"/>
      <c r="J89" s="321"/>
      <c r="K89" s="321"/>
      <c r="L89" s="321"/>
      <c r="M89" s="321"/>
      <c r="N89" s="321"/>
      <c r="O89" s="321"/>
      <c r="P89" s="321"/>
      <c r="Q89" s="321"/>
      <c r="R89" s="321"/>
      <c r="S89" s="321"/>
      <c r="T89" s="321"/>
      <c r="U89" s="321"/>
      <c r="V89" s="321"/>
      <c r="W89" s="321"/>
      <c r="X89" s="321"/>
      <c r="Y89" s="321"/>
      <c r="Z89" s="321"/>
    </row>
    <row r="90" ht="12.75" customHeight="1">
      <c r="A90" s="321"/>
      <c r="B90" s="321"/>
      <c r="C90" s="321"/>
      <c r="D90" s="321"/>
      <c r="E90" s="321"/>
      <c r="F90" s="321"/>
      <c r="G90" s="321"/>
      <c r="H90" s="321"/>
      <c r="I90" s="321"/>
      <c r="J90" s="321"/>
      <c r="K90" s="321"/>
      <c r="L90" s="321"/>
      <c r="M90" s="321"/>
      <c r="N90" s="321"/>
      <c r="O90" s="321"/>
      <c r="P90" s="321"/>
      <c r="Q90" s="321"/>
      <c r="R90" s="321"/>
      <c r="S90" s="321"/>
      <c r="T90" s="321"/>
      <c r="U90" s="321"/>
      <c r="V90" s="321"/>
      <c r="W90" s="321"/>
      <c r="X90" s="321"/>
      <c r="Y90" s="321"/>
      <c r="Z90" s="321"/>
    </row>
    <row r="91" ht="12.75" customHeight="1">
      <c r="A91" s="321"/>
      <c r="B91" s="321"/>
      <c r="C91" s="321"/>
      <c r="D91" s="321"/>
      <c r="E91" s="321"/>
      <c r="F91" s="321"/>
      <c r="G91" s="321"/>
      <c r="H91" s="321"/>
      <c r="I91" s="321"/>
      <c r="J91" s="321"/>
      <c r="K91" s="321"/>
      <c r="L91" s="321"/>
      <c r="M91" s="321"/>
      <c r="N91" s="321"/>
      <c r="O91" s="321"/>
      <c r="P91" s="321"/>
      <c r="Q91" s="321"/>
      <c r="R91" s="321"/>
      <c r="S91" s="321"/>
      <c r="T91" s="321"/>
      <c r="U91" s="321"/>
      <c r="V91" s="321"/>
      <c r="W91" s="321"/>
      <c r="X91" s="321"/>
      <c r="Y91" s="321"/>
      <c r="Z91" s="321"/>
    </row>
    <row r="92" ht="12.75" customHeight="1">
      <c r="A92" s="321"/>
      <c r="B92" s="321"/>
      <c r="C92" s="321"/>
      <c r="D92" s="321"/>
      <c r="E92" s="321"/>
      <c r="F92" s="321"/>
      <c r="G92" s="321"/>
      <c r="H92" s="321"/>
      <c r="I92" s="321"/>
      <c r="J92" s="321"/>
      <c r="K92" s="321"/>
      <c r="L92" s="321"/>
      <c r="M92" s="321"/>
      <c r="N92" s="321"/>
      <c r="O92" s="321"/>
      <c r="P92" s="321"/>
      <c r="Q92" s="321"/>
      <c r="R92" s="321"/>
      <c r="S92" s="321"/>
      <c r="T92" s="321"/>
      <c r="U92" s="321"/>
      <c r="V92" s="321"/>
      <c r="W92" s="321"/>
      <c r="X92" s="321"/>
      <c r="Y92" s="321"/>
      <c r="Z92" s="321"/>
    </row>
    <row r="93" ht="12.75" customHeight="1">
      <c r="A93" s="321"/>
      <c r="B93" s="321"/>
      <c r="C93" s="321"/>
      <c r="D93" s="321"/>
      <c r="E93" s="321"/>
      <c r="F93" s="321"/>
      <c r="G93" s="321"/>
      <c r="H93" s="321"/>
      <c r="I93" s="321"/>
      <c r="J93" s="321"/>
      <c r="K93" s="321"/>
      <c r="L93" s="321"/>
      <c r="M93" s="321"/>
      <c r="N93" s="321"/>
      <c r="O93" s="321"/>
      <c r="P93" s="321"/>
      <c r="Q93" s="321"/>
      <c r="R93" s="321"/>
      <c r="S93" s="321"/>
      <c r="T93" s="321"/>
      <c r="U93" s="321"/>
      <c r="V93" s="321"/>
      <c r="W93" s="321"/>
      <c r="X93" s="321"/>
      <c r="Y93" s="321"/>
      <c r="Z93" s="321"/>
    </row>
    <row r="94" ht="12.75" customHeight="1">
      <c r="A94" s="321"/>
      <c r="B94" s="321"/>
      <c r="C94" s="321"/>
      <c r="D94" s="321"/>
      <c r="E94" s="321"/>
      <c r="F94" s="321"/>
      <c r="G94" s="321"/>
      <c r="H94" s="321"/>
      <c r="I94" s="321"/>
      <c r="J94" s="321"/>
      <c r="K94" s="321"/>
      <c r="L94" s="321"/>
      <c r="M94" s="321"/>
      <c r="N94" s="321"/>
      <c r="O94" s="321"/>
      <c r="P94" s="321"/>
      <c r="Q94" s="321"/>
      <c r="R94" s="321"/>
      <c r="S94" s="321"/>
      <c r="T94" s="321"/>
      <c r="U94" s="321"/>
      <c r="V94" s="321"/>
      <c r="W94" s="321"/>
      <c r="X94" s="321"/>
      <c r="Y94" s="321"/>
      <c r="Z94" s="321"/>
    </row>
    <row r="95" ht="12.75" customHeight="1">
      <c r="A95" s="321"/>
      <c r="B95" s="321"/>
      <c r="C95" s="321"/>
      <c r="D95" s="321"/>
      <c r="E95" s="321"/>
      <c r="F95" s="321"/>
      <c r="G95" s="321"/>
      <c r="H95" s="321"/>
      <c r="I95" s="321"/>
      <c r="J95" s="321"/>
      <c r="K95" s="321"/>
      <c r="L95" s="321"/>
      <c r="M95" s="321"/>
      <c r="N95" s="321"/>
      <c r="O95" s="321"/>
      <c r="P95" s="321"/>
      <c r="Q95" s="321"/>
      <c r="R95" s="321"/>
      <c r="S95" s="321"/>
      <c r="T95" s="321"/>
      <c r="U95" s="321"/>
      <c r="V95" s="321"/>
      <c r="W95" s="321"/>
      <c r="X95" s="321"/>
      <c r="Y95" s="321"/>
      <c r="Z95" s="321"/>
    </row>
    <row r="96" ht="12.75" customHeight="1">
      <c r="A96" s="321"/>
      <c r="B96" s="321"/>
      <c r="C96" s="321"/>
      <c r="D96" s="321"/>
      <c r="E96" s="321"/>
      <c r="F96" s="321"/>
      <c r="G96" s="321"/>
      <c r="H96" s="321"/>
      <c r="I96" s="321"/>
      <c r="J96" s="321"/>
      <c r="K96" s="321"/>
      <c r="L96" s="321"/>
      <c r="M96" s="321"/>
      <c r="N96" s="321"/>
      <c r="O96" s="321"/>
      <c r="P96" s="321"/>
      <c r="Q96" s="321"/>
      <c r="R96" s="321"/>
      <c r="S96" s="321"/>
      <c r="T96" s="321"/>
      <c r="U96" s="321"/>
      <c r="V96" s="321"/>
      <c r="W96" s="321"/>
      <c r="X96" s="321"/>
      <c r="Y96" s="321"/>
      <c r="Z96" s="321"/>
    </row>
    <row r="97" ht="12.75" customHeight="1">
      <c r="A97" s="321"/>
      <c r="B97" s="321"/>
      <c r="C97" s="321"/>
      <c r="D97" s="321"/>
      <c r="E97" s="321"/>
      <c r="F97" s="321"/>
      <c r="G97" s="321"/>
      <c r="H97" s="321"/>
      <c r="I97" s="321"/>
      <c r="J97" s="321"/>
      <c r="K97" s="321"/>
      <c r="L97" s="321"/>
      <c r="M97" s="321"/>
      <c r="N97" s="321"/>
      <c r="O97" s="321"/>
      <c r="P97" s="321"/>
      <c r="Q97" s="321"/>
      <c r="R97" s="321"/>
      <c r="S97" s="321"/>
      <c r="T97" s="321"/>
      <c r="U97" s="321"/>
      <c r="V97" s="321"/>
      <c r="W97" s="321"/>
      <c r="X97" s="321"/>
      <c r="Y97" s="321"/>
      <c r="Z97" s="321"/>
    </row>
    <row r="98" ht="12.75" customHeight="1">
      <c r="A98" s="321"/>
      <c r="B98" s="321"/>
      <c r="C98" s="321"/>
      <c r="D98" s="321"/>
      <c r="E98" s="321"/>
      <c r="F98" s="321"/>
      <c r="G98" s="321"/>
      <c r="H98" s="321"/>
      <c r="I98" s="321"/>
      <c r="J98" s="321"/>
      <c r="K98" s="321"/>
      <c r="L98" s="321"/>
      <c r="M98" s="321"/>
      <c r="N98" s="321"/>
      <c r="O98" s="321"/>
      <c r="P98" s="321"/>
      <c r="Q98" s="321"/>
      <c r="R98" s="321"/>
      <c r="S98" s="321"/>
      <c r="T98" s="321"/>
      <c r="U98" s="321"/>
      <c r="V98" s="321"/>
      <c r="W98" s="321"/>
      <c r="X98" s="321"/>
      <c r="Y98" s="321"/>
      <c r="Z98" s="321"/>
    </row>
    <row r="99" ht="12.75" customHeight="1">
      <c r="A99" s="321"/>
      <c r="B99" s="321"/>
      <c r="C99" s="321"/>
      <c r="D99" s="321"/>
      <c r="E99" s="321"/>
      <c r="F99" s="321"/>
      <c r="G99" s="321"/>
      <c r="H99" s="321"/>
      <c r="I99" s="321"/>
      <c r="J99" s="321"/>
      <c r="K99" s="321"/>
      <c r="L99" s="321"/>
      <c r="M99" s="321"/>
      <c r="N99" s="321"/>
      <c r="O99" s="321"/>
      <c r="P99" s="321"/>
      <c r="Q99" s="321"/>
      <c r="R99" s="321"/>
      <c r="S99" s="321"/>
      <c r="T99" s="321"/>
      <c r="U99" s="321"/>
      <c r="V99" s="321"/>
      <c r="W99" s="321"/>
      <c r="X99" s="321"/>
      <c r="Y99" s="321"/>
      <c r="Z99" s="321"/>
    </row>
    <row r="100" ht="12.75" customHeight="1">
      <c r="A100" s="321"/>
      <c r="B100" s="321"/>
      <c r="C100" s="321"/>
      <c r="D100" s="321"/>
      <c r="E100" s="321"/>
      <c r="F100" s="321"/>
      <c r="G100" s="321"/>
      <c r="H100" s="321"/>
      <c r="I100" s="321"/>
      <c r="J100" s="321"/>
      <c r="K100" s="321"/>
      <c r="L100" s="321"/>
      <c r="M100" s="321"/>
      <c r="N100" s="321"/>
      <c r="O100" s="321"/>
      <c r="P100" s="321"/>
      <c r="Q100" s="321"/>
      <c r="R100" s="321"/>
      <c r="S100" s="321"/>
      <c r="T100" s="321"/>
      <c r="U100" s="321"/>
      <c r="V100" s="321"/>
      <c r="W100" s="321"/>
      <c r="X100" s="321"/>
      <c r="Y100" s="321"/>
      <c r="Z100" s="321"/>
    </row>
    <row r="101" ht="12.75" customHeight="1">
      <c r="A101" s="321"/>
      <c r="B101" s="321"/>
      <c r="C101" s="321"/>
      <c r="D101" s="321"/>
      <c r="E101" s="321"/>
      <c r="F101" s="321"/>
      <c r="G101" s="321"/>
      <c r="H101" s="321"/>
      <c r="I101" s="321"/>
      <c r="J101" s="321"/>
      <c r="K101" s="321"/>
      <c r="L101" s="321"/>
      <c r="M101" s="321"/>
      <c r="N101" s="321"/>
      <c r="O101" s="321"/>
      <c r="P101" s="321"/>
      <c r="Q101" s="321"/>
      <c r="R101" s="321"/>
      <c r="S101" s="321"/>
      <c r="T101" s="321"/>
      <c r="U101" s="321"/>
      <c r="V101" s="321"/>
      <c r="W101" s="321"/>
      <c r="X101" s="321"/>
      <c r="Y101" s="321"/>
      <c r="Z101" s="321"/>
    </row>
    <row r="102" ht="12.75" customHeight="1">
      <c r="A102" s="321"/>
      <c r="B102" s="321"/>
      <c r="C102" s="321"/>
      <c r="D102" s="321"/>
      <c r="E102" s="321"/>
      <c r="F102" s="321"/>
      <c r="G102" s="321"/>
      <c r="H102" s="321"/>
      <c r="I102" s="321"/>
      <c r="J102" s="321"/>
      <c r="K102" s="321"/>
      <c r="L102" s="321"/>
      <c r="M102" s="321"/>
      <c r="N102" s="321"/>
      <c r="O102" s="321"/>
      <c r="P102" s="321"/>
      <c r="Q102" s="321"/>
      <c r="R102" s="321"/>
      <c r="S102" s="321"/>
      <c r="T102" s="321"/>
      <c r="U102" s="321"/>
      <c r="V102" s="321"/>
      <c r="W102" s="321"/>
      <c r="X102" s="321"/>
      <c r="Y102" s="321"/>
      <c r="Z102" s="321"/>
    </row>
    <row r="103" ht="12.75" customHeight="1">
      <c r="A103" s="321"/>
      <c r="B103" s="321"/>
      <c r="C103" s="321"/>
      <c r="D103" s="321"/>
      <c r="E103" s="321"/>
      <c r="F103" s="321"/>
      <c r="G103" s="321"/>
      <c r="H103" s="321"/>
      <c r="I103" s="321"/>
      <c r="J103" s="321"/>
      <c r="K103" s="321"/>
      <c r="L103" s="321"/>
      <c r="M103" s="321"/>
      <c r="N103" s="321"/>
      <c r="O103" s="321"/>
      <c r="P103" s="321"/>
      <c r="Q103" s="321"/>
      <c r="R103" s="321"/>
      <c r="S103" s="321"/>
      <c r="T103" s="321"/>
      <c r="U103" s="321"/>
      <c r="V103" s="321"/>
      <c r="W103" s="321"/>
      <c r="X103" s="321"/>
      <c r="Y103" s="321"/>
      <c r="Z103" s="321"/>
    </row>
    <row r="104" ht="12.75" customHeight="1">
      <c r="A104" s="321"/>
      <c r="B104" s="321"/>
      <c r="C104" s="321"/>
      <c r="D104" s="321"/>
      <c r="E104" s="321"/>
      <c r="F104" s="321"/>
      <c r="G104" s="321"/>
      <c r="H104" s="321"/>
      <c r="I104" s="321"/>
      <c r="J104" s="321"/>
      <c r="K104" s="321"/>
      <c r="L104" s="321"/>
      <c r="M104" s="321"/>
      <c r="N104" s="321"/>
      <c r="O104" s="321"/>
      <c r="P104" s="321"/>
      <c r="Q104" s="321"/>
      <c r="R104" s="321"/>
      <c r="S104" s="321"/>
      <c r="T104" s="321"/>
      <c r="U104" s="321"/>
      <c r="V104" s="321"/>
      <c r="W104" s="321"/>
      <c r="X104" s="321"/>
      <c r="Y104" s="321"/>
      <c r="Z104" s="321"/>
    </row>
    <row r="105" ht="12.75" customHeight="1">
      <c r="A105" s="321"/>
      <c r="B105" s="321"/>
      <c r="C105" s="321"/>
      <c r="D105" s="321"/>
      <c r="E105" s="321"/>
      <c r="F105" s="321"/>
      <c r="G105" s="321"/>
      <c r="H105" s="321"/>
      <c r="I105" s="321"/>
      <c r="J105" s="321"/>
      <c r="K105" s="321"/>
      <c r="L105" s="321"/>
      <c r="M105" s="321"/>
      <c r="N105" s="321"/>
      <c r="O105" s="321"/>
      <c r="P105" s="321"/>
      <c r="Q105" s="321"/>
      <c r="R105" s="321"/>
      <c r="S105" s="321"/>
      <c r="T105" s="321"/>
      <c r="U105" s="321"/>
      <c r="V105" s="321"/>
      <c r="W105" s="321"/>
      <c r="X105" s="321"/>
      <c r="Y105" s="321"/>
      <c r="Z105" s="321"/>
    </row>
    <row r="106" ht="12.75" customHeight="1">
      <c r="A106" s="321"/>
      <c r="B106" s="321"/>
      <c r="C106" s="321"/>
      <c r="D106" s="321"/>
      <c r="E106" s="321"/>
      <c r="F106" s="321"/>
      <c r="G106" s="321"/>
      <c r="H106" s="321"/>
      <c r="I106" s="321"/>
      <c r="J106" s="321"/>
      <c r="K106" s="321"/>
      <c r="L106" s="321"/>
      <c r="M106" s="321"/>
      <c r="N106" s="321"/>
      <c r="O106" s="321"/>
      <c r="P106" s="321"/>
      <c r="Q106" s="321"/>
      <c r="R106" s="321"/>
      <c r="S106" s="321"/>
      <c r="T106" s="321"/>
      <c r="U106" s="321"/>
      <c r="V106" s="321"/>
      <c r="W106" s="321"/>
      <c r="X106" s="321"/>
      <c r="Y106" s="321"/>
      <c r="Z106" s="321"/>
    </row>
    <row r="107" ht="12.75" customHeight="1">
      <c r="A107" s="321"/>
      <c r="B107" s="321"/>
      <c r="C107" s="321"/>
      <c r="D107" s="321"/>
      <c r="E107" s="321"/>
      <c r="F107" s="321"/>
      <c r="G107" s="321"/>
      <c r="H107" s="321"/>
      <c r="I107" s="321"/>
      <c r="J107" s="321"/>
      <c r="K107" s="321"/>
      <c r="L107" s="321"/>
      <c r="M107" s="321"/>
      <c r="N107" s="321"/>
      <c r="O107" s="321"/>
      <c r="P107" s="321"/>
      <c r="Q107" s="321"/>
      <c r="R107" s="321"/>
      <c r="S107" s="321"/>
      <c r="T107" s="321"/>
      <c r="U107" s="321"/>
      <c r="V107" s="321"/>
      <c r="W107" s="321"/>
      <c r="X107" s="321"/>
      <c r="Y107" s="321"/>
      <c r="Z107" s="321"/>
    </row>
    <row r="108" ht="12.75" customHeight="1">
      <c r="A108" s="321"/>
      <c r="B108" s="321"/>
      <c r="C108" s="321"/>
      <c r="D108" s="321"/>
      <c r="E108" s="321"/>
      <c r="F108" s="321"/>
      <c r="G108" s="321"/>
      <c r="H108" s="321"/>
      <c r="I108" s="321"/>
      <c r="J108" s="321"/>
      <c r="K108" s="321"/>
      <c r="L108" s="321"/>
      <c r="M108" s="321"/>
      <c r="N108" s="321"/>
      <c r="O108" s="321"/>
      <c r="P108" s="321"/>
      <c r="Q108" s="321"/>
      <c r="R108" s="321"/>
      <c r="S108" s="321"/>
      <c r="T108" s="321"/>
      <c r="U108" s="321"/>
      <c r="V108" s="321"/>
      <c r="W108" s="321"/>
      <c r="X108" s="321"/>
      <c r="Y108" s="321"/>
      <c r="Z108" s="321"/>
    </row>
    <row r="109" ht="12.75" customHeight="1">
      <c r="A109" s="321"/>
      <c r="B109" s="321"/>
      <c r="C109" s="321"/>
      <c r="D109" s="321"/>
      <c r="E109" s="321"/>
      <c r="F109" s="321"/>
      <c r="G109" s="321"/>
      <c r="H109" s="321"/>
      <c r="I109" s="321"/>
      <c r="J109" s="321"/>
      <c r="K109" s="321"/>
      <c r="L109" s="321"/>
      <c r="M109" s="321"/>
      <c r="N109" s="321"/>
      <c r="O109" s="321"/>
      <c r="P109" s="321"/>
      <c r="Q109" s="321"/>
      <c r="R109" s="321"/>
      <c r="S109" s="321"/>
      <c r="T109" s="321"/>
      <c r="U109" s="321"/>
      <c r="V109" s="321"/>
      <c r="W109" s="321"/>
      <c r="X109" s="321"/>
      <c r="Y109" s="321"/>
      <c r="Z109" s="321"/>
    </row>
    <row r="110" ht="12.75" customHeight="1">
      <c r="A110" s="321"/>
      <c r="B110" s="321"/>
      <c r="C110" s="321"/>
      <c r="D110" s="321"/>
      <c r="E110" s="321"/>
      <c r="F110" s="321"/>
      <c r="G110" s="321"/>
      <c r="H110" s="321"/>
      <c r="I110" s="321"/>
      <c r="J110" s="321"/>
      <c r="K110" s="321"/>
      <c r="L110" s="321"/>
      <c r="M110" s="321"/>
      <c r="N110" s="321"/>
      <c r="O110" s="321"/>
      <c r="P110" s="321"/>
      <c r="Q110" s="321"/>
      <c r="R110" s="321"/>
      <c r="S110" s="321"/>
      <c r="T110" s="321"/>
      <c r="U110" s="321"/>
      <c r="V110" s="321"/>
      <c r="W110" s="321"/>
      <c r="X110" s="321"/>
      <c r="Y110" s="321"/>
      <c r="Z110" s="321"/>
    </row>
    <row r="111" ht="12.75" customHeight="1">
      <c r="A111" s="321"/>
      <c r="B111" s="321"/>
      <c r="C111" s="321"/>
      <c r="D111" s="321"/>
      <c r="E111" s="321"/>
      <c r="F111" s="321"/>
      <c r="G111" s="321"/>
      <c r="H111" s="321"/>
      <c r="I111" s="321"/>
      <c r="J111" s="321"/>
      <c r="K111" s="321"/>
      <c r="L111" s="321"/>
      <c r="M111" s="321"/>
      <c r="N111" s="321"/>
      <c r="O111" s="321"/>
      <c r="P111" s="321"/>
      <c r="Q111" s="321"/>
      <c r="R111" s="321"/>
      <c r="S111" s="321"/>
      <c r="T111" s="321"/>
      <c r="U111" s="321"/>
      <c r="V111" s="321"/>
      <c r="W111" s="321"/>
      <c r="X111" s="321"/>
      <c r="Y111" s="321"/>
      <c r="Z111" s="321"/>
    </row>
    <row r="112" ht="12.75" customHeight="1">
      <c r="A112" s="321"/>
      <c r="B112" s="321"/>
      <c r="C112" s="321"/>
      <c r="D112" s="321"/>
      <c r="E112" s="321"/>
      <c r="F112" s="321"/>
      <c r="G112" s="321"/>
      <c r="H112" s="321"/>
      <c r="I112" s="321"/>
      <c r="J112" s="321"/>
      <c r="K112" s="321"/>
      <c r="L112" s="321"/>
      <c r="M112" s="321"/>
      <c r="N112" s="321"/>
      <c r="O112" s="321"/>
      <c r="P112" s="321"/>
      <c r="Q112" s="321"/>
      <c r="R112" s="321"/>
      <c r="S112" s="321"/>
      <c r="T112" s="321"/>
      <c r="U112" s="321"/>
      <c r="V112" s="321"/>
      <c r="W112" s="321"/>
      <c r="X112" s="321"/>
      <c r="Y112" s="321"/>
      <c r="Z112" s="321"/>
    </row>
    <row r="113" ht="12.75" customHeight="1">
      <c r="A113" s="321"/>
      <c r="B113" s="321"/>
      <c r="C113" s="321"/>
      <c r="D113" s="321"/>
      <c r="E113" s="321"/>
      <c r="F113" s="321"/>
      <c r="G113" s="321"/>
      <c r="H113" s="321"/>
      <c r="I113" s="321"/>
      <c r="J113" s="321"/>
      <c r="K113" s="321"/>
      <c r="L113" s="321"/>
      <c r="M113" s="321"/>
      <c r="N113" s="321"/>
      <c r="O113" s="321"/>
      <c r="P113" s="321"/>
      <c r="Q113" s="321"/>
      <c r="R113" s="321"/>
      <c r="S113" s="321"/>
      <c r="T113" s="321"/>
      <c r="U113" s="321"/>
      <c r="V113" s="321"/>
      <c r="W113" s="321"/>
      <c r="X113" s="321"/>
      <c r="Y113" s="321"/>
      <c r="Z113" s="321"/>
    </row>
    <row r="114" ht="12.75" customHeight="1">
      <c r="A114" s="321"/>
      <c r="B114" s="321"/>
      <c r="C114" s="321"/>
      <c r="D114" s="321"/>
      <c r="E114" s="321"/>
      <c r="F114" s="321"/>
      <c r="G114" s="321"/>
      <c r="H114" s="321"/>
      <c r="I114" s="321"/>
      <c r="J114" s="321"/>
      <c r="K114" s="321"/>
      <c r="L114" s="321"/>
      <c r="M114" s="321"/>
      <c r="N114" s="321"/>
      <c r="O114" s="321"/>
      <c r="P114" s="321"/>
      <c r="Q114" s="321"/>
      <c r="R114" s="321"/>
      <c r="S114" s="321"/>
      <c r="T114" s="321"/>
      <c r="U114" s="321"/>
      <c r="V114" s="321"/>
      <c r="W114" s="321"/>
      <c r="X114" s="321"/>
      <c r="Y114" s="321"/>
      <c r="Z114" s="321"/>
    </row>
    <row r="115" ht="12.75" customHeight="1">
      <c r="A115" s="321"/>
      <c r="B115" s="321"/>
      <c r="C115" s="321"/>
      <c r="D115" s="321"/>
      <c r="E115" s="321"/>
      <c r="F115" s="321"/>
      <c r="G115" s="321"/>
      <c r="H115" s="321"/>
      <c r="I115" s="321"/>
      <c r="J115" s="321"/>
      <c r="K115" s="321"/>
      <c r="L115" s="321"/>
      <c r="M115" s="321"/>
      <c r="N115" s="321"/>
      <c r="O115" s="321"/>
      <c r="P115" s="321"/>
      <c r="Q115" s="321"/>
      <c r="R115" s="321"/>
      <c r="S115" s="321"/>
      <c r="T115" s="321"/>
      <c r="U115" s="321"/>
      <c r="V115" s="321"/>
      <c r="W115" s="321"/>
      <c r="X115" s="321"/>
      <c r="Y115" s="321"/>
      <c r="Z115" s="321"/>
    </row>
    <row r="116" ht="12.75" customHeight="1">
      <c r="A116" s="321"/>
      <c r="B116" s="321"/>
      <c r="C116" s="321"/>
      <c r="D116" s="321"/>
      <c r="E116" s="321"/>
      <c r="F116" s="321"/>
      <c r="G116" s="321"/>
      <c r="H116" s="321"/>
      <c r="I116" s="321"/>
      <c r="J116" s="321"/>
      <c r="K116" s="321"/>
      <c r="L116" s="321"/>
      <c r="M116" s="321"/>
      <c r="N116" s="321"/>
      <c r="O116" s="321"/>
      <c r="P116" s="321"/>
      <c r="Q116" s="321"/>
      <c r="R116" s="321"/>
      <c r="S116" s="321"/>
      <c r="T116" s="321"/>
      <c r="U116" s="321"/>
      <c r="V116" s="321"/>
      <c r="W116" s="321"/>
      <c r="X116" s="321"/>
      <c r="Y116" s="321"/>
      <c r="Z116" s="321"/>
    </row>
    <row r="117" ht="12.75" customHeight="1">
      <c r="A117" s="321"/>
      <c r="B117" s="321"/>
      <c r="C117" s="321"/>
      <c r="D117" s="321"/>
      <c r="E117" s="321"/>
      <c r="F117" s="321"/>
      <c r="G117" s="321"/>
      <c r="H117" s="321"/>
      <c r="I117" s="321"/>
      <c r="J117" s="321"/>
      <c r="K117" s="321"/>
      <c r="L117" s="321"/>
      <c r="M117" s="321"/>
      <c r="N117" s="321"/>
      <c r="O117" s="321"/>
      <c r="P117" s="321"/>
      <c r="Q117" s="321"/>
      <c r="R117" s="321"/>
      <c r="S117" s="321"/>
      <c r="T117" s="321"/>
      <c r="U117" s="321"/>
      <c r="V117" s="321"/>
      <c r="W117" s="321"/>
      <c r="X117" s="321"/>
      <c r="Y117" s="321"/>
      <c r="Z117" s="321"/>
    </row>
    <row r="118" ht="12.75" customHeight="1">
      <c r="A118" s="321"/>
      <c r="B118" s="321"/>
      <c r="C118" s="321"/>
      <c r="D118" s="321"/>
      <c r="E118" s="321"/>
      <c r="F118" s="321"/>
      <c r="G118" s="321"/>
      <c r="H118" s="321"/>
      <c r="I118" s="321"/>
      <c r="J118" s="321"/>
      <c r="K118" s="321"/>
      <c r="L118" s="321"/>
      <c r="M118" s="321"/>
      <c r="N118" s="321"/>
      <c r="O118" s="321"/>
      <c r="P118" s="321"/>
      <c r="Q118" s="321"/>
      <c r="R118" s="321"/>
      <c r="S118" s="321"/>
      <c r="T118" s="321"/>
      <c r="U118" s="321"/>
      <c r="V118" s="321"/>
      <c r="W118" s="321"/>
      <c r="X118" s="321"/>
      <c r="Y118" s="321"/>
      <c r="Z118" s="321"/>
    </row>
    <row r="119" ht="12.75" customHeight="1">
      <c r="A119" s="321"/>
      <c r="B119" s="321"/>
      <c r="C119" s="321"/>
      <c r="D119" s="321"/>
      <c r="E119" s="321"/>
      <c r="F119" s="321"/>
      <c r="G119" s="321"/>
      <c r="H119" s="321"/>
      <c r="I119" s="321"/>
      <c r="J119" s="321"/>
      <c r="K119" s="321"/>
      <c r="L119" s="321"/>
      <c r="M119" s="321"/>
      <c r="N119" s="321"/>
      <c r="O119" s="321"/>
      <c r="P119" s="321"/>
      <c r="Q119" s="321"/>
      <c r="R119" s="321"/>
      <c r="S119" s="321"/>
      <c r="T119" s="321"/>
      <c r="U119" s="321"/>
      <c r="V119" s="321"/>
      <c r="W119" s="321"/>
      <c r="X119" s="321"/>
      <c r="Y119" s="321"/>
      <c r="Z119" s="321"/>
    </row>
    <row r="120" ht="12.75" customHeight="1">
      <c r="A120" s="321"/>
      <c r="B120" s="321"/>
      <c r="C120" s="321"/>
      <c r="D120" s="321"/>
      <c r="E120" s="321"/>
      <c r="F120" s="321"/>
      <c r="G120" s="321"/>
      <c r="H120" s="321"/>
      <c r="I120" s="321"/>
      <c r="J120" s="321"/>
      <c r="K120" s="321"/>
      <c r="L120" s="321"/>
      <c r="M120" s="321"/>
      <c r="N120" s="321"/>
      <c r="O120" s="321"/>
      <c r="P120" s="321"/>
      <c r="Q120" s="321"/>
      <c r="R120" s="321"/>
      <c r="S120" s="321"/>
      <c r="T120" s="321"/>
      <c r="U120" s="321"/>
      <c r="V120" s="321"/>
      <c r="W120" s="321"/>
      <c r="X120" s="321"/>
      <c r="Y120" s="321"/>
      <c r="Z120" s="321"/>
    </row>
    <row r="121" ht="12.75" customHeight="1">
      <c r="A121" s="321"/>
      <c r="B121" s="321"/>
      <c r="C121" s="321"/>
      <c r="D121" s="321"/>
      <c r="E121" s="321"/>
      <c r="F121" s="321"/>
      <c r="G121" s="321"/>
      <c r="H121" s="321"/>
      <c r="I121" s="321"/>
      <c r="J121" s="321"/>
      <c r="K121" s="321"/>
      <c r="L121" s="321"/>
      <c r="M121" s="321"/>
      <c r="N121" s="321"/>
      <c r="O121" s="321"/>
      <c r="P121" s="321"/>
      <c r="Q121" s="321"/>
      <c r="R121" s="321"/>
      <c r="S121" s="321"/>
      <c r="T121" s="321"/>
      <c r="U121" s="321"/>
      <c r="V121" s="321"/>
      <c r="W121" s="321"/>
      <c r="X121" s="321"/>
      <c r="Y121" s="321"/>
      <c r="Z121" s="321"/>
    </row>
    <row r="122" ht="12.75" customHeight="1">
      <c r="A122" s="321"/>
      <c r="B122" s="321"/>
      <c r="C122" s="321"/>
      <c r="D122" s="321"/>
      <c r="E122" s="321"/>
      <c r="F122" s="321"/>
      <c r="G122" s="321"/>
      <c r="H122" s="321"/>
      <c r="I122" s="321"/>
      <c r="J122" s="321"/>
      <c r="K122" s="321"/>
      <c r="L122" s="321"/>
      <c r="M122" s="321"/>
      <c r="N122" s="321"/>
      <c r="O122" s="321"/>
      <c r="P122" s="321"/>
      <c r="Q122" s="321"/>
      <c r="R122" s="321"/>
      <c r="S122" s="321"/>
      <c r="T122" s="321"/>
      <c r="U122" s="321"/>
      <c r="V122" s="321"/>
      <c r="W122" s="321"/>
      <c r="X122" s="321"/>
      <c r="Y122" s="321"/>
      <c r="Z122" s="321"/>
    </row>
    <row r="123" ht="12.75" customHeight="1">
      <c r="A123" s="321"/>
      <c r="B123" s="321"/>
      <c r="C123" s="321"/>
      <c r="D123" s="321"/>
      <c r="E123" s="321"/>
      <c r="F123" s="321"/>
      <c r="G123" s="321"/>
      <c r="H123" s="321"/>
      <c r="I123" s="321"/>
      <c r="J123" s="321"/>
      <c r="K123" s="321"/>
      <c r="L123" s="321"/>
      <c r="M123" s="321"/>
      <c r="N123" s="321"/>
      <c r="O123" s="321"/>
      <c r="P123" s="321"/>
      <c r="Q123" s="321"/>
      <c r="R123" s="321"/>
      <c r="S123" s="321"/>
      <c r="T123" s="321"/>
      <c r="U123" s="321"/>
      <c r="V123" s="321"/>
      <c r="W123" s="321"/>
      <c r="X123" s="321"/>
      <c r="Y123" s="321"/>
      <c r="Z123" s="321"/>
    </row>
    <row r="124" ht="12.75" customHeight="1">
      <c r="A124" s="321"/>
      <c r="B124" s="321"/>
      <c r="C124" s="321"/>
      <c r="D124" s="321"/>
      <c r="E124" s="321"/>
      <c r="F124" s="321"/>
      <c r="G124" s="321"/>
      <c r="H124" s="321"/>
      <c r="I124" s="321"/>
      <c r="J124" s="321"/>
      <c r="K124" s="321"/>
      <c r="L124" s="321"/>
      <c r="M124" s="321"/>
      <c r="N124" s="321"/>
      <c r="O124" s="321"/>
      <c r="P124" s="321"/>
      <c r="Q124" s="321"/>
      <c r="R124" s="321"/>
      <c r="S124" s="321"/>
      <c r="T124" s="321"/>
      <c r="U124" s="321"/>
      <c r="V124" s="321"/>
      <c r="W124" s="321"/>
      <c r="X124" s="321"/>
      <c r="Y124" s="321"/>
      <c r="Z124" s="321"/>
    </row>
    <row r="125" ht="12.75" customHeight="1">
      <c r="A125" s="321"/>
      <c r="B125" s="321"/>
      <c r="C125" s="321"/>
      <c r="D125" s="321"/>
      <c r="E125" s="321"/>
      <c r="F125" s="321"/>
      <c r="G125" s="321"/>
      <c r="H125" s="321"/>
      <c r="I125" s="321"/>
      <c r="J125" s="321"/>
      <c r="K125" s="321"/>
      <c r="L125" s="321"/>
      <c r="M125" s="321"/>
      <c r="N125" s="321"/>
      <c r="O125" s="321"/>
      <c r="P125" s="321"/>
      <c r="Q125" s="321"/>
      <c r="R125" s="321"/>
      <c r="S125" s="321"/>
      <c r="T125" s="321"/>
      <c r="U125" s="321"/>
      <c r="V125" s="321"/>
      <c r="W125" s="321"/>
      <c r="X125" s="321"/>
      <c r="Y125" s="321"/>
      <c r="Z125" s="321"/>
    </row>
    <row r="126" ht="12.75" customHeight="1">
      <c r="A126" s="321"/>
      <c r="B126" s="321"/>
      <c r="C126" s="321"/>
      <c r="D126" s="321"/>
      <c r="E126" s="321"/>
      <c r="F126" s="321"/>
      <c r="G126" s="321"/>
      <c r="H126" s="321"/>
      <c r="I126" s="321"/>
      <c r="J126" s="321"/>
      <c r="K126" s="321"/>
      <c r="L126" s="321"/>
      <c r="M126" s="321"/>
      <c r="N126" s="321"/>
      <c r="O126" s="321"/>
      <c r="P126" s="321"/>
      <c r="Q126" s="321"/>
      <c r="R126" s="321"/>
      <c r="S126" s="321"/>
      <c r="T126" s="321"/>
      <c r="U126" s="321"/>
      <c r="V126" s="321"/>
      <c r="W126" s="321"/>
      <c r="X126" s="321"/>
      <c r="Y126" s="321"/>
      <c r="Z126" s="321"/>
    </row>
    <row r="127" ht="12.75" customHeight="1">
      <c r="A127" s="321"/>
      <c r="B127" s="321"/>
      <c r="C127" s="321"/>
      <c r="D127" s="321"/>
      <c r="E127" s="321"/>
      <c r="F127" s="321"/>
      <c r="G127" s="321"/>
      <c r="H127" s="321"/>
      <c r="I127" s="321"/>
      <c r="J127" s="321"/>
      <c r="K127" s="321"/>
      <c r="L127" s="321"/>
      <c r="M127" s="321"/>
      <c r="N127" s="321"/>
      <c r="O127" s="321"/>
      <c r="P127" s="321"/>
      <c r="Q127" s="321"/>
      <c r="R127" s="321"/>
      <c r="S127" s="321"/>
      <c r="T127" s="321"/>
      <c r="U127" s="321"/>
      <c r="V127" s="321"/>
      <c r="W127" s="321"/>
      <c r="X127" s="321"/>
      <c r="Y127" s="321"/>
      <c r="Z127" s="321"/>
    </row>
    <row r="128" ht="12.75" customHeight="1">
      <c r="A128" s="321"/>
      <c r="B128" s="321"/>
      <c r="C128" s="321"/>
      <c r="D128" s="321"/>
      <c r="E128" s="321"/>
      <c r="F128" s="321"/>
      <c r="G128" s="321"/>
      <c r="H128" s="321"/>
      <c r="I128" s="321"/>
      <c r="J128" s="321"/>
      <c r="K128" s="321"/>
      <c r="L128" s="321"/>
      <c r="M128" s="321"/>
      <c r="N128" s="321"/>
      <c r="O128" s="321"/>
      <c r="P128" s="321"/>
      <c r="Q128" s="321"/>
      <c r="R128" s="321"/>
      <c r="S128" s="321"/>
      <c r="T128" s="321"/>
      <c r="U128" s="321"/>
      <c r="V128" s="321"/>
      <c r="W128" s="321"/>
      <c r="X128" s="321"/>
      <c r="Y128" s="321"/>
      <c r="Z128" s="321"/>
    </row>
    <row r="129" ht="12.75" customHeight="1">
      <c r="A129" s="321"/>
      <c r="B129" s="321"/>
      <c r="C129" s="321"/>
      <c r="D129" s="321"/>
      <c r="E129" s="321"/>
      <c r="F129" s="321"/>
      <c r="G129" s="321"/>
      <c r="H129" s="321"/>
      <c r="I129" s="321"/>
      <c r="J129" s="321"/>
      <c r="K129" s="321"/>
      <c r="L129" s="321"/>
      <c r="M129" s="321"/>
      <c r="N129" s="321"/>
      <c r="O129" s="321"/>
      <c r="P129" s="321"/>
      <c r="Q129" s="321"/>
      <c r="R129" s="321"/>
      <c r="S129" s="321"/>
      <c r="T129" s="321"/>
      <c r="U129" s="321"/>
      <c r="V129" s="321"/>
      <c r="W129" s="321"/>
      <c r="X129" s="321"/>
      <c r="Y129" s="321"/>
      <c r="Z129" s="321"/>
    </row>
    <row r="130" ht="12.75" customHeight="1">
      <c r="A130" s="321"/>
      <c r="B130" s="321"/>
      <c r="C130" s="321"/>
      <c r="D130" s="321"/>
      <c r="E130" s="321"/>
      <c r="F130" s="321"/>
      <c r="G130" s="321"/>
      <c r="H130" s="321"/>
      <c r="I130" s="321"/>
      <c r="J130" s="321"/>
      <c r="K130" s="321"/>
      <c r="L130" s="321"/>
      <c r="M130" s="321"/>
      <c r="N130" s="321"/>
      <c r="O130" s="321"/>
      <c r="P130" s="321"/>
      <c r="Q130" s="321"/>
      <c r="R130" s="321"/>
      <c r="S130" s="321"/>
      <c r="T130" s="321"/>
      <c r="U130" s="321"/>
      <c r="V130" s="321"/>
      <c r="W130" s="321"/>
      <c r="X130" s="321"/>
      <c r="Y130" s="321"/>
      <c r="Z130" s="321"/>
    </row>
    <row r="131" ht="12.75" customHeight="1">
      <c r="A131" s="321"/>
      <c r="B131" s="321"/>
      <c r="C131" s="321"/>
      <c r="D131" s="321"/>
      <c r="E131" s="321"/>
      <c r="F131" s="321"/>
      <c r="G131" s="321"/>
      <c r="H131" s="321"/>
      <c r="I131" s="321"/>
      <c r="J131" s="321"/>
      <c r="K131" s="321"/>
      <c r="L131" s="321"/>
      <c r="M131" s="321"/>
      <c r="N131" s="321"/>
      <c r="O131" s="321"/>
      <c r="P131" s="321"/>
      <c r="Q131" s="321"/>
      <c r="R131" s="321"/>
      <c r="S131" s="321"/>
      <c r="T131" s="321"/>
      <c r="U131" s="321"/>
      <c r="V131" s="321"/>
      <c r="W131" s="321"/>
      <c r="X131" s="321"/>
      <c r="Y131" s="321"/>
      <c r="Z131" s="321"/>
    </row>
    <row r="132" ht="12.75" customHeight="1">
      <c r="A132" s="321"/>
      <c r="B132" s="321"/>
      <c r="C132" s="321"/>
      <c r="D132" s="321"/>
      <c r="E132" s="321"/>
      <c r="F132" s="321"/>
      <c r="G132" s="321"/>
      <c r="H132" s="321"/>
      <c r="I132" s="321"/>
      <c r="J132" s="321"/>
      <c r="K132" s="321"/>
      <c r="L132" s="321"/>
      <c r="M132" s="321"/>
      <c r="N132" s="321"/>
      <c r="O132" s="321"/>
      <c r="P132" s="321"/>
      <c r="Q132" s="321"/>
      <c r="R132" s="321"/>
      <c r="S132" s="321"/>
      <c r="T132" s="321"/>
      <c r="U132" s="321"/>
      <c r="V132" s="321"/>
      <c r="W132" s="321"/>
      <c r="X132" s="321"/>
      <c r="Y132" s="321"/>
      <c r="Z132" s="321"/>
    </row>
    <row r="133" ht="12.75" customHeight="1">
      <c r="A133" s="321"/>
      <c r="B133" s="321"/>
      <c r="C133" s="321"/>
      <c r="D133" s="321"/>
      <c r="E133" s="321"/>
      <c r="F133" s="321"/>
      <c r="G133" s="321"/>
      <c r="H133" s="321"/>
      <c r="I133" s="321"/>
      <c r="J133" s="321"/>
      <c r="K133" s="321"/>
      <c r="L133" s="321"/>
      <c r="M133" s="321"/>
      <c r="N133" s="321"/>
      <c r="O133" s="321"/>
      <c r="P133" s="321"/>
      <c r="Q133" s="321"/>
      <c r="R133" s="321"/>
      <c r="S133" s="321"/>
      <c r="T133" s="321"/>
      <c r="U133" s="321"/>
      <c r="V133" s="321"/>
      <c r="W133" s="321"/>
      <c r="X133" s="321"/>
      <c r="Y133" s="321"/>
      <c r="Z133" s="321"/>
    </row>
    <row r="134" ht="12.75" customHeight="1">
      <c r="A134" s="321"/>
      <c r="B134" s="321"/>
      <c r="C134" s="321"/>
      <c r="D134" s="321"/>
      <c r="E134" s="321"/>
      <c r="F134" s="321"/>
      <c r="G134" s="321"/>
      <c r="H134" s="321"/>
      <c r="I134" s="321"/>
      <c r="J134" s="321"/>
      <c r="K134" s="321"/>
      <c r="L134" s="321"/>
      <c r="M134" s="321"/>
      <c r="N134" s="321"/>
      <c r="O134" s="321"/>
      <c r="P134" s="321"/>
      <c r="Q134" s="321"/>
      <c r="R134" s="321"/>
      <c r="S134" s="321"/>
      <c r="T134" s="321"/>
      <c r="U134" s="321"/>
      <c r="V134" s="321"/>
      <c r="W134" s="321"/>
      <c r="X134" s="321"/>
      <c r="Y134" s="321"/>
      <c r="Z134" s="321"/>
    </row>
    <row r="135" ht="12.75" customHeight="1">
      <c r="A135" s="321"/>
      <c r="B135" s="321"/>
      <c r="C135" s="321"/>
      <c r="D135" s="321"/>
      <c r="E135" s="321"/>
      <c r="F135" s="321"/>
      <c r="G135" s="321"/>
      <c r="H135" s="321"/>
      <c r="I135" s="321"/>
      <c r="J135" s="321"/>
      <c r="K135" s="321"/>
      <c r="L135" s="321"/>
      <c r="M135" s="321"/>
      <c r="N135" s="321"/>
      <c r="O135" s="321"/>
      <c r="P135" s="321"/>
      <c r="Q135" s="321"/>
      <c r="R135" s="321"/>
      <c r="S135" s="321"/>
      <c r="T135" s="321"/>
      <c r="U135" s="321"/>
      <c r="V135" s="321"/>
      <c r="W135" s="321"/>
      <c r="X135" s="321"/>
      <c r="Y135" s="321"/>
      <c r="Z135" s="321"/>
    </row>
    <row r="136" ht="12.75" customHeight="1">
      <c r="A136" s="321"/>
      <c r="B136" s="321"/>
      <c r="C136" s="321"/>
      <c r="D136" s="321"/>
      <c r="E136" s="321"/>
      <c r="F136" s="321"/>
      <c r="G136" s="321"/>
      <c r="H136" s="321"/>
      <c r="I136" s="321"/>
      <c r="J136" s="321"/>
      <c r="K136" s="321"/>
      <c r="L136" s="321"/>
      <c r="M136" s="321"/>
      <c r="N136" s="321"/>
      <c r="O136" s="321"/>
      <c r="P136" s="321"/>
      <c r="Q136" s="321"/>
      <c r="R136" s="321"/>
      <c r="S136" s="321"/>
      <c r="T136" s="321"/>
      <c r="U136" s="321"/>
      <c r="V136" s="321"/>
      <c r="W136" s="321"/>
      <c r="X136" s="321"/>
      <c r="Y136" s="321"/>
      <c r="Z136" s="321"/>
    </row>
    <row r="137" ht="12.75" customHeight="1">
      <c r="A137" s="321"/>
      <c r="B137" s="321"/>
      <c r="C137" s="321"/>
      <c r="D137" s="321"/>
      <c r="E137" s="321"/>
      <c r="F137" s="321"/>
      <c r="G137" s="321"/>
      <c r="H137" s="321"/>
      <c r="I137" s="321"/>
      <c r="J137" s="321"/>
      <c r="K137" s="321"/>
      <c r="L137" s="321"/>
      <c r="M137" s="321"/>
      <c r="N137" s="321"/>
      <c r="O137" s="321"/>
      <c r="P137" s="321"/>
      <c r="Q137" s="321"/>
      <c r="R137" s="321"/>
      <c r="S137" s="321"/>
      <c r="T137" s="321"/>
      <c r="U137" s="321"/>
      <c r="V137" s="321"/>
      <c r="W137" s="321"/>
      <c r="X137" s="321"/>
      <c r="Y137" s="321"/>
      <c r="Z137" s="321"/>
    </row>
    <row r="138" ht="12.75" customHeight="1">
      <c r="A138" s="321"/>
      <c r="B138" s="321"/>
      <c r="C138" s="321"/>
      <c r="D138" s="321"/>
      <c r="E138" s="321"/>
      <c r="F138" s="321"/>
      <c r="G138" s="321"/>
      <c r="H138" s="321"/>
      <c r="I138" s="321"/>
      <c r="J138" s="321"/>
      <c r="K138" s="321"/>
      <c r="L138" s="321"/>
      <c r="M138" s="321"/>
      <c r="N138" s="321"/>
      <c r="O138" s="321"/>
      <c r="P138" s="321"/>
      <c r="Q138" s="321"/>
      <c r="R138" s="321"/>
      <c r="S138" s="321"/>
      <c r="T138" s="321"/>
      <c r="U138" s="321"/>
      <c r="V138" s="321"/>
      <c r="W138" s="321"/>
      <c r="X138" s="321"/>
      <c r="Y138" s="321"/>
      <c r="Z138" s="321"/>
    </row>
    <row r="139" ht="12.75" customHeight="1">
      <c r="A139" s="321"/>
      <c r="B139" s="321"/>
      <c r="C139" s="321"/>
      <c r="D139" s="321"/>
      <c r="E139" s="321"/>
      <c r="F139" s="321"/>
      <c r="G139" s="321"/>
      <c r="H139" s="321"/>
      <c r="I139" s="321"/>
      <c r="J139" s="321"/>
      <c r="K139" s="321"/>
      <c r="L139" s="321"/>
      <c r="M139" s="321"/>
      <c r="N139" s="321"/>
      <c r="O139" s="321"/>
      <c r="P139" s="321"/>
      <c r="Q139" s="321"/>
      <c r="R139" s="321"/>
      <c r="S139" s="321"/>
      <c r="T139" s="321"/>
      <c r="U139" s="321"/>
      <c r="V139" s="321"/>
      <c r="W139" s="321"/>
      <c r="X139" s="321"/>
      <c r="Y139" s="321"/>
      <c r="Z139" s="321"/>
    </row>
    <row r="140" ht="12.75" customHeight="1">
      <c r="A140" s="321"/>
      <c r="B140" s="321"/>
      <c r="C140" s="321"/>
      <c r="D140" s="321"/>
      <c r="E140" s="321"/>
      <c r="F140" s="321"/>
      <c r="G140" s="321"/>
      <c r="H140" s="321"/>
      <c r="I140" s="321"/>
      <c r="J140" s="321"/>
      <c r="K140" s="321"/>
      <c r="L140" s="321"/>
      <c r="M140" s="321"/>
      <c r="N140" s="321"/>
      <c r="O140" s="321"/>
      <c r="P140" s="321"/>
      <c r="Q140" s="321"/>
      <c r="R140" s="321"/>
      <c r="S140" s="321"/>
      <c r="T140" s="321"/>
      <c r="U140" s="321"/>
      <c r="V140" s="321"/>
      <c r="W140" s="321"/>
      <c r="X140" s="321"/>
      <c r="Y140" s="321"/>
      <c r="Z140" s="321"/>
    </row>
    <row r="141" ht="12.75" customHeight="1">
      <c r="A141" s="321"/>
      <c r="B141" s="321"/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1"/>
      <c r="N141" s="321"/>
      <c r="O141" s="321"/>
      <c r="P141" s="321"/>
      <c r="Q141" s="321"/>
      <c r="R141" s="321"/>
      <c r="S141" s="321"/>
      <c r="T141" s="321"/>
      <c r="U141" s="321"/>
      <c r="V141" s="321"/>
      <c r="W141" s="321"/>
      <c r="X141" s="321"/>
      <c r="Y141" s="321"/>
      <c r="Z141" s="321"/>
    </row>
    <row r="142" ht="12.75" customHeight="1">
      <c r="A142" s="321"/>
      <c r="B142" s="321"/>
      <c r="C142" s="321"/>
      <c r="D142" s="321"/>
      <c r="E142" s="321"/>
      <c r="F142" s="321"/>
      <c r="G142" s="321"/>
      <c r="H142" s="321"/>
      <c r="I142" s="321"/>
      <c r="J142" s="321"/>
      <c r="K142" s="321"/>
      <c r="L142" s="321"/>
      <c r="M142" s="321"/>
      <c r="N142" s="321"/>
      <c r="O142" s="321"/>
      <c r="P142" s="321"/>
      <c r="Q142" s="321"/>
      <c r="R142" s="321"/>
      <c r="S142" s="321"/>
      <c r="T142" s="321"/>
      <c r="U142" s="321"/>
      <c r="V142" s="321"/>
      <c r="W142" s="321"/>
      <c r="X142" s="321"/>
      <c r="Y142" s="321"/>
      <c r="Z142" s="321"/>
    </row>
    <row r="143" ht="12.75" customHeight="1">
      <c r="A143" s="321"/>
      <c r="B143" s="321"/>
      <c r="C143" s="321"/>
      <c r="D143" s="321"/>
      <c r="E143" s="321"/>
      <c r="F143" s="321"/>
      <c r="G143" s="321"/>
      <c r="H143" s="321"/>
      <c r="I143" s="321"/>
      <c r="J143" s="321"/>
      <c r="K143" s="321"/>
      <c r="L143" s="321"/>
      <c r="M143" s="321"/>
      <c r="N143" s="321"/>
      <c r="O143" s="321"/>
      <c r="P143" s="321"/>
      <c r="Q143" s="321"/>
      <c r="R143" s="321"/>
      <c r="S143" s="321"/>
      <c r="T143" s="321"/>
      <c r="U143" s="321"/>
      <c r="V143" s="321"/>
      <c r="W143" s="321"/>
      <c r="X143" s="321"/>
      <c r="Y143" s="321"/>
      <c r="Z143" s="321"/>
    </row>
    <row r="144" ht="12.75" customHeight="1">
      <c r="A144" s="321"/>
      <c r="B144" s="321"/>
      <c r="C144" s="321"/>
      <c r="D144" s="321"/>
      <c r="E144" s="321"/>
      <c r="F144" s="321"/>
      <c r="G144" s="321"/>
      <c r="H144" s="321"/>
      <c r="I144" s="321"/>
      <c r="J144" s="321"/>
      <c r="K144" s="321"/>
      <c r="L144" s="321"/>
      <c r="M144" s="321"/>
      <c r="N144" s="321"/>
      <c r="O144" s="321"/>
      <c r="P144" s="321"/>
      <c r="Q144" s="321"/>
      <c r="R144" s="321"/>
      <c r="S144" s="321"/>
      <c r="T144" s="321"/>
      <c r="U144" s="321"/>
      <c r="V144" s="321"/>
      <c r="W144" s="321"/>
      <c r="X144" s="321"/>
      <c r="Y144" s="321"/>
      <c r="Z144" s="321"/>
    </row>
    <row r="145" ht="12.75" customHeight="1">
      <c r="A145" s="321"/>
      <c r="B145" s="321"/>
      <c r="C145" s="321"/>
      <c r="D145" s="321"/>
      <c r="E145" s="321"/>
      <c r="F145" s="321"/>
      <c r="G145" s="321"/>
      <c r="H145" s="321"/>
      <c r="I145" s="321"/>
      <c r="J145" s="321"/>
      <c r="K145" s="321"/>
      <c r="L145" s="321"/>
      <c r="M145" s="321"/>
      <c r="N145" s="321"/>
      <c r="O145" s="321"/>
      <c r="P145" s="321"/>
      <c r="Q145" s="321"/>
      <c r="R145" s="321"/>
      <c r="S145" s="321"/>
      <c r="T145" s="321"/>
      <c r="U145" s="321"/>
      <c r="V145" s="321"/>
      <c r="W145" s="321"/>
      <c r="X145" s="321"/>
      <c r="Y145" s="321"/>
      <c r="Z145" s="321"/>
    </row>
    <row r="146" ht="12.75" customHeight="1">
      <c r="A146" s="321"/>
      <c r="B146" s="321"/>
      <c r="C146" s="321"/>
      <c r="D146" s="321"/>
      <c r="E146" s="321"/>
      <c r="F146" s="321"/>
      <c r="G146" s="321"/>
      <c r="H146" s="321"/>
      <c r="I146" s="321"/>
      <c r="J146" s="321"/>
      <c r="K146" s="321"/>
      <c r="L146" s="321"/>
      <c r="M146" s="321"/>
      <c r="N146" s="321"/>
      <c r="O146" s="321"/>
      <c r="P146" s="321"/>
      <c r="Q146" s="321"/>
      <c r="R146" s="321"/>
      <c r="S146" s="321"/>
      <c r="T146" s="321"/>
      <c r="U146" s="321"/>
      <c r="V146" s="321"/>
      <c r="W146" s="321"/>
      <c r="X146" s="321"/>
      <c r="Y146" s="321"/>
      <c r="Z146" s="321"/>
    </row>
    <row r="147" ht="12.75" customHeight="1">
      <c r="A147" s="321"/>
      <c r="B147" s="321"/>
      <c r="C147" s="321"/>
      <c r="D147" s="321"/>
      <c r="E147" s="321"/>
      <c r="F147" s="321"/>
      <c r="G147" s="321"/>
      <c r="H147" s="321"/>
      <c r="I147" s="321"/>
      <c r="J147" s="321"/>
      <c r="K147" s="321"/>
      <c r="L147" s="321"/>
      <c r="M147" s="321"/>
      <c r="N147" s="321"/>
      <c r="O147" s="321"/>
      <c r="P147" s="321"/>
      <c r="Q147" s="321"/>
      <c r="R147" s="321"/>
      <c r="S147" s="321"/>
      <c r="T147" s="321"/>
      <c r="U147" s="321"/>
      <c r="V147" s="321"/>
      <c r="W147" s="321"/>
      <c r="X147" s="321"/>
      <c r="Y147" s="321"/>
      <c r="Z147" s="321"/>
    </row>
    <row r="148" ht="12.75" customHeight="1">
      <c r="A148" s="321"/>
      <c r="B148" s="321"/>
      <c r="C148" s="321"/>
      <c r="D148" s="321"/>
      <c r="E148" s="321"/>
      <c r="F148" s="321"/>
      <c r="G148" s="321"/>
      <c r="H148" s="321"/>
      <c r="I148" s="321"/>
      <c r="J148" s="321"/>
      <c r="K148" s="321"/>
      <c r="L148" s="321"/>
      <c r="M148" s="321"/>
      <c r="N148" s="321"/>
      <c r="O148" s="321"/>
      <c r="P148" s="321"/>
      <c r="Q148" s="321"/>
      <c r="R148" s="321"/>
      <c r="S148" s="321"/>
      <c r="T148" s="321"/>
      <c r="U148" s="321"/>
      <c r="V148" s="321"/>
      <c r="W148" s="321"/>
      <c r="X148" s="321"/>
      <c r="Y148" s="321"/>
      <c r="Z148" s="321"/>
    </row>
    <row r="149" ht="12.75" customHeight="1">
      <c r="A149" s="321"/>
      <c r="B149" s="321"/>
      <c r="C149" s="321"/>
      <c r="D149" s="321"/>
      <c r="E149" s="321"/>
      <c r="F149" s="321"/>
      <c r="G149" s="321"/>
      <c r="H149" s="321"/>
      <c r="I149" s="321"/>
      <c r="J149" s="321"/>
      <c r="K149" s="321"/>
      <c r="L149" s="321"/>
      <c r="M149" s="321"/>
      <c r="N149" s="321"/>
      <c r="O149" s="321"/>
      <c r="P149" s="321"/>
      <c r="Q149" s="321"/>
      <c r="R149" s="321"/>
      <c r="S149" s="321"/>
      <c r="T149" s="321"/>
      <c r="U149" s="321"/>
      <c r="V149" s="321"/>
      <c r="W149" s="321"/>
      <c r="X149" s="321"/>
      <c r="Y149" s="321"/>
      <c r="Z149" s="321"/>
    </row>
    <row r="150" ht="12.75" customHeight="1">
      <c r="A150" s="321"/>
      <c r="B150" s="321"/>
      <c r="C150" s="321"/>
      <c r="D150" s="321"/>
      <c r="E150" s="321"/>
      <c r="F150" s="321"/>
      <c r="G150" s="321"/>
      <c r="H150" s="321"/>
      <c r="I150" s="321"/>
      <c r="J150" s="321"/>
      <c r="K150" s="321"/>
      <c r="L150" s="321"/>
      <c r="M150" s="321"/>
      <c r="N150" s="321"/>
      <c r="O150" s="321"/>
      <c r="P150" s="321"/>
      <c r="Q150" s="321"/>
      <c r="R150" s="321"/>
      <c r="S150" s="321"/>
      <c r="T150" s="321"/>
      <c r="U150" s="321"/>
      <c r="V150" s="321"/>
      <c r="W150" s="321"/>
      <c r="X150" s="321"/>
      <c r="Y150" s="321"/>
      <c r="Z150" s="321"/>
    </row>
    <row r="151" ht="12.75" customHeight="1">
      <c r="A151" s="321"/>
      <c r="B151" s="321"/>
      <c r="C151" s="321"/>
      <c r="D151" s="321"/>
      <c r="E151" s="321"/>
      <c r="F151" s="321"/>
      <c r="G151" s="321"/>
      <c r="H151" s="321"/>
      <c r="I151" s="321"/>
      <c r="J151" s="321"/>
      <c r="K151" s="321"/>
      <c r="L151" s="321"/>
      <c r="M151" s="321"/>
      <c r="N151" s="321"/>
      <c r="O151" s="321"/>
      <c r="P151" s="321"/>
      <c r="Q151" s="321"/>
      <c r="R151" s="321"/>
      <c r="S151" s="321"/>
      <c r="T151" s="321"/>
      <c r="U151" s="321"/>
      <c r="V151" s="321"/>
      <c r="W151" s="321"/>
      <c r="X151" s="321"/>
      <c r="Y151" s="321"/>
      <c r="Z151" s="321"/>
    </row>
    <row r="152" ht="12.75" customHeight="1">
      <c r="A152" s="321"/>
      <c r="B152" s="321"/>
      <c r="C152" s="321"/>
      <c r="D152" s="321"/>
      <c r="E152" s="321"/>
      <c r="F152" s="321"/>
      <c r="G152" s="321"/>
      <c r="H152" s="321"/>
      <c r="I152" s="321"/>
      <c r="J152" s="321"/>
      <c r="K152" s="321"/>
      <c r="L152" s="321"/>
      <c r="M152" s="321"/>
      <c r="N152" s="321"/>
      <c r="O152" s="321"/>
      <c r="P152" s="321"/>
      <c r="Q152" s="321"/>
      <c r="R152" s="321"/>
      <c r="S152" s="321"/>
      <c r="T152" s="321"/>
      <c r="U152" s="321"/>
      <c r="V152" s="321"/>
      <c r="W152" s="321"/>
      <c r="X152" s="321"/>
      <c r="Y152" s="321"/>
      <c r="Z152" s="321"/>
    </row>
    <row r="153" ht="12.75" customHeight="1">
      <c r="A153" s="321"/>
      <c r="B153" s="321"/>
      <c r="C153" s="321"/>
      <c r="D153" s="321"/>
      <c r="E153" s="321"/>
      <c r="F153" s="321"/>
      <c r="G153" s="321"/>
      <c r="H153" s="321"/>
      <c r="I153" s="321"/>
      <c r="J153" s="321"/>
      <c r="K153" s="321"/>
      <c r="L153" s="321"/>
      <c r="M153" s="321"/>
      <c r="N153" s="321"/>
      <c r="O153" s="321"/>
      <c r="P153" s="321"/>
      <c r="Q153" s="321"/>
      <c r="R153" s="321"/>
      <c r="S153" s="321"/>
      <c r="T153" s="321"/>
      <c r="U153" s="321"/>
      <c r="V153" s="321"/>
      <c r="W153" s="321"/>
      <c r="X153" s="321"/>
      <c r="Y153" s="321"/>
      <c r="Z153" s="321"/>
    </row>
    <row r="154" ht="12.75" customHeight="1">
      <c r="A154" s="321"/>
      <c r="B154" s="321"/>
      <c r="C154" s="321"/>
      <c r="D154" s="321"/>
      <c r="E154" s="321"/>
      <c r="F154" s="321"/>
      <c r="G154" s="321"/>
      <c r="H154" s="321"/>
      <c r="I154" s="321"/>
      <c r="J154" s="321"/>
      <c r="K154" s="321"/>
      <c r="L154" s="321"/>
      <c r="M154" s="321"/>
      <c r="N154" s="321"/>
      <c r="O154" s="321"/>
      <c r="P154" s="321"/>
      <c r="Q154" s="321"/>
      <c r="R154" s="321"/>
      <c r="S154" s="321"/>
      <c r="T154" s="321"/>
      <c r="U154" s="321"/>
      <c r="V154" s="321"/>
      <c r="W154" s="321"/>
      <c r="X154" s="321"/>
      <c r="Y154" s="321"/>
      <c r="Z154" s="321"/>
    </row>
    <row r="155" ht="12.75" customHeight="1">
      <c r="A155" s="321"/>
      <c r="B155" s="321"/>
      <c r="C155" s="321"/>
      <c r="D155" s="321"/>
      <c r="E155" s="321"/>
      <c r="F155" s="321"/>
      <c r="G155" s="321"/>
      <c r="H155" s="321"/>
      <c r="I155" s="321"/>
      <c r="J155" s="321"/>
      <c r="K155" s="321"/>
      <c r="L155" s="321"/>
      <c r="M155" s="321"/>
      <c r="N155" s="321"/>
      <c r="O155" s="321"/>
      <c r="P155" s="321"/>
      <c r="Q155" s="321"/>
      <c r="R155" s="321"/>
      <c r="S155" s="321"/>
      <c r="T155" s="321"/>
      <c r="U155" s="321"/>
      <c r="V155" s="321"/>
      <c r="W155" s="321"/>
      <c r="X155" s="321"/>
      <c r="Y155" s="321"/>
      <c r="Z155" s="321"/>
    </row>
    <row r="156" ht="12.75" customHeight="1">
      <c r="A156" s="321"/>
      <c r="B156" s="321"/>
      <c r="C156" s="321"/>
      <c r="D156" s="321"/>
      <c r="E156" s="321"/>
      <c r="F156" s="321"/>
      <c r="G156" s="321"/>
      <c r="H156" s="321"/>
      <c r="I156" s="321"/>
      <c r="J156" s="321"/>
      <c r="K156" s="321"/>
      <c r="L156" s="321"/>
      <c r="M156" s="321"/>
      <c r="N156" s="321"/>
      <c r="O156" s="321"/>
      <c r="P156" s="321"/>
      <c r="Q156" s="321"/>
      <c r="R156" s="321"/>
      <c r="S156" s="321"/>
      <c r="T156" s="321"/>
      <c r="U156" s="321"/>
      <c r="V156" s="321"/>
      <c r="W156" s="321"/>
      <c r="X156" s="321"/>
      <c r="Y156" s="321"/>
      <c r="Z156" s="321"/>
    </row>
    <row r="157" ht="12.75" customHeight="1">
      <c r="A157" s="321"/>
      <c r="B157" s="321"/>
      <c r="C157" s="321"/>
      <c r="D157" s="321"/>
      <c r="E157" s="321"/>
      <c r="F157" s="321"/>
      <c r="G157" s="321"/>
      <c r="H157" s="321"/>
      <c r="I157" s="321"/>
      <c r="J157" s="321"/>
      <c r="K157" s="321"/>
      <c r="L157" s="321"/>
      <c r="M157" s="321"/>
      <c r="N157" s="321"/>
      <c r="O157" s="321"/>
      <c r="P157" s="321"/>
      <c r="Q157" s="321"/>
      <c r="R157" s="321"/>
      <c r="S157" s="321"/>
      <c r="T157" s="321"/>
      <c r="U157" s="321"/>
      <c r="V157" s="321"/>
      <c r="W157" s="321"/>
      <c r="X157" s="321"/>
      <c r="Y157" s="321"/>
      <c r="Z157" s="321"/>
    </row>
    <row r="158" ht="12.75" customHeight="1">
      <c r="A158" s="321"/>
      <c r="B158" s="321"/>
      <c r="C158" s="321"/>
      <c r="D158" s="321"/>
      <c r="E158" s="321"/>
      <c r="F158" s="321"/>
      <c r="G158" s="321"/>
      <c r="H158" s="321"/>
      <c r="I158" s="321"/>
      <c r="J158" s="321"/>
      <c r="K158" s="321"/>
      <c r="L158" s="321"/>
      <c r="M158" s="321"/>
      <c r="N158" s="321"/>
      <c r="O158" s="321"/>
      <c r="P158" s="321"/>
      <c r="Q158" s="321"/>
      <c r="R158" s="321"/>
      <c r="S158" s="321"/>
      <c r="T158" s="321"/>
      <c r="U158" s="321"/>
      <c r="V158" s="321"/>
      <c r="W158" s="321"/>
      <c r="X158" s="321"/>
      <c r="Y158" s="321"/>
      <c r="Z158" s="321"/>
    </row>
    <row r="159" ht="12.75" customHeight="1">
      <c r="A159" s="321"/>
      <c r="B159" s="321"/>
      <c r="C159" s="321"/>
      <c r="D159" s="321"/>
      <c r="E159" s="321"/>
      <c r="F159" s="321"/>
      <c r="G159" s="321"/>
      <c r="H159" s="321"/>
      <c r="I159" s="321"/>
      <c r="J159" s="321"/>
      <c r="K159" s="321"/>
      <c r="L159" s="321"/>
      <c r="M159" s="321"/>
      <c r="N159" s="321"/>
      <c r="O159" s="321"/>
      <c r="P159" s="321"/>
      <c r="Q159" s="321"/>
      <c r="R159" s="321"/>
      <c r="S159" s="321"/>
      <c r="T159" s="321"/>
      <c r="U159" s="321"/>
      <c r="V159" s="321"/>
      <c r="W159" s="321"/>
      <c r="X159" s="321"/>
      <c r="Y159" s="321"/>
      <c r="Z159" s="321"/>
    </row>
    <row r="160" ht="12.75" customHeight="1">
      <c r="A160" s="321"/>
      <c r="B160" s="321"/>
      <c r="C160" s="321"/>
      <c r="D160" s="321"/>
      <c r="E160" s="321"/>
      <c r="F160" s="321"/>
      <c r="G160" s="321"/>
      <c r="H160" s="321"/>
      <c r="I160" s="321"/>
      <c r="J160" s="321"/>
      <c r="K160" s="321"/>
      <c r="L160" s="321"/>
      <c r="M160" s="321"/>
      <c r="N160" s="321"/>
      <c r="O160" s="321"/>
      <c r="P160" s="321"/>
      <c r="Q160" s="321"/>
      <c r="R160" s="321"/>
      <c r="S160" s="321"/>
      <c r="T160" s="321"/>
      <c r="U160" s="321"/>
      <c r="V160" s="321"/>
      <c r="W160" s="321"/>
      <c r="X160" s="321"/>
      <c r="Y160" s="321"/>
      <c r="Z160" s="321"/>
    </row>
    <row r="161" ht="12.75" customHeight="1">
      <c r="A161" s="321"/>
      <c r="B161" s="321"/>
      <c r="C161" s="321"/>
      <c r="D161" s="321"/>
      <c r="E161" s="321"/>
      <c r="F161" s="321"/>
      <c r="G161" s="321"/>
      <c r="H161" s="321"/>
      <c r="I161" s="321"/>
      <c r="J161" s="321"/>
      <c r="K161" s="321"/>
      <c r="L161" s="321"/>
      <c r="M161" s="321"/>
      <c r="N161" s="321"/>
      <c r="O161" s="321"/>
      <c r="P161" s="321"/>
      <c r="Q161" s="321"/>
      <c r="R161" s="321"/>
      <c r="S161" s="321"/>
      <c r="T161" s="321"/>
      <c r="U161" s="321"/>
      <c r="V161" s="321"/>
      <c r="W161" s="321"/>
      <c r="X161" s="321"/>
      <c r="Y161" s="321"/>
      <c r="Z161" s="321"/>
    </row>
    <row r="162" ht="12.75" customHeight="1">
      <c r="A162" s="321"/>
      <c r="B162" s="321"/>
      <c r="C162" s="321"/>
      <c r="D162" s="321"/>
      <c r="E162" s="321"/>
      <c r="F162" s="321"/>
      <c r="G162" s="321"/>
      <c r="H162" s="321"/>
      <c r="I162" s="321"/>
      <c r="J162" s="321"/>
      <c r="K162" s="321"/>
      <c r="L162" s="321"/>
      <c r="M162" s="321"/>
      <c r="N162" s="321"/>
      <c r="O162" s="321"/>
      <c r="P162" s="321"/>
      <c r="Q162" s="321"/>
      <c r="R162" s="321"/>
      <c r="S162" s="321"/>
      <c r="T162" s="321"/>
      <c r="U162" s="321"/>
      <c r="V162" s="321"/>
      <c r="W162" s="321"/>
      <c r="X162" s="321"/>
      <c r="Y162" s="321"/>
      <c r="Z162" s="321"/>
    </row>
    <row r="163" ht="12.75" customHeight="1">
      <c r="A163" s="321"/>
      <c r="B163" s="321"/>
      <c r="C163" s="321"/>
      <c r="D163" s="321"/>
      <c r="E163" s="321"/>
      <c r="F163" s="321"/>
      <c r="G163" s="321"/>
      <c r="H163" s="321"/>
      <c r="I163" s="321"/>
      <c r="J163" s="321"/>
      <c r="K163" s="321"/>
      <c r="L163" s="321"/>
      <c r="M163" s="321"/>
      <c r="N163" s="321"/>
      <c r="O163" s="321"/>
      <c r="P163" s="321"/>
      <c r="Q163" s="321"/>
      <c r="R163" s="321"/>
      <c r="S163" s="321"/>
      <c r="T163" s="321"/>
      <c r="U163" s="321"/>
      <c r="V163" s="321"/>
      <c r="W163" s="321"/>
      <c r="X163" s="321"/>
      <c r="Y163" s="321"/>
      <c r="Z163" s="321"/>
    </row>
    <row r="164" ht="12.75" customHeight="1">
      <c r="A164" s="321"/>
      <c r="B164" s="321"/>
      <c r="C164" s="321"/>
      <c r="D164" s="321"/>
      <c r="E164" s="321"/>
      <c r="F164" s="321"/>
      <c r="G164" s="321"/>
      <c r="H164" s="321"/>
      <c r="I164" s="321"/>
      <c r="J164" s="321"/>
      <c r="K164" s="321"/>
      <c r="L164" s="321"/>
      <c r="M164" s="321"/>
      <c r="N164" s="321"/>
      <c r="O164" s="321"/>
      <c r="P164" s="321"/>
      <c r="Q164" s="321"/>
      <c r="R164" s="321"/>
      <c r="S164" s="321"/>
      <c r="T164" s="321"/>
      <c r="U164" s="321"/>
      <c r="V164" s="321"/>
      <c r="W164" s="321"/>
      <c r="X164" s="321"/>
      <c r="Y164" s="321"/>
      <c r="Z164" s="321"/>
    </row>
    <row r="165" ht="12.75" customHeight="1">
      <c r="A165" s="321"/>
      <c r="B165" s="321"/>
      <c r="C165" s="321"/>
      <c r="D165" s="321"/>
      <c r="E165" s="321"/>
      <c r="F165" s="321"/>
      <c r="G165" s="321"/>
      <c r="H165" s="321"/>
      <c r="I165" s="321"/>
      <c r="J165" s="321"/>
      <c r="K165" s="321"/>
      <c r="L165" s="321"/>
      <c r="M165" s="321"/>
      <c r="N165" s="321"/>
      <c r="O165" s="321"/>
      <c r="P165" s="321"/>
      <c r="Q165" s="321"/>
      <c r="R165" s="321"/>
      <c r="S165" s="321"/>
      <c r="T165" s="321"/>
      <c r="U165" s="321"/>
      <c r="V165" s="321"/>
      <c r="W165" s="321"/>
      <c r="X165" s="321"/>
      <c r="Y165" s="321"/>
      <c r="Z165" s="321"/>
    </row>
    <row r="166" ht="12.75" customHeight="1">
      <c r="A166" s="321"/>
      <c r="B166" s="321"/>
      <c r="C166" s="321"/>
      <c r="D166" s="321"/>
      <c r="E166" s="321"/>
      <c r="F166" s="321"/>
      <c r="G166" s="321"/>
      <c r="H166" s="321"/>
      <c r="I166" s="321"/>
      <c r="J166" s="321"/>
      <c r="K166" s="321"/>
      <c r="L166" s="321"/>
      <c r="M166" s="321"/>
      <c r="N166" s="321"/>
      <c r="O166" s="321"/>
      <c r="P166" s="321"/>
      <c r="Q166" s="321"/>
      <c r="R166" s="321"/>
      <c r="S166" s="321"/>
      <c r="T166" s="321"/>
      <c r="U166" s="321"/>
      <c r="V166" s="321"/>
      <c r="W166" s="321"/>
      <c r="X166" s="321"/>
      <c r="Y166" s="321"/>
      <c r="Z166" s="321"/>
    </row>
    <row r="167" ht="12.75" customHeight="1">
      <c r="A167" s="321"/>
      <c r="B167" s="321"/>
      <c r="C167" s="321"/>
      <c r="D167" s="321"/>
      <c r="E167" s="321"/>
      <c r="F167" s="321"/>
      <c r="G167" s="321"/>
      <c r="H167" s="321"/>
      <c r="I167" s="321"/>
      <c r="J167" s="321"/>
      <c r="K167" s="321"/>
      <c r="L167" s="321"/>
      <c r="M167" s="321"/>
      <c r="N167" s="321"/>
      <c r="O167" s="321"/>
      <c r="P167" s="321"/>
      <c r="Q167" s="321"/>
      <c r="R167" s="321"/>
      <c r="S167" s="321"/>
      <c r="T167" s="321"/>
      <c r="U167" s="321"/>
      <c r="V167" s="321"/>
      <c r="W167" s="321"/>
      <c r="X167" s="321"/>
      <c r="Y167" s="321"/>
      <c r="Z167" s="321"/>
    </row>
    <row r="168" ht="12.75" customHeight="1">
      <c r="A168" s="321"/>
      <c r="B168" s="321"/>
      <c r="C168" s="321"/>
      <c r="D168" s="321"/>
      <c r="E168" s="321"/>
      <c r="F168" s="321"/>
      <c r="G168" s="321"/>
      <c r="H168" s="321"/>
      <c r="I168" s="321"/>
      <c r="J168" s="321"/>
      <c r="K168" s="321"/>
      <c r="L168" s="321"/>
      <c r="M168" s="321"/>
      <c r="N168" s="321"/>
      <c r="O168" s="321"/>
      <c r="P168" s="321"/>
      <c r="Q168" s="321"/>
      <c r="R168" s="321"/>
      <c r="S168" s="321"/>
      <c r="T168" s="321"/>
      <c r="U168" s="321"/>
      <c r="V168" s="321"/>
      <c r="W168" s="321"/>
      <c r="X168" s="321"/>
      <c r="Y168" s="321"/>
      <c r="Z168" s="321"/>
    </row>
    <row r="169" ht="12.75" customHeight="1">
      <c r="A169" s="321"/>
      <c r="B169" s="321"/>
      <c r="C169" s="321"/>
      <c r="D169" s="321"/>
      <c r="E169" s="321"/>
      <c r="F169" s="321"/>
      <c r="G169" s="321"/>
      <c r="H169" s="321"/>
      <c r="I169" s="321"/>
      <c r="J169" s="321"/>
      <c r="K169" s="321"/>
      <c r="L169" s="321"/>
      <c r="M169" s="321"/>
      <c r="N169" s="321"/>
      <c r="O169" s="321"/>
      <c r="P169" s="321"/>
      <c r="Q169" s="321"/>
      <c r="R169" s="321"/>
      <c r="S169" s="321"/>
      <c r="T169" s="321"/>
      <c r="U169" s="321"/>
      <c r="V169" s="321"/>
      <c r="W169" s="321"/>
      <c r="X169" s="321"/>
      <c r="Y169" s="321"/>
      <c r="Z169" s="321"/>
    </row>
    <row r="170" ht="12.75" customHeight="1">
      <c r="A170" s="321"/>
      <c r="B170" s="321"/>
      <c r="C170" s="321"/>
      <c r="D170" s="321"/>
      <c r="E170" s="321"/>
      <c r="F170" s="321"/>
      <c r="G170" s="321"/>
      <c r="H170" s="321"/>
      <c r="I170" s="321"/>
      <c r="J170" s="321"/>
      <c r="K170" s="321"/>
      <c r="L170" s="321"/>
      <c r="M170" s="321"/>
      <c r="N170" s="321"/>
      <c r="O170" s="321"/>
      <c r="P170" s="321"/>
      <c r="Q170" s="321"/>
      <c r="R170" s="321"/>
      <c r="S170" s="321"/>
      <c r="T170" s="321"/>
      <c r="U170" s="321"/>
      <c r="V170" s="321"/>
      <c r="W170" s="321"/>
      <c r="X170" s="321"/>
      <c r="Y170" s="321"/>
      <c r="Z170" s="321"/>
    </row>
    <row r="171" ht="12.75" customHeight="1">
      <c r="A171" s="321"/>
      <c r="B171" s="321"/>
      <c r="C171" s="321"/>
      <c r="D171" s="321"/>
      <c r="E171" s="321"/>
      <c r="F171" s="321"/>
      <c r="G171" s="321"/>
      <c r="H171" s="321"/>
      <c r="I171" s="321"/>
      <c r="J171" s="321"/>
      <c r="K171" s="321"/>
      <c r="L171" s="321"/>
      <c r="M171" s="321"/>
      <c r="N171" s="321"/>
      <c r="O171" s="321"/>
      <c r="P171" s="321"/>
      <c r="Q171" s="321"/>
      <c r="R171" s="321"/>
      <c r="S171" s="321"/>
      <c r="T171" s="321"/>
      <c r="U171" s="321"/>
      <c r="V171" s="321"/>
      <c r="W171" s="321"/>
      <c r="X171" s="321"/>
      <c r="Y171" s="321"/>
      <c r="Z171" s="321"/>
    </row>
    <row r="172" ht="12.75" customHeight="1">
      <c r="A172" s="321"/>
      <c r="B172" s="321"/>
      <c r="C172" s="321"/>
      <c r="D172" s="321"/>
      <c r="E172" s="321"/>
      <c r="F172" s="321"/>
      <c r="G172" s="321"/>
      <c r="H172" s="321"/>
      <c r="I172" s="321"/>
      <c r="J172" s="321"/>
      <c r="K172" s="321"/>
      <c r="L172" s="321"/>
      <c r="M172" s="321"/>
      <c r="N172" s="321"/>
      <c r="O172" s="321"/>
      <c r="P172" s="321"/>
      <c r="Q172" s="321"/>
      <c r="R172" s="321"/>
      <c r="S172" s="321"/>
      <c r="T172" s="321"/>
      <c r="U172" s="321"/>
      <c r="V172" s="321"/>
      <c r="W172" s="321"/>
      <c r="X172" s="321"/>
      <c r="Y172" s="321"/>
      <c r="Z172" s="321"/>
    </row>
    <row r="173" ht="12.75" customHeight="1">
      <c r="A173" s="321"/>
      <c r="B173" s="321"/>
      <c r="C173" s="321"/>
      <c r="D173" s="321"/>
      <c r="E173" s="321"/>
      <c r="F173" s="321"/>
      <c r="G173" s="321"/>
      <c r="H173" s="321"/>
      <c r="I173" s="321"/>
      <c r="J173" s="321"/>
      <c r="K173" s="321"/>
      <c r="L173" s="321"/>
      <c r="M173" s="321"/>
      <c r="N173" s="321"/>
      <c r="O173" s="321"/>
      <c r="P173" s="321"/>
      <c r="Q173" s="321"/>
      <c r="R173" s="321"/>
      <c r="S173" s="321"/>
      <c r="T173" s="321"/>
      <c r="U173" s="321"/>
      <c r="V173" s="321"/>
      <c r="W173" s="321"/>
      <c r="X173" s="321"/>
      <c r="Y173" s="321"/>
      <c r="Z173" s="321"/>
    </row>
    <row r="174" ht="12.75" customHeight="1">
      <c r="A174" s="321"/>
      <c r="B174" s="321"/>
      <c r="C174" s="321"/>
      <c r="D174" s="321"/>
      <c r="E174" s="321"/>
      <c r="F174" s="321"/>
      <c r="G174" s="321"/>
      <c r="H174" s="321"/>
      <c r="I174" s="321"/>
      <c r="J174" s="321"/>
      <c r="K174" s="321"/>
      <c r="L174" s="321"/>
      <c r="M174" s="321"/>
      <c r="N174" s="321"/>
      <c r="O174" s="321"/>
      <c r="P174" s="321"/>
      <c r="Q174" s="321"/>
      <c r="R174" s="321"/>
      <c r="S174" s="321"/>
      <c r="T174" s="321"/>
      <c r="U174" s="321"/>
      <c r="V174" s="321"/>
      <c r="W174" s="321"/>
      <c r="X174" s="321"/>
      <c r="Y174" s="321"/>
      <c r="Z174" s="321"/>
    </row>
    <row r="175" ht="12.75" customHeight="1">
      <c r="A175" s="321"/>
      <c r="B175" s="321"/>
      <c r="C175" s="321"/>
      <c r="D175" s="321"/>
      <c r="E175" s="321"/>
      <c r="F175" s="321"/>
      <c r="G175" s="321"/>
      <c r="H175" s="321"/>
      <c r="I175" s="321"/>
      <c r="J175" s="321"/>
      <c r="K175" s="321"/>
      <c r="L175" s="321"/>
      <c r="M175" s="321"/>
      <c r="N175" s="321"/>
      <c r="O175" s="321"/>
      <c r="P175" s="321"/>
      <c r="Q175" s="321"/>
      <c r="R175" s="321"/>
      <c r="S175" s="321"/>
      <c r="T175" s="321"/>
      <c r="U175" s="321"/>
      <c r="V175" s="321"/>
      <c r="W175" s="321"/>
      <c r="X175" s="321"/>
      <c r="Y175" s="321"/>
      <c r="Z175" s="321"/>
    </row>
    <row r="176" ht="12.75" customHeight="1">
      <c r="A176" s="321"/>
      <c r="B176" s="321"/>
      <c r="C176" s="321"/>
      <c r="D176" s="321"/>
      <c r="E176" s="321"/>
      <c r="F176" s="321"/>
      <c r="G176" s="321"/>
      <c r="H176" s="321"/>
      <c r="I176" s="321"/>
      <c r="J176" s="321"/>
      <c r="K176" s="321"/>
      <c r="L176" s="321"/>
      <c r="M176" s="321"/>
      <c r="N176" s="321"/>
      <c r="O176" s="321"/>
      <c r="P176" s="321"/>
      <c r="Q176" s="321"/>
      <c r="R176" s="321"/>
      <c r="S176" s="321"/>
      <c r="T176" s="321"/>
      <c r="U176" s="321"/>
      <c r="V176" s="321"/>
      <c r="W176" s="321"/>
      <c r="X176" s="321"/>
      <c r="Y176" s="321"/>
      <c r="Z176" s="321"/>
    </row>
    <row r="177" ht="12.75" customHeight="1">
      <c r="A177" s="321"/>
      <c r="B177" s="321"/>
      <c r="C177" s="321"/>
      <c r="D177" s="321"/>
      <c r="E177" s="321"/>
      <c r="F177" s="321"/>
      <c r="G177" s="321"/>
      <c r="H177" s="321"/>
      <c r="I177" s="321"/>
      <c r="J177" s="321"/>
      <c r="K177" s="321"/>
      <c r="L177" s="321"/>
      <c r="M177" s="321"/>
      <c r="N177" s="321"/>
      <c r="O177" s="321"/>
      <c r="P177" s="321"/>
      <c r="Q177" s="321"/>
      <c r="R177" s="321"/>
      <c r="S177" s="321"/>
      <c r="T177" s="321"/>
      <c r="U177" s="321"/>
      <c r="V177" s="321"/>
      <c r="W177" s="321"/>
      <c r="X177" s="321"/>
      <c r="Y177" s="321"/>
      <c r="Z177" s="321"/>
    </row>
    <row r="178" ht="12.75" customHeight="1">
      <c r="A178" s="321"/>
      <c r="B178" s="321"/>
      <c r="C178" s="321"/>
      <c r="D178" s="321"/>
      <c r="E178" s="321"/>
      <c r="F178" s="321"/>
      <c r="G178" s="321"/>
      <c r="H178" s="321"/>
      <c r="I178" s="321"/>
      <c r="J178" s="321"/>
      <c r="K178" s="321"/>
      <c r="L178" s="321"/>
      <c r="M178" s="321"/>
      <c r="N178" s="321"/>
      <c r="O178" s="321"/>
      <c r="P178" s="321"/>
      <c r="Q178" s="321"/>
      <c r="R178" s="321"/>
      <c r="S178" s="321"/>
      <c r="T178" s="321"/>
      <c r="U178" s="321"/>
      <c r="V178" s="321"/>
      <c r="W178" s="321"/>
      <c r="X178" s="321"/>
      <c r="Y178" s="321"/>
      <c r="Z178" s="321"/>
    </row>
    <row r="179" ht="12.75" customHeight="1">
      <c r="A179" s="321"/>
      <c r="B179" s="321"/>
      <c r="C179" s="321"/>
      <c r="D179" s="321"/>
      <c r="E179" s="321"/>
      <c r="F179" s="321"/>
      <c r="G179" s="321"/>
      <c r="H179" s="321"/>
      <c r="I179" s="321"/>
      <c r="J179" s="321"/>
      <c r="K179" s="321"/>
      <c r="L179" s="321"/>
      <c r="M179" s="321"/>
      <c r="N179" s="321"/>
      <c r="O179" s="321"/>
      <c r="P179" s="321"/>
      <c r="Q179" s="321"/>
      <c r="R179" s="321"/>
      <c r="S179" s="321"/>
      <c r="T179" s="321"/>
      <c r="U179" s="321"/>
      <c r="V179" s="321"/>
      <c r="W179" s="321"/>
      <c r="X179" s="321"/>
      <c r="Y179" s="321"/>
      <c r="Z179" s="321"/>
    </row>
    <row r="180" ht="12.75" customHeight="1">
      <c r="A180" s="321"/>
      <c r="B180" s="321"/>
      <c r="C180" s="321"/>
      <c r="D180" s="321"/>
      <c r="E180" s="321"/>
      <c r="F180" s="321"/>
      <c r="G180" s="321"/>
      <c r="H180" s="321"/>
      <c r="I180" s="321"/>
      <c r="J180" s="321"/>
      <c r="K180" s="321"/>
      <c r="L180" s="321"/>
      <c r="M180" s="321"/>
      <c r="N180" s="321"/>
      <c r="O180" s="321"/>
      <c r="P180" s="321"/>
      <c r="Q180" s="321"/>
      <c r="R180" s="321"/>
      <c r="S180" s="321"/>
      <c r="T180" s="321"/>
      <c r="U180" s="321"/>
      <c r="V180" s="321"/>
      <c r="W180" s="321"/>
      <c r="X180" s="321"/>
      <c r="Y180" s="321"/>
      <c r="Z180" s="321"/>
    </row>
    <row r="181" ht="12.75" customHeight="1">
      <c r="A181" s="321"/>
      <c r="B181" s="321"/>
      <c r="C181" s="321"/>
      <c r="D181" s="321"/>
      <c r="E181" s="321"/>
      <c r="F181" s="321"/>
      <c r="G181" s="321"/>
      <c r="H181" s="321"/>
      <c r="I181" s="321"/>
      <c r="J181" s="321"/>
      <c r="K181" s="321"/>
      <c r="L181" s="321"/>
      <c r="M181" s="321"/>
      <c r="N181" s="321"/>
      <c r="O181" s="321"/>
      <c r="P181" s="321"/>
      <c r="Q181" s="321"/>
      <c r="R181" s="321"/>
      <c r="S181" s="321"/>
      <c r="T181" s="321"/>
      <c r="U181" s="321"/>
      <c r="V181" s="321"/>
      <c r="W181" s="321"/>
      <c r="X181" s="321"/>
      <c r="Y181" s="321"/>
      <c r="Z181" s="321"/>
    </row>
    <row r="182" ht="12.75" customHeight="1">
      <c r="A182" s="321"/>
      <c r="B182" s="321"/>
      <c r="C182" s="321"/>
      <c r="D182" s="321"/>
      <c r="E182" s="321"/>
      <c r="F182" s="321"/>
      <c r="G182" s="321"/>
      <c r="H182" s="321"/>
      <c r="I182" s="321"/>
      <c r="J182" s="321"/>
      <c r="K182" s="321"/>
      <c r="L182" s="321"/>
      <c r="M182" s="321"/>
      <c r="N182" s="321"/>
      <c r="O182" s="321"/>
      <c r="P182" s="321"/>
      <c r="Q182" s="321"/>
      <c r="R182" s="321"/>
      <c r="S182" s="321"/>
      <c r="T182" s="321"/>
      <c r="U182" s="321"/>
      <c r="V182" s="321"/>
      <c r="W182" s="321"/>
      <c r="X182" s="321"/>
      <c r="Y182" s="321"/>
      <c r="Z182" s="321"/>
    </row>
    <row r="183" ht="12.75" customHeight="1">
      <c r="A183" s="321"/>
      <c r="B183" s="321"/>
      <c r="C183" s="321"/>
      <c r="D183" s="321"/>
      <c r="E183" s="321"/>
      <c r="F183" s="321"/>
      <c r="G183" s="321"/>
      <c r="H183" s="321"/>
      <c r="I183" s="321"/>
      <c r="J183" s="321"/>
      <c r="K183" s="321"/>
      <c r="L183" s="321"/>
      <c r="M183" s="321"/>
      <c r="N183" s="321"/>
      <c r="O183" s="321"/>
      <c r="P183" s="321"/>
      <c r="Q183" s="321"/>
      <c r="R183" s="321"/>
      <c r="S183" s="321"/>
      <c r="T183" s="321"/>
      <c r="U183" s="321"/>
      <c r="V183" s="321"/>
      <c r="W183" s="321"/>
      <c r="X183" s="321"/>
      <c r="Y183" s="321"/>
      <c r="Z183" s="321"/>
    </row>
    <row r="184" ht="12.75" customHeight="1">
      <c r="A184" s="321"/>
      <c r="B184" s="321"/>
      <c r="C184" s="321"/>
      <c r="D184" s="321"/>
      <c r="E184" s="321"/>
      <c r="F184" s="321"/>
      <c r="G184" s="321"/>
      <c r="H184" s="321"/>
      <c r="I184" s="321"/>
      <c r="J184" s="321"/>
      <c r="K184" s="321"/>
      <c r="L184" s="321"/>
      <c r="M184" s="321"/>
      <c r="N184" s="321"/>
      <c r="O184" s="321"/>
      <c r="P184" s="321"/>
      <c r="Q184" s="321"/>
      <c r="R184" s="321"/>
      <c r="S184" s="321"/>
      <c r="T184" s="321"/>
      <c r="U184" s="321"/>
      <c r="V184" s="321"/>
      <c r="W184" s="321"/>
      <c r="X184" s="321"/>
      <c r="Y184" s="321"/>
      <c r="Z184" s="321"/>
    </row>
    <row r="185" ht="12.75" customHeight="1">
      <c r="A185" s="321"/>
      <c r="B185" s="321"/>
      <c r="C185" s="321"/>
      <c r="D185" s="321"/>
      <c r="E185" s="321"/>
      <c r="F185" s="321"/>
      <c r="G185" s="321"/>
      <c r="H185" s="321"/>
      <c r="I185" s="321"/>
      <c r="J185" s="321"/>
      <c r="K185" s="321"/>
      <c r="L185" s="321"/>
      <c r="M185" s="321"/>
      <c r="N185" s="321"/>
      <c r="O185" s="321"/>
      <c r="P185" s="321"/>
      <c r="Q185" s="321"/>
      <c r="R185" s="321"/>
      <c r="S185" s="321"/>
      <c r="T185" s="321"/>
      <c r="U185" s="321"/>
      <c r="V185" s="321"/>
      <c r="W185" s="321"/>
      <c r="X185" s="321"/>
      <c r="Y185" s="321"/>
      <c r="Z185" s="321"/>
    </row>
    <row r="186" ht="12.75" customHeight="1">
      <c r="A186" s="321"/>
      <c r="B186" s="321"/>
      <c r="C186" s="321"/>
      <c r="D186" s="321"/>
      <c r="E186" s="321"/>
      <c r="F186" s="321"/>
      <c r="G186" s="321"/>
      <c r="H186" s="321"/>
      <c r="I186" s="321"/>
      <c r="J186" s="321"/>
      <c r="K186" s="321"/>
      <c r="L186" s="321"/>
      <c r="M186" s="321"/>
      <c r="N186" s="321"/>
      <c r="O186" s="321"/>
      <c r="P186" s="321"/>
      <c r="Q186" s="321"/>
      <c r="R186" s="321"/>
      <c r="S186" s="321"/>
      <c r="T186" s="321"/>
      <c r="U186" s="321"/>
      <c r="V186" s="321"/>
      <c r="W186" s="321"/>
      <c r="X186" s="321"/>
      <c r="Y186" s="321"/>
      <c r="Z186" s="321"/>
    </row>
    <row r="187" ht="12.75" customHeight="1">
      <c r="A187" s="321"/>
      <c r="B187" s="321"/>
      <c r="C187" s="321"/>
      <c r="D187" s="321"/>
      <c r="E187" s="321"/>
      <c r="F187" s="321"/>
      <c r="G187" s="321"/>
      <c r="H187" s="321"/>
      <c r="I187" s="321"/>
      <c r="J187" s="321"/>
      <c r="K187" s="321"/>
      <c r="L187" s="321"/>
      <c r="M187" s="321"/>
      <c r="N187" s="321"/>
      <c r="O187" s="321"/>
      <c r="P187" s="321"/>
      <c r="Q187" s="321"/>
      <c r="R187" s="321"/>
      <c r="S187" s="321"/>
      <c r="T187" s="321"/>
      <c r="U187" s="321"/>
      <c r="V187" s="321"/>
      <c r="W187" s="321"/>
      <c r="X187" s="321"/>
      <c r="Y187" s="321"/>
      <c r="Z187" s="321"/>
    </row>
    <row r="188" ht="12.75" customHeight="1">
      <c r="A188" s="321"/>
      <c r="B188" s="321"/>
      <c r="C188" s="321"/>
      <c r="D188" s="321"/>
      <c r="E188" s="321"/>
      <c r="F188" s="321"/>
      <c r="G188" s="321"/>
      <c r="H188" s="321"/>
      <c r="I188" s="321"/>
      <c r="J188" s="321"/>
      <c r="K188" s="321"/>
      <c r="L188" s="321"/>
      <c r="M188" s="321"/>
      <c r="N188" s="321"/>
      <c r="O188" s="321"/>
      <c r="P188" s="321"/>
      <c r="Q188" s="321"/>
      <c r="R188" s="321"/>
      <c r="S188" s="321"/>
      <c r="T188" s="321"/>
      <c r="U188" s="321"/>
      <c r="V188" s="321"/>
      <c r="W188" s="321"/>
      <c r="X188" s="321"/>
      <c r="Y188" s="321"/>
      <c r="Z188" s="321"/>
    </row>
    <row r="189" ht="12.75" customHeight="1">
      <c r="A189" s="321"/>
      <c r="B189" s="321"/>
      <c r="C189" s="321"/>
      <c r="D189" s="321"/>
      <c r="E189" s="321"/>
      <c r="F189" s="321"/>
      <c r="G189" s="321"/>
      <c r="H189" s="321"/>
      <c r="I189" s="321"/>
      <c r="J189" s="321"/>
      <c r="K189" s="321"/>
      <c r="L189" s="321"/>
      <c r="M189" s="321"/>
      <c r="N189" s="321"/>
      <c r="O189" s="321"/>
      <c r="P189" s="321"/>
      <c r="Q189" s="321"/>
      <c r="R189" s="321"/>
      <c r="S189" s="321"/>
      <c r="T189" s="321"/>
      <c r="U189" s="321"/>
      <c r="V189" s="321"/>
      <c r="W189" s="321"/>
      <c r="X189" s="321"/>
      <c r="Y189" s="321"/>
      <c r="Z189" s="321"/>
    </row>
    <row r="190" ht="12.75" customHeight="1">
      <c r="A190" s="321"/>
      <c r="B190" s="321"/>
      <c r="C190" s="321"/>
      <c r="D190" s="321"/>
      <c r="E190" s="321"/>
      <c r="F190" s="321"/>
      <c r="G190" s="321"/>
      <c r="H190" s="321"/>
      <c r="I190" s="321"/>
      <c r="J190" s="321"/>
      <c r="K190" s="321"/>
      <c r="L190" s="321"/>
      <c r="M190" s="321"/>
      <c r="N190" s="321"/>
      <c r="O190" s="321"/>
      <c r="P190" s="321"/>
      <c r="Q190" s="321"/>
      <c r="R190" s="321"/>
      <c r="S190" s="321"/>
      <c r="T190" s="321"/>
      <c r="U190" s="321"/>
      <c r="V190" s="321"/>
      <c r="W190" s="321"/>
      <c r="X190" s="321"/>
      <c r="Y190" s="321"/>
      <c r="Z190" s="321"/>
    </row>
    <row r="191" ht="12.75" customHeight="1">
      <c r="A191" s="321"/>
      <c r="B191" s="321"/>
      <c r="C191" s="321"/>
      <c r="D191" s="321"/>
      <c r="E191" s="321"/>
      <c r="F191" s="321"/>
      <c r="G191" s="321"/>
      <c r="H191" s="321"/>
      <c r="I191" s="321"/>
      <c r="J191" s="321"/>
      <c r="K191" s="321"/>
      <c r="L191" s="321"/>
      <c r="M191" s="321"/>
      <c r="N191" s="321"/>
      <c r="O191" s="321"/>
      <c r="P191" s="321"/>
      <c r="Q191" s="321"/>
      <c r="R191" s="321"/>
      <c r="S191" s="321"/>
      <c r="T191" s="321"/>
      <c r="U191" s="321"/>
      <c r="V191" s="321"/>
      <c r="W191" s="321"/>
      <c r="X191" s="321"/>
      <c r="Y191" s="321"/>
      <c r="Z191" s="321"/>
    </row>
    <row r="192" ht="12.75" customHeight="1">
      <c r="A192" s="321"/>
      <c r="B192" s="321"/>
      <c r="C192" s="321"/>
      <c r="D192" s="321"/>
      <c r="E192" s="321"/>
      <c r="F192" s="321"/>
      <c r="G192" s="321"/>
      <c r="H192" s="321"/>
      <c r="I192" s="321"/>
      <c r="J192" s="321"/>
      <c r="K192" s="321"/>
      <c r="L192" s="321"/>
      <c r="M192" s="321"/>
      <c r="N192" s="321"/>
      <c r="O192" s="321"/>
      <c r="P192" s="321"/>
      <c r="Q192" s="321"/>
      <c r="R192" s="321"/>
      <c r="S192" s="321"/>
      <c r="T192" s="321"/>
      <c r="U192" s="321"/>
      <c r="V192" s="321"/>
      <c r="W192" s="321"/>
      <c r="X192" s="321"/>
      <c r="Y192" s="321"/>
      <c r="Z192" s="321"/>
    </row>
    <row r="193" ht="12.75" customHeight="1">
      <c r="A193" s="321"/>
      <c r="B193" s="321"/>
      <c r="C193" s="321"/>
      <c r="D193" s="321"/>
      <c r="E193" s="321"/>
      <c r="F193" s="321"/>
      <c r="G193" s="321"/>
      <c r="H193" s="321"/>
      <c r="I193" s="321"/>
      <c r="J193" s="321"/>
      <c r="K193" s="321"/>
      <c r="L193" s="321"/>
      <c r="M193" s="321"/>
      <c r="N193" s="321"/>
      <c r="O193" s="321"/>
      <c r="P193" s="321"/>
      <c r="Q193" s="321"/>
      <c r="R193" s="321"/>
      <c r="S193" s="321"/>
      <c r="T193" s="321"/>
      <c r="U193" s="321"/>
      <c r="V193" s="321"/>
      <c r="W193" s="321"/>
      <c r="X193" s="321"/>
      <c r="Y193" s="321"/>
      <c r="Z193" s="321"/>
    </row>
    <row r="194" ht="12.75" customHeight="1">
      <c r="A194" s="321"/>
      <c r="B194" s="321"/>
      <c r="C194" s="321"/>
      <c r="D194" s="321"/>
      <c r="E194" s="321"/>
      <c r="F194" s="321"/>
      <c r="G194" s="321"/>
      <c r="H194" s="321"/>
      <c r="I194" s="321"/>
      <c r="J194" s="321"/>
      <c r="K194" s="321"/>
      <c r="L194" s="321"/>
      <c r="M194" s="321"/>
      <c r="N194" s="321"/>
      <c r="O194" s="321"/>
      <c r="P194" s="321"/>
      <c r="Q194" s="321"/>
      <c r="R194" s="321"/>
      <c r="S194" s="321"/>
      <c r="T194" s="321"/>
      <c r="U194" s="321"/>
      <c r="V194" s="321"/>
      <c r="W194" s="321"/>
      <c r="X194" s="321"/>
      <c r="Y194" s="321"/>
      <c r="Z194" s="321"/>
    </row>
    <row r="195" ht="12.75" customHeight="1">
      <c r="A195" s="321"/>
      <c r="B195" s="321"/>
      <c r="C195" s="321"/>
      <c r="D195" s="321"/>
      <c r="E195" s="321"/>
      <c r="F195" s="321"/>
      <c r="G195" s="321"/>
      <c r="H195" s="321"/>
      <c r="I195" s="321"/>
      <c r="J195" s="321"/>
      <c r="K195" s="321"/>
      <c r="L195" s="321"/>
      <c r="M195" s="321"/>
      <c r="N195" s="321"/>
      <c r="O195" s="321"/>
      <c r="P195" s="321"/>
      <c r="Q195" s="321"/>
      <c r="R195" s="321"/>
      <c r="S195" s="321"/>
      <c r="T195" s="321"/>
      <c r="U195" s="321"/>
      <c r="V195" s="321"/>
      <c r="W195" s="321"/>
      <c r="X195" s="321"/>
      <c r="Y195" s="321"/>
      <c r="Z195" s="321"/>
    </row>
    <row r="196" ht="12.75" customHeight="1">
      <c r="A196" s="321"/>
      <c r="B196" s="321"/>
      <c r="C196" s="321"/>
      <c r="D196" s="321"/>
      <c r="E196" s="321"/>
      <c r="F196" s="321"/>
      <c r="G196" s="321"/>
      <c r="H196" s="321"/>
      <c r="I196" s="321"/>
      <c r="J196" s="321"/>
      <c r="K196" s="321"/>
      <c r="L196" s="321"/>
      <c r="M196" s="321"/>
      <c r="N196" s="321"/>
      <c r="O196" s="321"/>
      <c r="P196" s="321"/>
      <c r="Q196" s="321"/>
      <c r="R196" s="321"/>
      <c r="S196" s="321"/>
      <c r="T196" s="321"/>
      <c r="U196" s="321"/>
      <c r="V196" s="321"/>
      <c r="W196" s="321"/>
      <c r="X196" s="321"/>
      <c r="Y196" s="321"/>
      <c r="Z196" s="321"/>
    </row>
    <row r="197" ht="12.75" customHeight="1">
      <c r="A197" s="321"/>
      <c r="B197" s="321"/>
      <c r="C197" s="321"/>
      <c r="D197" s="321"/>
      <c r="E197" s="321"/>
      <c r="F197" s="321"/>
      <c r="G197" s="321"/>
      <c r="H197" s="321"/>
      <c r="I197" s="321"/>
      <c r="J197" s="321"/>
      <c r="K197" s="321"/>
      <c r="L197" s="321"/>
      <c r="M197" s="321"/>
      <c r="N197" s="321"/>
      <c r="O197" s="321"/>
      <c r="P197" s="321"/>
      <c r="Q197" s="321"/>
      <c r="R197" s="321"/>
      <c r="S197" s="321"/>
      <c r="T197" s="321"/>
      <c r="U197" s="321"/>
      <c r="V197" s="321"/>
      <c r="W197" s="321"/>
      <c r="X197" s="321"/>
      <c r="Y197" s="321"/>
      <c r="Z197" s="321"/>
    </row>
    <row r="198" ht="12.75" customHeight="1">
      <c r="A198" s="321"/>
      <c r="B198" s="321"/>
      <c r="C198" s="321"/>
      <c r="D198" s="321"/>
      <c r="E198" s="321"/>
      <c r="F198" s="321"/>
      <c r="G198" s="321"/>
      <c r="H198" s="321"/>
      <c r="I198" s="321"/>
      <c r="J198" s="321"/>
      <c r="K198" s="321"/>
      <c r="L198" s="321"/>
      <c r="M198" s="321"/>
      <c r="N198" s="321"/>
      <c r="O198" s="321"/>
      <c r="P198" s="321"/>
      <c r="Q198" s="321"/>
      <c r="R198" s="321"/>
      <c r="S198" s="321"/>
      <c r="T198" s="321"/>
      <c r="U198" s="321"/>
      <c r="V198" s="321"/>
      <c r="W198" s="321"/>
      <c r="X198" s="321"/>
      <c r="Y198" s="321"/>
      <c r="Z198" s="321"/>
    </row>
    <row r="199" ht="12.75" customHeight="1">
      <c r="A199" s="321"/>
      <c r="B199" s="321"/>
      <c r="C199" s="321"/>
      <c r="D199" s="321"/>
      <c r="E199" s="321"/>
      <c r="F199" s="321"/>
      <c r="G199" s="321"/>
      <c r="H199" s="321"/>
      <c r="I199" s="321"/>
      <c r="J199" s="321"/>
      <c r="K199" s="321"/>
      <c r="L199" s="321"/>
      <c r="M199" s="321"/>
      <c r="N199" s="321"/>
      <c r="O199" s="321"/>
      <c r="P199" s="321"/>
      <c r="Q199" s="321"/>
      <c r="R199" s="321"/>
      <c r="S199" s="321"/>
      <c r="T199" s="321"/>
      <c r="U199" s="321"/>
      <c r="V199" s="321"/>
      <c r="W199" s="321"/>
      <c r="X199" s="321"/>
      <c r="Y199" s="321"/>
      <c r="Z199" s="321"/>
    </row>
    <row r="200" ht="12.75" customHeight="1">
      <c r="A200" s="321"/>
      <c r="B200" s="321"/>
      <c r="C200" s="321"/>
      <c r="D200" s="321"/>
      <c r="E200" s="321"/>
      <c r="F200" s="321"/>
      <c r="G200" s="321"/>
      <c r="H200" s="321"/>
      <c r="I200" s="321"/>
      <c r="J200" s="321"/>
      <c r="K200" s="321"/>
      <c r="L200" s="321"/>
      <c r="M200" s="321"/>
      <c r="N200" s="321"/>
      <c r="O200" s="321"/>
      <c r="P200" s="321"/>
      <c r="Q200" s="321"/>
      <c r="R200" s="321"/>
      <c r="S200" s="321"/>
      <c r="T200" s="321"/>
      <c r="U200" s="321"/>
      <c r="V200" s="321"/>
      <c r="W200" s="321"/>
      <c r="X200" s="321"/>
      <c r="Y200" s="321"/>
      <c r="Z200" s="321"/>
    </row>
    <row r="201" ht="12.75" customHeight="1">
      <c r="A201" s="321"/>
      <c r="B201" s="321"/>
      <c r="C201" s="321"/>
      <c r="D201" s="321"/>
      <c r="E201" s="321"/>
      <c r="F201" s="321"/>
      <c r="G201" s="321"/>
      <c r="H201" s="321"/>
      <c r="I201" s="321"/>
      <c r="J201" s="321"/>
      <c r="K201" s="321"/>
      <c r="L201" s="321"/>
      <c r="M201" s="321"/>
      <c r="N201" s="321"/>
      <c r="O201" s="321"/>
      <c r="P201" s="321"/>
      <c r="Q201" s="321"/>
      <c r="R201" s="321"/>
      <c r="S201" s="321"/>
      <c r="T201" s="321"/>
      <c r="U201" s="321"/>
      <c r="V201" s="321"/>
      <c r="W201" s="321"/>
      <c r="X201" s="321"/>
      <c r="Y201" s="321"/>
      <c r="Z201" s="321"/>
    </row>
    <row r="202" ht="12.75" customHeight="1">
      <c r="A202" s="321"/>
      <c r="B202" s="321"/>
      <c r="C202" s="321"/>
      <c r="D202" s="321"/>
      <c r="E202" s="321"/>
      <c r="F202" s="321"/>
      <c r="G202" s="321"/>
      <c r="H202" s="321"/>
      <c r="I202" s="321"/>
      <c r="J202" s="321"/>
      <c r="K202" s="321"/>
      <c r="L202" s="321"/>
      <c r="M202" s="321"/>
      <c r="N202" s="321"/>
      <c r="O202" s="321"/>
      <c r="P202" s="321"/>
      <c r="Q202" s="321"/>
      <c r="R202" s="321"/>
      <c r="S202" s="321"/>
      <c r="T202" s="321"/>
      <c r="U202" s="321"/>
      <c r="V202" s="321"/>
      <c r="W202" s="321"/>
      <c r="X202" s="321"/>
      <c r="Y202" s="321"/>
      <c r="Z202" s="321"/>
    </row>
    <row r="203" ht="12.75" customHeight="1">
      <c r="A203" s="321"/>
      <c r="B203" s="321"/>
      <c r="C203" s="321"/>
      <c r="D203" s="321"/>
      <c r="E203" s="321"/>
      <c r="F203" s="321"/>
      <c r="G203" s="321"/>
      <c r="H203" s="321"/>
      <c r="I203" s="321"/>
      <c r="J203" s="321"/>
      <c r="K203" s="321"/>
      <c r="L203" s="321"/>
      <c r="M203" s="321"/>
      <c r="N203" s="321"/>
      <c r="O203" s="321"/>
      <c r="P203" s="321"/>
      <c r="Q203" s="321"/>
      <c r="R203" s="321"/>
      <c r="S203" s="321"/>
      <c r="T203" s="321"/>
      <c r="U203" s="321"/>
      <c r="V203" s="321"/>
      <c r="W203" s="321"/>
      <c r="X203" s="321"/>
      <c r="Y203" s="321"/>
      <c r="Z203" s="321"/>
    </row>
    <row r="204" ht="12.75" customHeight="1">
      <c r="A204" s="321"/>
      <c r="B204" s="321"/>
      <c r="C204" s="321"/>
      <c r="D204" s="321"/>
      <c r="E204" s="321"/>
      <c r="F204" s="321"/>
      <c r="G204" s="321"/>
      <c r="H204" s="321"/>
      <c r="I204" s="321"/>
      <c r="J204" s="321"/>
      <c r="K204" s="321"/>
      <c r="L204" s="321"/>
      <c r="M204" s="321"/>
      <c r="N204" s="321"/>
      <c r="O204" s="321"/>
      <c r="P204" s="321"/>
      <c r="Q204" s="321"/>
      <c r="R204" s="321"/>
      <c r="S204" s="321"/>
      <c r="T204" s="321"/>
      <c r="U204" s="321"/>
      <c r="V204" s="321"/>
      <c r="W204" s="321"/>
      <c r="X204" s="321"/>
      <c r="Y204" s="321"/>
      <c r="Z204" s="321"/>
    </row>
    <row r="205" ht="12.75" customHeight="1">
      <c r="A205" s="321"/>
      <c r="B205" s="321"/>
      <c r="C205" s="321"/>
      <c r="D205" s="321"/>
      <c r="E205" s="321"/>
      <c r="F205" s="321"/>
      <c r="G205" s="321"/>
      <c r="H205" s="321"/>
      <c r="I205" s="321"/>
      <c r="J205" s="321"/>
      <c r="K205" s="321"/>
      <c r="L205" s="321"/>
      <c r="M205" s="321"/>
      <c r="N205" s="321"/>
      <c r="O205" s="321"/>
      <c r="P205" s="321"/>
      <c r="Q205" s="321"/>
      <c r="R205" s="321"/>
      <c r="S205" s="321"/>
      <c r="T205" s="321"/>
      <c r="U205" s="321"/>
      <c r="V205" s="321"/>
      <c r="W205" s="321"/>
      <c r="X205" s="321"/>
      <c r="Y205" s="321"/>
      <c r="Z205" s="321"/>
    </row>
    <row r="206" ht="12.75" customHeight="1">
      <c r="A206" s="321"/>
      <c r="B206" s="321"/>
      <c r="C206" s="321"/>
      <c r="D206" s="321"/>
      <c r="E206" s="321"/>
      <c r="F206" s="321"/>
      <c r="G206" s="321"/>
      <c r="H206" s="321"/>
      <c r="I206" s="321"/>
      <c r="J206" s="321"/>
      <c r="K206" s="321"/>
      <c r="L206" s="321"/>
      <c r="M206" s="321"/>
      <c r="N206" s="321"/>
      <c r="O206" s="321"/>
      <c r="P206" s="321"/>
      <c r="Q206" s="321"/>
      <c r="R206" s="321"/>
      <c r="S206" s="321"/>
      <c r="T206" s="321"/>
      <c r="U206" s="321"/>
      <c r="V206" s="321"/>
      <c r="W206" s="321"/>
      <c r="X206" s="321"/>
      <c r="Y206" s="321"/>
      <c r="Z206" s="321"/>
    </row>
    <row r="207" ht="12.75" customHeight="1">
      <c r="A207" s="321"/>
      <c r="B207" s="321"/>
      <c r="C207" s="321"/>
      <c r="D207" s="321"/>
      <c r="E207" s="321"/>
      <c r="F207" s="321"/>
      <c r="G207" s="321"/>
      <c r="H207" s="321"/>
      <c r="I207" s="321"/>
      <c r="J207" s="321"/>
      <c r="K207" s="321"/>
      <c r="L207" s="321"/>
      <c r="M207" s="321"/>
      <c r="N207" s="321"/>
      <c r="O207" s="321"/>
      <c r="P207" s="321"/>
      <c r="Q207" s="321"/>
      <c r="R207" s="321"/>
      <c r="S207" s="321"/>
      <c r="T207" s="321"/>
      <c r="U207" s="321"/>
      <c r="V207" s="321"/>
      <c r="W207" s="321"/>
      <c r="X207" s="321"/>
      <c r="Y207" s="321"/>
      <c r="Z207" s="321"/>
    </row>
    <row r="208" ht="12.75" customHeight="1">
      <c r="A208" s="321"/>
      <c r="B208" s="321"/>
      <c r="C208" s="321"/>
      <c r="D208" s="321"/>
      <c r="E208" s="321"/>
      <c r="F208" s="321"/>
      <c r="G208" s="321"/>
      <c r="H208" s="321"/>
      <c r="I208" s="321"/>
      <c r="J208" s="321"/>
      <c r="K208" s="321"/>
      <c r="L208" s="321"/>
      <c r="M208" s="321"/>
      <c r="N208" s="321"/>
      <c r="O208" s="321"/>
      <c r="P208" s="321"/>
      <c r="Q208" s="321"/>
      <c r="R208" s="321"/>
      <c r="S208" s="321"/>
      <c r="T208" s="321"/>
      <c r="U208" s="321"/>
      <c r="V208" s="321"/>
      <c r="W208" s="321"/>
      <c r="X208" s="321"/>
      <c r="Y208" s="321"/>
      <c r="Z208" s="321"/>
    </row>
    <row r="209" ht="12.75" customHeight="1">
      <c r="A209" s="321"/>
      <c r="B209" s="321"/>
      <c r="C209" s="321"/>
      <c r="D209" s="321"/>
      <c r="E209" s="321"/>
      <c r="F209" s="321"/>
      <c r="G209" s="321"/>
      <c r="H209" s="321"/>
      <c r="I209" s="321"/>
      <c r="J209" s="321"/>
      <c r="K209" s="321"/>
      <c r="L209" s="321"/>
      <c r="M209" s="321"/>
      <c r="N209" s="321"/>
      <c r="O209" s="321"/>
      <c r="P209" s="321"/>
      <c r="Q209" s="321"/>
      <c r="R209" s="321"/>
      <c r="S209" s="321"/>
      <c r="T209" s="321"/>
      <c r="U209" s="321"/>
      <c r="V209" s="321"/>
      <c r="W209" s="321"/>
      <c r="X209" s="321"/>
      <c r="Y209" s="321"/>
      <c r="Z209" s="321"/>
    </row>
    <row r="210" ht="12.75" customHeight="1">
      <c r="A210" s="321"/>
      <c r="B210" s="321"/>
      <c r="C210" s="321"/>
      <c r="D210" s="321"/>
      <c r="E210" s="321"/>
      <c r="F210" s="321"/>
      <c r="G210" s="321"/>
      <c r="H210" s="321"/>
      <c r="I210" s="321"/>
      <c r="J210" s="321"/>
      <c r="K210" s="321"/>
      <c r="L210" s="321"/>
      <c r="M210" s="321"/>
      <c r="N210" s="321"/>
      <c r="O210" s="321"/>
      <c r="P210" s="321"/>
      <c r="Q210" s="321"/>
      <c r="R210" s="321"/>
      <c r="S210" s="321"/>
      <c r="T210" s="321"/>
      <c r="U210" s="321"/>
      <c r="V210" s="321"/>
      <c r="W210" s="321"/>
      <c r="X210" s="321"/>
      <c r="Y210" s="321"/>
      <c r="Z210" s="321"/>
    </row>
    <row r="211" ht="12.75" customHeight="1">
      <c r="A211" s="321"/>
      <c r="B211" s="321"/>
      <c r="C211" s="321"/>
      <c r="D211" s="321"/>
      <c r="E211" s="321"/>
      <c r="F211" s="321"/>
      <c r="G211" s="321"/>
      <c r="H211" s="321"/>
      <c r="I211" s="321"/>
      <c r="J211" s="321"/>
      <c r="K211" s="321"/>
      <c r="L211" s="321"/>
      <c r="M211" s="321"/>
      <c r="N211" s="321"/>
      <c r="O211" s="321"/>
      <c r="P211" s="321"/>
      <c r="Q211" s="321"/>
      <c r="R211" s="321"/>
      <c r="S211" s="321"/>
      <c r="T211" s="321"/>
      <c r="U211" s="321"/>
      <c r="V211" s="321"/>
      <c r="W211" s="321"/>
      <c r="X211" s="321"/>
      <c r="Y211" s="321"/>
      <c r="Z211" s="321"/>
    </row>
    <row r="212" ht="12.75" customHeight="1">
      <c r="A212" s="321"/>
      <c r="B212" s="321"/>
      <c r="C212" s="321"/>
      <c r="D212" s="321"/>
      <c r="E212" s="321"/>
      <c r="F212" s="321"/>
      <c r="G212" s="321"/>
      <c r="H212" s="321"/>
      <c r="I212" s="321"/>
      <c r="J212" s="321"/>
      <c r="K212" s="321"/>
      <c r="L212" s="321"/>
      <c r="M212" s="321"/>
      <c r="N212" s="321"/>
      <c r="O212" s="321"/>
      <c r="P212" s="321"/>
      <c r="Q212" s="321"/>
      <c r="R212" s="321"/>
      <c r="S212" s="321"/>
      <c r="T212" s="321"/>
      <c r="U212" s="321"/>
      <c r="V212" s="321"/>
      <c r="W212" s="321"/>
      <c r="X212" s="321"/>
      <c r="Y212" s="321"/>
      <c r="Z212" s="321"/>
    </row>
    <row r="213" ht="12.75" customHeight="1">
      <c r="A213" s="321"/>
      <c r="B213" s="321"/>
      <c r="C213" s="321"/>
      <c r="D213" s="321"/>
      <c r="E213" s="321"/>
      <c r="F213" s="321"/>
      <c r="G213" s="321"/>
      <c r="H213" s="321"/>
      <c r="I213" s="321"/>
      <c r="J213" s="321"/>
      <c r="K213" s="321"/>
      <c r="L213" s="321"/>
      <c r="M213" s="321"/>
      <c r="N213" s="321"/>
      <c r="O213" s="321"/>
      <c r="P213" s="321"/>
      <c r="Q213" s="321"/>
      <c r="R213" s="321"/>
      <c r="S213" s="321"/>
      <c r="T213" s="321"/>
      <c r="U213" s="321"/>
      <c r="V213" s="321"/>
      <c r="W213" s="321"/>
      <c r="X213" s="321"/>
      <c r="Y213" s="321"/>
      <c r="Z213" s="321"/>
    </row>
    <row r="214" ht="12.75" customHeight="1">
      <c r="A214" s="321"/>
      <c r="B214" s="321"/>
      <c r="C214" s="321"/>
      <c r="D214" s="321"/>
      <c r="E214" s="321"/>
      <c r="F214" s="321"/>
      <c r="G214" s="321"/>
      <c r="H214" s="321"/>
      <c r="I214" s="321"/>
      <c r="J214" s="321"/>
      <c r="K214" s="321"/>
      <c r="L214" s="321"/>
      <c r="M214" s="321"/>
      <c r="N214" s="321"/>
      <c r="O214" s="321"/>
      <c r="P214" s="321"/>
      <c r="Q214" s="321"/>
      <c r="R214" s="321"/>
      <c r="S214" s="321"/>
      <c r="T214" s="321"/>
      <c r="U214" s="321"/>
      <c r="V214" s="321"/>
      <c r="W214" s="321"/>
      <c r="X214" s="321"/>
      <c r="Y214" s="321"/>
      <c r="Z214" s="321"/>
    </row>
    <row r="215" ht="12.75" customHeight="1">
      <c r="A215" s="321"/>
      <c r="B215" s="321"/>
      <c r="C215" s="321"/>
      <c r="D215" s="321"/>
      <c r="E215" s="321"/>
      <c r="F215" s="321"/>
      <c r="G215" s="321"/>
      <c r="H215" s="321"/>
      <c r="I215" s="321"/>
      <c r="J215" s="321"/>
      <c r="K215" s="321"/>
      <c r="L215" s="321"/>
      <c r="M215" s="321"/>
      <c r="N215" s="321"/>
      <c r="O215" s="321"/>
      <c r="P215" s="321"/>
      <c r="Q215" s="321"/>
      <c r="R215" s="321"/>
      <c r="S215" s="321"/>
      <c r="T215" s="321"/>
      <c r="U215" s="321"/>
      <c r="V215" s="321"/>
      <c r="W215" s="321"/>
      <c r="X215" s="321"/>
      <c r="Y215" s="321"/>
      <c r="Z215" s="321"/>
    </row>
    <row r="216" ht="12.75" customHeight="1">
      <c r="A216" s="321"/>
      <c r="B216" s="321"/>
      <c r="C216" s="321"/>
      <c r="D216" s="321"/>
      <c r="E216" s="321"/>
      <c r="F216" s="321"/>
      <c r="G216" s="321"/>
      <c r="H216" s="321"/>
      <c r="I216" s="321"/>
      <c r="J216" s="321"/>
      <c r="K216" s="321"/>
      <c r="L216" s="321"/>
      <c r="M216" s="321"/>
      <c r="N216" s="321"/>
      <c r="O216" s="321"/>
      <c r="P216" s="321"/>
      <c r="Q216" s="321"/>
      <c r="R216" s="321"/>
      <c r="S216" s="321"/>
      <c r="T216" s="321"/>
      <c r="U216" s="321"/>
      <c r="V216" s="321"/>
      <c r="W216" s="321"/>
      <c r="X216" s="321"/>
      <c r="Y216" s="321"/>
      <c r="Z216" s="321"/>
    </row>
    <row r="217" ht="12.75" customHeight="1">
      <c r="A217" s="321"/>
      <c r="B217" s="321"/>
      <c r="C217" s="321"/>
      <c r="D217" s="321"/>
      <c r="E217" s="321"/>
      <c r="F217" s="321"/>
      <c r="G217" s="321"/>
      <c r="H217" s="321"/>
      <c r="I217" s="321"/>
      <c r="J217" s="321"/>
      <c r="K217" s="321"/>
      <c r="L217" s="321"/>
      <c r="M217" s="321"/>
      <c r="N217" s="321"/>
      <c r="O217" s="321"/>
      <c r="P217" s="321"/>
      <c r="Q217" s="321"/>
      <c r="R217" s="321"/>
      <c r="S217" s="321"/>
      <c r="T217" s="321"/>
      <c r="U217" s="321"/>
      <c r="V217" s="321"/>
      <c r="W217" s="321"/>
      <c r="X217" s="321"/>
      <c r="Y217" s="321"/>
      <c r="Z217" s="321"/>
    </row>
    <row r="218" ht="12.75" customHeight="1">
      <c r="A218" s="321"/>
      <c r="B218" s="321"/>
      <c r="C218" s="321"/>
      <c r="D218" s="321"/>
      <c r="E218" s="321"/>
      <c r="F218" s="321"/>
      <c r="G218" s="321"/>
      <c r="H218" s="321"/>
      <c r="I218" s="321"/>
      <c r="J218" s="321"/>
      <c r="K218" s="321"/>
      <c r="L218" s="321"/>
      <c r="M218" s="321"/>
      <c r="N218" s="321"/>
      <c r="O218" s="321"/>
      <c r="P218" s="321"/>
      <c r="Q218" s="321"/>
      <c r="R218" s="321"/>
      <c r="S218" s="321"/>
      <c r="T218" s="321"/>
      <c r="U218" s="321"/>
      <c r="V218" s="321"/>
      <c r="W218" s="321"/>
      <c r="X218" s="321"/>
      <c r="Y218" s="321"/>
      <c r="Z218" s="321"/>
    </row>
    <row r="219" ht="12.75" customHeight="1">
      <c r="A219" s="321"/>
      <c r="B219" s="321"/>
      <c r="C219" s="321"/>
      <c r="D219" s="321"/>
      <c r="E219" s="321"/>
      <c r="F219" s="321"/>
      <c r="G219" s="321"/>
      <c r="H219" s="321"/>
      <c r="I219" s="321"/>
      <c r="J219" s="321"/>
      <c r="K219" s="321"/>
      <c r="L219" s="321"/>
      <c r="M219" s="321"/>
      <c r="N219" s="321"/>
      <c r="O219" s="321"/>
      <c r="P219" s="321"/>
      <c r="Q219" s="321"/>
      <c r="R219" s="321"/>
      <c r="S219" s="321"/>
      <c r="T219" s="321"/>
      <c r="U219" s="321"/>
      <c r="V219" s="321"/>
      <c r="W219" s="321"/>
      <c r="X219" s="321"/>
      <c r="Y219" s="321"/>
      <c r="Z219" s="321"/>
    </row>
    <row r="220" ht="12.75" customHeight="1">
      <c r="A220" s="321"/>
      <c r="B220" s="321"/>
      <c r="C220" s="321"/>
      <c r="D220" s="321"/>
      <c r="E220" s="321"/>
      <c r="F220" s="321"/>
      <c r="G220" s="321"/>
      <c r="H220" s="321"/>
      <c r="I220" s="321"/>
      <c r="J220" s="321"/>
      <c r="K220" s="321"/>
      <c r="L220" s="321"/>
      <c r="M220" s="321"/>
      <c r="N220" s="321"/>
      <c r="O220" s="321"/>
      <c r="P220" s="321"/>
      <c r="Q220" s="321"/>
      <c r="R220" s="321"/>
      <c r="S220" s="321"/>
      <c r="T220" s="321"/>
      <c r="U220" s="321"/>
      <c r="V220" s="321"/>
      <c r="W220" s="321"/>
      <c r="X220" s="321"/>
      <c r="Y220" s="321"/>
      <c r="Z220" s="3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