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 A HIỀN" sheetId="4" r:id="rId7"/>
    <sheet state="visible" name="CK SHOPEE FOOD" sheetId="5" r:id="rId8"/>
    <sheet state="hidden" name="In HD COLE HAAN" sheetId="6" r:id="rId9"/>
    <sheet state="hidden" name="Sheet1" sheetId="7" r:id="rId10"/>
    <sheet state="hidden" name="Sheet2" sheetId="8" r:id="rId11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</definedNames>
  <calcPr/>
</workbook>
</file>

<file path=xl/sharedStrings.xml><?xml version="1.0" encoding="utf-8"?>
<sst xmlns="http://schemas.openxmlformats.org/spreadsheetml/2006/main" count="312" uniqueCount="238">
  <si>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</si>
  <si>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</si>
  <si>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</si>
  <si>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</si>
  <si>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</si>
  <si>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</si>
  <si>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</si>
  <si>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</si>
  <si>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</si>
  <si>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</si>
  <si>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</si>
  <si>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</si>
  <si>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</si>
  <si>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nước thông cống.</t>
  </si>
  <si>
    <t>đường cát</t>
  </si>
  <si>
    <t>cà chua</t>
  </si>
  <si>
    <t>chổi chà chảo</t>
  </si>
  <si>
    <t>gas</t>
  </si>
  <si>
    <t xml:space="preserve"> hành tây</t>
  </si>
  <si>
    <t>sũa đậu nành</t>
  </si>
  <si>
    <t>gaăng tay</t>
  </si>
  <si>
    <t>cơm nhân viên</t>
  </si>
  <si>
    <t xml:space="preserve">nạp điện thoại quán </t>
  </si>
  <si>
    <t>nước rữa chén</t>
  </si>
  <si>
    <t>boi duong rac</t>
  </si>
  <si>
    <t>cần tàu</t>
  </si>
  <si>
    <t>đậu đỏ</t>
  </si>
  <si>
    <t>dầu ăn</t>
  </si>
  <si>
    <t>tiền xe cô huyền</t>
  </si>
  <si>
    <t>tiền ăn</t>
  </si>
  <si>
    <t>Tiền ăn nhân viên 2 bửa</t>
  </si>
  <si>
    <t>bún tươi</t>
  </si>
  <si>
    <t>riềng</t>
  </si>
  <si>
    <t>ship hàng</t>
  </si>
  <si>
    <t>bún+hủ tiếu</t>
  </si>
  <si>
    <t>giá sống</t>
  </si>
  <si>
    <t>0.5</t>
  </si>
  <si>
    <t>đậu hũ chiên</t>
  </si>
  <si>
    <t>hủ tiếu khô</t>
  </si>
  <si>
    <t>nước rửa chén</t>
  </si>
  <si>
    <t>bàn chải giạt đồ</t>
  </si>
  <si>
    <t>rau muốn lá</t>
  </si>
  <si>
    <t>đậu hà lan</t>
  </si>
  <si>
    <t>xi mang</t>
  </si>
  <si>
    <t>cát</t>
  </si>
  <si>
    <t>đã</t>
  </si>
  <si>
    <t>ốc +bù long</t>
  </si>
  <si>
    <t>co ống nước</t>
  </si>
  <si>
    <t>cải thìa</t>
  </si>
  <si>
    <t>co gas ông nối chử T</t>
  </si>
  <si>
    <t>tiền ăn nhân viên</t>
  </si>
  <si>
    <t xml:space="preserve">ship </t>
  </si>
  <si>
    <t>sả cây</t>
  </si>
  <si>
    <t>bắp non</t>
  </si>
  <si>
    <t>hủ túi</t>
  </si>
  <si>
    <t>chà bông</t>
  </si>
  <si>
    <t>Gas đỉnh xám</t>
  </si>
  <si>
    <t>giấy lâu mặt</t>
  </si>
  <si>
    <t>gấy lau mặt</t>
  </si>
  <si>
    <t>chả cua 500g</t>
  </si>
  <si>
    <t>mọc viên</t>
  </si>
  <si>
    <t>xe ship chả cua</t>
  </si>
  <si>
    <t>đậu phộng</t>
  </si>
  <si>
    <t>chuyển khoản</t>
  </si>
  <si>
    <t xml:space="preserve"> muối</t>
  </si>
  <si>
    <t>com nhân viên</t>
  </si>
  <si>
    <t>chị cầm đồ</t>
  </si>
  <si>
    <t>tien com nhân viên</t>
  </si>
  <si>
    <t>cơm nhân viên tại quán</t>
  </si>
  <si>
    <t>cơm nhân viên tại qán</t>
  </si>
  <si>
    <t>tiền  chả cua +ship 50k</t>
  </si>
  <si>
    <t>Chuyển khoản</t>
  </si>
  <si>
    <t xml:space="preserve">giấy In nhiệt </t>
  </si>
  <si>
    <t>gas bình bò 45 kg</t>
  </si>
  <si>
    <t>công ứng luong</t>
  </si>
  <si>
    <t>Cơm nhân viên</t>
  </si>
  <si>
    <t xml:space="preserve">bún tươi </t>
  </si>
  <si>
    <t>đàu ăn</t>
  </si>
  <si>
    <t>uông hút nhựa</t>
  </si>
  <si>
    <t>anh hiền lấy</t>
  </si>
  <si>
    <t>hủ tiếu</t>
  </si>
  <si>
    <t>cà rốt</t>
  </si>
  <si>
    <t>gas đinh xám</t>
  </si>
  <si>
    <t>Tèo ứng tiền</t>
  </si>
  <si>
    <t xml:space="preserve">vũ ứng </t>
  </si>
  <si>
    <t>tiền rác</t>
  </si>
  <si>
    <t xml:space="preserve">muối </t>
  </si>
  <si>
    <t>khăn giấy</t>
  </si>
  <si>
    <t>nuóc rửa chén</t>
  </si>
  <si>
    <t>máy lạnh</t>
  </si>
  <si>
    <t>thiếu 250k</t>
  </si>
  <si>
    <t>ông ruột gà</t>
  </si>
  <si>
    <t>đậu xanh</t>
  </si>
  <si>
    <t>mướp hương</t>
  </si>
  <si>
    <t>hu tíu</t>
  </si>
  <si>
    <t>tiền cơm nhân viên</t>
  </si>
  <si>
    <t xml:space="preserve">ship tinh dầu </t>
  </si>
  <si>
    <t>bào sợi</t>
  </si>
  <si>
    <t>sửa qạt</t>
  </si>
  <si>
    <t>tinh dầu</t>
  </si>
  <si>
    <t>dưa leo</t>
  </si>
  <si>
    <t>hành tây</t>
  </si>
  <si>
    <t>tỏi</t>
  </si>
  <si>
    <t>0.3</t>
  </si>
  <si>
    <t>nấm đông cô khô</t>
  </si>
  <si>
    <t xml:space="preserve">giá </t>
  </si>
  <si>
    <t>QUANG ỨNG TIỀN</t>
  </si>
  <si>
    <t>Băng keo</t>
  </si>
  <si>
    <t>bịch sốp</t>
  </si>
  <si>
    <t>ớt sừng+ bông chuối bào+ khèo nèo</t>
  </si>
  <si>
    <t>ngò rí</t>
  </si>
  <si>
    <t>đậu hủ chiên</t>
  </si>
  <si>
    <t>bún tươi +hủ tiếu</t>
  </si>
  <si>
    <t>cây chà chảo+ chổi quết nhà</t>
  </si>
  <si>
    <t>chanh không hạt</t>
  </si>
  <si>
    <t>cồn lẩu</t>
  </si>
  <si>
    <t>nấm rơm</t>
  </si>
  <si>
    <t>khoai môn</t>
  </si>
  <si>
    <t>khoai tây</t>
  </si>
  <si>
    <t>gas đỉnh xám</t>
  </si>
  <si>
    <t>chai tẩy bồn cầu</t>
  </si>
  <si>
    <t>hành tím</t>
  </si>
  <si>
    <t>hủ tiếu xào</t>
  </si>
  <si>
    <t>tiền mạng</t>
  </si>
  <si>
    <t xml:space="preserve">dầu ăn </t>
  </si>
  <si>
    <t>giấy lau miệng</t>
  </si>
  <si>
    <t>nhật ứng lương</t>
  </si>
  <si>
    <t>muối iot</t>
  </si>
  <si>
    <t xml:space="preserve">hủ tíu </t>
  </si>
  <si>
    <t>nấm hải sản</t>
  </si>
  <si>
    <t>nấm linh chi trắng</t>
  </si>
  <si>
    <t>hành lá</t>
  </si>
  <si>
    <t>ớt sùng</t>
  </si>
  <si>
    <t>chuối bào</t>
  </si>
  <si>
    <t xml:space="preserve"> công ứng </t>
  </si>
  <si>
    <t>nước tương</t>
  </si>
  <si>
    <t>giá sông</t>
  </si>
  <si>
    <t>cây lau nhà</t>
  </si>
  <si>
    <t>đậu bí bo</t>
  </si>
  <si>
    <t>đậu phông cơm trộn</t>
  </si>
  <si>
    <t>bột năng thái lan</t>
  </si>
  <si>
    <t>gas đỉnh xám q4</t>
  </si>
  <si>
    <t>gás đinh xám q7</t>
  </si>
  <si>
    <t>dầu ăn nakydaco</t>
  </si>
  <si>
    <t>dầu ăn  cái lân</t>
  </si>
  <si>
    <t>bun tươi</t>
  </si>
  <si>
    <t>com nhâ n viên</t>
  </si>
  <si>
    <t>chả cua</t>
  </si>
  <si>
    <t>chả rong</t>
  </si>
  <si>
    <t>ships hàng cho khach</t>
  </si>
  <si>
    <t>ship chả cua</t>
  </si>
  <si>
    <t>anh hiền 94k khách 30</t>
  </si>
  <si>
    <t>mướp</t>
  </si>
  <si>
    <t>giá</t>
  </si>
  <si>
    <t>bún</t>
  </si>
  <si>
    <t>sà lách xanh</t>
  </si>
  <si>
    <t>dầu hòa</t>
  </si>
  <si>
    <t>đông cô</t>
  </si>
  <si>
    <t>đậu hủ nhật</t>
  </si>
  <si>
    <t>cá lóc phương loan</t>
  </si>
  <si>
    <t>chanh</t>
  </si>
  <si>
    <t>đường phèn</t>
  </si>
  <si>
    <t>bóng đèn</t>
  </si>
  <si>
    <t>nước mắm liên thành 300ml</t>
  </si>
  <si>
    <t>bó xôi</t>
  </si>
  <si>
    <t>bắp non vỉ</t>
  </si>
  <si>
    <t>nước đá tháng 7</t>
  </si>
  <si>
    <t>59 bao</t>
  </si>
  <si>
    <t>nước mắm liên thành 500ml</t>
  </si>
  <si>
    <t xml:space="preserve">minh ứng </t>
  </si>
  <si>
    <t>hủ tíu khô</t>
  </si>
  <si>
    <t>ship 48k</t>
  </si>
  <si>
    <t>ớt sừng</t>
  </si>
  <si>
    <t>sả bằm, tỏi bằm, ớt say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</si>
  <si>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</si>
  <si>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</si>
  <si>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</si>
  <si>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</si>
  <si>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</si>
  <si>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</si>
  <si>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</si>
  <si>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</si>
  <si>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</si>
  <si>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</si>
  <si>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</si>
  <si>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</si>
  <si>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</si>
  <si>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</si>
  <si>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</si>
  <si>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</si>
  <si>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</si>
  <si>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</si>
  <si>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off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</si>
  <si>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</si>
  <si>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</si>
  <si>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</si>
  <si>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</si>
  <si>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</si>
  <si>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</si>
  <si>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</si>
  <si>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</si>
  <si>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</si>
  <si>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</si>
  <si>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</si>
  <si>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</si>
  <si>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</si>
  <si>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</si>
  <si>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</si>
  <si>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</si>
  <si>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</si>
  <si>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Ghi chú giao tiền anh hải</t>
  </si>
  <si>
    <t>VÍ MOMO</t>
  </si>
  <si>
    <t>now</t>
  </si>
  <si>
    <t xml:space="preserve">GRAB </t>
  </si>
  <si>
    <t>BAEMIN</t>
  </si>
  <si>
    <t>C. KHOẢN</t>
  </si>
  <si>
    <t>TỔNG</t>
  </si>
  <si>
    <t>bảng quận 4</t>
  </si>
  <si>
    <t>Gas quận 4</t>
  </si>
  <si>
    <t>tiền điện 7</t>
  </si>
  <si>
    <t>ck gas 7/10</t>
  </si>
  <si>
    <t xml:space="preserve"> anh hiền lấy</t>
  </si>
  <si>
    <t>gas q4</t>
  </si>
  <si>
    <t>vu ứng</t>
  </si>
  <si>
    <t>TTiền tinh dầu</t>
  </si>
  <si>
    <t>nhật ứng</t>
  </si>
  <si>
    <t>tiền giấy ăn</t>
  </si>
  <si>
    <t>thiếu  250k</t>
  </si>
  <si>
    <t>thieu 270k</t>
  </si>
  <si>
    <t>GIÁ TRỊ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</si>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</sst>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/m/yyyy"/>
    <numFmt numFmtId="169" formatCode="d.m"/>
    <numFmt numFmtId="170" formatCode="_(&quot;$&quot;* #,##0_);_(&quot;$&quot;* \(#,##0\);_(&quot;$&quot;* &quot;-&quot;_);_(@_)"/>
  </numFmts>
  <fonts count="84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color theme="1"/>
      <name val="Calibri"/>
      <scheme val="minor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b/>
      <sz val="14.0"/>
      <color rgb="FF000000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FF0000"/>
      <name val="Arial"/>
    </font>
    <font>
      <b/>
      <i/>
      <sz val="14.0"/>
      <color rgb="FF000000"/>
      <name val="Arial"/>
    </font>
    <font>
      <sz val="12.0"/>
      <color rgb="FF000000"/>
      <name val="Arial"/>
    </font>
    <font>
      <b/>
      <sz val="15.0"/>
      <color theme="1"/>
      <name val="Calibri"/>
    </font>
    <font>
      <b/>
      <sz val="12.0"/>
      <color rgb="FFFF0000"/>
      <name val="Calibri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color theme="1"/>
      <name val="Calibri"/>
    </font>
    <font>
      <b/>
      <sz val="15.0"/>
      <color rgb="FF000000"/>
      <name val="Arial"/>
    </font>
    <font>
      <b/>
      <sz val="14.0"/>
      <color theme="1"/>
      <name val="Arial"/>
    </font>
    <font>
      <b/>
      <sz val="15.0"/>
      <color theme="1"/>
      <name val="Calibri"/>
      <scheme val="minor"/>
    </font>
    <font>
      <b/>
      <sz val="12.0"/>
      <color theme="1"/>
      <name val="Arial"/>
    </font>
    <font>
      <sz val="12.0"/>
      <color rgb="FF00FF00"/>
      <name val="Arial"/>
    </font>
    <font>
      <sz val="12.0"/>
      <color rgb="FFFF0000"/>
      <name val="Calibri"/>
    </font>
    <font>
      <sz val="11.0"/>
      <color theme="1"/>
      <name val="Calibri"/>
    </font>
    <font>
      <b/>
      <color rgb="FFFF0000"/>
      <name val="Calibri"/>
      <scheme val="minor"/>
    </font>
    <font>
      <b/>
      <sz val="14.0"/>
      <color rgb="FF000000"/>
      <name val="Calibri"/>
      <scheme val="minor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4.0"/>
      <color rgb="FFFF0000"/>
      <name val="Arial"/>
    </font>
    <font>
      <b/>
      <sz val="13.0"/>
      <color rgb="FF000000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sz val="10.0"/>
      <color theme="1"/>
      <name val="Open Sans"/>
    </font>
    <font>
      <b/>
      <sz val="20.0"/>
      <color rgb="FF000000"/>
      <name val="Inconsolata"/>
    </font>
    <font>
      <b/>
      <sz val="18.0"/>
      <color rgb="FF000000"/>
      <name val="Inconsolata"/>
    </font>
    <font>
      <b/>
      <i/>
      <sz val="18.0"/>
      <color rgb="FFFF0000"/>
      <name val="Open Sans"/>
    </font>
    <font>
      <sz val="14.0"/>
      <color rgb="FF000000"/>
      <name val="Open Sans"/>
    </font>
    <font>
      <b/>
      <sz val="14.0"/>
      <color rgb="FF000000"/>
      <name val="Open Sans"/>
    </font>
    <font>
      <b/>
      <i/>
      <sz val="12.0"/>
      <color rgb="FF000000"/>
      <name val="Open Sans"/>
    </font>
    <font>
      <sz val="10.0"/>
      <color rgb="FFFF0000"/>
      <name val="Open Sans"/>
    </font>
    <font>
      <sz val="12.0"/>
      <color rgb="FFFF0000"/>
      <name val="Calibri"/>
      <scheme val="minor"/>
    </font>
    <font>
      <sz val="11.0"/>
      <color rgb="FF000000"/>
      <name val="Open Sans"/>
    </font>
    <font>
      <sz val="11.0"/>
      <color rgb="FFFF0000"/>
      <name val="Open Sans"/>
    </font>
    <font>
      <sz val="20.0"/>
      <color rgb="FFFF0000"/>
      <name val="Open Sans"/>
    </font>
    <font>
      <sz val="14.0"/>
      <color rgb="FFFF0000"/>
      <name val="Open Sans"/>
    </font>
    <font>
      <sz val="12.0"/>
      <color rgb="FFFF0000"/>
      <name val="Open Sans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4.0"/>
      <color theme="1"/>
      <name val="Open Sans"/>
    </font>
    <font>
      <sz val="14.0"/>
      <color theme="1"/>
      <name val="Calibri"/>
    </font>
    <font>
      <sz val="12.0"/>
      <color theme="1"/>
      <name val="&quot;Times New Roman&quot;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3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4" fontId="11" numFmtId="164" xfId="0" applyAlignment="1" applyBorder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0" fontId="12" numFmtId="0" xfId="0" applyBorder="1" applyFont="1"/>
    <xf borderId="2" fillId="4" fontId="13" numFmtId="164" xfId="0" applyAlignment="1" applyBorder="1" applyFont="1" applyNumberFormat="1">
      <alignment readingOrder="0"/>
    </xf>
    <xf borderId="1" fillId="4" fontId="12" numFmtId="0" xfId="0" applyAlignment="1" applyBorder="1" applyFont="1">
      <alignment readingOrder="0"/>
    </xf>
    <xf borderId="2" fillId="5" fontId="11" numFmtId="164" xfId="0" applyAlignment="1" applyBorder="1" applyFill="1" applyFont="1" applyNumberForma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9" numFmtId="1" xfId="0" applyAlignment="1" applyBorder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2" fillId="6" fontId="17" numFmtId="0" xfId="0" applyAlignment="1" applyBorder="1" applyFill="1" applyFont="1">
      <alignment readingOrder="0"/>
    </xf>
    <xf borderId="0" fillId="0" fontId="18" numFmtId="0" xfId="0" applyAlignment="1" applyFont="1">
      <alignment horizontal="left"/>
    </xf>
    <xf borderId="1" fillId="4" fontId="19" numFmtId="0" xfId="0" applyAlignment="1" applyBorder="1" applyFont="1">
      <alignment horizontal="center"/>
    </xf>
    <xf borderId="2" fillId="4" fontId="20" numFmtId="166" xfId="0" applyAlignment="1" applyBorder="1" applyFont="1" applyNumberFormat="1">
      <alignment horizontal="center"/>
    </xf>
    <xf borderId="0" fillId="0" fontId="21" numFmtId="166" xfId="0" applyAlignment="1" applyFont="1" applyNumberFormat="1">
      <alignment horizontal="right"/>
    </xf>
    <xf borderId="0" fillId="0" fontId="16" numFmtId="0" xfId="0" applyFont="1"/>
    <xf borderId="2" fillId="7" fontId="22" numFmtId="14" xfId="0" applyBorder="1" applyFill="1" applyFont="1" applyNumberFormat="1"/>
    <xf borderId="3" fillId="8" fontId="23" numFmtId="0" xfId="0" applyAlignment="1" applyBorder="1" applyFill="1" applyFont="1">
      <alignment horizontal="center" shrinkToFit="0" vertical="center" wrapText="1"/>
    </xf>
    <xf borderId="3" fillId="8" fontId="22" numFmtId="0" xfId="0" applyAlignment="1" applyBorder="1" applyFont="1">
      <alignment horizontal="left" vertical="center"/>
    </xf>
    <xf borderId="3" fillId="8" fontId="23" numFmtId="0" xfId="0" applyAlignment="1" applyBorder="1" applyFont="1">
      <alignment horizontal="center" vertical="center"/>
    </xf>
    <xf borderId="3" fillId="8" fontId="24" numFmtId="0" xfId="0" applyAlignment="1" applyBorder="1" applyFont="1">
      <alignment horizontal="center" vertical="center"/>
    </xf>
    <xf borderId="2" fillId="8" fontId="20" numFmtId="166" xfId="0" applyAlignment="1" applyBorder="1" applyFont="1" applyNumberFormat="1">
      <alignment horizontal="center"/>
    </xf>
    <xf borderId="4" fillId="9" fontId="23" numFmtId="166" xfId="0" applyAlignment="1" applyBorder="1" applyFill="1" applyFont="1" applyNumberFormat="1">
      <alignment horizontal="right" vertical="center"/>
    </xf>
    <xf borderId="0" fillId="4" fontId="25" numFmtId="167" xfId="0" applyAlignment="1" applyFont="1" applyNumberFormat="1">
      <alignment horizontal="center"/>
    </xf>
    <xf borderId="0" fillId="4" fontId="25" numFmtId="0" xfId="0" applyAlignment="1" applyFont="1">
      <alignment horizontal="center"/>
    </xf>
    <xf borderId="0" fillId="4" fontId="16" numFmtId="0" xfId="0" applyFont="1"/>
    <xf borderId="2" fillId="10" fontId="17" numFmtId="14" xfId="0" applyAlignment="1" applyBorder="1" applyFill="1" applyFont="1" applyNumberFormat="1">
      <alignment readingOrder="0"/>
    </xf>
    <xf borderId="2" fillId="10" fontId="25" numFmtId="0" xfId="0" applyAlignment="1" applyBorder="1" applyFont="1">
      <alignment horizontal="center" shrinkToFit="0" wrapText="1"/>
    </xf>
    <xf borderId="2" fillId="10" fontId="26" numFmtId="0" xfId="0" applyAlignment="1" applyBorder="1" applyFont="1">
      <alignment horizontal="left" readingOrder="0"/>
    </xf>
    <xf borderId="2" fillId="10" fontId="25" numFmtId="0" xfId="0" applyAlignment="1" applyBorder="1" applyFont="1">
      <alignment horizontal="center" readingOrder="0"/>
    </xf>
    <xf borderId="2" fillId="10" fontId="27" numFmtId="0" xfId="0" applyAlignment="1" applyBorder="1" applyFont="1">
      <alignment horizontal="center" readingOrder="0"/>
    </xf>
    <xf borderId="2" fillId="10" fontId="20" numFmtId="166" xfId="0" applyAlignment="1" applyBorder="1" applyFont="1" applyNumberFormat="1">
      <alignment horizontal="center" readingOrder="0"/>
    </xf>
    <xf borderId="2" fillId="10" fontId="28" numFmtId="166" xfId="0" applyAlignment="1" applyBorder="1" applyFont="1" applyNumberFormat="1">
      <alignment horizontal="right" readingOrder="0"/>
    </xf>
    <xf borderId="2" fillId="10" fontId="12" numFmtId="0" xfId="0" applyBorder="1" applyFont="1"/>
    <xf borderId="1" fillId="11" fontId="15" numFmtId="0" xfId="0" applyBorder="1" applyFill="1" applyFont="1"/>
    <xf borderId="1" fillId="4" fontId="15" numFmtId="0" xfId="0" applyBorder="1" applyFont="1"/>
    <xf borderId="0" fillId="4" fontId="15" numFmtId="0" xfId="0" applyFont="1"/>
    <xf borderId="2" fillId="11" fontId="17" numFmtId="14" xfId="0" applyAlignment="1" applyBorder="1" applyFont="1" applyNumberFormat="1">
      <alignment readingOrder="0"/>
    </xf>
    <xf borderId="2" fillId="11" fontId="25" numFmtId="0" xfId="0" applyAlignment="1" applyBorder="1" applyFont="1">
      <alignment horizontal="center" shrinkToFit="0" wrapText="1"/>
    </xf>
    <xf borderId="2" fillId="11" fontId="26" numFmtId="0" xfId="0" applyAlignment="1" applyBorder="1" applyFont="1">
      <alignment horizontal="left" readingOrder="0"/>
    </xf>
    <xf borderId="2" fillId="11" fontId="25" numFmtId="0" xfId="0" applyAlignment="1" applyBorder="1" applyFont="1">
      <alignment horizontal="center"/>
    </xf>
    <xf borderId="2" fillId="11" fontId="27" numFmtId="0" xfId="0" applyAlignment="1" applyBorder="1" applyFont="1">
      <alignment horizontal="center" readingOrder="0"/>
    </xf>
    <xf borderId="2" fillId="11" fontId="20" numFmtId="166" xfId="0" applyAlignment="1" applyBorder="1" applyFont="1" applyNumberFormat="1">
      <alignment horizontal="center" readingOrder="0"/>
    </xf>
    <xf borderId="2" fillId="11" fontId="28" numFmtId="166" xfId="0" applyAlignment="1" applyBorder="1" applyFont="1" applyNumberFormat="1">
      <alignment horizontal="right" readingOrder="0"/>
    </xf>
    <xf borderId="2" fillId="11" fontId="12" numFmtId="0" xfId="0" applyBorder="1" applyFont="1"/>
    <xf borderId="2" fillId="11" fontId="17" numFmtId="0" xfId="0" applyAlignment="1" applyBorder="1" applyFont="1">
      <alignment readingOrder="0"/>
    </xf>
    <xf borderId="2" fillId="11" fontId="22" numFmtId="0" xfId="0" applyAlignment="1" applyBorder="1" applyFont="1">
      <alignment horizontal="center" readingOrder="0"/>
    </xf>
    <xf borderId="2" fillId="11" fontId="29" numFmtId="166" xfId="0" applyAlignment="1" applyBorder="1" applyFont="1" applyNumberFormat="1">
      <alignment readingOrder="0"/>
    </xf>
    <xf borderId="2" fillId="11" fontId="22" numFmtId="166" xfId="0" applyAlignment="1" applyBorder="1" applyFont="1" applyNumberFormat="1">
      <alignment horizontal="right" readingOrder="0"/>
    </xf>
    <xf borderId="1" fillId="11" fontId="30" numFmtId="0" xfId="0" applyBorder="1" applyFont="1"/>
    <xf borderId="1" fillId="4" fontId="30" numFmtId="0" xfId="0" applyBorder="1" applyFont="1"/>
    <xf borderId="0" fillId="4" fontId="30" numFmtId="0" xfId="0" applyFont="1"/>
    <xf borderId="2" fillId="11" fontId="25" numFmtId="0" xfId="0" applyBorder="1" applyFont="1"/>
    <xf borderId="2" fillId="11" fontId="27" numFmtId="3" xfId="0" applyAlignment="1" applyBorder="1" applyFont="1" applyNumberFormat="1">
      <alignment horizontal="center" readingOrder="0"/>
    </xf>
    <xf borderId="0" fillId="11" fontId="31" numFmtId="0" xfId="0" applyAlignment="1" applyFont="1">
      <alignment readingOrder="0" vertical="bottom"/>
    </xf>
    <xf borderId="0" fillId="11" fontId="28" numFmtId="166" xfId="0" applyAlignment="1" applyFont="1" applyNumberFormat="1">
      <alignment horizontal="right" readingOrder="0" vertical="bottom"/>
    </xf>
    <xf borderId="2" fillId="11" fontId="17" numFmtId="14" xfId="0" applyBorder="1" applyFont="1" applyNumberFormat="1"/>
    <xf borderId="2" fillId="11" fontId="31" numFmtId="0" xfId="0" applyAlignment="1" applyBorder="1" applyFont="1">
      <alignment readingOrder="0" vertical="bottom"/>
    </xf>
    <xf borderId="2" fillId="11" fontId="32" numFmtId="3" xfId="0" applyAlignment="1" applyBorder="1" applyFont="1" applyNumberFormat="1">
      <alignment horizontal="center" readingOrder="0"/>
    </xf>
    <xf borderId="2" fillId="11" fontId="28" numFmtId="166" xfId="0" applyAlignment="1" applyBorder="1" applyFont="1" applyNumberFormat="1">
      <alignment horizontal="right" readingOrder="0" vertical="bottom"/>
    </xf>
    <xf borderId="2" fillId="11" fontId="25" numFmtId="0" xfId="0" applyAlignment="1" applyBorder="1" applyFont="1">
      <alignment vertical="center"/>
    </xf>
    <xf borderId="2" fillId="11" fontId="25" numFmtId="0" xfId="0" applyAlignment="1" applyBorder="1" applyFont="1">
      <alignment readingOrder="0"/>
    </xf>
    <xf borderId="2" fillId="11" fontId="17" numFmtId="168" xfId="0" applyAlignment="1" applyBorder="1" applyFont="1" applyNumberFormat="1">
      <alignment readingOrder="0"/>
    </xf>
    <xf borderId="0" fillId="11" fontId="30" numFmtId="0" xfId="0" applyFont="1"/>
    <xf borderId="2" fillId="10" fontId="25" numFmtId="0" xfId="0" applyBorder="1" applyFont="1"/>
    <xf borderId="2" fillId="11" fontId="27" numFmtId="169" xfId="0" applyAlignment="1" applyBorder="1" applyFont="1" applyNumberFormat="1">
      <alignment horizontal="center" readingOrder="0"/>
    </xf>
    <xf borderId="2" fillId="11" fontId="26" numFmtId="170" xfId="0" applyAlignment="1" applyBorder="1" applyFont="1" applyNumberFormat="1">
      <alignment horizontal="left" readingOrder="0"/>
    </xf>
    <xf borderId="2" fillId="11" fontId="17" numFmtId="165" xfId="0" applyAlignment="1" applyBorder="1" applyFont="1" applyNumberFormat="1">
      <alignment readingOrder="0"/>
    </xf>
    <xf borderId="2" fillId="10" fontId="17" numFmtId="165" xfId="0" applyAlignment="1" applyBorder="1" applyFont="1" applyNumberFormat="1">
      <alignment readingOrder="0"/>
    </xf>
    <xf borderId="2" fillId="10" fontId="33" numFmtId="0" xfId="0" applyBorder="1" applyFont="1"/>
    <xf borderId="2" fillId="10" fontId="17" numFmtId="0" xfId="0" applyAlignment="1" applyBorder="1" applyFont="1">
      <alignment horizontal="left" readingOrder="0"/>
    </xf>
    <xf borderId="2" fillId="10" fontId="24" numFmtId="0" xfId="0" applyAlignment="1" applyBorder="1" applyFont="1">
      <alignment horizontal="center" readingOrder="0"/>
    </xf>
    <xf borderId="2" fillId="10" fontId="34" numFmtId="166" xfId="0" applyAlignment="1" applyBorder="1" applyFont="1" applyNumberFormat="1">
      <alignment horizontal="right" readingOrder="0"/>
    </xf>
    <xf borderId="2" fillId="11" fontId="33" numFmtId="0" xfId="0" applyBorder="1" applyFont="1"/>
    <xf borderId="0" fillId="11" fontId="35" numFmtId="0" xfId="0" applyFont="1"/>
    <xf borderId="0" fillId="4" fontId="35" numFmtId="0" xfId="0" applyFont="1"/>
    <xf borderId="2" fillId="11" fontId="28" numFmtId="0" xfId="0" applyBorder="1" applyFont="1"/>
    <xf borderId="0" fillId="11" fontId="28" numFmtId="0" xfId="0" applyFont="1"/>
    <xf borderId="0" fillId="4" fontId="28" numFmtId="0" xfId="0" applyFont="1"/>
    <xf borderId="2" fillId="11" fontId="26" numFmtId="0" xfId="0" applyAlignment="1" applyBorder="1" applyFont="1">
      <alignment readingOrder="0" vertical="bottom"/>
    </xf>
    <xf borderId="5" fillId="11" fontId="36" numFmtId="0" xfId="0" applyAlignment="1" applyBorder="1" applyFont="1">
      <alignment vertical="bottom"/>
    </xf>
    <xf borderId="5" fillId="11" fontId="36" numFmtId="169" xfId="0" applyAlignment="1" applyBorder="1" applyFont="1" applyNumberFormat="1">
      <alignment vertical="bottom"/>
    </xf>
    <xf borderId="5" fillId="11" fontId="36" numFmtId="166" xfId="0" applyAlignment="1" applyBorder="1" applyFont="1" applyNumberFormat="1">
      <alignment vertical="bottom"/>
    </xf>
    <xf borderId="5" fillId="11" fontId="28" numFmtId="166" xfId="0" applyAlignment="1" applyBorder="1" applyFont="1" applyNumberFormat="1">
      <alignment horizontal="right" readingOrder="0" vertical="bottom"/>
    </xf>
    <xf borderId="2" fillId="11" fontId="25" numFmtId="170" xfId="0" applyBorder="1" applyFont="1" applyNumberFormat="1"/>
    <xf borderId="0" fillId="11" fontId="30" numFmtId="170" xfId="0" applyFont="1" applyNumberFormat="1"/>
    <xf borderId="0" fillId="4" fontId="30" numFmtId="170" xfId="0" applyFont="1" applyNumberFormat="1"/>
    <xf borderId="2" fillId="11" fontId="26" numFmtId="0" xfId="0" applyAlignment="1" applyBorder="1" applyFont="1">
      <alignment horizontal="left" readingOrder="0" shrinkToFit="0" wrapText="1"/>
    </xf>
    <xf borderId="6" fillId="11" fontId="25" numFmtId="0" xfId="0" applyBorder="1" applyFont="1"/>
    <xf borderId="6" fillId="11" fontId="26" numFmtId="0" xfId="0" applyAlignment="1" applyBorder="1" applyFont="1">
      <alignment horizontal="left" readingOrder="0"/>
    </xf>
    <xf borderId="6" fillId="11" fontId="27" numFmtId="0" xfId="0" applyAlignment="1" applyBorder="1" applyFont="1">
      <alignment horizontal="center" readingOrder="0"/>
    </xf>
    <xf borderId="2" fillId="5" fontId="26" numFmtId="0" xfId="0" applyAlignment="1" applyBorder="1" applyFont="1">
      <alignment horizontal="left" readingOrder="0"/>
    </xf>
    <xf borderId="2" fillId="5" fontId="25" numFmtId="0" xfId="0" applyBorder="1" applyFont="1"/>
    <xf borderId="2" fillId="5" fontId="27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 readingOrder="0"/>
    </xf>
    <xf borderId="2" fillId="5" fontId="28" numFmtId="166" xfId="0" applyAlignment="1" applyBorder="1" applyFont="1" applyNumberFormat="1">
      <alignment horizontal="right" readingOrder="0"/>
    </xf>
    <xf borderId="2" fillId="5" fontId="25" numFmtId="0" xfId="0" applyAlignment="1" applyBorder="1" applyFont="1">
      <alignment readingOrder="0"/>
    </xf>
    <xf borderId="2" fillId="11" fontId="25" numFmtId="3" xfId="0" applyBorder="1" applyFont="1" applyNumberFormat="1"/>
    <xf borderId="2" fillId="10" fontId="25" numFmtId="3" xfId="0" applyBorder="1" applyFont="1" applyNumberFormat="1"/>
    <xf borderId="2" fillId="5" fontId="25" numFmtId="3" xfId="0" applyAlignment="1" applyBorder="1" applyFont="1" applyNumberFormat="1">
      <alignment readingOrder="0"/>
    </xf>
    <xf borderId="2" fillId="10" fontId="17" numFmtId="168" xfId="0" applyAlignment="1" applyBorder="1" applyFont="1" applyNumberFormat="1">
      <alignment readingOrder="0"/>
    </xf>
    <xf borderId="2" fillId="10" fontId="27" numFmtId="3" xfId="0" applyAlignment="1" applyBorder="1" applyFont="1" applyNumberFormat="1">
      <alignment horizontal="center" readingOrder="0"/>
    </xf>
    <xf borderId="2" fillId="11" fontId="30" numFmtId="0" xfId="0" applyBorder="1" applyFont="1"/>
    <xf borderId="2" fillId="11" fontId="37" numFmtId="0" xfId="0" applyAlignment="1" applyBorder="1" applyFont="1">
      <alignment horizontal="left" readingOrder="0"/>
    </xf>
    <xf borderId="2" fillId="11" fontId="38" numFmtId="0" xfId="0" applyAlignment="1" applyBorder="1" applyFont="1">
      <alignment horizontal="left" readingOrder="0"/>
    </xf>
    <xf borderId="0" fillId="11" fontId="39" numFmtId="0" xfId="0" applyAlignment="1" applyFont="1">
      <alignment readingOrder="0"/>
    </xf>
    <xf borderId="2" fillId="5" fontId="40" numFmtId="0" xfId="0" applyAlignment="1" applyBorder="1" applyFont="1">
      <alignment horizontal="center" readingOrder="0"/>
    </xf>
    <xf borderId="2" fillId="5" fontId="38" numFmtId="166" xfId="0" applyAlignment="1" applyBorder="1" applyFont="1" applyNumberFormat="1">
      <alignment horizontal="center" readingOrder="0"/>
    </xf>
    <xf borderId="2" fillId="5" fontId="17" numFmtId="14" xfId="0" applyAlignment="1" applyBorder="1" applyFont="1" applyNumberFormat="1">
      <alignment readingOrder="0"/>
    </xf>
    <xf borderId="5" fillId="11" fontId="12" numFmtId="0" xfId="0" applyBorder="1" applyFont="1"/>
    <xf borderId="5" fillId="4" fontId="25" numFmtId="0" xfId="0" applyAlignment="1" applyBorder="1" applyFont="1">
      <alignment horizontal="right"/>
    </xf>
    <xf borderId="5" fillId="4" fontId="12" numFmtId="0" xfId="0" applyBorder="1" applyFont="1"/>
    <xf borderId="2" fillId="11" fontId="41" numFmtId="0" xfId="0" applyBorder="1" applyFont="1"/>
    <xf borderId="2" fillId="11" fontId="20" numFmtId="166" xfId="0" applyAlignment="1" applyBorder="1" applyFont="1" applyNumberFormat="1">
      <alignment horizontal="center"/>
    </xf>
    <xf borderId="2" fillId="11" fontId="25" numFmtId="0" xfId="0" applyAlignment="1" applyBorder="1" applyFont="1">
      <alignment horizontal="left" readingOrder="0"/>
    </xf>
    <xf borderId="2" fillId="11" fontId="20" numFmtId="166" xfId="0" applyAlignment="1" applyBorder="1" applyFont="1" applyNumberFormat="1">
      <alignment horizontal="left" readingOrder="0"/>
    </xf>
    <xf borderId="2" fillId="5" fontId="17" numFmtId="14" xfId="0" applyBorder="1" applyFont="1" applyNumberFormat="1"/>
    <xf borderId="2" fillId="5" fontId="20" numFmtId="166" xfId="0" applyAlignment="1" applyBorder="1" applyFont="1" applyNumberFormat="1">
      <alignment horizontal="center"/>
    </xf>
    <xf borderId="2" fillId="10" fontId="37" numFmtId="0" xfId="0" applyAlignment="1" applyBorder="1" applyFont="1">
      <alignment horizontal="left" readingOrder="0"/>
    </xf>
    <xf borderId="2" fillId="10" fontId="41" numFmtId="0" xfId="0" applyBorder="1" applyFont="1"/>
    <xf borderId="2" fillId="10" fontId="20" numFmtId="166" xfId="0" applyAlignment="1" applyBorder="1" applyFont="1" applyNumberFormat="1">
      <alignment horizontal="center"/>
    </xf>
    <xf borderId="2" fillId="11" fontId="31" numFmtId="0" xfId="0" applyAlignment="1" applyBorder="1" applyFont="1">
      <alignment horizontal="left" readingOrder="0"/>
    </xf>
    <xf borderId="2" fillId="11" fontId="32" numFmtId="0" xfId="0" applyAlignment="1" applyBorder="1" applyFont="1">
      <alignment horizontal="center" readingOrder="0"/>
    </xf>
    <xf borderId="2" fillId="11" fontId="12" numFmtId="0" xfId="0" applyAlignment="1" applyBorder="1" applyFont="1">
      <alignment readingOrder="0"/>
    </xf>
    <xf borderId="0" fillId="11" fontId="16" numFmtId="0" xfId="0" applyFont="1"/>
    <xf borderId="5" fillId="11" fontId="31" numFmtId="0" xfId="0" applyAlignment="1" applyBorder="1" applyFont="1">
      <alignment horizontal="left" readingOrder="0"/>
    </xf>
    <xf borderId="7" fillId="11" fontId="32" numFmtId="3" xfId="0" applyAlignment="1" applyBorder="1" applyFont="1" applyNumberFormat="1">
      <alignment horizontal="center" readingOrder="0"/>
    </xf>
    <xf borderId="5" fillId="11" fontId="42" numFmtId="166" xfId="0" applyAlignment="1" applyBorder="1" applyFont="1" applyNumberFormat="1">
      <alignment horizontal="right" readingOrder="0"/>
    </xf>
    <xf borderId="5" fillId="11" fontId="12" numFmtId="0" xfId="0" applyAlignment="1" applyBorder="1" applyFont="1">
      <alignment readingOrder="0"/>
    </xf>
    <xf borderId="0" fillId="11" fontId="12" numFmtId="0" xfId="0" applyFont="1"/>
    <xf borderId="0" fillId="4" fontId="12" numFmtId="0" xfId="0" applyFont="1"/>
    <xf borderId="5" fillId="11" fontId="36" numFmtId="0" xfId="0" applyAlignment="1" applyBorder="1" applyFont="1">
      <alignment readingOrder="0" vertical="bottom"/>
    </xf>
    <xf borderId="5" fillId="11" fontId="36" numFmtId="166" xfId="0" applyAlignment="1" applyBorder="1" applyFont="1" applyNumberFormat="1">
      <alignment readingOrder="0" vertical="bottom"/>
    </xf>
    <xf borderId="5" fillId="11" fontId="21" numFmtId="0" xfId="0" applyAlignment="1" applyBorder="1" applyFont="1">
      <alignment readingOrder="0"/>
    </xf>
    <xf borderId="5" fillId="5" fontId="12" numFmtId="0" xfId="0" applyBorder="1" applyFont="1"/>
    <xf borderId="5" fillId="5" fontId="31" numFmtId="0" xfId="0" applyAlignment="1" applyBorder="1" applyFont="1">
      <alignment horizontal="left" readingOrder="0"/>
    </xf>
    <xf borderId="7" fillId="5" fontId="32" numFmtId="3" xfId="0" applyAlignment="1" applyBorder="1" applyFont="1" applyNumberFormat="1">
      <alignment horizontal="center" readingOrder="0"/>
    </xf>
    <xf borderId="5" fillId="5" fontId="21" numFmtId="0" xfId="0" applyAlignment="1" applyBorder="1" applyFont="1">
      <alignment readingOrder="0"/>
    </xf>
    <xf borderId="7" fillId="11" fontId="32" numFmtId="0" xfId="0" applyAlignment="1" applyBorder="1" applyFont="1">
      <alignment horizontal="center" readingOrder="0"/>
    </xf>
    <xf borderId="5" fillId="10" fontId="12" numFmtId="0" xfId="0" applyBorder="1" applyFont="1"/>
    <xf borderId="5" fillId="10" fontId="31" numFmtId="0" xfId="0" applyAlignment="1" applyBorder="1" applyFont="1">
      <alignment horizontal="left" readingOrder="0"/>
    </xf>
    <xf borderId="7" fillId="10" fontId="32" numFmtId="0" xfId="0" applyAlignment="1" applyBorder="1" applyFont="1">
      <alignment horizontal="center" readingOrder="0"/>
    </xf>
    <xf borderId="2" fillId="11" fontId="27" numFmtId="0" xfId="0" applyAlignment="1" applyBorder="1" applyFont="1">
      <alignment horizontal="center"/>
    </xf>
    <xf borderId="2" fillId="10" fontId="31" numFmtId="0" xfId="0" applyAlignment="1" applyBorder="1" applyFont="1">
      <alignment horizontal="left" readingOrder="0"/>
    </xf>
    <xf borderId="2" fillId="10" fontId="32" numFmtId="0" xfId="0" applyAlignment="1" applyBorder="1" applyFont="1">
      <alignment horizontal="center" readingOrder="0"/>
    </xf>
    <xf borderId="2" fillId="5" fontId="12" numFmtId="0" xfId="0" applyBorder="1" applyFont="1"/>
    <xf borderId="2" fillId="5" fontId="31" numFmtId="0" xfId="0" applyAlignment="1" applyBorder="1" applyFont="1">
      <alignment horizontal="left" readingOrder="0"/>
    </xf>
    <xf borderId="2" fillId="5" fontId="32" numFmtId="0" xfId="0" applyAlignment="1" applyBorder="1" applyFont="1">
      <alignment horizontal="center" readingOrder="0"/>
    </xf>
    <xf borderId="2" fillId="5" fontId="12" numFmtId="0" xfId="0" applyAlignment="1" applyBorder="1" applyFont="1">
      <alignment readingOrder="0"/>
    </xf>
    <xf borderId="2" fillId="10" fontId="32" numFmtId="0" xfId="0" applyAlignment="1" applyBorder="1" applyFont="1">
      <alignment horizontal="center"/>
    </xf>
    <xf borderId="0" fillId="11" fontId="16" numFmtId="165" xfId="0" applyAlignment="1" applyFont="1" applyNumberFormat="1">
      <alignment readingOrder="0"/>
    </xf>
    <xf borderId="2" fillId="11" fontId="32" numFmtId="0" xfId="0" applyAlignment="1" applyBorder="1" applyFont="1">
      <alignment horizontal="center"/>
    </xf>
    <xf borderId="2" fillId="5" fontId="43" numFmtId="0" xfId="0" applyAlignment="1" applyBorder="1" applyFont="1">
      <alignment readingOrder="0"/>
    </xf>
    <xf borderId="2" fillId="5" fontId="32" numFmtId="0" xfId="0" applyAlignment="1" applyBorder="1" applyFont="1">
      <alignment horizontal="center"/>
    </xf>
    <xf borderId="2" fillId="11" fontId="28" numFmtId="166" xfId="0" applyAlignment="1" applyBorder="1" applyFont="1" applyNumberFormat="1">
      <alignment horizontal="right"/>
    </xf>
    <xf borderId="2" fillId="11" fontId="31" numFmtId="0" xfId="0" applyAlignment="1" applyBorder="1" applyFont="1">
      <alignment horizontal="left"/>
    </xf>
    <xf borderId="0" fillId="11" fontId="39" numFmtId="0" xfId="0" applyFont="1"/>
    <xf borderId="0" fillId="11" fontId="44" numFmtId="0" xfId="0" applyAlignment="1" applyFont="1">
      <alignment horizontal="center"/>
    </xf>
    <xf borderId="0" fillId="11" fontId="45" numFmtId="166" xfId="0" applyFont="1" applyNumberFormat="1"/>
    <xf borderId="0" fillId="11" fontId="46" numFmtId="166" xfId="0" applyAlignment="1" applyFont="1" applyNumberFormat="1">
      <alignment horizontal="right"/>
    </xf>
    <xf borderId="0" fillId="0" fontId="39" numFmtId="0" xfId="0" applyFont="1"/>
    <xf borderId="0" fillId="0" fontId="44" numFmtId="0" xfId="0" applyAlignment="1" applyFont="1">
      <alignment horizontal="center"/>
    </xf>
    <xf borderId="0" fillId="0" fontId="45" numFmtId="166" xfId="0" applyFont="1" applyNumberFormat="1"/>
    <xf borderId="0" fillId="0" fontId="46" numFmtId="166" xfId="0" applyAlignment="1" applyFont="1" applyNumberFormat="1">
      <alignment horizontal="right"/>
    </xf>
    <xf borderId="0" fillId="0" fontId="47" numFmtId="49" xfId="0" applyAlignment="1" applyFont="1" applyNumberFormat="1">
      <alignment horizontal="center"/>
    </xf>
    <xf borderId="2" fillId="0" fontId="48" numFmtId="164" xfId="0" applyAlignment="1" applyBorder="1" applyFont="1" applyNumberFormat="1">
      <alignment horizontal="center"/>
    </xf>
    <xf borderId="2" fillId="0" fontId="49" numFmtId="164" xfId="0" applyAlignment="1" applyBorder="1" applyFont="1" applyNumberFormat="1">
      <alignment horizontal="center"/>
    </xf>
    <xf borderId="0" fillId="0" fontId="47" numFmtId="0" xfId="0" applyFont="1"/>
    <xf borderId="2" fillId="0" fontId="50" numFmtId="49" xfId="0" applyAlignment="1" applyBorder="1" applyFont="1" applyNumberFormat="1">
      <alignment horizontal="center" vertical="center"/>
    </xf>
    <xf borderId="2" fillId="0" fontId="50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48" numFmtId="165" xfId="0" applyAlignment="1" applyBorder="1" applyFont="1" applyNumberFormat="1">
      <alignment horizontal="center" readingOrder="0" vertical="center"/>
    </xf>
    <xf borderId="2" fillId="0" fontId="48" numFmtId="164" xfId="0" applyAlignment="1" applyBorder="1" applyFont="1" applyNumberFormat="1">
      <alignment horizontal="center" readingOrder="0" vertical="center"/>
    </xf>
    <xf borderId="1" fillId="4" fontId="47" numFmtId="0" xfId="0" applyBorder="1" applyFont="1"/>
    <xf borderId="2" fillId="0" fontId="51" numFmtId="164" xfId="0" applyAlignment="1" applyBorder="1" applyFont="1" applyNumberFormat="1">
      <alignment horizontal="center" readingOrder="0" vertical="center"/>
    </xf>
    <xf borderId="2" fillId="0" fontId="48" numFmtId="3" xfId="0" applyAlignment="1" applyBorder="1" applyFont="1" applyNumberFormat="1">
      <alignment horizontal="right" readingOrder="0" vertical="center"/>
    </xf>
    <xf borderId="2" fillId="0" fontId="52" numFmtId="164" xfId="0" applyAlignment="1" applyBorder="1" applyFont="1" applyNumberFormat="1">
      <alignment horizontal="center" readingOrder="0" vertical="center"/>
    </xf>
    <xf borderId="2" fillId="0" fontId="48" numFmtId="164" xfId="0" applyAlignment="1" applyBorder="1" applyFont="1" applyNumberFormat="1">
      <alignment readingOrder="0"/>
    </xf>
    <xf borderId="2" fillId="0" fontId="51" numFmtId="164" xfId="0" applyAlignment="1" applyBorder="1" applyFont="1" applyNumberFormat="1">
      <alignment readingOrder="0"/>
    </xf>
    <xf borderId="2" fillId="0" fontId="47" numFmtId="0" xfId="0" applyAlignment="1" applyBorder="1" applyFont="1">
      <alignment horizontal="center"/>
    </xf>
    <xf borderId="2" fillId="0" fontId="48" numFmtId="164" xfId="0" applyBorder="1" applyFont="1" applyNumberFormat="1"/>
    <xf borderId="2" fillId="12" fontId="53" numFmtId="164" xfId="0" applyAlignment="1" applyBorder="1" applyFill="1" applyFont="1" applyNumberFormat="1">
      <alignment horizontal="center" readingOrder="0" vertical="center"/>
    </xf>
    <xf borderId="2" fillId="12" fontId="54" numFmtId="164" xfId="0" applyAlignment="1" applyBorder="1" applyFont="1" applyNumberFormat="1">
      <alignment horizontal="center" readingOrder="0" vertical="center"/>
    </xf>
    <xf borderId="2" fillId="13" fontId="54" numFmtId="164" xfId="0" applyAlignment="1" applyBorder="1" applyFill="1" applyFont="1" applyNumberFormat="1">
      <alignment horizontal="center" vertical="center"/>
    </xf>
    <xf borderId="8" fillId="12" fontId="55" numFmtId="164" xfId="0" applyAlignment="1" applyBorder="1" applyFont="1" applyNumberFormat="1">
      <alignment horizontal="center" vertical="center"/>
    </xf>
    <xf borderId="8" fillId="14" fontId="54" numFmtId="164" xfId="0" applyAlignment="1" applyBorder="1" applyFill="1" applyFont="1" applyNumberFormat="1">
      <alignment horizontal="center" vertical="center"/>
    </xf>
    <xf borderId="1" fillId="10" fontId="54" numFmtId="164" xfId="0" applyAlignment="1" applyBorder="1" applyFont="1" applyNumberFormat="1">
      <alignment horizontal="center" readingOrder="0" vertical="center"/>
    </xf>
    <xf borderId="1" fillId="15" fontId="54" numFmtId="164" xfId="0" applyAlignment="1" applyBorder="1" applyFill="1" applyFont="1" applyNumberFormat="1">
      <alignment horizontal="center" vertical="center"/>
    </xf>
    <xf borderId="1" fillId="16" fontId="54" numFmtId="164" xfId="0" applyAlignment="1" applyBorder="1" applyFill="1" applyFont="1" applyNumberFormat="1">
      <alignment horizontal="center" vertical="center"/>
    </xf>
    <xf borderId="7" fillId="17" fontId="54" numFmtId="164" xfId="0" applyAlignment="1" applyBorder="1" applyFill="1" applyFont="1" applyNumberFormat="1">
      <alignment horizontal="center" vertical="center"/>
    </xf>
    <xf borderId="1" fillId="12" fontId="55" numFmtId="0" xfId="0" applyAlignment="1" applyBorder="1" applyFont="1">
      <alignment horizontal="center" vertical="center"/>
    </xf>
    <xf borderId="1" fillId="12" fontId="56" numFmtId="0" xfId="0" applyAlignment="1" applyBorder="1" applyFont="1">
      <alignment horizontal="center" vertical="center"/>
    </xf>
    <xf borderId="2" fillId="18" fontId="53" numFmtId="164" xfId="0" applyAlignment="1" applyBorder="1" applyFill="1" applyFont="1" applyNumberFormat="1">
      <alignment horizontal="center" vertical="center"/>
    </xf>
    <xf borderId="2" fillId="18" fontId="54" numFmtId="164" xfId="0" applyAlignment="1" applyBorder="1" applyFont="1" applyNumberFormat="1">
      <alignment horizontal="center" vertical="center"/>
    </xf>
    <xf borderId="0" fillId="19" fontId="57" numFmtId="164" xfId="0" applyFill="1" applyFont="1" applyNumberFormat="1"/>
    <xf borderId="4" fillId="14" fontId="54" numFmtId="164" xfId="0" applyAlignment="1" applyBorder="1" applyFont="1" applyNumberFormat="1">
      <alignment horizontal="center" vertical="center"/>
    </xf>
    <xf borderId="0" fillId="10" fontId="58" numFmtId="164" xfId="0" applyAlignment="1" applyFont="1" applyNumberFormat="1">
      <alignment readingOrder="0"/>
    </xf>
    <xf borderId="4" fillId="15" fontId="54" numFmtId="164" xfId="0" applyAlignment="1" applyBorder="1" applyFont="1" applyNumberFormat="1">
      <alignment horizontal="center" readingOrder="0" vertical="center"/>
    </xf>
    <xf borderId="4" fillId="16" fontId="54" numFmtId="164" xfId="0" applyAlignment="1" applyBorder="1" applyFont="1" applyNumberFormat="1">
      <alignment horizontal="center" readingOrder="0" vertical="center"/>
    </xf>
    <xf borderId="4" fillId="17" fontId="54" numFmtId="164" xfId="0" applyAlignment="1" applyBorder="1" applyFont="1" applyNumberFormat="1">
      <alignment horizontal="center" vertical="center"/>
    </xf>
    <xf borderId="0" fillId="10" fontId="54" numFmtId="0" xfId="0" applyAlignment="1" applyFont="1">
      <alignment horizontal="center" readingOrder="0" vertical="center"/>
    </xf>
    <xf borderId="0" fillId="0" fontId="59" numFmtId="164" xfId="0" applyAlignment="1" applyFont="1" applyNumberFormat="1">
      <alignment horizontal="center" readingOrder="0" vertical="center"/>
    </xf>
    <xf borderId="0" fillId="0" fontId="56" numFmtId="0" xfId="0" applyAlignment="1" applyFont="1">
      <alignment horizontal="center" vertical="center"/>
    </xf>
    <xf borderId="9" fillId="5" fontId="9" numFmtId="165" xfId="0" applyAlignment="1" applyBorder="1" applyFont="1" applyNumberFormat="1">
      <alignment readingOrder="0"/>
    </xf>
    <xf borderId="2" fillId="16" fontId="60" numFmtId="164" xfId="0" applyAlignment="1" applyBorder="1" applyFont="1" applyNumberFormat="1">
      <alignment horizontal="center" vertical="center"/>
    </xf>
    <xf borderId="0" fillId="5" fontId="58" numFmtId="164" xfId="0" applyFont="1" applyNumberFormat="1"/>
    <xf borderId="0" fillId="6" fontId="27" numFmtId="164" xfId="0" applyAlignment="1" applyFont="1" applyNumberFormat="1">
      <alignment horizontal="left" readingOrder="0"/>
    </xf>
    <xf borderId="7" fillId="14" fontId="61" numFmtId="164" xfId="0" applyAlignment="1" applyBorder="1" applyFont="1" applyNumberFormat="1">
      <alignment horizontal="center" readingOrder="0" vertical="center"/>
    </xf>
    <xf borderId="7" fillId="10" fontId="61" numFmtId="164" xfId="0" applyAlignment="1" applyBorder="1" applyFont="1" applyNumberFormat="1">
      <alignment horizontal="center" readingOrder="0" vertical="center"/>
    </xf>
    <xf borderId="2" fillId="15" fontId="61" numFmtId="164" xfId="0" applyAlignment="1" applyBorder="1" applyFont="1" applyNumberFormat="1">
      <alignment horizontal="center" readingOrder="0" vertical="center"/>
    </xf>
    <xf borderId="2" fillId="16" fontId="61" numFmtId="164" xfId="0" applyAlignment="1" applyBorder="1" applyFont="1" applyNumberFormat="1">
      <alignment horizontal="center" readingOrder="0" vertical="center"/>
    </xf>
    <xf borderId="4" fillId="17" fontId="54" numFmtId="164" xfId="0" applyAlignment="1" applyBorder="1" applyFont="1" applyNumberFormat="1">
      <alignment horizontal="center" readingOrder="0" vertical="center"/>
    </xf>
    <xf borderId="1" fillId="5" fontId="62" numFmtId="0" xfId="0" applyAlignment="1" applyBorder="1" applyFont="1">
      <alignment horizontal="center" readingOrder="0" vertical="center"/>
    </xf>
    <xf borderId="1" fillId="11" fontId="63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vertical="center"/>
    </xf>
    <xf borderId="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readingOrder="0" vertical="center"/>
    </xf>
    <xf borderId="0" fillId="0" fontId="64" numFmtId="166" xfId="0" applyAlignment="1" applyFont="1" applyNumberFormat="1">
      <alignment horizontal="center" readingOrder="0"/>
    </xf>
    <xf borderId="1" fillId="4" fontId="65" numFmtId="0" xfId="0" applyAlignment="1" applyBorder="1" applyFont="1">
      <alignment horizontal="center" readingOrder="0" vertical="center"/>
    </xf>
    <xf borderId="1" fillId="4" fontId="66" numFmtId="166" xfId="0" applyAlignment="1" applyBorder="1" applyFont="1" applyNumberFormat="1">
      <alignment horizontal="center" readingOrder="0" vertical="center"/>
    </xf>
    <xf borderId="1" fillId="4" fontId="67" numFmtId="0" xfId="0" applyAlignment="1" applyBorder="1" applyFont="1">
      <alignment horizontal="center" readingOrder="0" vertical="center"/>
    </xf>
    <xf borderId="1" fillId="4" fontId="68" numFmtId="166" xfId="0" applyAlignment="1" applyBorder="1" applyFont="1" applyNumberFormat="1">
      <alignment horizontal="center" readingOrder="0" vertical="center"/>
    </xf>
    <xf borderId="1" fillId="4" fontId="63" numFmtId="166" xfId="0" applyAlignment="1" applyBorder="1" applyFont="1" applyNumberFormat="1">
      <alignment horizontal="center" readingOrder="0" vertical="center"/>
    </xf>
    <xf borderId="1" fillId="4" fontId="66" numFmtId="0" xfId="0" applyAlignment="1" applyBorder="1" applyFont="1">
      <alignment horizontal="center" readingOrder="0" vertical="center"/>
    </xf>
    <xf borderId="1" fillId="4" fontId="65" numFmtId="166" xfId="0" applyAlignment="1" applyBorder="1" applyFont="1" applyNumberFormat="1">
      <alignment horizontal="center" readingOrder="0" vertical="center"/>
    </xf>
    <xf borderId="1" fillId="4" fontId="69" numFmtId="166" xfId="0" applyAlignment="1" applyBorder="1" applyFont="1" applyNumberFormat="1">
      <alignment horizontal="center" readingOrder="0" vertical="center"/>
    </xf>
    <xf borderId="1" fillId="4" fontId="59" numFmtId="164" xfId="0" applyAlignment="1" applyBorder="1" applyFont="1" applyNumberFormat="1">
      <alignment horizontal="center" vertical="center"/>
    </xf>
    <xf borderId="1" fillId="4" fontId="15" numFmtId="166" xfId="0" applyAlignment="1" applyBorder="1" applyFont="1" applyNumberFormat="1">
      <alignment horizontal="center" vertical="center"/>
    </xf>
    <xf borderId="9" fillId="10" fontId="9" numFmtId="165" xfId="0" applyAlignment="1" applyBorder="1" applyFont="1" applyNumberFormat="1">
      <alignment readingOrder="0"/>
    </xf>
    <xf borderId="2" fillId="10" fontId="60" numFmtId="164" xfId="0" applyAlignment="1" applyBorder="1" applyFont="1" applyNumberFormat="1">
      <alignment horizontal="center" vertical="center"/>
    </xf>
    <xf borderId="0" fillId="10" fontId="58" numFmtId="164" xfId="0" applyFont="1" applyNumberFormat="1"/>
    <xf borderId="2" fillId="10" fontId="61" numFmtId="164" xfId="0" applyAlignment="1" applyBorder="1" applyFont="1" applyNumberFormat="1">
      <alignment horizontal="center" readingOrder="0" vertical="center"/>
    </xf>
    <xf borderId="4" fillId="10" fontId="54" numFmtId="164" xfId="0" applyAlignment="1" applyBorder="1" applyFont="1" applyNumberFormat="1">
      <alignment horizontal="center" readingOrder="0" vertical="center"/>
    </xf>
    <xf borderId="10" fillId="10" fontId="61" numFmtId="164" xfId="0" applyAlignment="1" applyBorder="1" applyFont="1" applyNumberFormat="1">
      <alignment horizontal="center" readingOrder="0" vertical="center"/>
    </xf>
    <xf borderId="2" fillId="10" fontId="61" numFmtId="164" xfId="0" applyAlignment="1" applyBorder="1" applyFont="1" applyNumberFormat="1">
      <alignment readingOrder="0" vertical="center"/>
    </xf>
    <xf borderId="7" fillId="10" fontId="61" numFmtId="164" xfId="0" applyAlignment="1" applyBorder="1" applyFont="1" applyNumberFormat="1">
      <alignment readingOrder="0" vertical="center"/>
    </xf>
    <xf borderId="1" fillId="20" fontId="15" numFmtId="0" xfId="0" applyAlignment="1" applyBorder="1" applyFill="1" applyFont="1">
      <alignment readingOrder="0" vertical="center"/>
    </xf>
    <xf borderId="1" fillId="4" fontId="15" numFmtId="0" xfId="0" applyAlignment="1" applyBorder="1" applyFont="1">
      <alignment vertical="center"/>
    </xf>
    <xf borderId="1" fillId="10" fontId="54" numFmtId="3" xfId="0" applyAlignment="1" applyBorder="1" applyFont="1" applyNumberFormat="1">
      <alignment readingOrder="0"/>
    </xf>
    <xf borderId="1" fillId="20" fontId="65" numFmtId="0" xfId="0" applyAlignment="1" applyBorder="1" applyFont="1">
      <alignment horizontal="center" readingOrder="0" vertical="center"/>
    </xf>
    <xf borderId="2" fillId="14" fontId="61" numFmtId="164" xfId="0" applyAlignment="1" applyBorder="1" applyFont="1" applyNumberFormat="1">
      <alignment horizontal="left" readingOrder="0" vertical="center"/>
    </xf>
    <xf borderId="2" fillId="15" fontId="61" numFmtId="164" xfId="0" applyAlignment="1" applyBorder="1" applyFont="1" applyNumberFormat="1">
      <alignment readingOrder="0" vertical="center"/>
    </xf>
    <xf borderId="7" fillId="16" fontId="61" numFmtId="164" xfId="0" applyAlignment="1" applyBorder="1" applyFont="1" applyNumberFormat="1">
      <alignment readingOrder="0" vertical="center"/>
    </xf>
    <xf borderId="1" fillId="20" fontId="15" numFmtId="0" xfId="0" applyAlignment="1" applyBorder="1" applyFont="1">
      <alignment vertical="center"/>
    </xf>
    <xf borderId="2" fillId="14" fontId="61" numFmtId="164" xfId="0" applyAlignment="1" applyBorder="1" applyFont="1" applyNumberFormat="1">
      <alignment horizontal="center" readingOrder="0" vertical="center"/>
    </xf>
    <xf borderId="7" fillId="16" fontId="61" numFmtId="164" xfId="0" applyAlignment="1" applyBorder="1" applyFont="1" applyNumberFormat="1">
      <alignment horizontal="center" readingOrder="0" vertical="center"/>
    </xf>
    <xf borderId="1" fillId="20" fontId="15" numFmtId="166" xfId="0" applyAlignment="1" applyBorder="1" applyFont="1" applyNumberFormat="1">
      <alignment horizontal="center" readingOrder="0" vertical="center"/>
    </xf>
    <xf borderId="1" fillId="20" fontId="15" numFmtId="0" xfId="0" applyAlignment="1" applyBorder="1" applyFont="1">
      <alignment horizontal="center" vertical="center"/>
    </xf>
    <xf borderId="1" fillId="20" fontId="15" numFmtId="0" xfId="0" applyAlignment="1" applyBorder="1" applyFont="1">
      <alignment horizontal="center" readingOrder="0" vertical="center"/>
    </xf>
    <xf borderId="0" fillId="20" fontId="15" numFmtId="0" xfId="0" applyAlignment="1" applyFont="1">
      <alignment horizontal="center" vertical="center"/>
    </xf>
    <xf borderId="0" fillId="0" fontId="15" numFmtId="166" xfId="0" applyAlignment="1" applyFont="1" applyNumberFormat="1">
      <alignment horizontal="center" vertical="center"/>
    </xf>
    <xf borderId="0" fillId="0" fontId="15" numFmtId="0" xfId="0" applyAlignment="1" applyFont="1">
      <alignment horizontal="center" vertical="center"/>
    </xf>
    <xf borderId="0" fillId="16" fontId="58" numFmtId="164" xfId="0" applyFont="1" applyNumberFormat="1"/>
    <xf borderId="0" fillId="0" fontId="70" numFmtId="14" xfId="0" applyFont="1" applyNumberFormat="1"/>
    <xf borderId="0" fillId="0" fontId="60" numFmtId="164" xfId="0" applyAlignment="1" applyFont="1" applyNumberFormat="1">
      <alignment horizontal="center" vertical="center"/>
    </xf>
    <xf borderId="0" fillId="4" fontId="60" numFmtId="164" xfId="0" applyAlignment="1" applyFont="1" applyNumberFormat="1">
      <alignment horizontal="center" vertical="center"/>
    </xf>
    <xf borderId="1" fillId="4" fontId="15" numFmtId="164" xfId="0" applyAlignment="1" applyBorder="1" applyFont="1" applyNumberFormat="1">
      <alignment horizontal="center" vertical="center"/>
    </xf>
    <xf borderId="1" fillId="4" fontId="61" numFmtId="164" xfId="0" applyAlignment="1" applyBorder="1" applyFont="1" applyNumberFormat="1">
      <alignment horizontal="center" vertical="center"/>
    </xf>
    <xf borderId="0" fillId="0" fontId="71" numFmtId="14" xfId="0" applyFont="1" applyNumberFormat="1"/>
    <xf borderId="0" fillId="0" fontId="71" numFmtId="0" xfId="0" applyFont="1"/>
    <xf borderId="0" fillId="0" fontId="72" numFmtId="14" xfId="0" applyFont="1" applyNumberFormat="1"/>
    <xf borderId="0" fillId="0" fontId="73" numFmtId="164" xfId="0" applyAlignment="1" applyFont="1" applyNumberFormat="1">
      <alignment horizontal="center" vertical="center"/>
    </xf>
    <xf borderId="0" fillId="4" fontId="73" numFmtId="164" xfId="0" applyAlignment="1" applyFont="1" applyNumberFormat="1">
      <alignment horizontal="center" vertical="center"/>
    </xf>
    <xf borderId="1" fillId="4" fontId="56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1" fillId="4" fontId="56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72" numFmtId="0" xfId="0" applyFont="1"/>
    <xf borderId="0" fillId="13" fontId="73" numFmtId="164" xfId="0" applyAlignment="1" applyFont="1" applyNumberFormat="1">
      <alignment horizontal="center" vertical="center"/>
    </xf>
    <xf borderId="0" fillId="0" fontId="56" numFmtId="164" xfId="0" applyAlignment="1" applyFont="1" applyNumberFormat="1">
      <alignment horizontal="center" vertical="center"/>
    </xf>
    <xf borderId="1" fillId="14" fontId="54" numFmtId="164" xfId="0" applyAlignment="1" applyBorder="1" applyFont="1" applyNumberFormat="1">
      <alignment horizontal="center" vertical="center"/>
    </xf>
    <xf borderId="1" fillId="10" fontId="54" numFmtId="164" xfId="0" applyAlignment="1" applyBorder="1" applyFont="1" applyNumberFormat="1">
      <alignment horizontal="center" vertical="center"/>
    </xf>
    <xf borderId="1" fillId="17" fontId="54" numFmtId="164" xfId="0" applyAlignment="1" applyBorder="1" applyFont="1" applyNumberFormat="1">
      <alignment horizontal="center" vertical="center"/>
    </xf>
    <xf borderId="0" fillId="0" fontId="12" numFmtId="0" xfId="0" applyFont="1"/>
    <xf borderId="0" fillId="0" fontId="73" numFmtId="0" xfId="0" applyFont="1"/>
    <xf borderId="0" fillId="13" fontId="74" numFmtId="0" xfId="0" applyFont="1"/>
    <xf borderId="1" fillId="14" fontId="73" numFmtId="0" xfId="0" applyBorder="1" applyFont="1"/>
    <xf borderId="1" fillId="10" fontId="73" numFmtId="0" xfId="0" applyBorder="1" applyFont="1"/>
    <xf borderId="1" fillId="15" fontId="73" numFmtId="0" xfId="0" applyBorder="1" applyFont="1"/>
    <xf borderId="1" fillId="16" fontId="73" numFmtId="0" xfId="0" applyBorder="1" applyFont="1"/>
    <xf borderId="1" fillId="17" fontId="73" numFmtId="0" xfId="0" applyBorder="1" applyFont="1"/>
    <xf borderId="0" fillId="13" fontId="16" numFmtId="0" xfId="0" applyFont="1"/>
    <xf borderId="2" fillId="21" fontId="75" numFmtId="0" xfId="0" applyAlignment="1" applyBorder="1" applyFill="1" applyFont="1">
      <alignment horizontal="center" vertical="bottom"/>
    </xf>
    <xf borderId="2" fillId="21" fontId="75" numFmtId="14" xfId="0" applyAlignment="1" applyBorder="1" applyFont="1" applyNumberFormat="1">
      <alignment horizontal="center"/>
    </xf>
    <xf borderId="2" fillId="21" fontId="75" numFmtId="165" xfId="0" applyAlignment="1" applyBorder="1" applyFont="1" applyNumberFormat="1">
      <alignment horizontal="center" readingOrder="0" shrinkToFit="0" wrapText="0"/>
    </xf>
    <xf borderId="2" fillId="21" fontId="75" numFmtId="3" xfId="0" applyAlignment="1" applyBorder="1" applyFont="1" applyNumberFormat="1">
      <alignment horizontal="right" readingOrder="0" shrinkToFit="0" wrapText="0"/>
    </xf>
    <xf borderId="0" fillId="0" fontId="16" numFmtId="3" xfId="0" applyFont="1" applyNumberFormat="1"/>
    <xf borderId="11" fillId="21" fontId="75" numFmtId="165" xfId="0" applyAlignment="1" applyBorder="1" applyFont="1" applyNumberFormat="1">
      <alignment horizontal="center" readingOrder="0" shrinkToFit="0" wrapText="0"/>
    </xf>
    <xf borderId="11" fillId="21" fontId="75" numFmtId="3" xfId="0" applyAlignment="1" applyBorder="1" applyFont="1" applyNumberFormat="1">
      <alignment horizontal="right" readingOrder="0" shrinkToFit="0" wrapText="0"/>
    </xf>
    <xf borderId="0" fillId="0" fontId="76" numFmtId="0" xfId="0" applyFont="1"/>
    <xf borderId="0" fillId="0" fontId="76" numFmtId="0" xfId="0" applyAlignment="1" applyFont="1">
      <alignment horizontal="right"/>
    </xf>
    <xf borderId="0" fillId="0" fontId="77" numFmtId="0" xfId="0" applyFont="1"/>
    <xf borderId="1" fillId="22" fontId="78" numFmtId="0" xfId="0" applyBorder="1" applyFill="1" applyFont="1"/>
    <xf borderId="1" fillId="22" fontId="79" numFmtId="0" xfId="0" applyBorder="1" applyFont="1"/>
    <xf borderId="0" fillId="0" fontId="80" numFmtId="164" xfId="0" applyAlignment="1" applyFont="1" applyNumberFormat="1">
      <alignment horizontal="center" vertical="center"/>
    </xf>
    <xf borderId="1" fillId="22" fontId="78" numFmtId="0" xfId="0" applyAlignment="1" applyBorder="1" applyFont="1">
      <alignment horizontal="right" vertical="center"/>
    </xf>
    <xf borderId="0" fillId="0" fontId="81" numFmtId="0" xfId="0" applyFont="1"/>
    <xf borderId="0" fillId="0" fontId="82" numFmtId="0" xfId="0" applyAlignment="1" applyFont="1">
      <alignment horizontal="left" vertical="center"/>
    </xf>
    <xf borderId="0" fillId="0" fontId="76" numFmtId="0" xfId="0" applyAlignment="1" applyFont="1">
      <alignment horizontal="left" vertical="center"/>
    </xf>
    <xf borderId="0" fillId="0" fontId="76" numFmtId="0" xfId="0" applyAlignment="1" applyFont="1">
      <alignment horizontal="center" vertical="center"/>
    </xf>
    <xf borderId="0" fillId="0" fontId="83" numFmtId="0" xfId="0" applyFont="1"/>
    <xf borderId="0" fillId="0" fontId="76" numFmtId="0" xfId="0" applyAlignment="1" applyFont="1">
      <alignment horizontal="center"/>
    </xf>
    <xf borderId="0" fillId="0" fontId="76" numFmtId="9" xfId="0" applyAlignment="1" applyFont="1" applyNumberFormat="1">
      <alignment horizontal="center"/>
    </xf>
    <xf borderId="0" fillId="0" fontId="76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437602060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44743.0</v>
      </c>
      <c r="C4" s="12">
        <v>1.3993E7</v>
      </c>
    </row>
    <row r="5" ht="18.0" customHeight="1">
      <c r="A5" s="10">
        <v>2.0</v>
      </c>
      <c r="B5" s="11">
        <v>44744.0</v>
      </c>
      <c r="C5" s="12">
        <v>1.279116E7</v>
      </c>
    </row>
    <row r="6" ht="18.0" customHeight="1">
      <c r="A6" s="13">
        <v>3.0</v>
      </c>
      <c r="B6" s="11">
        <v>44745.0</v>
      </c>
      <c r="C6" s="12">
        <v>1.16638E7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5"/>
      <c r="Q6" s="15"/>
      <c r="R6" s="15"/>
      <c r="S6" s="15"/>
      <c r="T6" s="15"/>
      <c r="U6" s="15"/>
      <c r="V6" s="15"/>
      <c r="W6" s="15"/>
    </row>
    <row r="7" ht="18.0" customHeight="1">
      <c r="A7" s="13">
        <v>4.0</v>
      </c>
      <c r="B7" s="11">
        <v>44746.0</v>
      </c>
      <c r="C7" s="16">
        <v>1.546336E7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s="15"/>
      <c r="Q7" s="15"/>
      <c r="R7" s="15"/>
      <c r="S7" s="15"/>
      <c r="T7" s="15"/>
      <c r="U7" s="15"/>
      <c r="V7" s="15"/>
      <c r="W7" s="15"/>
    </row>
    <row r="8" ht="18.0" customHeight="1">
      <c r="A8" s="13">
        <v>5.0</v>
      </c>
      <c r="B8" s="11">
        <v>44747.0</v>
      </c>
      <c r="C8" s="12">
        <v>1.244122E7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5"/>
      <c r="Q8" s="15"/>
      <c r="R8" s="15"/>
      <c r="S8" s="15"/>
      <c r="T8" s="15"/>
      <c r="U8" s="15"/>
      <c r="V8" s="15"/>
      <c r="W8" s="15"/>
    </row>
    <row r="9" ht="18.0" customHeight="1">
      <c r="A9" s="13">
        <v>6.0</v>
      </c>
      <c r="B9" s="11">
        <v>44748.0</v>
      </c>
      <c r="C9" s="12">
        <v>1.458476E7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5"/>
      <c r="R9" s="15"/>
      <c r="S9" s="15"/>
      <c r="T9" s="15"/>
      <c r="U9" s="15"/>
      <c r="V9" s="15"/>
      <c r="W9" s="15"/>
    </row>
    <row r="10" ht="18.0" customHeight="1">
      <c r="A10" s="13">
        <v>7.0</v>
      </c>
      <c r="B10" s="11">
        <v>44749.0</v>
      </c>
      <c r="C10" s="12">
        <v>1.100976E7</v>
      </c>
      <c r="D10" s="14"/>
      <c r="E10" s="17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  <c r="U10" s="15"/>
      <c r="V10" s="15"/>
      <c r="W10" s="15"/>
    </row>
    <row r="11" ht="18.0" customHeight="1">
      <c r="A11" s="13">
        <v>8.0</v>
      </c>
      <c r="B11" s="11">
        <v>44750.0</v>
      </c>
      <c r="C11" s="16">
        <v>1.464422E7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5"/>
      <c r="Q11" s="15"/>
      <c r="R11" s="15"/>
      <c r="S11" s="15"/>
      <c r="T11" s="15"/>
      <c r="U11" s="15"/>
      <c r="V11" s="15"/>
      <c r="W11" s="15"/>
    </row>
    <row r="12" ht="18.0" customHeight="1">
      <c r="A12" s="13">
        <v>9.0</v>
      </c>
      <c r="B12" s="11">
        <v>44751.0</v>
      </c>
      <c r="C12" s="16">
        <v>1.500228E7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  <c r="U12" s="15"/>
      <c r="V12" s="15"/>
      <c r="W12" s="15"/>
    </row>
    <row r="13" ht="18.0" customHeight="1">
      <c r="A13" s="13">
        <v>10.0</v>
      </c>
      <c r="B13" s="11">
        <v>44752.0</v>
      </c>
      <c r="C13" s="12">
        <v>1.416796E7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 ht="18.0" customHeight="1">
      <c r="A14" s="13">
        <v>11.0</v>
      </c>
      <c r="B14" s="11">
        <v>44753.0</v>
      </c>
      <c r="C14" s="12">
        <v>1.200474E7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ht="18.0" customHeight="1">
      <c r="A15" s="13">
        <v>12.0</v>
      </c>
      <c r="B15" s="11">
        <v>44754.0</v>
      </c>
      <c r="C15" s="16">
        <v>1.88776E7</v>
      </c>
    </row>
    <row r="16" ht="18.0" customHeight="1">
      <c r="A16" s="13">
        <v>13.0</v>
      </c>
      <c r="B16" s="11">
        <v>44755.0</v>
      </c>
      <c r="C16" s="16">
        <v>2.69681E7</v>
      </c>
    </row>
    <row r="17" ht="18.0" customHeight="1">
      <c r="A17" s="13">
        <v>14.0</v>
      </c>
      <c r="B17" s="11">
        <v>44756.0</v>
      </c>
      <c r="C17" s="16">
        <v>1.532452E7</v>
      </c>
    </row>
    <row r="18" ht="18.0" customHeight="1">
      <c r="A18" s="13">
        <v>15.0</v>
      </c>
      <c r="B18" s="11">
        <v>44757.0</v>
      </c>
      <c r="C18" s="16">
        <v>1.224464E7</v>
      </c>
    </row>
    <row r="19" ht="18.0" customHeight="1">
      <c r="A19" s="13">
        <v>16.0</v>
      </c>
      <c r="B19" s="11">
        <v>44758.0</v>
      </c>
      <c r="C19" s="18"/>
    </row>
    <row r="20" ht="18.0" customHeight="1">
      <c r="A20" s="13">
        <v>17.0</v>
      </c>
      <c r="B20" s="11">
        <v>44759.0</v>
      </c>
      <c r="C20" s="18"/>
      <c r="D20" s="19"/>
      <c r="E20" s="14"/>
      <c r="F20" s="14"/>
      <c r="G20" s="14"/>
      <c r="H20" s="14"/>
      <c r="I20" s="14"/>
      <c r="J20" s="14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ht="18.0" customHeight="1">
      <c r="A21" s="13">
        <v>18.0</v>
      </c>
      <c r="B21" s="11">
        <v>44760.0</v>
      </c>
      <c r="C21" s="18"/>
      <c r="D21" s="19"/>
      <c r="E21" s="14"/>
      <c r="F21" s="14"/>
      <c r="G21" s="14"/>
      <c r="H21" s="14"/>
      <c r="I21" s="14"/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ht="18.0" customHeight="1">
      <c r="A22" s="13">
        <v>19.0</v>
      </c>
      <c r="B22" s="11">
        <v>44761.0</v>
      </c>
      <c r="C22" s="12">
        <v>1.217382E7</v>
      </c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ht="18.0" customHeight="1">
      <c r="A23" s="13">
        <v>20.0</v>
      </c>
      <c r="B23" s="11">
        <v>44762.0</v>
      </c>
      <c r="C23" s="16">
        <v>1.189284E7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ht="18.0" customHeight="1">
      <c r="A24" s="13">
        <v>21.0</v>
      </c>
      <c r="B24" s="11">
        <v>44763.0</v>
      </c>
      <c r="C24" s="16">
        <v>1.4958E7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ht="18.0" customHeight="1">
      <c r="A25" s="13">
        <v>22.0</v>
      </c>
      <c r="B25" s="11">
        <v>44764.0</v>
      </c>
      <c r="C25" s="16">
        <v>1.294356E7</v>
      </c>
    </row>
    <row r="26" ht="18.0" customHeight="1">
      <c r="A26" s="13">
        <v>23.0</v>
      </c>
      <c r="B26" s="11">
        <v>44765.0</v>
      </c>
      <c r="C26" s="16">
        <v>1.260392E7</v>
      </c>
    </row>
    <row r="27" ht="21.0" customHeight="1">
      <c r="A27" s="13">
        <v>24.0</v>
      </c>
      <c r="B27" s="11">
        <v>44766.0</v>
      </c>
      <c r="C27" s="16">
        <v>1.502236E7</v>
      </c>
    </row>
    <row r="28" ht="15.75" customHeight="1">
      <c r="A28" s="13">
        <v>25.0</v>
      </c>
      <c r="B28" s="11">
        <v>44767.0</v>
      </c>
      <c r="C28" s="16">
        <v>1.358446E7</v>
      </c>
    </row>
    <row r="29" ht="15.75" customHeight="1">
      <c r="A29" s="13">
        <v>26.0</v>
      </c>
      <c r="B29" s="11">
        <v>44768.0</v>
      </c>
      <c r="C29" s="16">
        <v>1.623724E7</v>
      </c>
    </row>
    <row r="30" ht="15.75" customHeight="1">
      <c r="A30" s="13">
        <v>27.0</v>
      </c>
      <c r="B30" s="11">
        <v>44769.0</v>
      </c>
      <c r="C30" s="16">
        <v>1.380804E7</v>
      </c>
    </row>
    <row r="31" ht="15.75" customHeight="1">
      <c r="A31" s="13">
        <v>28.0</v>
      </c>
      <c r="B31" s="11">
        <v>44770.0</v>
      </c>
      <c r="C31" s="16">
        <v>2.069036E7</v>
      </c>
    </row>
    <row r="32" ht="15.75" customHeight="1">
      <c r="A32" s="22">
        <v>29.0</v>
      </c>
      <c r="B32" s="11">
        <v>44771.0</v>
      </c>
      <c r="C32" s="16">
        <v>3.426748E7</v>
      </c>
    </row>
    <row r="33" ht="15.75" customHeight="1">
      <c r="A33" s="22">
        <v>30.0</v>
      </c>
      <c r="B33" s="11">
        <v>44772.0</v>
      </c>
      <c r="C33" s="16">
        <v>1.85237E7</v>
      </c>
    </row>
    <row r="34" ht="15.75" customHeight="1">
      <c r="A34" s="22">
        <v>31.0</v>
      </c>
      <c r="B34" s="11">
        <v>44773.0</v>
      </c>
      <c r="C34" s="16">
        <v>1.971516E7</v>
      </c>
    </row>
    <row r="35" ht="15.75" customHeight="1">
      <c r="A35" s="23">
        <v>26.0</v>
      </c>
      <c r="B35" s="24"/>
      <c r="C35" s="25"/>
    </row>
    <row r="36" ht="15.75" customHeight="1">
      <c r="A36" s="23">
        <v>27.0</v>
      </c>
      <c r="B36" s="24"/>
      <c r="C36" s="25"/>
    </row>
    <row r="37" ht="15.75" customHeight="1">
      <c r="A37" s="23">
        <v>2.0</v>
      </c>
      <c r="B37" s="24"/>
      <c r="C37" s="25"/>
    </row>
    <row r="38" ht="15.75" customHeight="1">
      <c r="B38" s="24"/>
      <c r="C38" s="2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81.14"/>
    <col customWidth="1" min="4" max="6" width="14.43"/>
    <col customWidth="1" min="7" max="7" width="18.71"/>
    <col customWidth="1" min="8" max="8" width="18.57"/>
  </cols>
  <sheetData>
    <row r="1">
      <c r="A1" s="26"/>
      <c r="C1" s="27"/>
      <c r="E1" s="28"/>
      <c r="F1" s="29"/>
      <c r="G1" s="30" t="str">
        <f>SUM(G:G)</f>
        <v>#REF!</v>
      </c>
      <c r="H1" s="31" t="str">
        <f>SUM(E49:H1024*F49)</f>
        <v>#VALUE!</v>
      </c>
    </row>
    <row r="2" ht="35.25" customHeight="1">
      <c r="A2" s="32" t="s">
        <v>5</v>
      </c>
      <c r="B2" s="33" t="s">
        <v>6</v>
      </c>
      <c r="C2" s="34" t="s">
        <v>7</v>
      </c>
      <c r="D2" s="35" t="s">
        <v>8</v>
      </c>
      <c r="E2" s="36" t="s">
        <v>9</v>
      </c>
      <c r="F2" s="37" t="s">
        <v>10</v>
      </c>
      <c r="G2" s="38" t="s">
        <v>11</v>
      </c>
      <c r="H2" s="35" t="s">
        <v>12</v>
      </c>
      <c r="I2" s="3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1"/>
      <c r="Z2" s="41"/>
      <c r="AA2" s="41"/>
    </row>
    <row r="3">
      <c r="A3" s="42">
        <v>44743.0</v>
      </c>
      <c r="B3" s="43"/>
      <c r="C3" s="44"/>
      <c r="D3" s="45"/>
      <c r="E3" s="46"/>
      <c r="F3" s="47"/>
      <c r="G3" s="48"/>
      <c r="H3" s="49"/>
      <c r="I3" s="50"/>
      <c r="J3" s="51"/>
      <c r="K3" s="51"/>
      <c r="L3" s="51"/>
      <c r="M3" s="51"/>
      <c r="N3" s="51"/>
      <c r="O3" s="51"/>
      <c r="P3" s="51"/>
      <c r="Q3" s="51"/>
      <c r="R3" s="51"/>
      <c r="S3" s="51"/>
      <c r="T3" s="52"/>
      <c r="U3" s="52"/>
      <c r="V3" s="52"/>
      <c r="W3" s="52"/>
      <c r="X3" s="52"/>
      <c r="Y3" s="52"/>
      <c r="Z3" s="52"/>
      <c r="AA3" s="52"/>
    </row>
    <row r="4">
      <c r="A4" s="53"/>
      <c r="B4" s="54"/>
      <c r="C4" s="55" t="s">
        <v>13</v>
      </c>
      <c r="D4" s="56"/>
      <c r="E4" s="57">
        <v>1.0</v>
      </c>
      <c r="F4" s="58"/>
      <c r="G4" s="59">
        <v>60000.0</v>
      </c>
      <c r="H4" s="60"/>
      <c r="I4" s="50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>
      <c r="A5" s="53"/>
      <c r="B5" s="54"/>
      <c r="C5" s="55" t="s">
        <v>14</v>
      </c>
      <c r="D5" s="56"/>
      <c r="E5" s="57">
        <v>5.0</v>
      </c>
      <c r="F5" s="58"/>
      <c r="G5" s="59">
        <v>143000.0</v>
      </c>
      <c r="H5" s="60"/>
      <c r="I5" s="50"/>
      <c r="J5" s="51"/>
      <c r="K5" s="51"/>
      <c r="L5" s="51"/>
      <c r="M5" s="51"/>
      <c r="N5" s="51"/>
      <c r="O5" s="51"/>
      <c r="P5" s="51"/>
      <c r="Q5" s="51"/>
      <c r="R5" s="51"/>
      <c r="S5" s="51"/>
      <c r="T5" s="52"/>
      <c r="U5" s="52"/>
      <c r="V5" s="52"/>
      <c r="W5" s="52"/>
      <c r="X5" s="52"/>
      <c r="Y5" s="52"/>
      <c r="Z5" s="52"/>
      <c r="AA5" s="52"/>
    </row>
    <row r="6">
      <c r="A6" s="53"/>
      <c r="B6" s="54"/>
      <c r="C6" s="55" t="s">
        <v>15</v>
      </c>
      <c r="D6" s="56"/>
      <c r="E6" s="57">
        <v>2.0</v>
      </c>
      <c r="F6" s="58"/>
      <c r="G6" s="59">
        <v>60000.0</v>
      </c>
      <c r="H6" s="60"/>
      <c r="I6" s="50"/>
      <c r="J6" s="51"/>
      <c r="K6" s="51"/>
      <c r="L6" s="51"/>
      <c r="M6" s="51"/>
      <c r="N6" s="51"/>
      <c r="O6" s="51"/>
      <c r="P6" s="51"/>
      <c r="Q6" s="51"/>
      <c r="R6" s="51"/>
      <c r="S6" s="51"/>
      <c r="T6" s="52"/>
      <c r="U6" s="52"/>
      <c r="V6" s="52"/>
      <c r="W6" s="52"/>
      <c r="X6" s="52"/>
      <c r="Y6" s="52"/>
      <c r="Z6" s="52"/>
      <c r="AA6" s="52"/>
    </row>
    <row r="7" ht="12.0" customHeight="1">
      <c r="A7" s="53"/>
      <c r="B7" s="54"/>
      <c r="C7" s="55" t="s">
        <v>16</v>
      </c>
      <c r="D7" s="56"/>
      <c r="E7" s="57"/>
      <c r="F7" s="58"/>
      <c r="G7" s="59">
        <v>50000.0</v>
      </c>
      <c r="H7" s="60"/>
      <c r="I7" s="50"/>
      <c r="J7" s="51"/>
      <c r="K7" s="51"/>
      <c r="L7" s="51"/>
      <c r="M7" s="51"/>
      <c r="N7" s="51"/>
      <c r="O7" s="51"/>
      <c r="P7" s="51"/>
      <c r="Q7" s="51"/>
      <c r="R7" s="51"/>
      <c r="S7" s="51"/>
      <c r="T7" s="52"/>
      <c r="U7" s="52"/>
      <c r="V7" s="52"/>
      <c r="W7" s="52"/>
      <c r="X7" s="52"/>
      <c r="Y7" s="52"/>
      <c r="Z7" s="52"/>
      <c r="AA7" s="52"/>
    </row>
    <row r="8">
      <c r="A8" s="61"/>
      <c r="B8" s="53"/>
      <c r="C8" s="61" t="s">
        <v>17</v>
      </c>
      <c r="D8" s="53"/>
      <c r="E8" s="62">
        <v>1.0</v>
      </c>
      <c r="F8" s="63"/>
      <c r="G8" s="64">
        <v>1447000.0</v>
      </c>
      <c r="H8" s="53"/>
      <c r="I8" s="65"/>
      <c r="J8" s="66"/>
      <c r="K8" s="66"/>
      <c r="L8" s="66"/>
      <c r="M8" s="66"/>
      <c r="N8" s="66"/>
      <c r="O8" s="66"/>
      <c r="P8" s="66"/>
      <c r="Q8" s="66"/>
      <c r="R8" s="66"/>
      <c r="S8" s="66"/>
      <c r="T8" s="67"/>
      <c r="U8" s="67"/>
      <c r="V8" s="67"/>
      <c r="W8" s="67"/>
      <c r="X8" s="67"/>
      <c r="Y8" s="67"/>
      <c r="Z8" s="67"/>
      <c r="AA8" s="67"/>
    </row>
    <row r="9">
      <c r="A9" s="53"/>
      <c r="B9" s="68"/>
      <c r="C9" s="61" t="s">
        <v>18</v>
      </c>
      <c r="D9" s="68"/>
      <c r="E9" s="69"/>
      <c r="F9" s="58"/>
      <c r="G9" s="59">
        <v>46000.0</v>
      </c>
      <c r="H9" s="68"/>
      <c r="I9" s="65"/>
      <c r="J9" s="66"/>
      <c r="K9" s="66"/>
      <c r="L9" s="66"/>
      <c r="M9" s="66"/>
      <c r="N9" s="66"/>
      <c r="O9" s="66"/>
      <c r="P9" s="66"/>
      <c r="Q9" s="66"/>
      <c r="R9" s="66"/>
      <c r="S9" s="66"/>
      <c r="T9" s="67"/>
      <c r="U9" s="67"/>
      <c r="V9" s="67"/>
      <c r="W9" s="67"/>
      <c r="X9" s="67"/>
      <c r="Y9" s="67"/>
      <c r="Z9" s="67"/>
      <c r="AA9" s="67"/>
    </row>
    <row r="10">
      <c r="A10" s="53"/>
      <c r="B10" s="68"/>
      <c r="C10" s="70" t="s">
        <v>19</v>
      </c>
      <c r="D10" s="68"/>
      <c r="E10" s="57">
        <v>1.0</v>
      </c>
      <c r="F10" s="58"/>
      <c r="G10" s="71">
        <v>3500.0</v>
      </c>
      <c r="H10" s="68"/>
      <c r="I10" s="65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7"/>
      <c r="U10" s="67"/>
      <c r="V10" s="67"/>
      <c r="W10" s="67"/>
      <c r="X10" s="67"/>
      <c r="Y10" s="67"/>
      <c r="Z10" s="67"/>
      <c r="AA10" s="67"/>
    </row>
    <row r="11">
      <c r="A11" s="72"/>
      <c r="B11" s="60"/>
      <c r="C11" s="73" t="s">
        <v>20</v>
      </c>
      <c r="D11" s="60"/>
      <c r="E11" s="74">
        <v>1.0</v>
      </c>
      <c r="F11" s="58"/>
      <c r="G11" s="75">
        <v>18000.0</v>
      </c>
      <c r="H11" s="60"/>
      <c r="I11" s="50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 ht="15.75" customHeight="1">
      <c r="A12" s="53"/>
      <c r="B12" s="76"/>
      <c r="C12" s="73" t="s">
        <v>21</v>
      </c>
      <c r="D12" s="68"/>
      <c r="E12" s="57"/>
      <c r="F12" s="58"/>
      <c r="G12" s="75">
        <v>420000.0</v>
      </c>
      <c r="H12" s="68"/>
      <c r="I12" s="65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7"/>
      <c r="U12" s="67"/>
      <c r="V12" s="67"/>
      <c r="W12" s="67"/>
      <c r="X12" s="67"/>
      <c r="Y12" s="67"/>
      <c r="Z12" s="67"/>
      <c r="AA12" s="67"/>
    </row>
    <row r="13">
      <c r="A13" s="42">
        <v>44599.0</v>
      </c>
      <c r="B13" s="42"/>
      <c r="C13" s="42"/>
      <c r="D13" s="42"/>
      <c r="E13" s="42"/>
      <c r="F13" s="42"/>
      <c r="G13" s="42"/>
      <c r="H13" s="42"/>
      <c r="I13" s="65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7"/>
      <c r="U13" s="67"/>
      <c r="V13" s="67"/>
      <c r="W13" s="67"/>
      <c r="X13" s="67"/>
      <c r="Y13" s="67"/>
      <c r="Z13" s="67"/>
      <c r="AA13" s="67"/>
    </row>
    <row r="14">
      <c r="A14" s="53"/>
      <c r="B14" s="68"/>
      <c r="C14" s="55" t="s">
        <v>21</v>
      </c>
      <c r="D14" s="68"/>
      <c r="E14" s="57">
        <v>4.0</v>
      </c>
      <c r="F14" s="58"/>
      <c r="G14" s="59">
        <v>240000.0</v>
      </c>
      <c r="H14" s="68"/>
      <c r="I14" s="65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</row>
    <row r="15">
      <c r="A15" s="72"/>
      <c r="B15" s="68"/>
      <c r="C15" s="55" t="s">
        <v>22</v>
      </c>
      <c r="D15" s="68"/>
      <c r="E15" s="57">
        <v>1.0</v>
      </c>
      <c r="F15" s="58"/>
      <c r="G15" s="59">
        <v>100000.0</v>
      </c>
      <c r="H15" s="77"/>
      <c r="I15" s="65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7"/>
      <c r="U15" s="67"/>
      <c r="V15" s="67"/>
      <c r="W15" s="67"/>
      <c r="X15" s="67"/>
      <c r="Y15" s="67"/>
      <c r="Z15" s="67"/>
      <c r="AA15" s="67"/>
    </row>
    <row r="16">
      <c r="A16" s="53"/>
      <c r="B16" s="68"/>
      <c r="C16" s="55" t="s">
        <v>23</v>
      </c>
      <c r="D16" s="68"/>
      <c r="E16" s="57">
        <v>1.0</v>
      </c>
      <c r="F16" s="58"/>
      <c r="G16" s="59">
        <v>79000.0</v>
      </c>
      <c r="H16" s="68"/>
      <c r="I16" s="65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</row>
    <row r="17">
      <c r="A17" s="78"/>
      <c r="B17" s="68"/>
      <c r="C17" s="55" t="s">
        <v>24</v>
      </c>
      <c r="D17" s="68"/>
      <c r="E17" s="57"/>
      <c r="F17" s="58"/>
      <c r="G17" s="59">
        <v>200000.0</v>
      </c>
      <c r="H17" s="68"/>
      <c r="I17" s="79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</row>
    <row r="18">
      <c r="A18" s="42">
        <v>44745.0</v>
      </c>
      <c r="B18" s="80"/>
      <c r="C18" s="44"/>
      <c r="D18" s="80"/>
      <c r="E18" s="46"/>
      <c r="F18" s="47"/>
      <c r="G18" s="48"/>
      <c r="H18" s="80"/>
      <c r="I18" s="79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</row>
    <row r="19">
      <c r="A19" s="53"/>
      <c r="B19" s="68"/>
      <c r="C19" s="55" t="s">
        <v>25</v>
      </c>
      <c r="D19" s="68"/>
      <c r="E19" s="57"/>
      <c r="F19" s="58"/>
      <c r="G19" s="59">
        <v>11000.0</v>
      </c>
      <c r="H19" s="68"/>
      <c r="I19" s="79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</row>
    <row r="20">
      <c r="A20" s="53"/>
      <c r="B20" s="68"/>
      <c r="C20" s="55" t="s">
        <v>26</v>
      </c>
      <c r="D20" s="68"/>
      <c r="E20" s="81"/>
      <c r="F20" s="58"/>
      <c r="G20" s="59">
        <v>135000.0</v>
      </c>
      <c r="H20" s="68"/>
      <c r="I20" s="79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</row>
    <row r="21" ht="15.75" customHeight="1">
      <c r="A21" s="78"/>
      <c r="B21" s="68"/>
      <c r="C21" s="55" t="s">
        <v>17</v>
      </c>
      <c r="D21" s="77"/>
      <c r="E21" s="57">
        <v>1.0</v>
      </c>
      <c r="F21" s="58"/>
      <c r="G21" s="59">
        <v>1351000.0</v>
      </c>
      <c r="H21" s="68"/>
      <c r="I21" s="79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</row>
    <row r="22" ht="15.75" customHeight="1">
      <c r="A22" s="53"/>
      <c r="B22" s="68"/>
      <c r="C22" s="82" t="s">
        <v>27</v>
      </c>
      <c r="D22" s="68"/>
      <c r="E22" s="57">
        <v>1.0</v>
      </c>
      <c r="F22" s="58"/>
      <c r="G22" s="59">
        <v>225000.0</v>
      </c>
      <c r="H22" s="68"/>
      <c r="I22" s="79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</row>
    <row r="23" ht="15.75" customHeight="1">
      <c r="A23" s="83"/>
      <c r="B23" s="68"/>
      <c r="C23" s="82"/>
      <c r="D23" s="68"/>
      <c r="E23" s="57"/>
      <c r="F23" s="58"/>
      <c r="H23" s="68"/>
      <c r="I23" s="79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</row>
    <row r="24" ht="15.75" customHeight="1">
      <c r="A24" s="53"/>
      <c r="B24" s="68"/>
      <c r="C24" s="55" t="s">
        <v>28</v>
      </c>
      <c r="D24" s="68"/>
      <c r="E24" s="57"/>
      <c r="F24" s="58"/>
      <c r="G24" s="59">
        <v>500000.0</v>
      </c>
      <c r="H24" s="68"/>
      <c r="I24" s="79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</row>
    <row r="25" ht="15.75" customHeight="1">
      <c r="A25" s="53"/>
      <c r="B25" s="68"/>
      <c r="C25" s="55" t="s">
        <v>29</v>
      </c>
      <c r="D25" s="68"/>
      <c r="E25" s="57"/>
      <c r="F25" s="58"/>
      <c r="G25" s="59"/>
      <c r="H25" s="68"/>
      <c r="I25" s="79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</row>
    <row r="26" ht="15.75" customHeight="1">
      <c r="A26" s="53"/>
      <c r="B26" s="68"/>
      <c r="C26" s="55" t="s">
        <v>29</v>
      </c>
      <c r="D26" s="68"/>
      <c r="E26" s="57">
        <v>6.0</v>
      </c>
      <c r="F26" s="58">
        <v>60000.0</v>
      </c>
      <c r="G26" s="59">
        <f>6*60000</f>
        <v>360000</v>
      </c>
      <c r="H26" s="68"/>
      <c r="I26" s="65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</row>
    <row r="27" ht="15.75" customHeight="1">
      <c r="A27" s="42">
        <v>44746.0</v>
      </c>
      <c r="B27" s="80"/>
      <c r="C27" s="44"/>
      <c r="D27" s="80"/>
      <c r="E27" s="46"/>
      <c r="F27" s="47"/>
      <c r="G27" s="48"/>
      <c r="H27" s="80"/>
      <c r="I27" s="79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</row>
    <row r="28" ht="15.75" customHeight="1">
      <c r="A28" s="53"/>
      <c r="B28" s="68"/>
      <c r="C28" s="55" t="s">
        <v>30</v>
      </c>
      <c r="D28" s="68"/>
      <c r="E28" s="57">
        <v>6.0</v>
      </c>
      <c r="F28" s="58">
        <v>60000.0</v>
      </c>
      <c r="G28" s="59">
        <f>6*60000</f>
        <v>360000</v>
      </c>
      <c r="H28" s="68"/>
      <c r="I28" s="79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</row>
    <row r="29" ht="15.75" customHeight="1">
      <c r="A29" s="53"/>
      <c r="B29" s="68"/>
      <c r="C29" s="55" t="s">
        <v>31</v>
      </c>
      <c r="D29" s="68"/>
      <c r="E29" s="69"/>
      <c r="F29" s="58"/>
      <c r="G29" s="59">
        <v>70000.0</v>
      </c>
      <c r="H29" s="68"/>
      <c r="I29" s="79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</row>
    <row r="30" ht="15.75" customHeight="1">
      <c r="A30" s="53"/>
      <c r="B30" s="68"/>
      <c r="C30" s="55" t="s">
        <v>32</v>
      </c>
      <c r="D30" s="68"/>
      <c r="E30" s="57"/>
      <c r="F30" s="58"/>
      <c r="G30" s="59">
        <v>35000.0</v>
      </c>
      <c r="H30" s="68"/>
      <c r="I30" s="65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</row>
    <row r="31" ht="13.5" customHeight="1">
      <c r="A31" s="84">
        <v>44747.0</v>
      </c>
      <c r="B31" s="85"/>
      <c r="C31" s="86"/>
      <c r="D31" s="85"/>
      <c r="E31" s="87"/>
      <c r="F31" s="47"/>
      <c r="G31" s="88"/>
      <c r="H31" s="89"/>
      <c r="I31" s="90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</row>
    <row r="32" ht="15.75" customHeight="1">
      <c r="A32" s="72"/>
      <c r="B32" s="68"/>
      <c r="C32" s="55"/>
      <c r="D32" s="68"/>
      <c r="E32" s="57"/>
      <c r="F32" s="58"/>
      <c r="G32" s="59"/>
      <c r="H32" s="68"/>
      <c r="I32" s="79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 ht="15.75" customHeight="1">
      <c r="A33" s="53"/>
      <c r="B33" s="68"/>
      <c r="C33" s="55" t="s">
        <v>33</v>
      </c>
      <c r="D33" s="68"/>
      <c r="E33" s="57"/>
      <c r="F33" s="58"/>
      <c r="G33" s="59">
        <v>20000.0</v>
      </c>
      <c r="H33" s="68"/>
      <c r="I33" s="79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 ht="15.75" customHeight="1">
      <c r="A34" s="78"/>
      <c r="B34" s="68"/>
      <c r="C34" s="55" t="s">
        <v>27</v>
      </c>
      <c r="D34" s="68"/>
      <c r="E34" s="57">
        <v>1.0</v>
      </c>
      <c r="F34" s="58"/>
      <c r="G34" s="59">
        <v>210000.0</v>
      </c>
      <c r="H34" s="68"/>
      <c r="I34" s="79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 ht="15.75" customHeight="1">
      <c r="A35" s="72"/>
      <c r="B35" s="68"/>
      <c r="C35" s="55" t="s">
        <v>34</v>
      </c>
      <c r="D35" s="68"/>
      <c r="E35" s="57"/>
      <c r="F35" s="58"/>
      <c r="G35" s="59">
        <v>190000.0</v>
      </c>
      <c r="H35" s="68"/>
      <c r="I35" s="65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</row>
    <row r="36" ht="15.75" customHeight="1">
      <c r="A36" s="72"/>
      <c r="B36" s="68"/>
      <c r="C36" s="55" t="s">
        <v>35</v>
      </c>
      <c r="D36" s="68"/>
      <c r="E36" s="57" t="s">
        <v>36</v>
      </c>
      <c r="F36" s="58"/>
      <c r="G36" s="59">
        <v>5000.0</v>
      </c>
      <c r="H36" s="68"/>
      <c r="I36" s="79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 ht="15.75" customHeight="1">
      <c r="A37" s="83"/>
      <c r="B37" s="92"/>
      <c r="C37" s="55" t="s">
        <v>37</v>
      </c>
      <c r="D37" s="92"/>
      <c r="E37" s="69">
        <v>40.0</v>
      </c>
      <c r="F37" s="58"/>
      <c r="G37" s="59">
        <v>120000.0</v>
      </c>
      <c r="H37" s="92"/>
      <c r="I37" s="93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</row>
    <row r="38" ht="15.75" customHeight="1">
      <c r="A38" s="53"/>
      <c r="B38" s="68"/>
      <c r="C38" s="55" t="s">
        <v>38</v>
      </c>
      <c r="D38" s="68"/>
      <c r="E38" s="57">
        <v>1.0</v>
      </c>
      <c r="F38" s="58"/>
      <c r="G38" s="59">
        <v>45000.0</v>
      </c>
      <c r="H38" s="68"/>
      <c r="I38" s="79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 ht="15.75" customHeight="1">
      <c r="A39" s="53"/>
      <c r="B39" s="68"/>
      <c r="C39" s="55" t="s">
        <v>39</v>
      </c>
      <c r="D39" s="68"/>
      <c r="E39" s="57"/>
      <c r="F39" s="58"/>
      <c r="G39" s="59">
        <v>70000.0</v>
      </c>
      <c r="H39" s="68"/>
      <c r="I39" s="79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 ht="15.75" customHeight="1">
      <c r="A40" s="53"/>
      <c r="B40" s="68"/>
      <c r="C40" s="55" t="s">
        <v>40</v>
      </c>
      <c r="D40" s="68"/>
      <c r="E40" s="57"/>
      <c r="F40" s="58"/>
      <c r="G40" s="59">
        <v>12000.0</v>
      </c>
      <c r="H40" s="68"/>
      <c r="I40" s="79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 ht="15.75" customHeight="1">
      <c r="A41" s="53"/>
      <c r="B41" s="68"/>
      <c r="C41" s="55" t="s">
        <v>41</v>
      </c>
      <c r="D41" s="68"/>
      <c r="E41" s="57">
        <v>5.0</v>
      </c>
      <c r="F41" s="58"/>
      <c r="G41" s="59">
        <v>50000.0</v>
      </c>
      <c r="H41" s="68"/>
      <c r="I41" s="79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 ht="15.75" customHeight="1">
      <c r="A42" s="72"/>
      <c r="B42" s="68"/>
      <c r="C42" s="55" t="s">
        <v>42</v>
      </c>
      <c r="D42" s="68"/>
      <c r="E42" s="69">
        <v>12.0</v>
      </c>
      <c r="F42" s="58"/>
      <c r="G42" s="59">
        <v>840000.0</v>
      </c>
      <c r="H42" s="68"/>
      <c r="I42" s="65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</row>
    <row r="43" ht="15.75" customHeight="1">
      <c r="A43" s="72"/>
      <c r="B43" s="68"/>
      <c r="C43" s="55" t="s">
        <v>43</v>
      </c>
      <c r="D43" s="68"/>
      <c r="E43" s="81"/>
      <c r="F43" s="58"/>
      <c r="G43" s="59">
        <v>130000.0</v>
      </c>
      <c r="H43" s="68"/>
      <c r="I43" s="79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 ht="15.75" customHeight="1">
      <c r="A44" s="83"/>
      <c r="B44" s="68"/>
      <c r="C44" s="55" t="s">
        <v>44</v>
      </c>
      <c r="D44" s="68"/>
      <c r="E44" s="69"/>
      <c r="F44" s="58"/>
      <c r="G44" s="59">
        <v>40000.0</v>
      </c>
      <c r="H44" s="68"/>
      <c r="I44" s="79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 ht="15.75" customHeight="1">
      <c r="A45" s="61"/>
      <c r="B45" s="68"/>
      <c r="C45" s="55" t="s">
        <v>45</v>
      </c>
      <c r="D45" s="68"/>
      <c r="E45" s="57"/>
      <c r="F45" s="58"/>
      <c r="G45" s="59">
        <v>20000.0</v>
      </c>
      <c r="H45" s="68"/>
      <c r="I45" s="79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 ht="15.75" customHeight="1">
      <c r="A46" s="53"/>
      <c r="B46" s="68"/>
      <c r="C46" s="55" t="s">
        <v>46</v>
      </c>
      <c r="D46" s="68"/>
      <c r="E46" s="81"/>
      <c r="F46" s="58"/>
      <c r="G46" s="59">
        <v>45000.0</v>
      </c>
      <c r="H46" s="68"/>
      <c r="I46" s="65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</row>
    <row r="47" ht="18.75" customHeight="1">
      <c r="A47" s="53"/>
      <c r="B47" s="92"/>
      <c r="C47" s="95" t="s">
        <v>47</v>
      </c>
      <c r="D47" s="96"/>
      <c r="E47" s="97"/>
      <c r="F47" s="98"/>
      <c r="G47" s="99">
        <v>20000.0</v>
      </c>
      <c r="H47" s="92"/>
      <c r="I47" s="93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</row>
    <row r="48" ht="15.75" customHeight="1">
      <c r="A48" s="53"/>
      <c r="B48" s="100"/>
      <c r="C48" s="55" t="s">
        <v>48</v>
      </c>
      <c r="D48" s="100"/>
      <c r="E48" s="57">
        <v>3.0</v>
      </c>
      <c r="F48" s="58"/>
      <c r="G48" s="59">
        <v>90000.0</v>
      </c>
      <c r="H48" s="100"/>
      <c r="I48" s="101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</row>
    <row r="49" ht="15.75" customHeight="1">
      <c r="A49" s="78"/>
      <c r="B49" s="100"/>
      <c r="C49" s="55" t="s">
        <v>49</v>
      </c>
      <c r="D49" s="100"/>
      <c r="E49" s="57"/>
      <c r="F49" s="58"/>
      <c r="G49" s="59">
        <v>80000.0</v>
      </c>
      <c r="H49" s="100"/>
      <c r="I49" s="100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</row>
    <row r="50" ht="13.5" customHeight="1">
      <c r="A50" s="53"/>
      <c r="B50" s="92"/>
      <c r="C50" s="55" t="s">
        <v>50</v>
      </c>
      <c r="D50" s="92"/>
      <c r="E50" s="57">
        <v>6.0</v>
      </c>
      <c r="F50" s="58">
        <v>60000.0</v>
      </c>
      <c r="G50" s="59">
        <f>6*60000</f>
        <v>360000</v>
      </c>
      <c r="H50" s="92"/>
      <c r="I50" s="93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</row>
    <row r="51" ht="12.75" customHeight="1">
      <c r="A51" s="42">
        <v>44748.0</v>
      </c>
      <c r="B51" s="80"/>
      <c r="C51" s="44"/>
      <c r="D51" s="80"/>
      <c r="E51" s="46"/>
      <c r="F51" s="47"/>
      <c r="G51" s="48"/>
      <c r="H51" s="80"/>
      <c r="I51" s="65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</row>
    <row r="52" ht="18.75" customHeight="1">
      <c r="A52" s="53"/>
      <c r="B52" s="92"/>
      <c r="C52" s="55" t="s">
        <v>51</v>
      </c>
      <c r="D52" s="92"/>
      <c r="E52" s="57"/>
      <c r="F52" s="58"/>
      <c r="G52" s="59">
        <v>20000.0</v>
      </c>
      <c r="H52" s="92"/>
      <c r="I52" s="93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</row>
    <row r="53" ht="14.25" customHeight="1">
      <c r="A53" s="53"/>
      <c r="B53" s="68"/>
      <c r="C53" s="55" t="s">
        <v>52</v>
      </c>
      <c r="D53" s="68"/>
      <c r="E53" s="57"/>
      <c r="F53" s="58"/>
      <c r="G53" s="59">
        <v>18000.0</v>
      </c>
      <c r="H53" s="68"/>
      <c r="I53" s="79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.0" customHeight="1">
      <c r="A54" s="83"/>
      <c r="B54" s="68"/>
      <c r="C54" s="55" t="s">
        <v>53</v>
      </c>
      <c r="D54" s="68"/>
      <c r="E54" s="57"/>
      <c r="F54" s="58"/>
      <c r="G54" s="59">
        <v>50000.0</v>
      </c>
      <c r="H54" s="68"/>
      <c r="I54" s="79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 ht="12.0" customHeight="1">
      <c r="A55" s="61"/>
      <c r="B55" s="68"/>
      <c r="C55" s="55" t="s">
        <v>54</v>
      </c>
      <c r="D55" s="68"/>
      <c r="E55" s="69"/>
      <c r="F55" s="58"/>
      <c r="G55" s="59">
        <v>24000.0</v>
      </c>
      <c r="H55" s="77"/>
      <c r="I55" s="79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 ht="12.75" customHeight="1">
      <c r="A56" s="83"/>
      <c r="B56" s="68"/>
      <c r="C56" s="55" t="s">
        <v>31</v>
      </c>
      <c r="D56" s="68"/>
      <c r="E56" s="57"/>
      <c r="F56" s="58"/>
      <c r="G56" s="59">
        <v>45000.0</v>
      </c>
      <c r="H56" s="68"/>
      <c r="I56" s="79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 ht="12.75" customHeight="1">
      <c r="A57" s="53"/>
      <c r="B57" s="68"/>
      <c r="C57" s="55" t="s">
        <v>27</v>
      </c>
      <c r="D57" s="68"/>
      <c r="E57" s="69"/>
      <c r="F57" s="58"/>
      <c r="G57" s="59">
        <v>220000.0</v>
      </c>
      <c r="H57" s="68"/>
      <c r="I57" s="79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 ht="12.75" customHeight="1">
      <c r="A58" s="53"/>
      <c r="B58" s="68"/>
      <c r="C58" s="55" t="s">
        <v>55</v>
      </c>
      <c r="D58" s="68"/>
      <c r="E58" s="69">
        <v>5.0</v>
      </c>
      <c r="F58" s="58">
        <v>145000.0</v>
      </c>
      <c r="G58" s="59">
        <f>5*145000</f>
        <v>725000</v>
      </c>
      <c r="H58" s="68"/>
      <c r="I58" s="79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 ht="14.25" customHeight="1">
      <c r="A59" s="83"/>
      <c r="B59" s="68"/>
      <c r="C59" s="103" t="s">
        <v>21</v>
      </c>
      <c r="D59" s="68"/>
      <c r="E59" s="57">
        <v>6.0</v>
      </c>
      <c r="F59" s="58">
        <v>60000.0</v>
      </c>
      <c r="G59" s="59">
        <f>6*60000</f>
        <v>360000</v>
      </c>
      <c r="H59" s="68"/>
      <c r="I59" s="79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 ht="12.75" customHeight="1">
      <c r="A60" s="72"/>
      <c r="B60" s="68"/>
      <c r="C60" s="55" t="s">
        <v>56</v>
      </c>
      <c r="D60" s="68"/>
      <c r="E60" s="57">
        <v>1.0</v>
      </c>
      <c r="F60" s="58"/>
      <c r="G60" s="59">
        <v>1447000.0</v>
      </c>
      <c r="H60" s="68"/>
      <c r="I60" s="65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</row>
    <row r="61" ht="12.75" customHeight="1">
      <c r="A61" s="53"/>
      <c r="B61" s="68"/>
      <c r="C61" s="55" t="s">
        <v>57</v>
      </c>
      <c r="D61" s="68"/>
      <c r="E61" s="57">
        <v>3.0</v>
      </c>
      <c r="F61" s="58">
        <v>15000.0</v>
      </c>
      <c r="G61" s="59">
        <v>45000.0</v>
      </c>
      <c r="H61" s="68"/>
      <c r="I61" s="79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</row>
    <row r="62" ht="12.75" customHeight="1">
      <c r="A62" s="53"/>
      <c r="B62" s="104"/>
      <c r="C62" s="105" t="s">
        <v>58</v>
      </c>
      <c r="D62" s="104"/>
      <c r="E62" s="106">
        <v>4.0</v>
      </c>
      <c r="F62" s="58">
        <v>17000.0</v>
      </c>
      <c r="G62" s="59">
        <v>68000.0</v>
      </c>
      <c r="H62" s="104"/>
      <c r="I62" s="79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</row>
    <row r="63" ht="12.75" customHeight="1">
      <c r="A63" s="53"/>
      <c r="B63" s="68"/>
      <c r="C63" s="55" t="s">
        <v>59</v>
      </c>
      <c r="D63" s="68"/>
      <c r="E63" s="57">
        <v>20.0</v>
      </c>
      <c r="F63" s="58">
        <v>49000.0</v>
      </c>
      <c r="G63" s="59">
        <v>980000.0</v>
      </c>
      <c r="H63" s="68"/>
      <c r="I63" s="65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</row>
    <row r="64" ht="12.75" customHeight="1">
      <c r="A64" s="53"/>
      <c r="B64" s="68"/>
      <c r="C64" s="55" t="s">
        <v>60</v>
      </c>
      <c r="D64" s="68"/>
      <c r="E64" s="57">
        <v>2.0</v>
      </c>
      <c r="F64" s="58">
        <v>55000.0</v>
      </c>
      <c r="G64" s="59">
        <v>110000.0</v>
      </c>
      <c r="H64" s="68"/>
      <c r="I64" s="79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</row>
    <row r="65" ht="12.75" customHeight="1">
      <c r="A65" s="72"/>
      <c r="B65" s="68"/>
      <c r="C65" s="55" t="s">
        <v>61</v>
      </c>
      <c r="D65" s="68"/>
      <c r="E65" s="57">
        <v>1.0</v>
      </c>
      <c r="F65" s="58">
        <v>70000.0</v>
      </c>
      <c r="G65" s="59">
        <v>70000.0</v>
      </c>
      <c r="H65" s="68"/>
      <c r="I65" s="79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 ht="12.75" customHeight="1">
      <c r="A66" s="42">
        <v>44749.0</v>
      </c>
      <c r="B66" s="80"/>
      <c r="C66" s="44"/>
      <c r="D66" s="80"/>
      <c r="E66" s="46"/>
      <c r="F66" s="47"/>
      <c r="G66" s="48"/>
      <c r="H66" s="80"/>
      <c r="I66" s="79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</row>
    <row r="67" ht="12.75" customHeight="1">
      <c r="A67" s="78"/>
      <c r="B67" s="68"/>
      <c r="C67" s="55" t="s">
        <v>27</v>
      </c>
      <c r="D67" s="68"/>
      <c r="E67" s="57">
        <v>1.0</v>
      </c>
      <c r="F67" s="58"/>
      <c r="G67" s="59">
        <v>215000.0</v>
      </c>
      <c r="H67" s="68"/>
      <c r="I67" s="65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</row>
    <row r="68" ht="12.75" customHeight="1">
      <c r="A68" s="72"/>
      <c r="B68" s="68"/>
      <c r="C68" s="55" t="s">
        <v>50</v>
      </c>
      <c r="D68" s="68"/>
      <c r="E68" s="57">
        <v>6.0</v>
      </c>
      <c r="F68" s="58">
        <v>60000.0</v>
      </c>
      <c r="G68" s="59">
        <v>360000.0</v>
      </c>
      <c r="H68" s="68"/>
      <c r="I68" s="79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</row>
    <row r="69" ht="12.75" customHeight="1">
      <c r="A69" s="42">
        <v>44750.0</v>
      </c>
      <c r="B69" s="80"/>
      <c r="C69" s="44"/>
      <c r="D69" s="80"/>
      <c r="E69" s="46"/>
      <c r="F69" s="47"/>
      <c r="G69" s="48"/>
      <c r="H69" s="80"/>
      <c r="I69" s="79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</row>
    <row r="70" ht="12.75" customHeight="1">
      <c r="A70" s="53"/>
      <c r="B70" s="68"/>
      <c r="C70" s="107" t="s">
        <v>62</v>
      </c>
      <c r="D70" s="108"/>
      <c r="E70" s="109"/>
      <c r="F70" s="110"/>
      <c r="G70" s="111">
        <v>1510000.0</v>
      </c>
      <c r="H70" s="112" t="s">
        <v>63</v>
      </c>
      <c r="I70" s="79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</row>
    <row r="71" ht="12.75" customHeight="1">
      <c r="A71" s="72"/>
      <c r="B71" s="68"/>
      <c r="C71" s="55" t="s">
        <v>34</v>
      </c>
      <c r="D71" s="68"/>
      <c r="E71" s="57"/>
      <c r="F71" s="58"/>
      <c r="G71" s="59">
        <v>70000.0</v>
      </c>
      <c r="H71" s="68"/>
      <c r="I71" s="65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</row>
    <row r="72" ht="12.75" customHeight="1">
      <c r="A72" s="72"/>
      <c r="B72" s="68"/>
      <c r="C72" s="55" t="s">
        <v>64</v>
      </c>
      <c r="D72" s="68"/>
      <c r="E72" s="57">
        <v>5.0</v>
      </c>
      <c r="F72" s="58"/>
      <c r="G72" s="59">
        <v>34500.0</v>
      </c>
      <c r="H72" s="113"/>
      <c r="I72" s="79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 ht="12.75" customHeight="1">
      <c r="A73" s="53"/>
      <c r="B73" s="68"/>
      <c r="C73" s="55" t="s">
        <v>65</v>
      </c>
      <c r="D73" s="68"/>
      <c r="E73" s="57">
        <v>6.0</v>
      </c>
      <c r="F73" s="58">
        <v>60000.0</v>
      </c>
      <c r="G73" s="59">
        <v>360000.0</v>
      </c>
      <c r="H73" s="113"/>
      <c r="I73" s="79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 ht="12.75" customHeight="1">
      <c r="A74" s="72"/>
      <c r="B74" s="68"/>
      <c r="C74" s="55" t="s">
        <v>66</v>
      </c>
      <c r="D74" s="68"/>
      <c r="E74" s="57"/>
      <c r="F74" s="58"/>
      <c r="G74" s="59">
        <v>500000.0</v>
      </c>
      <c r="H74" s="113"/>
      <c r="I74" s="79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 ht="12.75" customHeight="1">
      <c r="A75" s="42">
        <v>44751.0</v>
      </c>
      <c r="B75" s="80"/>
      <c r="C75" s="44"/>
      <c r="D75" s="80"/>
      <c r="E75" s="46"/>
      <c r="F75" s="47"/>
      <c r="G75" s="48"/>
      <c r="H75" s="114"/>
      <c r="I75" s="79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 ht="12.75" customHeight="1">
      <c r="A76" s="53"/>
      <c r="B76" s="68"/>
      <c r="C76" s="55" t="s">
        <v>67</v>
      </c>
      <c r="D76" s="68"/>
      <c r="E76" s="57">
        <v>6.0</v>
      </c>
      <c r="F76" s="58"/>
      <c r="G76" s="59">
        <v>360000.0</v>
      </c>
      <c r="H76" s="113"/>
      <c r="I76" s="79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 ht="12.75" customHeight="1">
      <c r="A77" s="42">
        <v>44752.0</v>
      </c>
      <c r="B77" s="80"/>
      <c r="C77" s="44"/>
      <c r="D77" s="80"/>
      <c r="E77" s="46"/>
      <c r="F77" s="47"/>
      <c r="G77" s="48"/>
      <c r="H77" s="114"/>
      <c r="I77" s="79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 ht="12.75" customHeight="1">
      <c r="A78" s="72"/>
      <c r="B78" s="68"/>
      <c r="C78" s="55" t="s">
        <v>68</v>
      </c>
      <c r="D78" s="68"/>
      <c r="E78" s="57">
        <v>4.0</v>
      </c>
      <c r="F78" s="58">
        <v>60000.0</v>
      </c>
      <c r="G78" s="59">
        <v>240000.0</v>
      </c>
      <c r="H78" s="113"/>
      <c r="I78" s="79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 ht="12.75" customHeight="1">
      <c r="A79" s="53"/>
      <c r="B79" s="68"/>
      <c r="C79" s="107" t="s">
        <v>17</v>
      </c>
      <c r="D79" s="108"/>
      <c r="E79" s="109">
        <v>1.0</v>
      </c>
      <c r="F79" s="110"/>
      <c r="G79" s="111">
        <v>1447000.0</v>
      </c>
      <c r="H79" s="115" t="s">
        <v>63</v>
      </c>
      <c r="I79" s="79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 ht="12.75" customHeight="1">
      <c r="A80" s="116">
        <v>44753.0</v>
      </c>
      <c r="B80" s="80"/>
      <c r="C80" s="44"/>
      <c r="D80" s="80"/>
      <c r="E80" s="117"/>
      <c r="F80" s="47"/>
      <c r="G80" s="48"/>
      <c r="H80" s="114"/>
      <c r="I80" s="79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 ht="12.75" customHeight="1">
      <c r="A81" s="72"/>
      <c r="B81" s="118"/>
      <c r="C81" s="119" t="s">
        <v>69</v>
      </c>
      <c r="D81" s="118"/>
      <c r="E81" s="57">
        <v>4.0</v>
      </c>
      <c r="F81" s="58">
        <v>60000.0</v>
      </c>
      <c r="G81" s="59">
        <v>240000.0</v>
      </c>
      <c r="H81" s="113"/>
      <c r="I81" s="65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</row>
    <row r="82" ht="12.75" customHeight="1">
      <c r="A82" s="53"/>
      <c r="B82" s="68"/>
      <c r="C82" s="107" t="s">
        <v>70</v>
      </c>
      <c r="D82" s="108"/>
      <c r="E82" s="109">
        <v>30.0</v>
      </c>
      <c r="F82" s="110">
        <v>49000.0</v>
      </c>
      <c r="G82" s="111">
        <v>1520000.0</v>
      </c>
      <c r="H82" s="115" t="s">
        <v>71</v>
      </c>
      <c r="I82" s="79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 ht="15.75" customHeight="1">
      <c r="A83" s="53"/>
      <c r="B83" s="68"/>
      <c r="C83" s="120" t="s">
        <v>72</v>
      </c>
      <c r="D83" s="68"/>
      <c r="E83" s="57">
        <v>25.0</v>
      </c>
      <c r="F83" s="58">
        <v>20000.0</v>
      </c>
      <c r="G83" s="59">
        <f>25*20000</f>
        <v>500000</v>
      </c>
      <c r="H83" s="113"/>
      <c r="I83" s="79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 ht="12.75" customHeight="1">
      <c r="A84" s="42">
        <v>44754.0</v>
      </c>
      <c r="B84" s="80"/>
      <c r="C84" s="44"/>
      <c r="D84" s="80"/>
      <c r="E84" s="46"/>
      <c r="F84" s="47"/>
      <c r="G84" s="48"/>
      <c r="H84" s="114"/>
      <c r="I84" s="65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</row>
    <row r="85" ht="12.75" customHeight="1">
      <c r="A85" s="53"/>
      <c r="B85" s="68"/>
      <c r="C85" s="55" t="s">
        <v>73</v>
      </c>
      <c r="D85" s="68"/>
      <c r="E85" s="57">
        <v>1.0</v>
      </c>
      <c r="F85" s="58"/>
      <c r="G85" s="59">
        <v>1447000.0</v>
      </c>
      <c r="H85" s="113"/>
      <c r="I85" s="79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</row>
    <row r="86" ht="12.75" customHeight="1">
      <c r="A86" s="83"/>
      <c r="B86" s="68"/>
      <c r="C86" s="121" t="s">
        <v>21</v>
      </c>
      <c r="D86" s="68"/>
      <c r="E86" s="57">
        <v>5.0</v>
      </c>
      <c r="F86" s="58">
        <v>60000.0</v>
      </c>
      <c r="G86" s="59">
        <f>5*60000</f>
        <v>300000</v>
      </c>
      <c r="H86" s="68"/>
      <c r="I86" s="79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</row>
    <row r="87" ht="12.75" customHeight="1">
      <c r="A87" s="83"/>
      <c r="B87" s="68"/>
      <c r="C87" s="121" t="s">
        <v>74</v>
      </c>
      <c r="D87" s="68"/>
      <c r="E87" s="57"/>
      <c r="F87" s="58"/>
      <c r="G87" s="59">
        <v>2500000.0</v>
      </c>
      <c r="H87" s="68"/>
      <c r="I87" s="79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</row>
    <row r="88" ht="12.75" customHeight="1">
      <c r="A88" s="42">
        <v>44755.0</v>
      </c>
      <c r="B88" s="80"/>
      <c r="C88" s="44"/>
      <c r="D88" s="80"/>
      <c r="E88" s="117"/>
      <c r="F88" s="47"/>
      <c r="G88" s="48"/>
      <c r="H88" s="80"/>
      <c r="I88" s="79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</row>
    <row r="89" ht="12.75" customHeight="1">
      <c r="A89" s="72"/>
      <c r="B89" s="68"/>
      <c r="C89" s="55" t="s">
        <v>75</v>
      </c>
      <c r="D89" s="68"/>
      <c r="E89" s="57">
        <v>5.0</v>
      </c>
      <c r="F89" s="58">
        <v>60000.0</v>
      </c>
      <c r="G89" s="59">
        <f>5*60000</f>
        <v>300000</v>
      </c>
      <c r="H89" s="68"/>
      <c r="I89" s="79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 ht="12.75" customHeight="1">
      <c r="A90" s="53"/>
      <c r="B90" s="68"/>
      <c r="C90" s="55" t="s">
        <v>76</v>
      </c>
      <c r="D90" s="68"/>
      <c r="E90" s="57"/>
      <c r="F90" s="58"/>
      <c r="G90" s="59">
        <v>130000.0</v>
      </c>
      <c r="H90" s="68"/>
      <c r="I90" s="79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 ht="12.75" customHeight="1">
      <c r="A91" s="72"/>
      <c r="B91" s="68"/>
      <c r="C91" s="55" t="s">
        <v>77</v>
      </c>
      <c r="D91" s="68"/>
      <c r="E91" s="57">
        <v>1.0</v>
      </c>
      <c r="F91" s="58"/>
      <c r="G91" s="59">
        <v>215000.0</v>
      </c>
      <c r="H91" s="68"/>
      <c r="I91" s="79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 ht="12.75" customHeight="1">
      <c r="A92" s="53"/>
      <c r="B92" s="68"/>
      <c r="C92" s="55" t="s">
        <v>78</v>
      </c>
      <c r="D92" s="68"/>
      <c r="E92" s="57"/>
      <c r="F92" s="58"/>
      <c r="G92" s="59">
        <v>35000.0</v>
      </c>
      <c r="H92" s="68"/>
      <c r="I92" s="79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 ht="12.75" customHeight="1">
      <c r="A93" s="53"/>
      <c r="B93" s="68"/>
      <c r="C93" s="107" t="s">
        <v>79</v>
      </c>
      <c r="D93" s="108"/>
      <c r="E93" s="122"/>
      <c r="F93" s="123"/>
      <c r="G93" s="59">
        <v>3800000.0</v>
      </c>
      <c r="H93" s="68"/>
      <c r="I93" s="65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</row>
    <row r="94" ht="12.75" customHeight="1">
      <c r="A94" s="53"/>
      <c r="B94" s="68"/>
      <c r="C94" s="55" t="s">
        <v>79</v>
      </c>
      <c r="D94" s="68"/>
      <c r="E94" s="57"/>
      <c r="F94" s="58"/>
      <c r="G94" s="59">
        <v>2000000.0</v>
      </c>
      <c r="H94" s="68"/>
      <c r="I94" s="79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 ht="12.75" customHeight="1">
      <c r="A95" s="42">
        <v>44759.0</v>
      </c>
      <c r="B95" s="80"/>
      <c r="C95" s="44"/>
      <c r="D95" s="80"/>
      <c r="E95" s="46"/>
      <c r="F95" s="47"/>
      <c r="G95" s="48"/>
      <c r="H95" s="80"/>
      <c r="I95" s="79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 ht="12.75" customHeight="1">
      <c r="A96" s="53"/>
      <c r="B96" s="68"/>
      <c r="C96" s="55" t="s">
        <v>80</v>
      </c>
      <c r="D96" s="68"/>
      <c r="E96" s="57"/>
      <c r="F96" s="58"/>
      <c r="G96" s="59">
        <v>12000.0</v>
      </c>
      <c r="H96" s="68"/>
      <c r="I96" s="79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 ht="12.75" customHeight="1">
      <c r="A97" s="72"/>
      <c r="B97" s="68"/>
      <c r="C97" s="55" t="s">
        <v>81</v>
      </c>
      <c r="D97" s="68"/>
      <c r="E97" s="57">
        <v>4.0</v>
      </c>
      <c r="F97" s="58"/>
      <c r="G97" s="59">
        <v>89000.0</v>
      </c>
      <c r="H97" s="68"/>
      <c r="I97" s="65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</row>
    <row r="98" ht="12.75" customHeight="1">
      <c r="A98" s="72"/>
      <c r="B98" s="68"/>
      <c r="C98" s="55" t="s">
        <v>21</v>
      </c>
      <c r="D98" s="68"/>
      <c r="E98" s="69">
        <v>5.0</v>
      </c>
      <c r="F98" s="58">
        <v>60000.0</v>
      </c>
      <c r="G98" s="59">
        <v>300000.0</v>
      </c>
      <c r="H98" s="68"/>
      <c r="I98" s="79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 ht="12.75" customHeight="1">
      <c r="A99" s="42">
        <v>44757.0</v>
      </c>
      <c r="B99" s="80"/>
      <c r="C99" s="44"/>
      <c r="D99" s="80"/>
      <c r="E99" s="46"/>
      <c r="F99" s="47"/>
      <c r="G99" s="48"/>
      <c r="H99" s="80"/>
      <c r="I99" s="79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 ht="12.75" customHeight="1">
      <c r="A100" s="61"/>
      <c r="B100" s="68"/>
      <c r="C100" s="55" t="s">
        <v>21</v>
      </c>
      <c r="D100" s="68"/>
      <c r="E100" s="57">
        <v>4.0</v>
      </c>
      <c r="F100" s="58">
        <v>60000.0</v>
      </c>
      <c r="G100" s="59">
        <f>4*60000</f>
        <v>240000</v>
      </c>
      <c r="H100" s="68"/>
      <c r="I100" s="65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</row>
    <row r="101" ht="12.75" customHeight="1">
      <c r="A101" s="72"/>
      <c r="B101" s="68"/>
      <c r="C101" s="55" t="s">
        <v>82</v>
      </c>
      <c r="D101" s="68"/>
      <c r="E101" s="57">
        <v>1.0</v>
      </c>
      <c r="F101" s="58"/>
      <c r="G101" s="59">
        <v>1447000.0</v>
      </c>
      <c r="H101" s="68"/>
      <c r="I101" s="79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 ht="12.75" customHeight="1">
      <c r="A102" s="72"/>
      <c r="B102" s="68"/>
      <c r="C102" s="55" t="s">
        <v>83</v>
      </c>
      <c r="D102" s="68"/>
      <c r="E102" s="57"/>
      <c r="F102" s="58"/>
      <c r="G102" s="59">
        <v>700000.0</v>
      </c>
      <c r="H102" s="68"/>
      <c r="I102" s="79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 ht="12.75" customHeight="1">
      <c r="A103" s="124"/>
      <c r="B103" s="108"/>
      <c r="C103" s="107" t="s">
        <v>84</v>
      </c>
      <c r="D103" s="108"/>
      <c r="E103" s="109"/>
      <c r="F103" s="110"/>
      <c r="G103" s="111">
        <v>5000000.0</v>
      </c>
      <c r="H103" s="112" t="s">
        <v>63</v>
      </c>
      <c r="I103" s="79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 ht="12.75" customHeight="1">
      <c r="A104" s="42">
        <v>44761.0</v>
      </c>
      <c r="B104" s="80"/>
      <c r="C104" s="44"/>
      <c r="D104" s="80"/>
      <c r="E104" s="46"/>
      <c r="F104" s="47"/>
      <c r="G104" s="48"/>
      <c r="H104" s="80"/>
      <c r="I104" s="79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 ht="12.75" customHeight="1">
      <c r="A105" s="53"/>
      <c r="B105" s="68"/>
      <c r="C105" s="55" t="s">
        <v>21</v>
      </c>
      <c r="D105" s="68"/>
      <c r="E105" s="57">
        <v>6.0</v>
      </c>
      <c r="F105" s="58"/>
      <c r="G105" s="59">
        <v>360000.0</v>
      </c>
      <c r="H105" s="68"/>
      <c r="I105" s="79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</row>
    <row r="106" ht="12.75" customHeight="1">
      <c r="A106" s="72"/>
      <c r="B106" s="68"/>
      <c r="C106" s="55" t="s">
        <v>85</v>
      </c>
      <c r="D106" s="68"/>
      <c r="E106" s="57"/>
      <c r="F106" s="58"/>
      <c r="G106" s="59">
        <v>200000.0</v>
      </c>
      <c r="H106" s="68"/>
      <c r="I106" s="79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 ht="16.5" customHeight="1">
      <c r="A107" s="53"/>
      <c r="B107" s="68"/>
      <c r="C107" s="55" t="s">
        <v>86</v>
      </c>
      <c r="D107" s="68"/>
      <c r="E107" s="69">
        <v>5.0</v>
      </c>
      <c r="F107" s="58">
        <v>6500.0</v>
      </c>
      <c r="G107" s="59">
        <v>29000.0</v>
      </c>
      <c r="H107" s="125"/>
      <c r="I107" s="125"/>
      <c r="J107" s="126"/>
      <c r="K107" s="127"/>
      <c r="L107" s="12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 ht="12.75" customHeight="1">
      <c r="A108" s="72"/>
      <c r="B108" s="68"/>
      <c r="C108" s="55" t="s">
        <v>87</v>
      </c>
      <c r="D108" s="68"/>
      <c r="E108" s="69">
        <v>7.0</v>
      </c>
      <c r="F108" s="58">
        <v>19000.0</v>
      </c>
      <c r="G108" s="59">
        <v>119000.0</v>
      </c>
      <c r="H108" s="68"/>
      <c r="I108" s="79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 ht="12.75" customHeight="1">
      <c r="A109" s="42"/>
      <c r="B109" s="80"/>
      <c r="C109" s="44" t="s">
        <v>88</v>
      </c>
      <c r="D109" s="80"/>
      <c r="E109" s="46">
        <v>1.0</v>
      </c>
      <c r="F109" s="47"/>
      <c r="G109" s="48">
        <v>60000.0</v>
      </c>
      <c r="H109" s="80"/>
      <c r="I109" s="79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 ht="12.75" customHeight="1">
      <c r="A110" s="116">
        <v>44762.0</v>
      </c>
      <c r="B110" s="80"/>
      <c r="C110" s="44"/>
      <c r="D110" s="80"/>
      <c r="E110" s="46"/>
      <c r="F110" s="47"/>
      <c r="G110" s="48"/>
      <c r="H110" s="80"/>
      <c r="I110" s="79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 ht="12.75" customHeight="1">
      <c r="A111" s="53"/>
      <c r="B111" s="68"/>
      <c r="C111" s="55" t="s">
        <v>89</v>
      </c>
      <c r="D111" s="68"/>
      <c r="E111" s="57"/>
      <c r="F111" s="58"/>
      <c r="G111" s="59">
        <v>220000.0</v>
      </c>
      <c r="H111" s="77" t="s">
        <v>90</v>
      </c>
      <c r="I111" s="79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 ht="12.75" customHeight="1">
      <c r="A112" s="53"/>
      <c r="B112" s="68"/>
      <c r="C112" s="55" t="s">
        <v>91</v>
      </c>
      <c r="D112" s="68"/>
      <c r="E112" s="57"/>
      <c r="F112" s="58"/>
      <c r="G112" s="59">
        <v>35000.0</v>
      </c>
      <c r="H112" s="68"/>
      <c r="I112" s="79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</row>
    <row r="113" ht="12.75" customHeight="1">
      <c r="A113" s="72"/>
      <c r="B113" s="68"/>
      <c r="C113" s="55" t="s">
        <v>27</v>
      </c>
      <c r="D113" s="68"/>
      <c r="E113" s="57"/>
      <c r="F113" s="58"/>
      <c r="G113" s="59">
        <v>220000.0</v>
      </c>
      <c r="H113" s="68"/>
      <c r="I113" s="79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 ht="12.75" customHeight="1">
      <c r="A114" s="72"/>
      <c r="B114" s="68"/>
      <c r="C114" s="55" t="s">
        <v>92</v>
      </c>
      <c r="D114" s="68"/>
      <c r="E114" s="57"/>
      <c r="F114" s="58"/>
      <c r="G114" s="59">
        <v>840000.0</v>
      </c>
      <c r="H114" s="68"/>
      <c r="I114" s="79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 ht="12.75" customHeight="1">
      <c r="A115" s="61"/>
      <c r="B115" s="68"/>
      <c r="C115" s="55" t="s">
        <v>93</v>
      </c>
      <c r="D115" s="128"/>
      <c r="E115" s="57"/>
      <c r="F115" s="129"/>
      <c r="G115" s="59">
        <v>25000.0</v>
      </c>
      <c r="H115" s="68"/>
      <c r="I115" s="79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 ht="12.75" customHeight="1">
      <c r="A116" s="72"/>
      <c r="B116" s="68"/>
      <c r="C116" s="55" t="s">
        <v>94</v>
      </c>
      <c r="D116" s="68"/>
      <c r="E116" s="57"/>
      <c r="F116" s="129"/>
      <c r="G116" s="59">
        <v>24000.0</v>
      </c>
      <c r="H116" s="68"/>
      <c r="I116" s="79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 ht="12.75" customHeight="1">
      <c r="A117" s="72"/>
      <c r="B117" s="68"/>
      <c r="C117" s="55" t="s">
        <v>33</v>
      </c>
      <c r="D117" s="130"/>
      <c r="E117" s="57"/>
      <c r="F117" s="131"/>
      <c r="G117" s="59">
        <v>30000.0</v>
      </c>
      <c r="H117" s="130"/>
      <c r="I117" s="79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 ht="12.75" customHeight="1">
      <c r="A118" s="72"/>
      <c r="B118" s="68"/>
      <c r="C118" s="55" t="s">
        <v>95</v>
      </c>
      <c r="D118" s="130"/>
      <c r="E118" s="57">
        <v>6.0</v>
      </c>
      <c r="F118" s="131"/>
      <c r="G118" s="59">
        <v>360000.0</v>
      </c>
      <c r="H118" s="130"/>
      <c r="I118" s="79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 ht="12.75" customHeight="1">
      <c r="A119" s="42">
        <v>44763.0</v>
      </c>
      <c r="B119" s="80"/>
      <c r="C119" s="44"/>
      <c r="D119" s="80"/>
      <c r="E119" s="46"/>
      <c r="F119" s="47"/>
      <c r="G119" s="48"/>
      <c r="H119" s="80"/>
      <c r="I119" s="79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 ht="12.75" customHeight="1">
      <c r="A120" s="72"/>
      <c r="B120" s="68"/>
      <c r="C120" s="119" t="s">
        <v>95</v>
      </c>
      <c r="D120" s="118"/>
      <c r="E120" s="57">
        <v>8.0</v>
      </c>
      <c r="F120" s="58"/>
      <c r="G120" s="59">
        <f>8*60000</f>
        <v>480000</v>
      </c>
      <c r="H120" s="118"/>
      <c r="I120" s="79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 ht="12.75" customHeight="1">
      <c r="A121" s="53"/>
      <c r="B121" s="68"/>
      <c r="C121" s="55" t="s">
        <v>96</v>
      </c>
      <c r="D121" s="68"/>
      <c r="E121" s="57"/>
      <c r="F121" s="129"/>
      <c r="G121" s="59">
        <v>50000.0</v>
      </c>
      <c r="H121" s="68"/>
      <c r="I121" s="79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 ht="12.75" customHeight="1">
      <c r="A122" s="53"/>
      <c r="B122" s="68"/>
      <c r="C122" s="55" t="s">
        <v>27</v>
      </c>
      <c r="D122" s="68"/>
      <c r="E122" s="81"/>
      <c r="F122" s="58"/>
      <c r="G122" s="59">
        <v>210000.0</v>
      </c>
      <c r="H122" s="68"/>
      <c r="I122" s="79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 ht="12.75" customHeight="1">
      <c r="A123" s="72"/>
      <c r="B123" s="68"/>
      <c r="C123" s="55" t="s">
        <v>97</v>
      </c>
      <c r="D123" s="68"/>
      <c r="E123" s="57"/>
      <c r="F123" s="58"/>
      <c r="G123" s="59">
        <v>20000.0</v>
      </c>
      <c r="H123" s="68"/>
      <c r="I123" s="79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 ht="12.75" customHeight="1">
      <c r="A124" s="72"/>
      <c r="B124" s="68"/>
      <c r="C124" s="55" t="s">
        <v>98</v>
      </c>
      <c r="D124" s="68"/>
      <c r="E124" s="57"/>
      <c r="F124" s="58"/>
      <c r="G124" s="59">
        <v>80000.0</v>
      </c>
      <c r="H124" s="68"/>
      <c r="I124" s="79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 ht="12.75" customHeight="1">
      <c r="A125" s="132"/>
      <c r="B125" s="108"/>
      <c r="C125" s="107" t="s">
        <v>99</v>
      </c>
      <c r="D125" s="108"/>
      <c r="E125" s="109"/>
      <c r="F125" s="133"/>
      <c r="G125" s="111">
        <v>1880000.0</v>
      </c>
      <c r="H125" s="112" t="s">
        <v>63</v>
      </c>
      <c r="I125" s="79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 ht="12.75" customHeight="1">
      <c r="A126" s="42">
        <v>44764.0</v>
      </c>
      <c r="B126" s="80"/>
      <c r="C126" s="134"/>
      <c r="D126" s="135"/>
      <c r="E126" s="117"/>
      <c r="F126" s="47"/>
      <c r="G126" s="48"/>
      <c r="H126" s="80"/>
      <c r="I126" s="79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 ht="12.75" customHeight="1">
      <c r="A127" s="72"/>
      <c r="B127" s="68"/>
      <c r="C127" s="55" t="s">
        <v>27</v>
      </c>
      <c r="D127" s="68"/>
      <c r="E127" s="57">
        <v>1.0</v>
      </c>
      <c r="F127" s="58"/>
      <c r="G127" s="59">
        <v>225000.0</v>
      </c>
      <c r="H127" s="68"/>
      <c r="I127" s="79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 ht="12.75" customHeight="1">
      <c r="A128" s="53"/>
      <c r="B128" s="68"/>
      <c r="C128" s="55" t="s">
        <v>100</v>
      </c>
      <c r="D128" s="68"/>
      <c r="E128" s="69">
        <v>2.0</v>
      </c>
      <c r="F128" s="58"/>
      <c r="G128" s="59">
        <v>36000.0</v>
      </c>
      <c r="H128" s="68"/>
      <c r="I128" s="79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 ht="12.75" customHeight="1">
      <c r="A129" s="53"/>
      <c r="B129" s="68"/>
      <c r="C129" s="55" t="s">
        <v>101</v>
      </c>
      <c r="D129" s="68"/>
      <c r="E129" s="57">
        <v>1.0</v>
      </c>
      <c r="F129" s="58"/>
      <c r="G129" s="59">
        <v>25000.0</v>
      </c>
      <c r="H129" s="68"/>
      <c r="I129" s="79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 ht="12.75" customHeight="1">
      <c r="A130" s="72"/>
      <c r="B130" s="68"/>
      <c r="C130" s="55" t="s">
        <v>102</v>
      </c>
      <c r="D130" s="68"/>
      <c r="E130" s="57" t="s">
        <v>103</v>
      </c>
      <c r="F130" s="58"/>
      <c r="G130" s="59">
        <v>12000.0</v>
      </c>
      <c r="H130" s="68"/>
      <c r="I130" s="79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</row>
    <row r="131" ht="12.75" customHeight="1">
      <c r="A131" s="53"/>
      <c r="B131" s="68"/>
      <c r="C131" s="55" t="s">
        <v>35</v>
      </c>
      <c r="D131" s="68"/>
      <c r="E131" s="57" t="s">
        <v>36</v>
      </c>
      <c r="F131" s="58"/>
      <c r="G131" s="59">
        <v>5000.0</v>
      </c>
      <c r="H131" s="68"/>
      <c r="I131" s="79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</row>
    <row r="132" ht="12.75" customHeight="1">
      <c r="A132" s="72"/>
      <c r="B132" s="68"/>
      <c r="C132" s="55" t="s">
        <v>31</v>
      </c>
      <c r="D132" s="68"/>
      <c r="E132" s="57">
        <v>4.0</v>
      </c>
      <c r="F132" s="58"/>
      <c r="G132" s="59">
        <v>64000.0</v>
      </c>
      <c r="H132" s="68"/>
      <c r="I132" s="79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</row>
    <row r="133" ht="12.75" customHeight="1">
      <c r="A133" s="53"/>
      <c r="B133" s="68"/>
      <c r="C133" s="55" t="s">
        <v>50</v>
      </c>
      <c r="D133" s="68"/>
      <c r="E133" s="57">
        <v>7.0</v>
      </c>
      <c r="F133" s="58"/>
      <c r="G133" s="59">
        <v>420000.0</v>
      </c>
      <c r="H133" s="68"/>
      <c r="I133" s="79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</row>
    <row r="134" ht="12.75" customHeight="1">
      <c r="A134" s="42">
        <v>44765.0</v>
      </c>
      <c r="B134" s="80"/>
      <c r="C134" s="44"/>
      <c r="D134" s="80"/>
      <c r="E134" s="46"/>
      <c r="F134" s="136"/>
      <c r="G134" s="48"/>
      <c r="H134" s="80"/>
      <c r="I134" s="79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</row>
    <row r="135" ht="15.75" customHeight="1">
      <c r="A135" s="72"/>
      <c r="B135" s="60"/>
      <c r="C135" s="137" t="s">
        <v>50</v>
      </c>
      <c r="D135" s="60"/>
      <c r="E135" s="138">
        <v>9.0</v>
      </c>
      <c r="F135" s="129"/>
      <c r="G135" s="59">
        <f>9*60000</f>
        <v>540000</v>
      </c>
      <c r="H135" s="139"/>
      <c r="I135" s="140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5.75" customHeight="1">
      <c r="A136" s="53"/>
      <c r="B136" s="60"/>
      <c r="C136" s="137" t="s">
        <v>55</v>
      </c>
      <c r="D136" s="60"/>
      <c r="E136" s="138"/>
      <c r="F136" s="129"/>
      <c r="G136" s="59">
        <v>725000.0</v>
      </c>
      <c r="H136" s="139"/>
      <c r="I136" s="140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5.75" customHeight="1">
      <c r="A137" s="53"/>
      <c r="B137" s="125"/>
      <c r="C137" s="141" t="s">
        <v>104</v>
      </c>
      <c r="D137" s="125"/>
      <c r="E137" s="142"/>
      <c r="F137" s="58"/>
      <c r="G137" s="143">
        <v>230000.0</v>
      </c>
      <c r="H137" s="144"/>
      <c r="I137" s="145"/>
      <c r="J137" s="146"/>
      <c r="K137" s="146"/>
      <c r="L137" s="146"/>
      <c r="M137" s="146"/>
      <c r="N137" s="146"/>
      <c r="O137" s="146"/>
      <c r="P137" s="146"/>
      <c r="Q137" s="146"/>
      <c r="R137" s="146"/>
      <c r="S137" s="146"/>
      <c r="T137" s="146"/>
      <c r="U137" s="146"/>
      <c r="V137" s="146"/>
      <c r="W137" s="146"/>
      <c r="X137" s="146"/>
      <c r="Y137" s="146"/>
      <c r="Z137" s="146"/>
      <c r="AA137" s="146"/>
    </row>
    <row r="138" ht="15.75" customHeight="1">
      <c r="A138" s="72"/>
      <c r="B138" s="125"/>
      <c r="C138" s="73" t="s">
        <v>105</v>
      </c>
      <c r="D138" s="96"/>
      <c r="E138" s="147">
        <v>4.0</v>
      </c>
      <c r="F138" s="148">
        <v>8000.0</v>
      </c>
      <c r="G138" s="99">
        <f>16000+16000</f>
        <v>32000</v>
      </c>
      <c r="H138" s="149"/>
      <c r="I138" s="145"/>
      <c r="J138" s="146"/>
      <c r="K138" s="146"/>
      <c r="L138" s="146"/>
      <c r="M138" s="146"/>
      <c r="N138" s="146"/>
      <c r="O138" s="146"/>
      <c r="P138" s="146"/>
      <c r="Q138" s="146"/>
      <c r="R138" s="146"/>
      <c r="S138" s="146"/>
      <c r="T138" s="146"/>
      <c r="U138" s="146"/>
      <c r="V138" s="146"/>
      <c r="W138" s="146"/>
      <c r="X138" s="146"/>
      <c r="Y138" s="146"/>
      <c r="Z138" s="146"/>
      <c r="AA138" s="146"/>
    </row>
    <row r="139" ht="15.75" customHeight="1">
      <c r="A139" s="132"/>
      <c r="B139" s="150"/>
      <c r="C139" s="151" t="s">
        <v>106</v>
      </c>
      <c r="D139" s="150"/>
      <c r="E139" s="152"/>
      <c r="F139" s="110"/>
      <c r="G139" s="111">
        <v>1000000.0</v>
      </c>
      <c r="H139" s="153"/>
      <c r="I139" s="145"/>
      <c r="J139" s="146"/>
      <c r="K139" s="146"/>
      <c r="L139" s="146"/>
      <c r="M139" s="146"/>
      <c r="N139" s="146"/>
      <c r="O139" s="146"/>
      <c r="P139" s="146"/>
      <c r="Q139" s="146"/>
      <c r="R139" s="146"/>
      <c r="S139" s="146"/>
      <c r="T139" s="146"/>
      <c r="U139" s="146"/>
      <c r="V139" s="146"/>
      <c r="W139" s="146"/>
      <c r="X139" s="146"/>
      <c r="Y139" s="146"/>
      <c r="Z139" s="146"/>
      <c r="AA139" s="146"/>
    </row>
    <row r="140" ht="15.75" customHeight="1">
      <c r="A140" s="72"/>
      <c r="B140" s="125"/>
      <c r="C140" s="141" t="s">
        <v>27</v>
      </c>
      <c r="D140" s="125"/>
      <c r="E140" s="154"/>
      <c r="F140" s="58"/>
      <c r="G140" s="59">
        <v>210000.0</v>
      </c>
      <c r="H140" s="125"/>
      <c r="I140" s="145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6"/>
      <c r="V140" s="146"/>
      <c r="W140" s="146"/>
      <c r="X140" s="146"/>
      <c r="Y140" s="146"/>
      <c r="Z140" s="146"/>
      <c r="AA140" s="146"/>
    </row>
    <row r="141" ht="15.75" customHeight="1">
      <c r="A141" s="72"/>
      <c r="B141" s="125"/>
      <c r="C141" s="141" t="s">
        <v>107</v>
      </c>
      <c r="D141" s="125"/>
      <c r="E141" s="154"/>
      <c r="F141" s="58"/>
      <c r="G141" s="59">
        <v>15000.0</v>
      </c>
      <c r="H141" s="125"/>
      <c r="I141" s="145"/>
      <c r="J141" s="146"/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6"/>
      <c r="Y141" s="146"/>
      <c r="Z141" s="146"/>
      <c r="AA141" s="146"/>
    </row>
    <row r="142" ht="15.75" customHeight="1">
      <c r="A142" s="61"/>
      <c r="B142" s="125"/>
      <c r="C142" s="141" t="s">
        <v>108</v>
      </c>
      <c r="D142" s="125"/>
      <c r="E142" s="154"/>
      <c r="F142" s="58"/>
      <c r="G142" s="59">
        <v>46000.0</v>
      </c>
      <c r="H142" s="125"/>
      <c r="I142" s="145"/>
      <c r="J142" s="146"/>
      <c r="K142" s="146"/>
      <c r="L142" s="146"/>
      <c r="M142" s="146"/>
      <c r="N142" s="146"/>
      <c r="O142" s="146"/>
      <c r="P142" s="146"/>
      <c r="Q142" s="146"/>
      <c r="R142" s="146"/>
      <c r="S142" s="146"/>
      <c r="T142" s="146"/>
      <c r="U142" s="146"/>
      <c r="V142" s="146"/>
      <c r="W142" s="146"/>
      <c r="X142" s="146"/>
      <c r="Y142" s="146"/>
      <c r="Z142" s="146"/>
      <c r="AA142" s="146"/>
    </row>
    <row r="143" ht="15.75" customHeight="1">
      <c r="A143" s="42">
        <v>44766.0</v>
      </c>
      <c r="B143" s="155"/>
      <c r="C143" s="156"/>
      <c r="D143" s="155"/>
      <c r="E143" s="157"/>
      <c r="F143" s="47"/>
      <c r="G143" s="48"/>
      <c r="H143" s="155"/>
      <c r="I143" s="145"/>
      <c r="J143" s="146"/>
      <c r="K143" s="146"/>
      <c r="L143" s="146"/>
      <c r="M143" s="146"/>
      <c r="N143" s="146"/>
      <c r="O143" s="146"/>
      <c r="P143" s="146"/>
      <c r="Q143" s="146"/>
      <c r="R143" s="146"/>
      <c r="S143" s="146"/>
      <c r="T143" s="146"/>
      <c r="U143" s="146"/>
      <c r="V143" s="146"/>
      <c r="W143" s="146"/>
      <c r="X143" s="146"/>
      <c r="Y143" s="146"/>
      <c r="Z143" s="146"/>
      <c r="AA143" s="146"/>
    </row>
    <row r="144" ht="15.75" customHeight="1">
      <c r="A144" s="72"/>
      <c r="B144" s="125"/>
      <c r="C144" s="141" t="s">
        <v>21</v>
      </c>
      <c r="D144" s="125"/>
      <c r="E144" s="142">
        <v>8.0</v>
      </c>
      <c r="F144" s="58"/>
      <c r="G144" s="59">
        <f>8*60000</f>
        <v>480000</v>
      </c>
      <c r="H144" s="144"/>
      <c r="I144" s="145"/>
      <c r="J144" s="146"/>
      <c r="K144" s="146"/>
      <c r="L144" s="146"/>
      <c r="M144" s="146"/>
      <c r="N144" s="146"/>
      <c r="O144" s="146"/>
      <c r="P144" s="146"/>
      <c r="Q144" s="146"/>
      <c r="R144" s="146"/>
      <c r="S144" s="146"/>
      <c r="T144" s="146"/>
      <c r="U144" s="146"/>
      <c r="V144" s="146"/>
      <c r="W144" s="146"/>
      <c r="X144" s="146"/>
      <c r="Y144" s="146"/>
      <c r="Z144" s="146"/>
      <c r="AA144" s="146"/>
    </row>
    <row r="145" ht="15.75" customHeight="1">
      <c r="A145" s="72"/>
      <c r="B145" s="125"/>
      <c r="C145" s="141" t="s">
        <v>109</v>
      </c>
      <c r="D145" s="125"/>
      <c r="E145" s="154"/>
      <c r="F145" s="129"/>
      <c r="G145" s="59">
        <v>130000.0</v>
      </c>
      <c r="H145" s="125"/>
      <c r="I145" s="145"/>
      <c r="J145" s="146"/>
      <c r="K145" s="146"/>
      <c r="L145" s="146"/>
      <c r="M145" s="146"/>
      <c r="N145" s="146"/>
      <c r="O145" s="146"/>
      <c r="P145" s="146"/>
      <c r="Q145" s="146"/>
      <c r="R145" s="146"/>
      <c r="S145" s="146"/>
      <c r="T145" s="146"/>
      <c r="U145" s="146"/>
      <c r="V145" s="146"/>
      <c r="W145" s="146"/>
      <c r="X145" s="146"/>
      <c r="Y145" s="146"/>
      <c r="Z145" s="146"/>
      <c r="AA145" s="146"/>
    </row>
    <row r="146" ht="15.75" customHeight="1">
      <c r="A146" s="53"/>
      <c r="B146" s="125"/>
      <c r="C146" s="141" t="s">
        <v>110</v>
      </c>
      <c r="D146" s="125"/>
      <c r="E146" s="142"/>
      <c r="F146" s="58"/>
      <c r="G146" s="59">
        <v>15000.0</v>
      </c>
      <c r="H146" s="125"/>
      <c r="I146" s="145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</row>
    <row r="147" ht="15.75" customHeight="1">
      <c r="A147" s="53"/>
      <c r="B147" s="125"/>
      <c r="C147" s="141" t="s">
        <v>111</v>
      </c>
      <c r="D147" s="125"/>
      <c r="E147" s="154">
        <v>50.0</v>
      </c>
      <c r="F147" s="129"/>
      <c r="G147" s="59">
        <v>170000.0</v>
      </c>
      <c r="H147" s="125"/>
      <c r="I147" s="145"/>
      <c r="J147" s="146"/>
      <c r="K147" s="146"/>
      <c r="L147" s="146"/>
      <c r="M147" s="146"/>
      <c r="N147" s="146"/>
      <c r="O147" s="146"/>
      <c r="P147" s="146"/>
      <c r="Q147" s="146"/>
      <c r="R147" s="146"/>
      <c r="S147" s="146"/>
      <c r="T147" s="146"/>
      <c r="U147" s="146"/>
      <c r="V147" s="146"/>
      <c r="W147" s="146"/>
      <c r="X147" s="146"/>
      <c r="Y147" s="146"/>
      <c r="Z147" s="146"/>
      <c r="AA147" s="146"/>
    </row>
    <row r="148" ht="15.75" customHeight="1">
      <c r="A148" s="72"/>
      <c r="B148" s="60"/>
      <c r="C148" s="137" t="s">
        <v>112</v>
      </c>
      <c r="D148" s="60"/>
      <c r="E148" s="138"/>
      <c r="F148" s="58"/>
      <c r="G148" s="59">
        <v>210000.0</v>
      </c>
      <c r="H148" s="60"/>
      <c r="I148" s="140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5.75" customHeight="1">
      <c r="A149" s="53"/>
      <c r="B149" s="125"/>
      <c r="C149" s="141" t="s">
        <v>113</v>
      </c>
      <c r="D149" s="125"/>
      <c r="E149" s="154"/>
      <c r="F149" s="58"/>
      <c r="G149" s="59">
        <v>98000.0</v>
      </c>
      <c r="H149" s="125"/>
      <c r="I149" s="145"/>
      <c r="J149" s="146"/>
      <c r="K149" s="146"/>
      <c r="L149" s="146"/>
      <c r="M149" s="146"/>
      <c r="N149" s="146"/>
      <c r="O149" s="146"/>
      <c r="P149" s="146"/>
      <c r="Q149" s="146"/>
      <c r="R149" s="146"/>
      <c r="S149" s="146"/>
      <c r="T149" s="146"/>
      <c r="U149" s="146"/>
      <c r="V149" s="146"/>
      <c r="W149" s="146"/>
      <c r="X149" s="146"/>
      <c r="Y149" s="146"/>
      <c r="Z149" s="146"/>
      <c r="AA149" s="146"/>
    </row>
    <row r="150" ht="15.75" customHeight="1">
      <c r="A150" s="72"/>
      <c r="B150" s="60"/>
      <c r="C150" s="137" t="s">
        <v>114</v>
      </c>
      <c r="D150" s="68"/>
      <c r="E150" s="57"/>
      <c r="F150" s="58"/>
      <c r="G150" s="59">
        <v>15000.0</v>
      </c>
      <c r="H150" s="60"/>
      <c r="I150" s="140"/>
    </row>
    <row r="151" ht="15.75" customHeight="1">
      <c r="A151" s="61"/>
      <c r="B151" s="60"/>
      <c r="C151" s="137" t="s">
        <v>115</v>
      </c>
      <c r="D151" s="68"/>
      <c r="E151" s="158"/>
      <c r="F151" s="129"/>
      <c r="G151" s="59">
        <v>210000.0</v>
      </c>
      <c r="H151" s="60"/>
      <c r="I151" s="140"/>
    </row>
    <row r="152" ht="15.75" customHeight="1">
      <c r="A152" s="53"/>
      <c r="B152" s="60"/>
      <c r="C152" s="137" t="s">
        <v>116</v>
      </c>
      <c r="D152" s="68"/>
      <c r="E152" s="57"/>
      <c r="F152" s="58"/>
      <c r="G152" s="59">
        <v>140000.0</v>
      </c>
      <c r="H152" s="60"/>
      <c r="I152" s="140"/>
    </row>
    <row r="153" ht="15.75" customHeight="1">
      <c r="A153" s="53"/>
      <c r="B153" s="60"/>
      <c r="C153" s="137" t="s">
        <v>117</v>
      </c>
      <c r="D153" s="113"/>
      <c r="E153" s="57"/>
      <c r="F153" s="58"/>
      <c r="G153" s="59">
        <v>192000.0</v>
      </c>
      <c r="H153" s="60"/>
      <c r="I153" s="140"/>
    </row>
    <row r="154" ht="15.75" customHeight="1">
      <c r="A154" s="72"/>
      <c r="B154" s="60"/>
      <c r="C154" s="137" t="s">
        <v>118</v>
      </c>
      <c r="D154" s="113"/>
      <c r="E154" s="57"/>
      <c r="F154" s="58"/>
      <c r="G154" s="59">
        <v>184000.0</v>
      </c>
      <c r="H154" s="60"/>
      <c r="I154" s="140"/>
    </row>
    <row r="155" ht="15.75" customHeight="1">
      <c r="A155" s="53"/>
      <c r="B155" s="60"/>
      <c r="C155" s="137" t="s">
        <v>27</v>
      </c>
      <c r="D155" s="68"/>
      <c r="E155" s="57">
        <v>2.0</v>
      </c>
      <c r="F155" s="58"/>
      <c r="G155" s="59">
        <v>400000.0</v>
      </c>
      <c r="H155" s="60"/>
      <c r="I155" s="140"/>
    </row>
    <row r="156" ht="15.75" customHeight="1">
      <c r="A156" s="72"/>
      <c r="B156" s="60"/>
      <c r="C156" s="137" t="s">
        <v>119</v>
      </c>
      <c r="D156" s="68"/>
      <c r="E156" s="57"/>
      <c r="F156" s="58"/>
      <c r="G156" s="59">
        <v>1447000.0</v>
      </c>
      <c r="H156" s="60"/>
      <c r="I156" s="140"/>
    </row>
    <row r="157" ht="15.75" customHeight="1">
      <c r="A157" s="72"/>
      <c r="B157" s="60"/>
      <c r="C157" s="137" t="s">
        <v>120</v>
      </c>
      <c r="D157" s="68"/>
      <c r="E157" s="57"/>
      <c r="F157" s="58"/>
      <c r="G157" s="59">
        <v>45000.0</v>
      </c>
      <c r="H157" s="60"/>
      <c r="I157" s="140"/>
    </row>
    <row r="158" ht="15.75" customHeight="1">
      <c r="A158" s="84">
        <v>44767.0</v>
      </c>
      <c r="B158" s="49"/>
      <c r="C158" s="159"/>
      <c r="D158" s="49"/>
      <c r="E158" s="160"/>
      <c r="F158" s="47"/>
      <c r="G158" s="48"/>
      <c r="H158" s="49"/>
      <c r="I158" s="140"/>
    </row>
    <row r="159" ht="15.75" customHeight="1">
      <c r="A159" s="72"/>
      <c r="B159" s="60"/>
      <c r="C159" s="137" t="s">
        <v>121</v>
      </c>
      <c r="D159" s="60"/>
      <c r="E159" s="138"/>
      <c r="F159" s="58"/>
      <c r="G159" s="59">
        <v>18000.0</v>
      </c>
      <c r="H159" s="60"/>
      <c r="I159" s="140"/>
    </row>
    <row r="160" ht="15.75" customHeight="1">
      <c r="A160" s="53"/>
      <c r="B160" s="60"/>
      <c r="C160" s="137" t="s">
        <v>122</v>
      </c>
      <c r="D160" s="60"/>
      <c r="E160" s="138"/>
      <c r="F160" s="58"/>
      <c r="G160" s="59">
        <v>24000.0</v>
      </c>
      <c r="H160" s="60"/>
      <c r="I160" s="140"/>
    </row>
    <row r="161" ht="15.75" customHeight="1">
      <c r="A161" s="53"/>
      <c r="B161" s="60"/>
      <c r="C161" s="137" t="s">
        <v>123</v>
      </c>
      <c r="D161" s="60"/>
      <c r="E161" s="138"/>
      <c r="F161" s="129"/>
      <c r="G161" s="59">
        <v>1590000.0</v>
      </c>
      <c r="H161" s="60"/>
      <c r="I161" s="140"/>
    </row>
    <row r="162" ht="15.75" customHeight="1">
      <c r="A162" s="53"/>
      <c r="B162" s="60"/>
      <c r="C162" s="137" t="s">
        <v>124</v>
      </c>
      <c r="D162" s="60"/>
      <c r="E162" s="138"/>
      <c r="F162" s="58"/>
      <c r="G162" s="59">
        <v>205000.0</v>
      </c>
      <c r="H162" s="60"/>
      <c r="I162" s="140"/>
    </row>
    <row r="163" ht="15.75" customHeight="1">
      <c r="A163" s="53"/>
      <c r="B163" s="60"/>
      <c r="C163" s="137" t="s">
        <v>50</v>
      </c>
      <c r="D163" s="60"/>
      <c r="E163" s="138">
        <v>8.0</v>
      </c>
      <c r="F163" s="58"/>
      <c r="G163" s="59">
        <v>480000.0</v>
      </c>
      <c r="H163" s="60"/>
      <c r="I163" s="140"/>
    </row>
    <row r="164" ht="15.75" customHeight="1">
      <c r="A164" s="132"/>
      <c r="B164" s="161"/>
      <c r="C164" s="162" t="s">
        <v>125</v>
      </c>
      <c r="D164" s="161"/>
      <c r="E164" s="163"/>
      <c r="F164" s="133"/>
      <c r="G164" s="111">
        <v>300000.0</v>
      </c>
      <c r="H164" s="164" t="s">
        <v>63</v>
      </c>
      <c r="I164" s="140"/>
    </row>
    <row r="165" ht="15.75" customHeight="1">
      <c r="A165" s="132"/>
      <c r="B165" s="161"/>
      <c r="C165" s="162" t="s">
        <v>126</v>
      </c>
      <c r="D165" s="161"/>
      <c r="E165" s="163"/>
      <c r="F165" s="133"/>
      <c r="G165" s="111">
        <v>5000000.0</v>
      </c>
      <c r="H165" s="164" t="s">
        <v>63</v>
      </c>
      <c r="I165" s="140"/>
    </row>
    <row r="166" ht="15.75" customHeight="1">
      <c r="A166" s="42">
        <v>44768.0</v>
      </c>
      <c r="B166" s="49"/>
      <c r="C166" s="159"/>
      <c r="D166" s="49"/>
      <c r="E166" s="160"/>
      <c r="F166" s="47"/>
      <c r="G166" s="48"/>
      <c r="H166" s="49"/>
      <c r="I166" s="140"/>
    </row>
    <row r="167" ht="15.75" customHeight="1">
      <c r="A167" s="72"/>
      <c r="B167" s="60"/>
      <c r="C167" s="137" t="s">
        <v>127</v>
      </c>
      <c r="D167" s="60"/>
      <c r="E167" s="138">
        <v>10.0</v>
      </c>
      <c r="F167" s="58">
        <v>5000.0</v>
      </c>
      <c r="G167" s="59">
        <v>50000.0</v>
      </c>
      <c r="H167" s="60"/>
      <c r="I167" s="140"/>
    </row>
    <row r="168" ht="15.75" customHeight="1">
      <c r="A168" s="72"/>
      <c r="B168" s="60"/>
      <c r="C168" s="137" t="s">
        <v>128</v>
      </c>
      <c r="D168" s="60"/>
      <c r="E168" s="138">
        <v>2.0</v>
      </c>
      <c r="F168" s="129"/>
      <c r="G168" s="59">
        <v>24000.0</v>
      </c>
      <c r="H168" s="60"/>
      <c r="I168" s="140"/>
      <c r="J168" s="23" t="s">
        <v>0</v>
      </c>
    </row>
    <row r="169" ht="15.75" customHeight="1">
      <c r="A169" s="72"/>
      <c r="B169" s="60"/>
      <c r="C169" s="137" t="s">
        <v>129</v>
      </c>
      <c r="D169" s="60"/>
      <c r="E169" s="138">
        <v>2.0</v>
      </c>
      <c r="F169" s="129"/>
      <c r="G169" s="59">
        <v>45000.0</v>
      </c>
      <c r="H169" s="60"/>
      <c r="I169" s="140"/>
    </row>
    <row r="170" ht="15.75" customHeight="1">
      <c r="A170" s="53"/>
      <c r="B170" s="60"/>
      <c r="C170" s="137" t="s">
        <v>130</v>
      </c>
      <c r="D170" s="60"/>
      <c r="E170" s="138">
        <v>2.0</v>
      </c>
      <c r="F170" s="129"/>
      <c r="G170" s="59">
        <v>58000.0</v>
      </c>
      <c r="H170" s="60"/>
      <c r="I170" s="140"/>
    </row>
    <row r="171" ht="15.75" customHeight="1">
      <c r="A171" s="53"/>
      <c r="B171" s="60"/>
      <c r="C171" s="137" t="s">
        <v>50</v>
      </c>
      <c r="D171" s="60"/>
      <c r="E171" s="138">
        <v>7.0</v>
      </c>
      <c r="F171" s="58"/>
      <c r="G171" s="59">
        <v>420000.0</v>
      </c>
      <c r="H171" s="60"/>
      <c r="I171" s="140"/>
    </row>
    <row r="172" ht="15.75" customHeight="1">
      <c r="A172" s="72"/>
      <c r="B172" s="60"/>
      <c r="C172" s="137" t="s">
        <v>131</v>
      </c>
      <c r="D172" s="60"/>
      <c r="E172" s="138" t="s">
        <v>103</v>
      </c>
      <c r="F172" s="58"/>
      <c r="G172" s="59">
        <v>10000.0</v>
      </c>
      <c r="H172" s="60"/>
      <c r="I172" s="140"/>
    </row>
    <row r="173" ht="15.75" customHeight="1">
      <c r="A173" s="53"/>
      <c r="B173" s="60"/>
      <c r="C173" s="137" t="s">
        <v>132</v>
      </c>
      <c r="D173" s="60"/>
      <c r="E173" s="138"/>
      <c r="F173" s="58"/>
      <c r="G173" s="59">
        <v>21000.0</v>
      </c>
      <c r="H173" s="60"/>
      <c r="I173" s="140"/>
    </row>
    <row r="174" ht="15.75" customHeight="1">
      <c r="A174" s="53"/>
      <c r="B174" s="60"/>
      <c r="C174" s="137" t="s">
        <v>25</v>
      </c>
      <c r="D174" s="60"/>
      <c r="E174" s="138"/>
      <c r="F174" s="58"/>
      <c r="G174" s="59">
        <v>12000.0</v>
      </c>
      <c r="H174" s="60"/>
      <c r="I174" s="140"/>
    </row>
    <row r="175" ht="15.75" customHeight="1">
      <c r="A175" s="72"/>
      <c r="B175" s="60"/>
      <c r="C175" s="137" t="s">
        <v>133</v>
      </c>
      <c r="D175" s="60"/>
      <c r="E175" s="138"/>
      <c r="F175" s="58"/>
      <c r="G175" s="59">
        <v>15000.0</v>
      </c>
      <c r="H175" s="60"/>
      <c r="I175" s="140"/>
    </row>
    <row r="176" ht="15.75" customHeight="1">
      <c r="A176" s="53"/>
      <c r="B176" s="60"/>
      <c r="C176" s="137" t="s">
        <v>80</v>
      </c>
      <c r="D176" s="60"/>
      <c r="E176" s="138"/>
      <c r="F176" s="58"/>
      <c r="G176" s="59">
        <v>6000.0</v>
      </c>
      <c r="H176" s="60"/>
      <c r="I176" s="140"/>
    </row>
    <row r="177" ht="15.75" customHeight="1">
      <c r="A177" s="132"/>
      <c r="B177" s="161"/>
      <c r="C177" s="162" t="s">
        <v>134</v>
      </c>
      <c r="D177" s="161"/>
      <c r="E177" s="163"/>
      <c r="F177" s="133"/>
      <c r="G177" s="111">
        <v>1000000.0</v>
      </c>
      <c r="H177" s="60"/>
      <c r="I177" s="140"/>
    </row>
    <row r="178" ht="15.75" customHeight="1">
      <c r="A178" s="84">
        <v>44769.0</v>
      </c>
      <c r="B178" s="49"/>
      <c r="C178" s="159"/>
      <c r="D178" s="49"/>
      <c r="E178" s="165"/>
      <c r="F178" s="136"/>
      <c r="G178" s="48"/>
      <c r="H178" s="49"/>
      <c r="I178" s="140"/>
    </row>
    <row r="179" ht="15.75" customHeight="1">
      <c r="A179" s="166"/>
      <c r="B179" s="60"/>
      <c r="C179" s="137" t="s">
        <v>135</v>
      </c>
      <c r="D179" s="60"/>
      <c r="E179" s="138"/>
      <c r="F179" s="58"/>
      <c r="G179" s="59">
        <v>50000.0</v>
      </c>
      <c r="H179" s="60"/>
      <c r="I179" s="140"/>
    </row>
    <row r="180" ht="15.75" customHeight="1">
      <c r="A180" s="72"/>
      <c r="B180" s="60"/>
      <c r="C180" s="137" t="s">
        <v>136</v>
      </c>
      <c r="D180" s="60"/>
      <c r="E180" s="138"/>
      <c r="F180" s="129"/>
      <c r="G180" s="59">
        <v>12000.0</v>
      </c>
      <c r="H180" s="60"/>
      <c r="I180" s="140"/>
    </row>
    <row r="181" ht="15.75" customHeight="1">
      <c r="A181" s="72"/>
      <c r="B181" s="60"/>
      <c r="C181" s="137" t="s">
        <v>137</v>
      </c>
      <c r="D181" s="60"/>
      <c r="E181" s="138"/>
      <c r="F181" s="129"/>
      <c r="G181" s="59">
        <v>150000.0</v>
      </c>
      <c r="H181" s="60"/>
      <c r="I181" s="140"/>
    </row>
    <row r="182" ht="15.75" customHeight="1">
      <c r="A182" s="72"/>
      <c r="B182" s="60"/>
      <c r="C182" s="137" t="s">
        <v>27</v>
      </c>
      <c r="D182" s="60"/>
      <c r="E182" s="74">
        <v>2.0</v>
      </c>
      <c r="F182" s="129"/>
      <c r="G182" s="59">
        <v>410000.0</v>
      </c>
      <c r="H182" s="139"/>
      <c r="I182" s="140"/>
    </row>
    <row r="183" ht="15.75" customHeight="1">
      <c r="A183" s="72"/>
      <c r="B183" s="60"/>
      <c r="C183" s="137" t="s">
        <v>119</v>
      </c>
      <c r="D183" s="60"/>
      <c r="E183" s="74"/>
      <c r="F183" s="129"/>
      <c r="G183" s="59">
        <v>1447000.0</v>
      </c>
      <c r="H183" s="139"/>
      <c r="I183" s="140"/>
    </row>
    <row r="184" ht="15.75" customHeight="1">
      <c r="A184" s="78"/>
      <c r="B184" s="60"/>
      <c r="C184" s="137" t="s">
        <v>138</v>
      </c>
      <c r="D184" s="60"/>
      <c r="E184" s="138">
        <v>1.0</v>
      </c>
      <c r="F184" s="58"/>
      <c r="G184" s="59">
        <v>840000.0</v>
      </c>
      <c r="H184" s="60"/>
      <c r="I184" s="140"/>
    </row>
    <row r="185" ht="15.75" customHeight="1">
      <c r="A185" s="72"/>
      <c r="B185" s="60"/>
      <c r="C185" s="137" t="s">
        <v>95</v>
      </c>
      <c r="D185" s="60"/>
      <c r="E185" s="138">
        <v>8.0</v>
      </c>
      <c r="F185" s="58"/>
      <c r="G185" s="59">
        <f>60000*8</f>
        <v>480000</v>
      </c>
      <c r="H185" s="60"/>
      <c r="I185" s="140"/>
    </row>
    <row r="186" ht="15.75" customHeight="1">
      <c r="A186" s="42">
        <v>44770.0</v>
      </c>
      <c r="B186" s="49"/>
      <c r="C186" s="159"/>
      <c r="D186" s="49"/>
      <c r="E186" s="160"/>
      <c r="F186" s="47"/>
      <c r="G186" s="48"/>
      <c r="H186" s="49"/>
      <c r="I186" s="140"/>
    </row>
    <row r="187" ht="15.75" customHeight="1">
      <c r="A187" s="53"/>
      <c r="B187" s="60"/>
      <c r="C187" s="137"/>
      <c r="D187" s="60"/>
      <c r="E187" s="167"/>
      <c r="F187" s="129"/>
      <c r="G187" s="59"/>
      <c r="H187" s="60"/>
      <c r="I187" s="140"/>
    </row>
    <row r="188" ht="15.75" customHeight="1">
      <c r="A188" s="53"/>
      <c r="B188" s="60"/>
      <c r="C188" s="137" t="s">
        <v>139</v>
      </c>
      <c r="D188" s="60"/>
      <c r="E188" s="138"/>
      <c r="F188" s="58"/>
      <c r="G188" s="59">
        <v>1500000.0</v>
      </c>
      <c r="H188" s="60"/>
      <c r="I188" s="140"/>
    </row>
    <row r="189" ht="15.75" customHeight="1">
      <c r="A189" s="72"/>
      <c r="B189" s="60"/>
      <c r="C189" s="137" t="s">
        <v>140</v>
      </c>
      <c r="D189" s="60"/>
      <c r="E189" s="138">
        <v>2.0</v>
      </c>
      <c r="F189" s="58">
        <v>19000.0</v>
      </c>
      <c r="G189" s="59">
        <v>38000.0</v>
      </c>
      <c r="H189" s="60"/>
      <c r="I189" s="140"/>
    </row>
    <row r="190" ht="15.75" customHeight="1">
      <c r="A190" s="72"/>
      <c r="B190" s="60"/>
      <c r="C190" s="137" t="s">
        <v>124</v>
      </c>
      <c r="D190" s="139"/>
      <c r="E190" s="138">
        <v>1.0</v>
      </c>
      <c r="F190" s="58"/>
      <c r="G190" s="59">
        <v>245000.0</v>
      </c>
      <c r="H190" s="60"/>
      <c r="I190" s="140"/>
    </row>
    <row r="191" ht="15.75" customHeight="1">
      <c r="A191" s="72"/>
      <c r="B191" s="60"/>
      <c r="C191" s="137" t="s">
        <v>21</v>
      </c>
      <c r="D191" s="60"/>
      <c r="E191" s="138">
        <v>8.0</v>
      </c>
      <c r="F191" s="58"/>
      <c r="G191" s="59">
        <v>480000.0</v>
      </c>
      <c r="H191" s="60"/>
      <c r="I191" s="140"/>
    </row>
    <row r="192" ht="15.75" customHeight="1">
      <c r="A192" s="72"/>
      <c r="B192" s="60"/>
      <c r="C192" s="137" t="s">
        <v>35</v>
      </c>
      <c r="D192" s="60"/>
      <c r="E192" s="138"/>
      <c r="F192" s="58"/>
      <c r="G192" s="59">
        <v>13000.0</v>
      </c>
      <c r="H192" s="60"/>
      <c r="I192" s="140"/>
    </row>
    <row r="193" ht="15.75" customHeight="1">
      <c r="A193" s="42">
        <v>44771.0</v>
      </c>
      <c r="B193" s="49"/>
      <c r="C193" s="159"/>
      <c r="D193" s="49"/>
      <c r="E193" s="160"/>
      <c r="F193" s="47"/>
      <c r="G193" s="48"/>
      <c r="H193" s="49"/>
      <c r="I193" s="140"/>
    </row>
    <row r="194" ht="15.75" customHeight="1">
      <c r="A194" s="72"/>
      <c r="B194" s="60"/>
      <c r="C194" s="162" t="s">
        <v>141</v>
      </c>
      <c r="D194" s="161"/>
      <c r="E194" s="163">
        <v>1.0</v>
      </c>
      <c r="F194" s="110">
        <v>1447000.0</v>
      </c>
      <c r="G194" s="111">
        <v>1383000.0</v>
      </c>
      <c r="H194" s="168" t="s">
        <v>63</v>
      </c>
      <c r="I194" s="140"/>
    </row>
    <row r="195" ht="15.75" customHeight="1">
      <c r="A195" s="53"/>
      <c r="B195" s="60"/>
      <c r="C195" s="137" t="s">
        <v>142</v>
      </c>
      <c r="D195" s="60"/>
      <c r="E195" s="138">
        <v>1.0</v>
      </c>
      <c r="F195" s="58">
        <v>1447000.0</v>
      </c>
      <c r="G195" s="59">
        <v>1447000.0</v>
      </c>
      <c r="H195" s="60"/>
      <c r="I195" s="140"/>
    </row>
    <row r="196" ht="15.75" customHeight="1">
      <c r="A196" s="72"/>
      <c r="B196" s="60"/>
      <c r="C196" s="137" t="s">
        <v>143</v>
      </c>
      <c r="D196" s="60"/>
      <c r="E196" s="138">
        <v>1.0</v>
      </c>
      <c r="F196" s="58">
        <v>230000.0</v>
      </c>
      <c r="G196" s="59">
        <v>230000.0</v>
      </c>
      <c r="H196" s="60"/>
      <c r="I196" s="140"/>
    </row>
    <row r="197" ht="15.75" customHeight="1">
      <c r="A197" s="53"/>
      <c r="B197" s="60"/>
      <c r="C197" s="137" t="s">
        <v>144</v>
      </c>
      <c r="D197" s="60"/>
      <c r="E197" s="138">
        <v>1.0</v>
      </c>
      <c r="F197" s="58">
        <v>233000.0</v>
      </c>
      <c r="G197" s="59">
        <v>233000.0</v>
      </c>
      <c r="H197" s="60"/>
      <c r="I197" s="140"/>
    </row>
    <row r="198" ht="15.75" customHeight="1">
      <c r="A198" s="72"/>
      <c r="B198" s="60"/>
      <c r="C198" s="137" t="s">
        <v>145</v>
      </c>
      <c r="D198" s="60"/>
      <c r="E198" s="74">
        <v>9.0</v>
      </c>
      <c r="F198" s="58">
        <v>9000.0</v>
      </c>
      <c r="G198" s="59">
        <v>81000.0</v>
      </c>
      <c r="H198" s="60"/>
      <c r="I198" s="140"/>
    </row>
    <row r="199" ht="15.75" customHeight="1">
      <c r="A199" s="53"/>
      <c r="B199" s="60"/>
      <c r="C199" s="137" t="s">
        <v>146</v>
      </c>
      <c r="D199" s="60"/>
      <c r="E199" s="138">
        <v>8.0</v>
      </c>
      <c r="F199" s="58">
        <v>60000.0</v>
      </c>
      <c r="G199" s="59">
        <f>60000*8</f>
        <v>480000</v>
      </c>
      <c r="H199" s="60"/>
      <c r="I199" s="140"/>
    </row>
    <row r="200" ht="15.75" customHeight="1">
      <c r="A200" s="72"/>
      <c r="B200" s="60"/>
      <c r="C200" s="137" t="s">
        <v>147</v>
      </c>
      <c r="D200" s="60"/>
      <c r="E200" s="138">
        <v>20.0</v>
      </c>
      <c r="F200" s="58">
        <v>49000.0</v>
      </c>
      <c r="G200" s="59">
        <v>980000.0</v>
      </c>
      <c r="H200" s="60"/>
      <c r="I200" s="140"/>
    </row>
    <row r="201" ht="15.75" customHeight="1">
      <c r="A201" s="53"/>
      <c r="B201" s="60"/>
      <c r="C201" s="137" t="s">
        <v>148</v>
      </c>
      <c r="D201" s="60"/>
      <c r="E201" s="138">
        <v>4.0</v>
      </c>
      <c r="F201" s="58">
        <v>90000.0</v>
      </c>
      <c r="G201" s="59">
        <v>360000.0</v>
      </c>
      <c r="H201" s="60"/>
      <c r="I201" s="140"/>
    </row>
    <row r="202" ht="15.75" customHeight="1">
      <c r="A202" s="53"/>
      <c r="B202" s="161"/>
      <c r="C202" s="162" t="s">
        <v>79</v>
      </c>
      <c r="D202" s="161"/>
      <c r="E202" s="163"/>
      <c r="F202" s="110"/>
      <c r="G202" s="111">
        <v>4100000.0</v>
      </c>
      <c r="H202" s="161"/>
      <c r="I202" s="140"/>
    </row>
    <row r="203" ht="15.75" customHeight="1">
      <c r="A203" s="72"/>
      <c r="B203" s="60"/>
      <c r="C203" s="137" t="s">
        <v>149</v>
      </c>
      <c r="D203" s="60"/>
      <c r="E203" s="138"/>
      <c r="F203" s="129"/>
      <c r="G203" s="59">
        <v>85000.0</v>
      </c>
      <c r="H203" s="60"/>
      <c r="I203" s="140"/>
    </row>
    <row r="204" ht="15.75" customHeight="1">
      <c r="A204" s="72"/>
      <c r="B204" s="60"/>
      <c r="C204" s="137" t="s">
        <v>150</v>
      </c>
      <c r="D204" s="60"/>
      <c r="E204" s="138"/>
      <c r="F204" s="129"/>
      <c r="G204" s="59">
        <v>60000.0</v>
      </c>
      <c r="H204" s="60"/>
      <c r="I204" s="140"/>
    </row>
    <row r="205" ht="15.75" customHeight="1">
      <c r="A205" s="42">
        <v>44772.0</v>
      </c>
      <c r="B205" s="49"/>
      <c r="C205" s="159"/>
      <c r="D205" s="49"/>
      <c r="E205" s="160"/>
      <c r="F205" s="136"/>
      <c r="G205" s="48"/>
      <c r="H205" s="49"/>
      <c r="I205" s="140"/>
    </row>
    <row r="206" ht="15.75" customHeight="1">
      <c r="A206" s="72"/>
      <c r="B206" s="60"/>
      <c r="C206" s="137" t="s">
        <v>33</v>
      </c>
      <c r="D206" s="60"/>
      <c r="E206" s="167"/>
      <c r="F206" s="129"/>
      <c r="G206" s="59">
        <f>94000+30000</f>
        <v>124000</v>
      </c>
      <c r="H206" s="139" t="s">
        <v>151</v>
      </c>
      <c r="I206" s="140"/>
    </row>
    <row r="207" ht="15.75" customHeight="1">
      <c r="A207" s="72"/>
      <c r="B207" s="60"/>
      <c r="C207" s="137" t="s">
        <v>124</v>
      </c>
      <c r="D207" s="60"/>
      <c r="E207" s="167"/>
      <c r="F207" s="129"/>
      <c r="G207" s="59">
        <v>225000.0</v>
      </c>
      <c r="H207" s="60"/>
      <c r="I207" s="140"/>
    </row>
    <row r="208" ht="15.75" customHeight="1">
      <c r="A208" s="72"/>
      <c r="B208" s="60"/>
      <c r="C208" s="137" t="s">
        <v>152</v>
      </c>
      <c r="D208" s="139"/>
      <c r="E208" s="138"/>
      <c r="F208" s="58"/>
      <c r="G208" s="59">
        <v>30000.0</v>
      </c>
      <c r="H208" s="60"/>
      <c r="I208" s="140"/>
    </row>
    <row r="209" ht="15.75" customHeight="1">
      <c r="A209" s="72"/>
      <c r="B209" s="60"/>
      <c r="C209" s="137" t="s">
        <v>153</v>
      </c>
      <c r="D209" s="60"/>
      <c r="E209" s="138"/>
      <c r="F209" s="58"/>
      <c r="G209" s="59">
        <v>12000.0</v>
      </c>
      <c r="H209" s="60"/>
      <c r="I209" s="140"/>
    </row>
    <row r="210" ht="15.75" customHeight="1">
      <c r="A210" s="72"/>
      <c r="B210" s="60"/>
      <c r="C210" s="137" t="s">
        <v>15</v>
      </c>
      <c r="D210" s="60"/>
      <c r="E210" s="138"/>
      <c r="F210" s="58"/>
      <c r="G210" s="59">
        <v>30000.0</v>
      </c>
      <c r="H210" s="60"/>
      <c r="I210" s="140"/>
    </row>
    <row r="211" ht="15.75" customHeight="1">
      <c r="A211" s="72"/>
      <c r="B211" s="60"/>
      <c r="C211" s="137" t="s">
        <v>53</v>
      </c>
      <c r="D211" s="60"/>
      <c r="E211" s="138"/>
      <c r="F211" s="58"/>
      <c r="G211" s="59">
        <v>40000.0</v>
      </c>
      <c r="H211" s="139"/>
      <c r="I211" s="140"/>
    </row>
    <row r="212" ht="15.75" customHeight="1">
      <c r="A212" s="72"/>
      <c r="B212" s="60"/>
      <c r="C212" s="137" t="s">
        <v>154</v>
      </c>
      <c r="D212" s="60"/>
      <c r="E212" s="138"/>
      <c r="F212" s="58">
        <v>3.0</v>
      </c>
      <c r="G212" s="59">
        <f>12000*3</f>
        <v>36000</v>
      </c>
      <c r="H212" s="139"/>
      <c r="I212" s="140"/>
    </row>
    <row r="213" ht="15.75" customHeight="1">
      <c r="A213" s="72"/>
      <c r="B213" s="60"/>
      <c r="C213" s="137" t="s">
        <v>155</v>
      </c>
      <c r="D213" s="60"/>
      <c r="E213" s="167"/>
      <c r="F213" s="129"/>
      <c r="G213" s="59">
        <v>45000.0</v>
      </c>
      <c r="H213" s="139"/>
      <c r="I213" s="140"/>
    </row>
    <row r="214" ht="15.75" customHeight="1">
      <c r="A214" s="53"/>
      <c r="B214" s="60"/>
      <c r="C214" s="137" t="s">
        <v>156</v>
      </c>
      <c r="D214" s="60"/>
      <c r="E214" s="167"/>
      <c r="F214" s="129"/>
      <c r="G214" s="59">
        <v>520000.0</v>
      </c>
      <c r="H214" s="60"/>
      <c r="I214" s="140"/>
    </row>
    <row r="215" ht="15.75" customHeight="1">
      <c r="A215" s="72"/>
      <c r="B215" s="60"/>
      <c r="C215" s="137" t="s">
        <v>157</v>
      </c>
      <c r="D215" s="60"/>
      <c r="E215" s="138">
        <v>1.0</v>
      </c>
      <c r="F215" s="129"/>
      <c r="G215" s="59">
        <v>220000.0</v>
      </c>
      <c r="H215" s="60"/>
      <c r="I215" s="140"/>
    </row>
    <row r="216" ht="15.75" customHeight="1">
      <c r="A216" s="72"/>
      <c r="B216" s="60"/>
      <c r="C216" s="137" t="s">
        <v>158</v>
      </c>
      <c r="D216" s="60"/>
      <c r="E216" s="138">
        <v>1.0</v>
      </c>
      <c r="F216" s="129"/>
      <c r="G216" s="59">
        <v>195000.0</v>
      </c>
      <c r="H216" s="60"/>
      <c r="I216" s="140"/>
    </row>
    <row r="217" ht="15.75" customHeight="1">
      <c r="A217" s="72"/>
      <c r="B217" s="60"/>
      <c r="C217" s="137" t="s">
        <v>55</v>
      </c>
      <c r="D217" s="60"/>
      <c r="E217" s="138">
        <v>3.0</v>
      </c>
      <c r="F217" s="129"/>
      <c r="G217" s="59">
        <v>285000.0</v>
      </c>
      <c r="H217" s="60"/>
      <c r="I217" s="140"/>
    </row>
    <row r="218" ht="15.75" customHeight="1">
      <c r="A218" s="72"/>
      <c r="B218" s="60"/>
      <c r="C218" s="137" t="s">
        <v>159</v>
      </c>
      <c r="D218" s="60"/>
      <c r="E218" s="138">
        <v>5.0</v>
      </c>
      <c r="F218" s="129"/>
      <c r="G218" s="59">
        <f>45000*5</f>
        <v>225000</v>
      </c>
      <c r="H218" s="60"/>
      <c r="I218" s="140"/>
    </row>
    <row r="219" ht="15.75" customHeight="1">
      <c r="A219" s="72"/>
      <c r="B219" s="60"/>
      <c r="C219" s="137" t="s">
        <v>75</v>
      </c>
      <c r="D219" s="60"/>
      <c r="E219" s="138">
        <v>8.0</v>
      </c>
      <c r="F219" s="58">
        <v>60000.0</v>
      </c>
      <c r="G219" s="59">
        <f>8*60000</f>
        <v>480000</v>
      </c>
      <c r="H219" s="60"/>
      <c r="I219" s="140"/>
    </row>
    <row r="220" ht="15.75" customHeight="1">
      <c r="A220" s="42">
        <v>44773.0</v>
      </c>
      <c r="B220" s="49"/>
      <c r="C220" s="159"/>
      <c r="D220" s="49"/>
      <c r="E220" s="160"/>
      <c r="F220" s="136"/>
      <c r="G220" s="48"/>
      <c r="H220" s="49"/>
      <c r="I220" s="140"/>
    </row>
    <row r="221" ht="15.75" customHeight="1">
      <c r="A221" s="72"/>
      <c r="B221" s="60"/>
      <c r="C221" s="137" t="s">
        <v>160</v>
      </c>
      <c r="D221" s="60"/>
      <c r="E221" s="138"/>
      <c r="F221" s="58"/>
      <c r="G221" s="59">
        <v>28000.0</v>
      </c>
      <c r="H221" s="60"/>
      <c r="I221" s="140"/>
    </row>
    <row r="222" ht="15.75" customHeight="1">
      <c r="A222" s="72"/>
      <c r="B222" s="60"/>
      <c r="C222" s="137" t="s">
        <v>161</v>
      </c>
      <c r="D222" s="60"/>
      <c r="E222" s="138"/>
      <c r="F222" s="129"/>
      <c r="G222" s="59">
        <v>127000.0</v>
      </c>
      <c r="H222" s="60"/>
      <c r="I222" s="140"/>
    </row>
    <row r="223" ht="15.75" customHeight="1">
      <c r="A223" s="72"/>
      <c r="B223" s="60"/>
      <c r="C223" s="137" t="s">
        <v>162</v>
      </c>
      <c r="D223" s="60"/>
      <c r="E223" s="138"/>
      <c r="F223" s="129"/>
      <c r="G223" s="59">
        <v>330000.0</v>
      </c>
      <c r="H223" s="60"/>
      <c r="I223" s="140"/>
    </row>
    <row r="224" ht="15.75" customHeight="1">
      <c r="A224" s="72"/>
      <c r="B224" s="60"/>
      <c r="C224" s="137" t="s">
        <v>163</v>
      </c>
      <c r="D224" s="60"/>
      <c r="E224" s="138">
        <v>3.0</v>
      </c>
      <c r="F224" s="58">
        <v>28000.0</v>
      </c>
      <c r="G224" s="59">
        <v>84000.0</v>
      </c>
      <c r="H224" s="60"/>
      <c r="I224" s="140"/>
    </row>
    <row r="225" ht="15.75" customHeight="1">
      <c r="A225" s="72"/>
      <c r="B225" s="60"/>
      <c r="C225" s="137" t="s">
        <v>31</v>
      </c>
      <c r="D225" s="60"/>
      <c r="E225" s="138">
        <v>8.0</v>
      </c>
      <c r="F225" s="58"/>
      <c r="G225" s="59">
        <v>72000.0</v>
      </c>
      <c r="H225" s="60"/>
      <c r="I225" s="140"/>
    </row>
    <row r="226" ht="15.75" customHeight="1">
      <c r="A226" s="72"/>
      <c r="B226" s="60"/>
      <c r="C226" s="137" t="s">
        <v>17</v>
      </c>
      <c r="D226" s="60"/>
      <c r="E226" s="138"/>
      <c r="F226" s="58"/>
      <c r="G226" s="59">
        <v>1369000.0</v>
      </c>
      <c r="H226" s="60"/>
      <c r="I226" s="140"/>
    </row>
    <row r="227" ht="15.75" customHeight="1">
      <c r="A227" s="53"/>
      <c r="B227" s="60"/>
      <c r="C227" s="137" t="s">
        <v>48</v>
      </c>
      <c r="D227" s="60"/>
      <c r="E227" s="167"/>
      <c r="F227" s="129"/>
      <c r="G227" s="59">
        <v>20000.0</v>
      </c>
      <c r="H227" s="60"/>
      <c r="I227" s="140"/>
    </row>
    <row r="228" ht="15.75" customHeight="1">
      <c r="A228" s="72"/>
      <c r="B228" s="60"/>
      <c r="C228" s="137" t="s">
        <v>164</v>
      </c>
      <c r="D228" s="60"/>
      <c r="E228" s="138"/>
      <c r="F228" s="129"/>
      <c r="G228" s="59">
        <v>70000.0</v>
      </c>
      <c r="H228" s="60"/>
      <c r="I228" s="140"/>
    </row>
    <row r="229" ht="15.75" customHeight="1">
      <c r="A229" s="72"/>
      <c r="B229" s="60"/>
      <c r="C229" s="137" t="s">
        <v>165</v>
      </c>
      <c r="D229" s="60"/>
      <c r="E229" s="138"/>
      <c r="F229" s="129"/>
      <c r="G229" s="59">
        <v>25000.0</v>
      </c>
      <c r="H229" s="60"/>
      <c r="I229" s="140"/>
    </row>
    <row r="230" ht="15.75" customHeight="1">
      <c r="A230" s="72"/>
      <c r="B230" s="60"/>
      <c r="C230" s="137" t="s">
        <v>166</v>
      </c>
      <c r="D230" s="60"/>
      <c r="E230" s="138" t="s">
        <v>167</v>
      </c>
      <c r="F230" s="58">
        <v>20000.0</v>
      </c>
      <c r="G230" s="59">
        <v>1180000.0</v>
      </c>
      <c r="H230" s="60"/>
      <c r="I230" s="140"/>
    </row>
    <row r="231" ht="15.75" customHeight="1">
      <c r="A231" s="72"/>
      <c r="B231" s="60"/>
      <c r="C231" s="137" t="s">
        <v>21</v>
      </c>
      <c r="D231" s="60"/>
      <c r="E231" s="138">
        <v>8.0</v>
      </c>
      <c r="F231" s="129"/>
      <c r="G231" s="59">
        <v>480000.0</v>
      </c>
      <c r="H231" s="60"/>
      <c r="I231" s="140"/>
    </row>
    <row r="232" ht="15.75" customHeight="1">
      <c r="A232" s="72"/>
      <c r="B232" s="60"/>
      <c r="C232" s="137" t="s">
        <v>168</v>
      </c>
      <c r="D232" s="60"/>
      <c r="E232" s="138">
        <v>2.0</v>
      </c>
      <c r="F232" s="58">
        <v>58000.0</v>
      </c>
      <c r="G232" s="59">
        <v>116000.0</v>
      </c>
      <c r="H232" s="60"/>
      <c r="I232" s="140"/>
    </row>
    <row r="233" ht="15.75" customHeight="1">
      <c r="A233" s="72"/>
      <c r="B233" s="60"/>
      <c r="C233" s="137" t="s">
        <v>27</v>
      </c>
      <c r="D233" s="60"/>
      <c r="E233" s="167"/>
      <c r="F233" s="129"/>
      <c r="G233" s="59">
        <v>225000.0</v>
      </c>
      <c r="H233" s="60"/>
      <c r="I233" s="140"/>
    </row>
    <row r="234" ht="15.75" customHeight="1">
      <c r="A234" s="132"/>
      <c r="B234" s="161"/>
      <c r="C234" s="162" t="s">
        <v>169</v>
      </c>
      <c r="D234" s="161"/>
      <c r="E234" s="169"/>
      <c r="F234" s="133"/>
      <c r="G234" s="111">
        <v>1000000.0</v>
      </c>
      <c r="H234" s="161"/>
      <c r="I234" s="140"/>
    </row>
    <row r="235" ht="15.75" customHeight="1">
      <c r="A235" s="42">
        <v>44774.0</v>
      </c>
      <c r="B235" s="49"/>
      <c r="C235" s="159"/>
      <c r="D235" s="49"/>
      <c r="E235" s="160"/>
      <c r="F235" s="136"/>
      <c r="G235" s="48"/>
      <c r="H235" s="49"/>
      <c r="I235" s="140"/>
    </row>
    <row r="236" ht="15.75" customHeight="1">
      <c r="A236" s="72"/>
      <c r="B236" s="60"/>
      <c r="C236" s="137" t="s">
        <v>161</v>
      </c>
      <c r="D236" s="60"/>
      <c r="E236" s="138"/>
      <c r="F236" s="129"/>
      <c r="G236" s="59">
        <v>76000.0</v>
      </c>
      <c r="H236" s="60"/>
      <c r="I236" s="140"/>
    </row>
    <row r="237" ht="15.75" customHeight="1">
      <c r="A237" s="53"/>
      <c r="B237" s="60"/>
      <c r="C237" s="137" t="s">
        <v>85</v>
      </c>
      <c r="D237" s="60"/>
      <c r="E237" s="167"/>
      <c r="F237" s="129"/>
      <c r="G237" s="59">
        <v>200000.0</v>
      </c>
      <c r="H237" s="60"/>
      <c r="I237" s="140"/>
    </row>
    <row r="238" ht="15.75" customHeight="1">
      <c r="A238" s="72"/>
      <c r="B238" s="60"/>
      <c r="C238" s="137" t="s">
        <v>50</v>
      </c>
      <c r="D238" s="60"/>
      <c r="E238" s="167"/>
      <c r="F238" s="129"/>
      <c r="G238" s="59">
        <v>480000.0</v>
      </c>
      <c r="H238" s="60"/>
      <c r="I238" s="140"/>
    </row>
    <row r="239" ht="15.75" customHeight="1">
      <c r="A239" s="72"/>
      <c r="B239" s="60"/>
      <c r="C239" s="137" t="s">
        <v>170</v>
      </c>
      <c r="D239" s="60"/>
      <c r="E239" s="167"/>
      <c r="F239" s="129"/>
      <c r="G239" s="59">
        <v>75000.0</v>
      </c>
      <c r="H239" s="60"/>
      <c r="I239" s="140"/>
    </row>
    <row r="240" ht="15.75" customHeight="1">
      <c r="A240" s="72"/>
      <c r="B240" s="60"/>
      <c r="C240" s="137" t="s">
        <v>171</v>
      </c>
      <c r="D240" s="60"/>
      <c r="E240" s="167"/>
      <c r="F240" s="129"/>
      <c r="G240" s="59">
        <v>48000.0</v>
      </c>
      <c r="H240" s="60"/>
      <c r="I240" s="140"/>
    </row>
    <row r="241" ht="15.75" customHeight="1">
      <c r="A241" s="72"/>
      <c r="B241" s="60"/>
      <c r="C241" s="137" t="s">
        <v>31</v>
      </c>
      <c r="D241" s="60"/>
      <c r="E241" s="138"/>
      <c r="F241" s="58">
        <v>3.0</v>
      </c>
      <c r="G241" s="59">
        <v>30000.0</v>
      </c>
      <c r="H241" s="60"/>
      <c r="I241" s="140"/>
    </row>
    <row r="242" ht="15.75" customHeight="1">
      <c r="A242" s="72"/>
      <c r="B242" s="60"/>
      <c r="C242" s="137" t="s">
        <v>172</v>
      </c>
      <c r="D242" s="60"/>
      <c r="E242" s="138"/>
      <c r="F242" s="58"/>
      <c r="G242" s="59">
        <v>36000.0</v>
      </c>
      <c r="H242" s="60"/>
      <c r="I242" s="140"/>
    </row>
    <row r="243" ht="15.75" customHeight="1">
      <c r="A243" s="72"/>
      <c r="B243" s="60"/>
      <c r="C243" s="137" t="s">
        <v>173</v>
      </c>
      <c r="D243" s="60"/>
      <c r="E243" s="138"/>
      <c r="F243" s="58"/>
      <c r="G243" s="59">
        <v>30000.0</v>
      </c>
      <c r="H243" s="60"/>
      <c r="I243" s="140"/>
    </row>
    <row r="244" ht="15.75" customHeight="1">
      <c r="A244" s="72"/>
      <c r="B244" s="60"/>
      <c r="C244" s="137"/>
      <c r="D244" s="60"/>
      <c r="E244" s="167"/>
      <c r="F244" s="129"/>
      <c r="G244" s="170"/>
      <c r="H244" s="60"/>
      <c r="I244" s="140"/>
    </row>
    <row r="245" ht="15.75" customHeight="1">
      <c r="A245" s="53"/>
      <c r="B245" s="60"/>
      <c r="C245" s="171"/>
      <c r="D245" s="60"/>
      <c r="E245" s="167"/>
      <c r="F245" s="129"/>
      <c r="G245" s="170"/>
      <c r="H245" s="60"/>
      <c r="I245" s="140"/>
    </row>
    <row r="246" ht="15.75" customHeight="1">
      <c r="A246" s="72"/>
      <c r="B246" s="60"/>
      <c r="C246" s="137"/>
      <c r="D246" s="60"/>
      <c r="E246" s="167"/>
      <c r="F246" s="129"/>
      <c r="G246" s="59"/>
      <c r="H246" s="60"/>
      <c r="I246" s="140"/>
    </row>
    <row r="247" ht="15.75" customHeight="1">
      <c r="A247" s="72"/>
      <c r="B247" s="60"/>
      <c r="C247" s="137"/>
      <c r="D247" s="60"/>
      <c r="E247" s="167"/>
      <c r="F247" s="129"/>
      <c r="G247" s="59"/>
      <c r="H247" s="60"/>
      <c r="I247" s="140"/>
    </row>
    <row r="248" ht="15.75" customHeight="1">
      <c r="A248" s="72"/>
      <c r="B248" s="60"/>
      <c r="C248" s="137"/>
      <c r="D248" s="60"/>
      <c r="E248" s="138"/>
      <c r="F248" s="129"/>
      <c r="G248" s="59"/>
      <c r="H248" s="60"/>
      <c r="I248" s="140"/>
    </row>
    <row r="249" ht="15.75" customHeight="1">
      <c r="A249" s="72"/>
      <c r="B249" s="60"/>
      <c r="C249" s="137"/>
      <c r="D249" s="60"/>
      <c r="E249" s="138"/>
      <c r="F249" s="58"/>
      <c r="G249" s="59"/>
      <c r="H249" s="60"/>
      <c r="I249" s="140"/>
    </row>
    <row r="250" ht="15.75" customHeight="1">
      <c r="A250" s="72"/>
      <c r="B250" s="60"/>
      <c r="C250" s="137"/>
      <c r="D250" s="60"/>
      <c r="E250" s="138"/>
      <c r="F250" s="58"/>
      <c r="G250" s="59"/>
      <c r="H250" s="60"/>
      <c r="I250" s="140"/>
    </row>
    <row r="251" ht="15.75" customHeight="1">
      <c r="A251" s="72"/>
      <c r="B251" s="60"/>
      <c r="C251" s="137"/>
      <c r="D251" s="60"/>
      <c r="E251" s="138"/>
      <c r="F251" s="58"/>
      <c r="G251" s="59"/>
      <c r="H251" s="60"/>
      <c r="I251" s="140"/>
    </row>
    <row r="252" ht="15.75" customHeight="1">
      <c r="A252" s="72"/>
      <c r="B252" s="60"/>
      <c r="C252" s="137"/>
      <c r="D252" s="60"/>
      <c r="E252" s="138"/>
      <c r="F252" s="58"/>
      <c r="G252" s="59"/>
      <c r="H252" s="60"/>
      <c r="I252" s="140"/>
    </row>
    <row r="253" ht="15.75" customHeight="1">
      <c r="A253" s="72"/>
      <c r="B253" s="60"/>
      <c r="C253" s="137"/>
      <c r="D253" s="60"/>
      <c r="E253" s="138"/>
      <c r="F253" s="58"/>
      <c r="G253" s="59"/>
      <c r="H253" s="60"/>
      <c r="I253" s="140"/>
    </row>
    <row r="254" ht="15.75" customHeight="1">
      <c r="A254" s="72"/>
      <c r="B254" s="60"/>
      <c r="C254" s="137"/>
      <c r="D254" s="60"/>
      <c r="E254" s="138"/>
      <c r="F254" s="58"/>
      <c r="G254" s="59"/>
      <c r="H254" s="60"/>
      <c r="I254" s="140"/>
    </row>
    <row r="255" ht="15.75" customHeight="1">
      <c r="A255" s="72"/>
      <c r="B255" s="60"/>
      <c r="C255" s="137"/>
      <c r="D255" s="60"/>
      <c r="E255" s="138"/>
      <c r="F255" s="58"/>
      <c r="G255" s="59"/>
      <c r="H255" s="60"/>
      <c r="I255" s="140"/>
    </row>
    <row r="256" ht="15.75" customHeight="1">
      <c r="A256" s="72"/>
      <c r="B256" s="60"/>
      <c r="C256" s="137"/>
      <c r="D256" s="60"/>
      <c r="E256" s="138"/>
      <c r="F256" s="58"/>
      <c r="G256" s="59"/>
      <c r="H256" s="60"/>
      <c r="I256" s="140"/>
    </row>
    <row r="257" ht="15.75" customHeight="1">
      <c r="A257" s="72"/>
      <c r="B257" s="60"/>
      <c r="C257" s="137"/>
      <c r="D257" s="60"/>
      <c r="E257" s="138"/>
      <c r="F257" s="58"/>
      <c r="G257" s="59"/>
      <c r="H257" s="60"/>
      <c r="I257" s="140"/>
    </row>
    <row r="258" ht="15.75" customHeight="1">
      <c r="A258" s="72"/>
      <c r="B258" s="60"/>
      <c r="C258" s="137"/>
      <c r="D258" s="60"/>
      <c r="E258" s="138"/>
      <c r="F258" s="58"/>
      <c r="G258" s="59"/>
      <c r="H258" s="60"/>
      <c r="I258" s="140"/>
    </row>
    <row r="259" ht="15.75" customHeight="1">
      <c r="A259" s="72"/>
      <c r="B259" s="60"/>
      <c r="C259" s="137"/>
      <c r="D259" s="60"/>
      <c r="E259" s="138"/>
      <c r="F259" s="58"/>
      <c r="G259" s="59"/>
      <c r="H259" s="60"/>
      <c r="I259" s="140"/>
    </row>
    <row r="260" ht="15.75" customHeight="1">
      <c r="A260" s="140"/>
      <c r="B260" s="140"/>
      <c r="C260" s="172"/>
      <c r="D260" s="140"/>
      <c r="E260" s="173"/>
      <c r="F260" s="174"/>
      <c r="G260" s="175"/>
      <c r="H260" s="140"/>
      <c r="I260" s="140"/>
    </row>
    <row r="261" ht="15.75" customHeight="1">
      <c r="A261" s="140"/>
      <c r="B261" s="140"/>
      <c r="C261" s="172"/>
      <c r="D261" s="140"/>
      <c r="E261" s="173"/>
      <c r="F261" s="174"/>
      <c r="G261" s="175"/>
      <c r="H261" s="140"/>
      <c r="I261" s="140"/>
    </row>
    <row r="262" ht="15.75" customHeight="1">
      <c r="A262" s="140"/>
      <c r="B262" s="140"/>
      <c r="C262" s="172"/>
      <c r="D262" s="140"/>
      <c r="E262" s="173"/>
      <c r="F262" s="174"/>
      <c r="G262" s="175"/>
      <c r="H262" s="140"/>
      <c r="I262" s="140"/>
    </row>
    <row r="263" ht="15.75" customHeight="1">
      <c r="A263" s="140"/>
      <c r="B263" s="140"/>
      <c r="C263" s="172"/>
      <c r="D263" s="140"/>
      <c r="E263" s="173"/>
      <c r="F263" s="174"/>
      <c r="G263" s="175"/>
      <c r="H263" s="140"/>
      <c r="I263" s="140"/>
    </row>
    <row r="264" ht="15.75" customHeight="1">
      <c r="A264" s="140"/>
      <c r="B264" s="140"/>
      <c r="C264" s="172"/>
      <c r="D264" s="140"/>
      <c r="E264" s="173"/>
      <c r="F264" s="174"/>
      <c r="G264" s="175"/>
      <c r="H264" s="140"/>
      <c r="I264" s="140"/>
    </row>
    <row r="265" ht="15.75" customHeight="1">
      <c r="A265" s="140"/>
      <c r="B265" s="140"/>
      <c r="C265" s="172"/>
      <c r="D265" s="140"/>
      <c r="E265" s="173"/>
      <c r="F265" s="174"/>
      <c r="G265" s="175"/>
      <c r="H265" s="140"/>
      <c r="I265" s="140"/>
    </row>
    <row r="266" ht="15.75" customHeight="1">
      <c r="A266" s="140"/>
      <c r="B266" s="140"/>
      <c r="C266" s="172"/>
      <c r="D266" s="140"/>
      <c r="E266" s="173"/>
      <c r="F266" s="174"/>
      <c r="G266" s="175"/>
      <c r="H266" s="140"/>
      <c r="I266" s="140"/>
    </row>
    <row r="267" ht="15.75" customHeight="1">
      <c r="A267" s="140"/>
      <c r="B267" s="140"/>
      <c r="C267" s="172"/>
      <c r="D267" s="140"/>
      <c r="E267" s="173"/>
      <c r="F267" s="174"/>
      <c r="G267" s="175"/>
      <c r="H267" s="140"/>
      <c r="I267" s="140"/>
    </row>
    <row r="268" ht="15.75" customHeight="1">
      <c r="A268" s="140"/>
      <c r="B268" s="140"/>
      <c r="C268" s="172"/>
      <c r="D268" s="140"/>
      <c r="E268" s="173"/>
      <c r="F268" s="174"/>
      <c r="G268" s="175"/>
      <c r="H268" s="140"/>
      <c r="I268" s="140"/>
    </row>
    <row r="269" ht="15.75" customHeight="1">
      <c r="A269" s="140"/>
      <c r="B269" s="140"/>
      <c r="C269" s="172"/>
      <c r="D269" s="140"/>
      <c r="E269" s="173"/>
      <c r="F269" s="174"/>
      <c r="G269" s="175"/>
      <c r="H269" s="140"/>
      <c r="I269" s="140"/>
    </row>
    <row r="270" ht="15.75" customHeight="1">
      <c r="A270" s="140"/>
      <c r="B270" s="140"/>
      <c r="C270" s="172"/>
      <c r="D270" s="140"/>
      <c r="E270" s="173"/>
      <c r="F270" s="174"/>
      <c r="G270" s="175"/>
      <c r="H270" s="140"/>
      <c r="I270" s="140"/>
    </row>
    <row r="271" ht="15.75" customHeight="1">
      <c r="A271" s="140"/>
      <c r="B271" s="140"/>
      <c r="C271" s="172"/>
      <c r="D271" s="140"/>
      <c r="E271" s="173"/>
      <c r="F271" s="174"/>
      <c r="G271" s="175"/>
      <c r="H271" s="140"/>
      <c r="I271" s="140"/>
    </row>
    <row r="272" ht="15.75" customHeight="1">
      <c r="A272" s="140"/>
      <c r="B272" s="140"/>
      <c r="C272" s="172"/>
      <c r="D272" s="140"/>
      <c r="E272" s="173"/>
      <c r="F272" s="174"/>
      <c r="G272" s="175"/>
      <c r="H272" s="140"/>
      <c r="I272" s="140"/>
    </row>
    <row r="273" ht="15.75" customHeight="1">
      <c r="A273" s="140"/>
      <c r="B273" s="140"/>
      <c r="C273" s="172"/>
      <c r="D273" s="140"/>
      <c r="E273" s="173"/>
      <c r="F273" s="174"/>
      <c r="G273" s="175"/>
      <c r="H273" s="140"/>
      <c r="I273" s="140"/>
    </row>
    <row r="274" ht="15.75" customHeight="1">
      <c r="A274" s="140"/>
      <c r="B274" s="140"/>
      <c r="C274" s="172"/>
      <c r="D274" s="140"/>
      <c r="E274" s="173"/>
      <c r="F274" s="174"/>
      <c r="G274" s="175"/>
      <c r="H274" s="140"/>
      <c r="I274" s="140"/>
    </row>
    <row r="275" ht="15.75" customHeight="1">
      <c r="C275" s="176"/>
      <c r="E275" s="177"/>
      <c r="F275" s="178"/>
      <c r="G275" s="179"/>
    </row>
    <row r="276" ht="15.75" customHeight="1">
      <c r="C276" s="176"/>
      <c r="E276" s="177"/>
      <c r="F276" s="178"/>
      <c r="G276" s="179"/>
    </row>
    <row r="277" ht="15.75" customHeight="1">
      <c r="C277" s="176"/>
      <c r="E277" s="177"/>
      <c r="F277" s="178"/>
      <c r="G277" s="179"/>
    </row>
    <row r="278" ht="15.75" customHeight="1">
      <c r="C278" s="176"/>
      <c r="E278" s="177"/>
      <c r="F278" s="178"/>
      <c r="G278" s="179"/>
    </row>
    <row r="279" ht="15.75" customHeight="1">
      <c r="C279" s="176"/>
      <c r="E279" s="177"/>
      <c r="F279" s="178"/>
      <c r="G279" s="179"/>
    </row>
    <row r="280" ht="15.75" customHeight="1">
      <c r="C280" s="176"/>
      <c r="E280" s="177"/>
      <c r="F280" s="178"/>
      <c r="G280" s="179"/>
    </row>
    <row r="281" ht="15.75" customHeight="1">
      <c r="C281" s="176"/>
      <c r="E281" s="177"/>
      <c r="F281" s="178"/>
      <c r="G281" s="179"/>
    </row>
    <row r="282" ht="15.75" customHeight="1">
      <c r="C282" s="176"/>
      <c r="E282" s="177"/>
      <c r="F282" s="178"/>
      <c r="G282" s="179"/>
    </row>
    <row r="283" ht="15.75" customHeight="1">
      <c r="C283" s="176"/>
      <c r="E283" s="177"/>
      <c r="F283" s="178"/>
      <c r="G283" s="179"/>
    </row>
    <row r="284" ht="15.75" customHeight="1">
      <c r="C284" s="176"/>
      <c r="E284" s="177"/>
      <c r="F284" s="178"/>
      <c r="G284" s="179"/>
    </row>
    <row r="285" ht="15.75" customHeight="1">
      <c r="C285" s="176"/>
      <c r="E285" s="177"/>
      <c r="F285" s="178"/>
      <c r="G285" s="179"/>
    </row>
    <row r="286" ht="15.75" customHeight="1">
      <c r="C286" s="176"/>
      <c r="E286" s="177"/>
      <c r="F286" s="178"/>
      <c r="G286" s="179"/>
    </row>
    <row r="287" ht="15.75" customHeight="1">
      <c r="C287" s="176"/>
      <c r="E287" s="177"/>
      <c r="F287" s="178"/>
      <c r="G287" s="179"/>
    </row>
    <row r="288" ht="15.75" customHeight="1">
      <c r="C288" s="176"/>
      <c r="E288" s="177"/>
      <c r="F288" s="178"/>
      <c r="G288" s="179"/>
    </row>
    <row r="289" ht="15.75" customHeight="1">
      <c r="C289" s="176"/>
      <c r="E289" s="177"/>
      <c r="F289" s="178"/>
      <c r="G289" s="179"/>
    </row>
    <row r="290" ht="15.75" customHeight="1">
      <c r="C290" s="176"/>
      <c r="E290" s="177"/>
      <c r="F290" s="178"/>
      <c r="G290" s="179"/>
    </row>
    <row r="291" ht="15.75" customHeight="1">
      <c r="C291" s="176"/>
      <c r="E291" s="177"/>
      <c r="F291" s="178"/>
      <c r="G291" s="179"/>
    </row>
    <row r="292" ht="15.75" customHeight="1">
      <c r="C292" s="176"/>
      <c r="E292" s="177"/>
      <c r="F292" s="178"/>
      <c r="G292" s="179"/>
    </row>
    <row r="293" ht="15.75" customHeight="1">
      <c r="C293" s="176"/>
      <c r="E293" s="177"/>
      <c r="F293" s="178"/>
      <c r="G293" s="179"/>
    </row>
    <row r="294" ht="15.75" customHeight="1">
      <c r="C294" s="176"/>
      <c r="E294" s="177"/>
      <c r="F294" s="178"/>
      <c r="G294" s="179"/>
    </row>
    <row r="295" ht="15.75" customHeight="1">
      <c r="C295" s="176"/>
      <c r="E295" s="177"/>
      <c r="F295" s="178"/>
      <c r="G295" s="179"/>
    </row>
    <row r="296" ht="15.75" customHeight="1">
      <c r="C296" s="176"/>
      <c r="E296" s="177"/>
      <c r="F296" s="178"/>
      <c r="G296" s="179"/>
    </row>
    <row r="297" ht="15.75" customHeight="1">
      <c r="C297" s="176"/>
      <c r="E297" s="177"/>
      <c r="F297" s="178"/>
      <c r="G297" s="179"/>
    </row>
    <row r="298" ht="15.75" customHeight="1">
      <c r="C298" s="176"/>
      <c r="E298" s="177"/>
      <c r="F298" s="178"/>
      <c r="G298" s="179"/>
    </row>
    <row r="299" ht="15.75" customHeight="1">
      <c r="C299" s="176"/>
      <c r="E299" s="177"/>
      <c r="F299" s="178"/>
      <c r="G299" s="179"/>
    </row>
    <row r="300" ht="15.75" customHeight="1">
      <c r="C300" s="176"/>
      <c r="E300" s="177"/>
      <c r="F300" s="178"/>
      <c r="G300" s="179"/>
    </row>
    <row r="301" ht="15.75" customHeight="1">
      <c r="C301" s="176"/>
      <c r="E301" s="177"/>
      <c r="F301" s="178"/>
      <c r="G301" s="179"/>
    </row>
    <row r="302" ht="15.75" customHeight="1">
      <c r="C302" s="176"/>
      <c r="E302" s="177"/>
      <c r="F302" s="178"/>
      <c r="G302" s="179"/>
    </row>
    <row r="303" ht="15.75" customHeight="1">
      <c r="C303" s="176"/>
      <c r="E303" s="177"/>
      <c r="F303" s="178"/>
      <c r="G303" s="179"/>
    </row>
    <row r="304" ht="15.75" customHeight="1">
      <c r="C304" s="176"/>
      <c r="E304" s="177"/>
      <c r="F304" s="178"/>
      <c r="G304" s="179"/>
    </row>
    <row r="305" ht="15.75" customHeight="1">
      <c r="C305" s="176"/>
      <c r="E305" s="177"/>
      <c r="F305" s="178"/>
      <c r="G305" s="179"/>
    </row>
    <row r="306" ht="15.75" customHeight="1">
      <c r="C306" s="176"/>
      <c r="E306" s="177"/>
      <c r="F306" s="178"/>
      <c r="G306" s="179"/>
    </row>
    <row r="307" ht="15.75" customHeight="1">
      <c r="C307" s="176"/>
      <c r="E307" s="177"/>
      <c r="F307" s="178"/>
      <c r="G307" s="179"/>
    </row>
    <row r="308" ht="15.75" customHeight="1">
      <c r="C308" s="176"/>
      <c r="E308" s="177"/>
      <c r="F308" s="178"/>
      <c r="G308" s="179"/>
    </row>
    <row r="309" ht="15.75" customHeight="1">
      <c r="C309" s="176"/>
      <c r="E309" s="177"/>
      <c r="F309" s="178"/>
      <c r="G309" s="179"/>
    </row>
    <row r="310" ht="15.75" customHeight="1">
      <c r="C310" s="176"/>
      <c r="E310" s="177"/>
      <c r="F310" s="178"/>
      <c r="G310" s="179"/>
    </row>
    <row r="311" ht="15.75" customHeight="1">
      <c r="C311" s="176"/>
      <c r="E311" s="177"/>
      <c r="F311" s="178"/>
      <c r="G311" s="179"/>
    </row>
    <row r="312" ht="15.75" customHeight="1">
      <c r="C312" s="176"/>
      <c r="E312" s="177"/>
      <c r="F312" s="178"/>
      <c r="G312" s="179"/>
    </row>
    <row r="313" ht="15.75" customHeight="1">
      <c r="C313" s="176"/>
      <c r="E313" s="177"/>
      <c r="F313" s="178"/>
      <c r="G313" s="179"/>
    </row>
    <row r="314" ht="15.75" customHeight="1">
      <c r="C314" s="176"/>
      <c r="E314" s="177"/>
      <c r="F314" s="178"/>
      <c r="G314" s="179"/>
    </row>
    <row r="315" ht="15.75" customHeight="1">
      <c r="C315" s="176"/>
      <c r="E315" s="177"/>
      <c r="F315" s="178"/>
      <c r="G315" s="179"/>
    </row>
    <row r="316" ht="15.75" customHeight="1">
      <c r="C316" s="176"/>
      <c r="E316" s="177"/>
      <c r="F316" s="178"/>
      <c r="G316" s="179"/>
    </row>
    <row r="317" ht="15.75" customHeight="1">
      <c r="C317" s="176"/>
      <c r="E317" s="177"/>
      <c r="F317" s="178"/>
      <c r="G317" s="179"/>
    </row>
    <row r="318" ht="15.75" customHeight="1">
      <c r="C318" s="176"/>
      <c r="E318" s="177"/>
      <c r="F318" s="178"/>
      <c r="G318" s="179"/>
    </row>
    <row r="319" ht="15.75" customHeight="1">
      <c r="C319" s="176"/>
      <c r="E319" s="177"/>
      <c r="F319" s="178"/>
      <c r="G319" s="179"/>
    </row>
    <row r="320" ht="15.75" customHeight="1">
      <c r="C320" s="176"/>
      <c r="E320" s="177"/>
      <c r="F320" s="178"/>
      <c r="G320" s="179"/>
    </row>
    <row r="321" ht="15.75" customHeight="1">
      <c r="C321" s="176"/>
      <c r="E321" s="177"/>
      <c r="F321" s="178"/>
      <c r="G321" s="179"/>
    </row>
    <row r="322" ht="15.75" customHeight="1">
      <c r="C322" s="176"/>
      <c r="E322" s="177"/>
      <c r="F322" s="178"/>
      <c r="G322" s="179"/>
    </row>
    <row r="323" ht="15.75" customHeight="1">
      <c r="C323" s="176"/>
      <c r="E323" s="177"/>
      <c r="F323" s="178"/>
      <c r="G323" s="179"/>
    </row>
    <row r="324" ht="15.75" customHeight="1">
      <c r="C324" s="176"/>
      <c r="E324" s="177"/>
      <c r="F324" s="178"/>
      <c r="G324" s="179"/>
    </row>
    <row r="325" ht="15.75" customHeight="1">
      <c r="C325" s="176"/>
      <c r="E325" s="177"/>
      <c r="F325" s="178"/>
      <c r="G325" s="179"/>
    </row>
    <row r="326" ht="15.75" customHeight="1">
      <c r="C326" s="176"/>
      <c r="E326" s="177"/>
      <c r="F326" s="178"/>
      <c r="G326" s="179"/>
    </row>
    <row r="327" ht="15.75" customHeight="1">
      <c r="C327" s="176"/>
      <c r="E327" s="177"/>
      <c r="F327" s="178"/>
      <c r="G327" s="179"/>
    </row>
    <row r="328" ht="15.75" customHeight="1">
      <c r="C328" s="176"/>
      <c r="E328" s="177"/>
      <c r="F328" s="178"/>
      <c r="G328" s="179"/>
    </row>
    <row r="329" ht="15.75" customHeight="1">
      <c r="C329" s="176"/>
      <c r="E329" s="177"/>
      <c r="F329" s="178"/>
      <c r="G329" s="179"/>
    </row>
    <row r="330" ht="15.75" customHeight="1">
      <c r="C330" s="176"/>
      <c r="E330" s="177"/>
      <c r="F330" s="178"/>
      <c r="G330" s="179"/>
    </row>
    <row r="331" ht="15.75" customHeight="1">
      <c r="C331" s="176"/>
      <c r="E331" s="177"/>
      <c r="F331" s="178"/>
      <c r="G331" s="179"/>
    </row>
    <row r="332" ht="15.75" customHeight="1">
      <c r="C332" s="176"/>
      <c r="E332" s="177"/>
      <c r="F332" s="178"/>
      <c r="G332" s="179"/>
    </row>
    <row r="333" ht="15.75" customHeight="1">
      <c r="C333" s="176"/>
      <c r="E333" s="177"/>
      <c r="F333" s="178"/>
      <c r="G333" s="179"/>
    </row>
    <row r="334" ht="15.75" customHeight="1">
      <c r="C334" s="176"/>
      <c r="E334" s="177"/>
      <c r="F334" s="178"/>
      <c r="G334" s="179"/>
    </row>
    <row r="335" ht="15.75" customHeight="1">
      <c r="C335" s="176"/>
      <c r="E335" s="177"/>
      <c r="F335" s="178"/>
      <c r="G335" s="179"/>
    </row>
    <row r="336" ht="15.75" customHeight="1">
      <c r="C336" s="176"/>
      <c r="E336" s="177"/>
      <c r="F336" s="178"/>
      <c r="G336" s="179"/>
    </row>
    <row r="337" ht="15.75" customHeight="1">
      <c r="C337" s="176"/>
      <c r="E337" s="177"/>
      <c r="F337" s="178"/>
      <c r="G337" s="179"/>
    </row>
    <row r="338" ht="15.75" customHeight="1">
      <c r="C338" s="176"/>
      <c r="E338" s="177"/>
      <c r="F338" s="178"/>
      <c r="G338" s="179"/>
    </row>
    <row r="339" ht="15.75" customHeight="1">
      <c r="C339" s="176"/>
      <c r="E339" s="177"/>
      <c r="F339" s="178"/>
      <c r="G339" s="179"/>
    </row>
    <row r="340" ht="15.75" customHeight="1">
      <c r="C340" s="176"/>
      <c r="E340" s="177"/>
      <c r="F340" s="178"/>
      <c r="G340" s="179"/>
    </row>
    <row r="341" ht="15.75" customHeight="1">
      <c r="C341" s="176"/>
      <c r="E341" s="177"/>
      <c r="F341" s="178"/>
      <c r="G341" s="179"/>
    </row>
    <row r="342" ht="15.75" customHeight="1">
      <c r="C342" s="176"/>
      <c r="E342" s="177"/>
      <c r="F342" s="178"/>
      <c r="G342" s="179"/>
    </row>
    <row r="343" ht="15.75" customHeight="1">
      <c r="C343" s="176"/>
      <c r="E343" s="177"/>
      <c r="F343" s="178"/>
      <c r="G343" s="179"/>
    </row>
    <row r="344" ht="15.75" customHeight="1">
      <c r="C344" s="176"/>
      <c r="E344" s="177"/>
      <c r="F344" s="178"/>
      <c r="G344" s="179"/>
    </row>
    <row r="345" ht="15.75" customHeight="1">
      <c r="C345" s="176"/>
      <c r="E345" s="177"/>
      <c r="F345" s="178"/>
      <c r="G345" s="179"/>
    </row>
    <row r="346" ht="15.75" customHeight="1">
      <c r="C346" s="176"/>
      <c r="E346" s="177"/>
      <c r="F346" s="178"/>
      <c r="G346" s="179"/>
    </row>
    <row r="347" ht="15.75" customHeight="1">
      <c r="C347" s="176"/>
      <c r="E347" s="177"/>
      <c r="F347" s="178"/>
      <c r="G347" s="179"/>
    </row>
    <row r="348" ht="15.75" customHeight="1">
      <c r="C348" s="176"/>
      <c r="E348" s="177"/>
      <c r="F348" s="178"/>
      <c r="G348" s="179"/>
    </row>
    <row r="349" ht="15.75" customHeight="1">
      <c r="C349" s="176"/>
      <c r="E349" s="177"/>
      <c r="F349" s="178"/>
      <c r="G349" s="179"/>
    </row>
    <row r="350" ht="15.75" customHeight="1">
      <c r="C350" s="176"/>
      <c r="E350" s="177"/>
      <c r="F350" s="178"/>
      <c r="G350" s="179"/>
    </row>
    <row r="351" ht="15.75" customHeight="1">
      <c r="C351" s="176"/>
      <c r="E351" s="177"/>
      <c r="F351" s="178"/>
      <c r="G351" s="179"/>
    </row>
    <row r="352" ht="15.75" customHeight="1">
      <c r="C352" s="176"/>
      <c r="E352" s="177"/>
      <c r="F352" s="178"/>
      <c r="G352" s="179"/>
    </row>
    <row r="353" ht="15.75" customHeight="1">
      <c r="C353" s="176"/>
      <c r="E353" s="177"/>
      <c r="F353" s="178"/>
      <c r="G353" s="179"/>
    </row>
    <row r="354" ht="15.75" customHeight="1">
      <c r="C354" s="176"/>
      <c r="E354" s="177"/>
      <c r="F354" s="178"/>
      <c r="G354" s="179"/>
    </row>
    <row r="355" ht="15.75" customHeight="1">
      <c r="C355" s="176"/>
      <c r="E355" s="177"/>
      <c r="F355" s="178"/>
      <c r="G355" s="179"/>
    </row>
    <row r="356" ht="15.75" customHeight="1">
      <c r="C356" s="176"/>
      <c r="E356" s="177"/>
      <c r="F356" s="178"/>
      <c r="G356" s="179"/>
    </row>
    <row r="357" ht="15.75" customHeight="1">
      <c r="C357" s="176"/>
      <c r="E357" s="177"/>
      <c r="F357" s="178"/>
      <c r="G357" s="179"/>
    </row>
    <row r="358" ht="15.75" customHeight="1">
      <c r="C358" s="176"/>
      <c r="E358" s="177"/>
      <c r="F358" s="178"/>
      <c r="G358" s="179"/>
    </row>
    <row r="359" ht="15.75" customHeight="1">
      <c r="C359" s="176"/>
      <c r="E359" s="177"/>
      <c r="F359" s="178"/>
      <c r="G359" s="179"/>
    </row>
    <row r="360" ht="15.75" customHeight="1">
      <c r="C360" s="176"/>
      <c r="E360" s="177"/>
      <c r="F360" s="178"/>
      <c r="G360" s="179"/>
    </row>
    <row r="361" ht="15.75" customHeight="1">
      <c r="C361" s="176"/>
      <c r="E361" s="177"/>
      <c r="F361" s="178"/>
      <c r="G361" s="179"/>
    </row>
    <row r="362" ht="15.75" customHeight="1">
      <c r="C362" s="176"/>
      <c r="E362" s="177"/>
      <c r="F362" s="178"/>
      <c r="G362" s="179"/>
    </row>
    <row r="363" ht="15.75" customHeight="1">
      <c r="C363" s="176"/>
      <c r="E363" s="177"/>
      <c r="F363" s="178"/>
      <c r="G363" s="179"/>
    </row>
    <row r="364" ht="15.75" customHeight="1">
      <c r="C364" s="176"/>
      <c r="E364" s="177"/>
      <c r="F364" s="178"/>
      <c r="G364" s="179"/>
    </row>
    <row r="365" ht="15.75" customHeight="1">
      <c r="C365" s="176"/>
      <c r="E365" s="177"/>
      <c r="F365" s="178"/>
      <c r="G365" s="179"/>
    </row>
    <row r="366" ht="15.75" customHeight="1">
      <c r="C366" s="176"/>
      <c r="E366" s="177"/>
      <c r="F366" s="178"/>
      <c r="G366" s="179"/>
    </row>
    <row r="367" ht="15.75" customHeight="1">
      <c r="C367" s="176"/>
      <c r="E367" s="177"/>
      <c r="F367" s="178"/>
      <c r="G367" s="179"/>
    </row>
    <row r="368" ht="15.75" customHeight="1">
      <c r="C368" s="176"/>
      <c r="E368" s="177"/>
      <c r="F368" s="178"/>
      <c r="G368" s="179"/>
    </row>
    <row r="369" ht="15.75" customHeight="1">
      <c r="C369" s="176"/>
      <c r="E369" s="177"/>
      <c r="F369" s="178"/>
      <c r="G369" s="179"/>
    </row>
    <row r="370" ht="15.75" customHeight="1">
      <c r="C370" s="176"/>
      <c r="E370" s="177"/>
      <c r="F370" s="178"/>
      <c r="G370" s="179"/>
    </row>
    <row r="371" ht="15.75" customHeight="1">
      <c r="C371" s="176"/>
      <c r="E371" s="177"/>
      <c r="F371" s="178"/>
      <c r="G371" s="179"/>
    </row>
    <row r="372" ht="15.75" customHeight="1">
      <c r="C372" s="176"/>
      <c r="E372" s="177"/>
      <c r="F372" s="178"/>
      <c r="G372" s="179"/>
    </row>
    <row r="373" ht="15.75" customHeight="1">
      <c r="C373" s="176"/>
      <c r="E373" s="177"/>
      <c r="F373" s="178"/>
      <c r="G373" s="179"/>
    </row>
    <row r="374" ht="15.75" customHeight="1">
      <c r="C374" s="176"/>
      <c r="E374" s="177"/>
      <c r="F374" s="178"/>
      <c r="G374" s="179"/>
    </row>
    <row r="375" ht="15.75" customHeight="1">
      <c r="C375" s="176"/>
      <c r="E375" s="177"/>
      <c r="F375" s="178"/>
      <c r="G375" s="179"/>
    </row>
    <row r="376" ht="15.75" customHeight="1">
      <c r="C376" s="176"/>
      <c r="E376" s="177"/>
      <c r="F376" s="178"/>
      <c r="G376" s="179"/>
    </row>
    <row r="377" ht="15.75" customHeight="1">
      <c r="C377" s="176"/>
      <c r="E377" s="177"/>
      <c r="F377" s="178"/>
      <c r="G377" s="179"/>
    </row>
    <row r="378" ht="15.75" customHeight="1">
      <c r="C378" s="176"/>
      <c r="E378" s="177"/>
      <c r="F378" s="178"/>
      <c r="G378" s="179"/>
    </row>
    <row r="379" ht="15.75" customHeight="1">
      <c r="C379" s="176"/>
      <c r="E379" s="177"/>
      <c r="F379" s="178"/>
      <c r="G379" s="179"/>
    </row>
    <row r="380" ht="15.75" customHeight="1">
      <c r="C380" s="176"/>
      <c r="E380" s="177"/>
      <c r="F380" s="178"/>
      <c r="G380" s="179"/>
    </row>
    <row r="381" ht="15.75" customHeight="1">
      <c r="C381" s="176"/>
      <c r="E381" s="177"/>
      <c r="F381" s="178"/>
      <c r="G381" s="179"/>
    </row>
    <row r="382" ht="15.75" customHeight="1">
      <c r="C382" s="176"/>
      <c r="E382" s="177"/>
      <c r="F382" s="178"/>
      <c r="G382" s="179"/>
    </row>
    <row r="383" ht="15.75" customHeight="1">
      <c r="C383" s="176"/>
      <c r="E383" s="177"/>
      <c r="F383" s="178"/>
      <c r="G383" s="179"/>
    </row>
    <row r="384" ht="15.75" customHeight="1">
      <c r="C384" s="176"/>
      <c r="E384" s="177"/>
      <c r="F384" s="178"/>
      <c r="G384" s="179"/>
    </row>
    <row r="385" ht="15.75" customHeight="1">
      <c r="C385" s="176"/>
      <c r="E385" s="177"/>
      <c r="F385" s="178"/>
      <c r="G385" s="179"/>
    </row>
    <row r="386" ht="15.75" customHeight="1">
      <c r="C386" s="176"/>
      <c r="E386" s="177"/>
      <c r="F386" s="178"/>
      <c r="G386" s="179"/>
    </row>
    <row r="387" ht="15.75" customHeight="1">
      <c r="C387" s="176"/>
      <c r="E387" s="177"/>
      <c r="F387" s="178"/>
      <c r="G387" s="179"/>
    </row>
    <row r="388" ht="15.75" customHeight="1">
      <c r="C388" s="176"/>
      <c r="E388" s="177"/>
      <c r="F388" s="178"/>
      <c r="G388" s="179"/>
    </row>
    <row r="389" ht="15.75" customHeight="1">
      <c r="C389" s="176"/>
      <c r="E389" s="177"/>
      <c r="F389" s="178"/>
      <c r="G389" s="179"/>
    </row>
    <row r="390" ht="15.75" customHeight="1">
      <c r="C390" s="176"/>
      <c r="E390" s="177"/>
      <c r="F390" s="178"/>
      <c r="G390" s="179"/>
    </row>
    <row r="391" ht="15.75" customHeight="1">
      <c r="C391" s="176"/>
      <c r="E391" s="177"/>
      <c r="F391" s="178"/>
      <c r="G391" s="179"/>
    </row>
    <row r="392" ht="15.75" customHeight="1">
      <c r="C392" s="176"/>
      <c r="E392" s="177"/>
      <c r="F392" s="178"/>
      <c r="G392" s="179"/>
    </row>
    <row r="393" ht="15.75" customHeight="1">
      <c r="C393" s="176"/>
      <c r="E393" s="177"/>
      <c r="F393" s="178"/>
      <c r="G393" s="179"/>
    </row>
    <row r="394" ht="15.75" customHeight="1">
      <c r="C394" s="176"/>
      <c r="E394" s="177"/>
      <c r="F394" s="178"/>
      <c r="G394" s="179"/>
    </row>
    <row r="395" ht="15.75" customHeight="1">
      <c r="C395" s="176"/>
      <c r="E395" s="177"/>
      <c r="F395" s="178"/>
      <c r="G395" s="179"/>
    </row>
    <row r="396" ht="15.75" customHeight="1">
      <c r="C396" s="176"/>
      <c r="E396" s="177"/>
      <c r="F396" s="178"/>
      <c r="G396" s="179"/>
    </row>
    <row r="397" ht="15.75" customHeight="1">
      <c r="C397" s="176"/>
      <c r="E397" s="177"/>
      <c r="F397" s="178"/>
      <c r="G397" s="179"/>
    </row>
    <row r="398" ht="15.75" customHeight="1">
      <c r="C398" s="176"/>
      <c r="E398" s="177"/>
      <c r="F398" s="178"/>
      <c r="G398" s="179"/>
    </row>
    <row r="399" ht="15.75" customHeight="1">
      <c r="C399" s="176"/>
      <c r="E399" s="177"/>
      <c r="F399" s="178"/>
      <c r="G399" s="179"/>
    </row>
    <row r="400" ht="15.75" customHeight="1">
      <c r="C400" s="176"/>
      <c r="E400" s="177"/>
      <c r="F400" s="178"/>
      <c r="G400" s="179"/>
    </row>
    <row r="401" ht="15.75" customHeight="1">
      <c r="C401" s="176"/>
      <c r="E401" s="177"/>
      <c r="F401" s="178"/>
      <c r="G401" s="179"/>
    </row>
    <row r="402" ht="15.75" customHeight="1">
      <c r="C402" s="176"/>
      <c r="E402" s="177"/>
      <c r="F402" s="178"/>
      <c r="G402" s="179"/>
    </row>
    <row r="403" ht="15.75" customHeight="1">
      <c r="C403" s="176"/>
      <c r="E403" s="177"/>
      <c r="F403" s="178"/>
      <c r="G403" s="179"/>
    </row>
    <row r="404" ht="15.75" customHeight="1">
      <c r="C404" s="176"/>
      <c r="E404" s="177"/>
      <c r="F404" s="178"/>
      <c r="G404" s="179"/>
    </row>
    <row r="405" ht="15.75" customHeight="1">
      <c r="C405" s="176"/>
      <c r="E405" s="177"/>
      <c r="F405" s="178"/>
      <c r="G405" s="179"/>
    </row>
    <row r="406" ht="15.75" customHeight="1">
      <c r="C406" s="176"/>
      <c r="E406" s="177"/>
      <c r="F406" s="178"/>
      <c r="G406" s="179"/>
    </row>
    <row r="407" ht="15.75" customHeight="1">
      <c r="C407" s="176"/>
      <c r="E407" s="177"/>
      <c r="F407" s="178"/>
      <c r="G407" s="179"/>
    </row>
    <row r="408" ht="15.75" customHeight="1">
      <c r="C408" s="176"/>
      <c r="E408" s="177"/>
      <c r="F408" s="178"/>
      <c r="G408" s="179"/>
    </row>
    <row r="409" ht="15.75" customHeight="1">
      <c r="C409" s="176"/>
      <c r="E409" s="177"/>
      <c r="F409" s="178"/>
      <c r="G409" s="179"/>
    </row>
    <row r="410" ht="15.75" customHeight="1">
      <c r="C410" s="176"/>
      <c r="E410" s="177"/>
      <c r="F410" s="178"/>
      <c r="G410" s="179"/>
    </row>
    <row r="411" ht="15.75" customHeight="1">
      <c r="C411" s="176"/>
      <c r="E411" s="177"/>
      <c r="F411" s="178"/>
      <c r="G411" s="179"/>
    </row>
    <row r="412" ht="15.75" customHeight="1">
      <c r="C412" s="176"/>
      <c r="E412" s="177"/>
      <c r="F412" s="178"/>
      <c r="G412" s="179"/>
    </row>
    <row r="413" ht="15.75" customHeight="1">
      <c r="C413" s="176"/>
      <c r="E413" s="177"/>
      <c r="F413" s="178"/>
      <c r="G413" s="179"/>
    </row>
    <row r="414" ht="15.75" customHeight="1">
      <c r="C414" s="176"/>
      <c r="E414" s="177"/>
      <c r="F414" s="178"/>
      <c r="G414" s="179"/>
    </row>
    <row r="415" ht="15.75" customHeight="1">
      <c r="C415" s="176"/>
      <c r="E415" s="177"/>
      <c r="F415" s="178"/>
      <c r="G415" s="179"/>
    </row>
    <row r="416" ht="15.75" customHeight="1">
      <c r="C416" s="176"/>
      <c r="E416" s="177"/>
      <c r="F416" s="178"/>
      <c r="G416" s="179"/>
    </row>
    <row r="417" ht="15.75" customHeight="1">
      <c r="C417" s="176"/>
      <c r="E417" s="177"/>
      <c r="F417" s="178"/>
      <c r="G417" s="179"/>
    </row>
    <row r="418" ht="15.75" customHeight="1">
      <c r="C418" s="176"/>
      <c r="E418" s="177"/>
      <c r="F418" s="178"/>
      <c r="G418" s="179"/>
    </row>
    <row r="419" ht="15.75" customHeight="1">
      <c r="C419" s="176"/>
      <c r="E419" s="177"/>
      <c r="F419" s="178"/>
      <c r="G419" s="179"/>
    </row>
    <row r="420" ht="15.75" customHeight="1">
      <c r="C420" s="176"/>
      <c r="E420" s="177"/>
      <c r="F420" s="178"/>
      <c r="G420" s="179"/>
    </row>
    <row r="421" ht="15.75" customHeight="1">
      <c r="C421" s="176"/>
      <c r="E421" s="177"/>
      <c r="F421" s="178"/>
      <c r="G421" s="179"/>
    </row>
    <row r="422" ht="15.75" customHeight="1">
      <c r="C422" s="176"/>
      <c r="E422" s="177"/>
      <c r="F422" s="178"/>
      <c r="G422" s="179"/>
    </row>
    <row r="423" ht="15.75" customHeight="1">
      <c r="C423" s="176"/>
      <c r="E423" s="177"/>
      <c r="F423" s="178"/>
      <c r="G423" s="179"/>
    </row>
    <row r="424" ht="15.75" customHeight="1">
      <c r="C424" s="176"/>
      <c r="E424" s="177"/>
      <c r="F424" s="178"/>
      <c r="G424" s="179"/>
    </row>
    <row r="425" ht="15.75" customHeight="1">
      <c r="C425" s="176"/>
      <c r="E425" s="177"/>
      <c r="F425" s="178"/>
      <c r="G425" s="179"/>
    </row>
    <row r="426" ht="15.75" customHeight="1">
      <c r="C426" s="176"/>
      <c r="E426" s="177"/>
      <c r="F426" s="178"/>
      <c r="G426" s="179"/>
    </row>
    <row r="427" ht="15.75" customHeight="1">
      <c r="C427" s="176"/>
      <c r="E427" s="177"/>
      <c r="F427" s="178"/>
      <c r="G427" s="179"/>
    </row>
    <row r="428" ht="15.75" customHeight="1">
      <c r="C428" s="176"/>
      <c r="E428" s="177"/>
      <c r="F428" s="178"/>
      <c r="G428" s="179"/>
    </row>
    <row r="429" ht="15.75" customHeight="1">
      <c r="C429" s="176"/>
      <c r="E429" s="177"/>
      <c r="F429" s="178"/>
      <c r="G429" s="179"/>
    </row>
    <row r="430" ht="15.75" customHeight="1">
      <c r="C430" s="176"/>
      <c r="E430" s="177"/>
      <c r="F430" s="178"/>
      <c r="G430" s="179"/>
    </row>
    <row r="431" ht="15.75" customHeight="1">
      <c r="C431" s="176"/>
      <c r="E431" s="177"/>
      <c r="F431" s="178"/>
      <c r="G431" s="179"/>
    </row>
    <row r="432" ht="15.75" customHeight="1">
      <c r="C432" s="176"/>
      <c r="E432" s="177"/>
      <c r="F432" s="178"/>
      <c r="G432" s="179"/>
    </row>
    <row r="433" ht="15.75" customHeight="1">
      <c r="C433" s="176"/>
      <c r="E433" s="177"/>
      <c r="F433" s="178"/>
      <c r="G433" s="179"/>
    </row>
    <row r="434" ht="15.75" customHeight="1">
      <c r="C434" s="176"/>
      <c r="E434" s="177"/>
      <c r="F434" s="178"/>
      <c r="G434" s="179"/>
    </row>
    <row r="435" ht="15.75" customHeight="1">
      <c r="C435" s="176"/>
      <c r="E435" s="177"/>
      <c r="F435" s="178"/>
      <c r="G435" s="179"/>
    </row>
    <row r="436" ht="15.75" customHeight="1">
      <c r="C436" s="176"/>
      <c r="E436" s="177"/>
      <c r="F436" s="178"/>
      <c r="G436" s="179"/>
    </row>
    <row r="437" ht="15.75" customHeight="1">
      <c r="C437" s="176"/>
      <c r="E437" s="177"/>
      <c r="F437" s="178"/>
      <c r="G437" s="179"/>
    </row>
    <row r="438" ht="15.75" customHeight="1">
      <c r="C438" s="176"/>
      <c r="E438" s="177"/>
      <c r="F438" s="178"/>
      <c r="G438" s="179"/>
    </row>
    <row r="439" ht="15.75" customHeight="1">
      <c r="C439" s="176"/>
      <c r="E439" s="177"/>
      <c r="F439" s="178"/>
      <c r="G439" s="179"/>
    </row>
    <row r="440" ht="15.75" customHeight="1">
      <c r="C440" s="176"/>
      <c r="E440" s="177"/>
      <c r="F440" s="178"/>
      <c r="G440" s="179"/>
    </row>
    <row r="441" ht="15.75" customHeight="1">
      <c r="C441" s="176"/>
      <c r="E441" s="177"/>
      <c r="F441" s="178"/>
      <c r="G441" s="179"/>
    </row>
    <row r="442" ht="15.75" customHeight="1">
      <c r="C442" s="176"/>
      <c r="E442" s="177"/>
      <c r="F442" s="178"/>
      <c r="G442" s="179"/>
    </row>
    <row r="443" ht="15.75" customHeight="1">
      <c r="C443" s="176"/>
      <c r="E443" s="177"/>
      <c r="F443" s="178"/>
      <c r="G443" s="179"/>
    </row>
    <row r="444" ht="15.75" customHeight="1">
      <c r="C444" s="176"/>
      <c r="E444" s="177"/>
      <c r="F444" s="178"/>
      <c r="G444" s="179"/>
    </row>
    <row r="445" ht="15.75" customHeight="1">
      <c r="C445" s="176"/>
      <c r="E445" s="177"/>
      <c r="F445" s="178"/>
      <c r="G445" s="179"/>
    </row>
    <row r="446" ht="15.75" customHeight="1">
      <c r="C446" s="176"/>
      <c r="E446" s="177"/>
      <c r="F446" s="178"/>
      <c r="G446" s="179"/>
    </row>
    <row r="447" ht="15.75" customHeight="1">
      <c r="C447" s="176"/>
      <c r="E447" s="177"/>
      <c r="F447" s="178"/>
      <c r="G447" s="179"/>
    </row>
    <row r="448" ht="15.75" customHeight="1">
      <c r="C448" s="176"/>
      <c r="E448" s="177"/>
      <c r="F448" s="178"/>
      <c r="G448" s="179"/>
    </row>
    <row r="449" ht="15.75" customHeight="1">
      <c r="C449" s="176"/>
      <c r="E449" s="177"/>
      <c r="F449" s="178"/>
      <c r="G449" s="179"/>
    </row>
    <row r="450" ht="15.75" customHeight="1">
      <c r="C450" s="176"/>
      <c r="E450" s="177"/>
      <c r="F450" s="178"/>
      <c r="G450" s="179"/>
    </row>
    <row r="451" ht="15.75" customHeight="1">
      <c r="C451" s="176"/>
      <c r="E451" s="177"/>
      <c r="F451" s="178"/>
      <c r="G451" s="179"/>
    </row>
    <row r="452" ht="15.75" customHeight="1">
      <c r="C452" s="176"/>
      <c r="E452" s="177"/>
      <c r="F452" s="178"/>
      <c r="G452" s="179"/>
    </row>
    <row r="453" ht="15.75" customHeight="1">
      <c r="C453" s="176"/>
      <c r="E453" s="177"/>
      <c r="F453" s="178"/>
      <c r="G453" s="179"/>
    </row>
    <row r="454" ht="15.75" customHeight="1">
      <c r="C454" s="176"/>
      <c r="E454" s="177"/>
      <c r="F454" s="178"/>
      <c r="G454" s="179"/>
    </row>
    <row r="455" ht="15.75" customHeight="1">
      <c r="C455" s="176"/>
      <c r="E455" s="177"/>
      <c r="F455" s="178"/>
      <c r="G455" s="179"/>
    </row>
    <row r="456" ht="15.75" customHeight="1">
      <c r="C456" s="176"/>
      <c r="E456" s="177"/>
      <c r="F456" s="178"/>
      <c r="G456" s="179"/>
    </row>
    <row r="457" ht="15.75" customHeight="1">
      <c r="C457" s="176"/>
      <c r="E457" s="177"/>
      <c r="F457" s="178"/>
      <c r="G457" s="179"/>
    </row>
    <row r="458" ht="15.75" customHeight="1">
      <c r="C458" s="176"/>
      <c r="E458" s="177"/>
      <c r="F458" s="178"/>
      <c r="G458" s="179"/>
    </row>
    <row r="459" ht="15.75" customHeight="1">
      <c r="C459" s="176"/>
      <c r="E459" s="177"/>
      <c r="F459" s="178"/>
      <c r="G459" s="179"/>
    </row>
    <row r="460" ht="15.75" customHeight="1">
      <c r="C460" s="176"/>
      <c r="E460" s="177"/>
      <c r="F460" s="178"/>
      <c r="G460" s="179"/>
    </row>
    <row r="461" ht="15.75" customHeight="1">
      <c r="C461" s="176"/>
      <c r="E461" s="177"/>
      <c r="F461" s="178"/>
      <c r="G461" s="179"/>
    </row>
    <row r="462" ht="15.75" customHeight="1">
      <c r="C462" s="176"/>
      <c r="E462" s="177"/>
      <c r="F462" s="178"/>
      <c r="G462" s="179"/>
    </row>
    <row r="463" ht="15.75" customHeight="1">
      <c r="C463" s="176"/>
      <c r="E463" s="177"/>
      <c r="F463" s="178"/>
      <c r="G463" s="179"/>
    </row>
    <row r="464" ht="15.75" customHeight="1">
      <c r="C464" s="176"/>
      <c r="E464" s="177"/>
      <c r="F464" s="178"/>
      <c r="G464" s="179"/>
    </row>
    <row r="465" ht="15.75" customHeight="1">
      <c r="C465" s="176"/>
      <c r="E465" s="177"/>
      <c r="F465" s="178"/>
      <c r="G465" s="179"/>
    </row>
    <row r="466" ht="15.75" customHeight="1">
      <c r="C466" s="176"/>
      <c r="E466" s="177"/>
      <c r="F466" s="178"/>
      <c r="G466" s="179"/>
    </row>
    <row r="467" ht="15.75" customHeight="1">
      <c r="C467" s="176"/>
      <c r="E467" s="177"/>
      <c r="F467" s="178"/>
      <c r="G467" s="179"/>
    </row>
    <row r="468" ht="15.75" customHeight="1">
      <c r="C468" s="176"/>
      <c r="E468" s="177"/>
      <c r="F468" s="178"/>
      <c r="G468" s="179"/>
    </row>
    <row r="469" ht="15.75" customHeight="1">
      <c r="C469" s="176"/>
      <c r="E469" s="177"/>
      <c r="F469" s="178"/>
      <c r="G469" s="179"/>
    </row>
    <row r="470" ht="15.75" customHeight="1">
      <c r="C470" s="176"/>
      <c r="E470" s="177"/>
      <c r="F470" s="178"/>
      <c r="G470" s="179"/>
    </row>
    <row r="471" ht="15.75" customHeight="1">
      <c r="C471" s="176"/>
      <c r="E471" s="177"/>
      <c r="F471" s="178"/>
      <c r="G471" s="179"/>
    </row>
    <row r="472" ht="15.75" customHeight="1">
      <c r="C472" s="176"/>
      <c r="E472" s="177"/>
      <c r="F472" s="178"/>
      <c r="G472" s="179"/>
    </row>
    <row r="473" ht="15.75" customHeight="1">
      <c r="C473" s="176"/>
      <c r="E473" s="177"/>
      <c r="F473" s="178"/>
      <c r="G473" s="179"/>
    </row>
    <row r="474" ht="15.75" customHeight="1">
      <c r="C474" s="176"/>
      <c r="E474" s="177"/>
      <c r="F474" s="178"/>
      <c r="G474" s="179"/>
    </row>
    <row r="475" ht="15.75" customHeight="1">
      <c r="C475" s="176"/>
      <c r="E475" s="177"/>
      <c r="F475" s="178"/>
      <c r="G475" s="179"/>
    </row>
    <row r="476" ht="15.75" customHeight="1">
      <c r="C476" s="176"/>
      <c r="E476" s="177"/>
      <c r="F476" s="178"/>
      <c r="G476" s="179"/>
    </row>
    <row r="477" ht="15.75" customHeight="1">
      <c r="C477" s="176"/>
      <c r="E477" s="177"/>
      <c r="F477" s="178"/>
      <c r="G477" s="179"/>
    </row>
    <row r="478" ht="15.75" customHeight="1">
      <c r="C478" s="176"/>
      <c r="E478" s="177"/>
      <c r="F478" s="178"/>
      <c r="G478" s="179"/>
    </row>
    <row r="479" ht="15.75" customHeight="1">
      <c r="C479" s="176"/>
      <c r="E479" s="177"/>
      <c r="F479" s="178"/>
      <c r="G479" s="179"/>
    </row>
    <row r="480" ht="15.75" customHeight="1">
      <c r="C480" s="176"/>
      <c r="E480" s="177"/>
      <c r="F480" s="178"/>
      <c r="G480" s="179"/>
    </row>
    <row r="481" ht="15.75" customHeight="1">
      <c r="C481" s="176"/>
      <c r="E481" s="177"/>
      <c r="F481" s="178"/>
      <c r="G481" s="179"/>
    </row>
    <row r="482" ht="15.75" customHeight="1">
      <c r="C482" s="176"/>
      <c r="E482" s="177"/>
      <c r="F482" s="178"/>
      <c r="G482" s="179"/>
    </row>
    <row r="483" ht="15.75" customHeight="1">
      <c r="C483" s="176"/>
      <c r="E483" s="177"/>
      <c r="F483" s="178"/>
      <c r="G483" s="179"/>
    </row>
    <row r="484" ht="15.75" customHeight="1">
      <c r="C484" s="176"/>
      <c r="E484" s="177"/>
      <c r="F484" s="178"/>
      <c r="G484" s="179"/>
    </row>
    <row r="485" ht="15.75" customHeight="1">
      <c r="C485" s="176"/>
      <c r="E485" s="177"/>
      <c r="F485" s="178"/>
      <c r="G485" s="179"/>
    </row>
    <row r="486" ht="15.75" customHeight="1">
      <c r="C486" s="176"/>
      <c r="E486" s="177"/>
      <c r="F486" s="178"/>
      <c r="G486" s="179"/>
    </row>
    <row r="487" ht="15.75" customHeight="1">
      <c r="C487" s="176"/>
      <c r="E487" s="177"/>
      <c r="F487" s="178"/>
      <c r="G487" s="179"/>
    </row>
    <row r="488" ht="15.75" customHeight="1">
      <c r="C488" s="176"/>
      <c r="E488" s="177"/>
      <c r="F488" s="178"/>
      <c r="G488" s="179"/>
    </row>
    <row r="489" ht="15.75" customHeight="1">
      <c r="C489" s="176"/>
      <c r="E489" s="177"/>
      <c r="F489" s="178"/>
      <c r="G489" s="179"/>
    </row>
    <row r="490" ht="15.75" customHeight="1">
      <c r="C490" s="176"/>
      <c r="E490" s="177"/>
      <c r="F490" s="178"/>
      <c r="G490" s="179"/>
    </row>
    <row r="491" ht="15.75" customHeight="1">
      <c r="C491" s="176"/>
      <c r="E491" s="177"/>
      <c r="F491" s="178"/>
      <c r="G491" s="179"/>
    </row>
    <row r="492" ht="15.75" customHeight="1">
      <c r="C492" s="176"/>
      <c r="E492" s="177"/>
      <c r="F492" s="178"/>
      <c r="G492" s="179"/>
    </row>
    <row r="493" ht="15.75" customHeight="1">
      <c r="C493" s="176"/>
      <c r="E493" s="177"/>
      <c r="F493" s="178"/>
      <c r="G493" s="179"/>
    </row>
    <row r="494" ht="15.75" customHeight="1">
      <c r="C494" s="176"/>
      <c r="E494" s="177"/>
      <c r="F494" s="178"/>
      <c r="G494" s="179"/>
    </row>
    <row r="495" ht="15.75" customHeight="1">
      <c r="C495" s="176"/>
      <c r="E495" s="177"/>
      <c r="F495" s="178"/>
      <c r="G495" s="179"/>
    </row>
    <row r="496" ht="15.75" customHeight="1">
      <c r="C496" s="176"/>
      <c r="E496" s="177"/>
      <c r="F496" s="178"/>
      <c r="G496" s="179"/>
    </row>
    <row r="497" ht="15.75" customHeight="1">
      <c r="C497" s="176"/>
      <c r="E497" s="177"/>
      <c r="F497" s="178"/>
      <c r="G497" s="179"/>
    </row>
    <row r="498" ht="15.75" customHeight="1">
      <c r="C498" s="176"/>
      <c r="E498" s="177"/>
      <c r="F498" s="178"/>
      <c r="G498" s="179"/>
    </row>
    <row r="499" ht="15.75" customHeight="1">
      <c r="C499" s="176"/>
      <c r="E499" s="177"/>
      <c r="F499" s="178"/>
      <c r="G499" s="179"/>
    </row>
    <row r="500" ht="15.75" customHeight="1">
      <c r="C500" s="176"/>
      <c r="E500" s="177"/>
      <c r="F500" s="178"/>
      <c r="G500" s="179"/>
    </row>
    <row r="501" ht="15.75" customHeight="1">
      <c r="C501" s="176"/>
      <c r="E501" s="177"/>
      <c r="F501" s="178"/>
      <c r="G501" s="179"/>
    </row>
    <row r="502" ht="15.75" customHeight="1">
      <c r="C502" s="176"/>
      <c r="E502" s="177"/>
      <c r="F502" s="178"/>
      <c r="G502" s="179"/>
    </row>
    <row r="503" ht="15.75" customHeight="1">
      <c r="C503" s="176"/>
      <c r="E503" s="177"/>
      <c r="F503" s="178"/>
      <c r="G503" s="179"/>
    </row>
    <row r="504" ht="15.75" customHeight="1">
      <c r="C504" s="176"/>
      <c r="E504" s="177"/>
      <c r="F504" s="178"/>
      <c r="G504" s="179"/>
    </row>
    <row r="505" ht="15.75" customHeight="1">
      <c r="C505" s="176"/>
      <c r="E505" s="177"/>
      <c r="F505" s="178"/>
      <c r="G505" s="179"/>
    </row>
    <row r="506" ht="15.75" customHeight="1">
      <c r="C506" s="176"/>
      <c r="E506" s="177"/>
      <c r="F506" s="178"/>
      <c r="G506" s="179"/>
    </row>
    <row r="507" ht="15.75" customHeight="1">
      <c r="C507" s="176"/>
      <c r="E507" s="177"/>
      <c r="F507" s="178"/>
      <c r="G507" s="179"/>
    </row>
    <row r="508" ht="15.75" customHeight="1">
      <c r="C508" s="176"/>
      <c r="E508" s="177"/>
      <c r="F508" s="178"/>
      <c r="G508" s="179"/>
    </row>
    <row r="509" ht="15.75" customHeight="1">
      <c r="C509" s="176"/>
      <c r="E509" s="177"/>
      <c r="F509" s="178"/>
      <c r="G509" s="179"/>
    </row>
    <row r="510" ht="15.75" customHeight="1">
      <c r="C510" s="176"/>
      <c r="E510" s="177"/>
      <c r="F510" s="178"/>
      <c r="G510" s="179"/>
    </row>
    <row r="511" ht="15.75" customHeight="1">
      <c r="C511" s="176"/>
      <c r="E511" s="177"/>
      <c r="F511" s="178"/>
      <c r="G511" s="179"/>
    </row>
    <row r="512" ht="15.75" customHeight="1">
      <c r="C512" s="176"/>
      <c r="E512" s="177"/>
      <c r="F512" s="178"/>
      <c r="G512" s="179"/>
    </row>
    <row r="513" ht="15.75" customHeight="1">
      <c r="C513" s="176"/>
      <c r="E513" s="177"/>
      <c r="F513" s="178"/>
      <c r="G513" s="179"/>
    </row>
    <row r="514" ht="15.75" customHeight="1">
      <c r="C514" s="176"/>
      <c r="E514" s="177"/>
      <c r="F514" s="178"/>
      <c r="G514" s="179"/>
    </row>
    <row r="515" ht="15.75" customHeight="1">
      <c r="C515" s="176"/>
      <c r="E515" s="177"/>
      <c r="F515" s="178"/>
      <c r="G515" s="179"/>
    </row>
    <row r="516" ht="15.75" customHeight="1">
      <c r="C516" s="176"/>
      <c r="E516" s="177"/>
      <c r="F516" s="178"/>
      <c r="G516" s="179"/>
    </row>
    <row r="517" ht="15.75" customHeight="1">
      <c r="C517" s="176"/>
      <c r="E517" s="177"/>
      <c r="F517" s="178"/>
      <c r="G517" s="179"/>
    </row>
    <row r="518" ht="15.75" customHeight="1">
      <c r="C518" s="176"/>
      <c r="E518" s="177"/>
      <c r="F518" s="178"/>
      <c r="G518" s="179"/>
    </row>
    <row r="519" ht="15.75" customHeight="1">
      <c r="C519" s="176"/>
      <c r="E519" s="177"/>
      <c r="F519" s="178"/>
      <c r="G519" s="179"/>
    </row>
    <row r="520" ht="15.75" customHeight="1">
      <c r="C520" s="176"/>
      <c r="E520" s="177"/>
      <c r="F520" s="178"/>
      <c r="G520" s="179"/>
    </row>
    <row r="521" ht="15.75" customHeight="1">
      <c r="C521" s="176"/>
      <c r="E521" s="177"/>
      <c r="F521" s="178"/>
      <c r="G521" s="179"/>
    </row>
    <row r="522" ht="15.75" customHeight="1">
      <c r="C522" s="176"/>
      <c r="E522" s="177"/>
      <c r="F522" s="178"/>
      <c r="G522" s="179"/>
    </row>
    <row r="523" ht="15.75" customHeight="1">
      <c r="C523" s="176"/>
      <c r="E523" s="177"/>
      <c r="F523" s="178"/>
      <c r="G523" s="179"/>
    </row>
    <row r="524" ht="15.75" customHeight="1">
      <c r="C524" s="176"/>
      <c r="E524" s="177"/>
      <c r="F524" s="178"/>
      <c r="G524" s="179"/>
    </row>
    <row r="525" ht="15.75" customHeight="1">
      <c r="C525" s="176"/>
      <c r="E525" s="177"/>
      <c r="F525" s="178"/>
      <c r="G525" s="179"/>
    </row>
    <row r="526" ht="15.75" customHeight="1">
      <c r="C526" s="176"/>
      <c r="E526" s="177"/>
      <c r="F526" s="178"/>
      <c r="G526" s="179"/>
    </row>
    <row r="527" ht="15.75" customHeight="1">
      <c r="C527" s="176"/>
      <c r="E527" s="177"/>
      <c r="F527" s="178"/>
      <c r="G527" s="179"/>
    </row>
    <row r="528" ht="15.75" customHeight="1">
      <c r="C528" s="176"/>
      <c r="E528" s="177"/>
      <c r="F528" s="178"/>
      <c r="G528" s="179"/>
    </row>
    <row r="529" ht="15.75" customHeight="1">
      <c r="C529" s="176"/>
      <c r="E529" s="177"/>
      <c r="F529" s="178"/>
      <c r="G529" s="179"/>
    </row>
    <row r="530" ht="15.75" customHeight="1">
      <c r="C530" s="176"/>
      <c r="E530" s="177"/>
      <c r="F530" s="178"/>
      <c r="G530" s="179"/>
    </row>
    <row r="531" ht="15.75" customHeight="1">
      <c r="C531" s="176"/>
      <c r="E531" s="177"/>
      <c r="F531" s="178"/>
      <c r="G531" s="179"/>
    </row>
    <row r="532" ht="15.75" customHeight="1">
      <c r="C532" s="176"/>
      <c r="E532" s="177"/>
      <c r="F532" s="178"/>
      <c r="G532" s="179"/>
    </row>
    <row r="533" ht="15.75" customHeight="1">
      <c r="C533" s="176"/>
      <c r="E533" s="177"/>
      <c r="F533" s="178"/>
      <c r="G533" s="179"/>
    </row>
    <row r="534" ht="15.75" customHeight="1">
      <c r="C534" s="176"/>
      <c r="E534" s="177"/>
      <c r="F534" s="178"/>
      <c r="G534" s="179"/>
    </row>
    <row r="535" ht="15.75" customHeight="1">
      <c r="C535" s="176"/>
      <c r="E535" s="177"/>
      <c r="F535" s="178"/>
      <c r="G535" s="179"/>
    </row>
    <row r="536" ht="15.75" customHeight="1">
      <c r="C536" s="176"/>
      <c r="E536" s="177"/>
      <c r="F536" s="178"/>
      <c r="G536" s="179"/>
    </row>
    <row r="537" ht="15.75" customHeight="1">
      <c r="C537" s="176"/>
      <c r="E537" s="177"/>
      <c r="F537" s="178"/>
      <c r="G537" s="179"/>
    </row>
    <row r="538" ht="15.75" customHeight="1">
      <c r="C538" s="176"/>
      <c r="E538" s="177"/>
      <c r="F538" s="178"/>
      <c r="G538" s="179"/>
    </row>
    <row r="539" ht="15.75" customHeight="1">
      <c r="C539" s="176"/>
      <c r="E539" s="177"/>
      <c r="F539" s="178"/>
      <c r="G539" s="179"/>
    </row>
    <row r="540" ht="15.75" customHeight="1">
      <c r="C540" s="176"/>
      <c r="E540" s="177"/>
      <c r="F540" s="178"/>
      <c r="G540" s="179"/>
    </row>
    <row r="541" ht="15.75" customHeight="1">
      <c r="C541" s="176"/>
      <c r="E541" s="177"/>
      <c r="F541" s="178"/>
      <c r="G541" s="179"/>
    </row>
    <row r="542" ht="15.75" customHeight="1">
      <c r="C542" s="176"/>
      <c r="E542" s="177"/>
      <c r="F542" s="178"/>
      <c r="G542" s="179"/>
    </row>
    <row r="543" ht="15.75" customHeight="1">
      <c r="C543" s="176"/>
      <c r="E543" s="177"/>
      <c r="F543" s="178"/>
      <c r="G543" s="179"/>
    </row>
    <row r="544" ht="15.75" customHeight="1">
      <c r="C544" s="176"/>
      <c r="E544" s="177"/>
      <c r="F544" s="178"/>
      <c r="G544" s="179"/>
    </row>
    <row r="545" ht="15.75" customHeight="1">
      <c r="C545" s="176"/>
      <c r="E545" s="177"/>
      <c r="F545" s="178"/>
      <c r="G545" s="179"/>
    </row>
    <row r="546" ht="15.75" customHeight="1">
      <c r="C546" s="176"/>
      <c r="E546" s="177"/>
      <c r="F546" s="178"/>
      <c r="G546" s="179"/>
    </row>
    <row r="547" ht="15.75" customHeight="1">
      <c r="C547" s="176"/>
      <c r="E547" s="177"/>
      <c r="F547" s="178"/>
      <c r="G547" s="179"/>
    </row>
    <row r="548" ht="15.75" customHeight="1">
      <c r="C548" s="176"/>
      <c r="E548" s="177"/>
      <c r="F548" s="178"/>
      <c r="G548" s="179"/>
    </row>
    <row r="549" ht="15.75" customHeight="1">
      <c r="C549" s="176"/>
      <c r="E549" s="177"/>
      <c r="F549" s="178"/>
      <c r="G549" s="179"/>
    </row>
    <row r="550" ht="15.75" customHeight="1">
      <c r="C550" s="176"/>
      <c r="E550" s="177"/>
      <c r="F550" s="178"/>
      <c r="G550" s="179"/>
    </row>
    <row r="551" ht="15.75" customHeight="1">
      <c r="C551" s="176"/>
      <c r="E551" s="177"/>
      <c r="F551" s="178"/>
      <c r="G551" s="179"/>
    </row>
    <row r="552" ht="15.75" customHeight="1">
      <c r="C552" s="176"/>
      <c r="E552" s="177"/>
      <c r="F552" s="178"/>
      <c r="G552" s="179"/>
    </row>
    <row r="553" ht="15.75" customHeight="1">
      <c r="C553" s="176"/>
      <c r="E553" s="177"/>
      <c r="F553" s="178"/>
      <c r="G553" s="179"/>
    </row>
    <row r="554" ht="15.75" customHeight="1">
      <c r="C554" s="176"/>
      <c r="E554" s="177"/>
      <c r="F554" s="178"/>
      <c r="G554" s="179"/>
    </row>
    <row r="555" ht="15.75" customHeight="1">
      <c r="C555" s="176"/>
      <c r="E555" s="177"/>
      <c r="F555" s="178"/>
      <c r="G555" s="179"/>
    </row>
    <row r="556" ht="15.75" customHeight="1">
      <c r="C556" s="176"/>
      <c r="E556" s="177"/>
      <c r="F556" s="178"/>
      <c r="G556" s="179"/>
    </row>
    <row r="557" ht="15.75" customHeight="1">
      <c r="C557" s="176"/>
      <c r="E557" s="177"/>
      <c r="F557" s="178"/>
      <c r="G557" s="179"/>
    </row>
    <row r="558" ht="15.75" customHeight="1">
      <c r="C558" s="176"/>
      <c r="E558" s="177"/>
      <c r="F558" s="178"/>
      <c r="G558" s="179"/>
    </row>
    <row r="559" ht="15.75" customHeight="1">
      <c r="C559" s="176"/>
      <c r="E559" s="177"/>
      <c r="F559" s="178"/>
      <c r="G559" s="179"/>
    </row>
    <row r="560" ht="15.75" customHeight="1">
      <c r="C560" s="176"/>
      <c r="E560" s="177"/>
      <c r="F560" s="178"/>
      <c r="G560" s="179"/>
    </row>
    <row r="561" ht="15.75" customHeight="1">
      <c r="C561" s="176"/>
      <c r="E561" s="177"/>
      <c r="F561" s="178"/>
      <c r="G561" s="179"/>
    </row>
    <row r="562" ht="15.75" customHeight="1">
      <c r="C562" s="176"/>
      <c r="E562" s="177"/>
      <c r="F562" s="178"/>
      <c r="G562" s="179"/>
    </row>
    <row r="563" ht="15.75" customHeight="1">
      <c r="C563" s="176"/>
      <c r="E563" s="177"/>
      <c r="F563" s="178"/>
      <c r="G563" s="179"/>
    </row>
    <row r="564" ht="15.75" customHeight="1">
      <c r="C564" s="176"/>
      <c r="E564" s="177"/>
      <c r="F564" s="178"/>
      <c r="G564" s="179"/>
    </row>
    <row r="565" ht="15.75" customHeight="1">
      <c r="C565" s="176"/>
      <c r="E565" s="177"/>
      <c r="F565" s="178"/>
      <c r="G565" s="179"/>
    </row>
    <row r="566" ht="15.75" customHeight="1">
      <c r="C566" s="176"/>
      <c r="E566" s="177"/>
      <c r="F566" s="178"/>
      <c r="G566" s="179"/>
    </row>
    <row r="567" ht="15.75" customHeight="1">
      <c r="C567" s="176"/>
      <c r="E567" s="177"/>
      <c r="F567" s="178"/>
      <c r="G567" s="179"/>
    </row>
    <row r="568" ht="15.75" customHeight="1">
      <c r="C568" s="176"/>
      <c r="E568" s="177"/>
      <c r="F568" s="178"/>
      <c r="G568" s="179"/>
    </row>
    <row r="569" ht="15.75" customHeight="1">
      <c r="C569" s="176"/>
      <c r="E569" s="177"/>
      <c r="F569" s="178"/>
      <c r="G569" s="179"/>
    </row>
    <row r="570" ht="15.75" customHeight="1">
      <c r="C570" s="176"/>
      <c r="E570" s="177"/>
      <c r="F570" s="178"/>
      <c r="G570" s="179"/>
    </row>
    <row r="571" ht="15.75" customHeight="1">
      <c r="C571" s="176"/>
      <c r="E571" s="177"/>
      <c r="F571" s="178"/>
      <c r="G571" s="179"/>
    </row>
    <row r="572" ht="15.75" customHeight="1">
      <c r="C572" s="176"/>
      <c r="E572" s="177"/>
      <c r="F572" s="178"/>
      <c r="G572" s="179"/>
    </row>
    <row r="573" ht="15.75" customHeight="1">
      <c r="C573" s="176"/>
      <c r="E573" s="177"/>
      <c r="F573" s="178"/>
      <c r="G573" s="179"/>
    </row>
    <row r="574" ht="15.75" customHeight="1">
      <c r="C574" s="176"/>
      <c r="E574" s="177"/>
      <c r="F574" s="178"/>
      <c r="G574" s="179"/>
    </row>
    <row r="575" ht="15.75" customHeight="1">
      <c r="C575" s="176"/>
      <c r="E575" s="177"/>
      <c r="F575" s="178"/>
      <c r="G575" s="179"/>
    </row>
    <row r="576" ht="15.75" customHeight="1">
      <c r="C576" s="176"/>
      <c r="E576" s="177"/>
      <c r="F576" s="178"/>
      <c r="G576" s="179"/>
    </row>
    <row r="577" ht="15.75" customHeight="1">
      <c r="C577" s="176"/>
      <c r="E577" s="177"/>
      <c r="F577" s="178"/>
      <c r="G577" s="179"/>
    </row>
    <row r="578" ht="15.75" customHeight="1">
      <c r="C578" s="176"/>
      <c r="E578" s="177"/>
      <c r="F578" s="178"/>
      <c r="G578" s="179"/>
    </row>
    <row r="579" ht="15.75" customHeight="1">
      <c r="C579" s="176"/>
      <c r="E579" s="177"/>
      <c r="F579" s="178"/>
      <c r="G579" s="179"/>
    </row>
    <row r="580" ht="15.75" customHeight="1">
      <c r="C580" s="176"/>
      <c r="E580" s="177"/>
      <c r="F580" s="178"/>
      <c r="G580" s="179"/>
    </row>
    <row r="581" ht="15.75" customHeight="1">
      <c r="C581" s="176"/>
      <c r="E581" s="177"/>
      <c r="F581" s="178"/>
      <c r="G581" s="179"/>
    </row>
    <row r="582" ht="15.75" customHeight="1">
      <c r="C582" s="176"/>
      <c r="E582" s="177"/>
      <c r="F582" s="178"/>
      <c r="G582" s="179"/>
    </row>
    <row r="583" ht="15.75" customHeight="1">
      <c r="C583" s="176"/>
      <c r="E583" s="177"/>
      <c r="F583" s="178"/>
      <c r="G583" s="179"/>
    </row>
    <row r="584" ht="15.75" customHeight="1">
      <c r="C584" s="176"/>
      <c r="E584" s="177"/>
      <c r="F584" s="178"/>
      <c r="G584" s="179"/>
    </row>
    <row r="585" ht="15.75" customHeight="1">
      <c r="C585" s="176"/>
      <c r="E585" s="177"/>
      <c r="F585" s="178"/>
      <c r="G585" s="179"/>
    </row>
    <row r="586" ht="15.75" customHeight="1">
      <c r="C586" s="176"/>
      <c r="E586" s="177"/>
      <c r="F586" s="178"/>
      <c r="G586" s="179"/>
    </row>
    <row r="587" ht="15.75" customHeight="1">
      <c r="C587" s="176"/>
      <c r="E587" s="177"/>
      <c r="F587" s="178"/>
      <c r="G587" s="179"/>
    </row>
    <row r="588" ht="15.75" customHeight="1">
      <c r="C588" s="176"/>
      <c r="E588" s="177"/>
      <c r="F588" s="178"/>
      <c r="G588" s="179"/>
    </row>
    <row r="589" ht="15.75" customHeight="1">
      <c r="C589" s="176"/>
      <c r="E589" s="177"/>
      <c r="F589" s="178"/>
      <c r="G589" s="179"/>
    </row>
    <row r="590" ht="15.75" customHeight="1">
      <c r="C590" s="176"/>
      <c r="E590" s="177"/>
      <c r="F590" s="178"/>
      <c r="G590" s="179"/>
    </row>
    <row r="591" ht="15.75" customHeight="1">
      <c r="C591" s="176"/>
      <c r="E591" s="177"/>
      <c r="F591" s="178"/>
      <c r="G591" s="179"/>
    </row>
    <row r="592" ht="15.75" customHeight="1">
      <c r="C592" s="176"/>
      <c r="E592" s="177"/>
      <c r="F592" s="178"/>
      <c r="G592" s="179"/>
    </row>
    <row r="593" ht="15.75" customHeight="1">
      <c r="C593" s="176"/>
      <c r="E593" s="177"/>
      <c r="F593" s="178"/>
      <c r="G593" s="179"/>
    </row>
    <row r="594" ht="15.75" customHeight="1">
      <c r="C594" s="176"/>
      <c r="E594" s="177"/>
      <c r="F594" s="178"/>
      <c r="G594" s="179"/>
    </row>
    <row r="595" ht="15.75" customHeight="1">
      <c r="C595" s="176"/>
      <c r="E595" s="177"/>
      <c r="F595" s="178"/>
      <c r="G595" s="179"/>
    </row>
    <row r="596" ht="15.75" customHeight="1">
      <c r="C596" s="176"/>
      <c r="E596" s="177"/>
      <c r="F596" s="178"/>
      <c r="G596" s="179"/>
    </row>
    <row r="597" ht="15.75" customHeight="1">
      <c r="C597" s="176"/>
      <c r="E597" s="177"/>
      <c r="F597" s="178"/>
      <c r="G597" s="179"/>
    </row>
    <row r="598" ht="15.75" customHeight="1">
      <c r="C598" s="176"/>
      <c r="E598" s="177"/>
      <c r="F598" s="178"/>
      <c r="G598" s="179"/>
    </row>
    <row r="599" ht="15.75" customHeight="1">
      <c r="C599" s="176"/>
      <c r="E599" s="177"/>
      <c r="F599" s="178"/>
      <c r="G599" s="179"/>
    </row>
    <row r="600" ht="15.75" customHeight="1">
      <c r="C600" s="176"/>
      <c r="E600" s="177"/>
      <c r="F600" s="178"/>
      <c r="G600" s="179"/>
    </row>
    <row r="601" ht="15.75" customHeight="1">
      <c r="C601" s="176"/>
      <c r="E601" s="177"/>
      <c r="F601" s="178"/>
      <c r="G601" s="179"/>
    </row>
    <row r="602" ht="15.75" customHeight="1">
      <c r="C602" s="176"/>
      <c r="E602" s="177"/>
      <c r="F602" s="178"/>
      <c r="G602" s="179"/>
    </row>
    <row r="603" ht="15.75" customHeight="1">
      <c r="C603" s="176"/>
      <c r="E603" s="177"/>
      <c r="F603" s="178"/>
      <c r="G603" s="179"/>
    </row>
    <row r="604" ht="15.75" customHeight="1">
      <c r="C604" s="176"/>
      <c r="E604" s="177"/>
      <c r="F604" s="178"/>
      <c r="G604" s="179"/>
    </row>
    <row r="605" ht="15.75" customHeight="1">
      <c r="C605" s="176"/>
      <c r="E605" s="177"/>
      <c r="F605" s="178"/>
      <c r="G605" s="179"/>
    </row>
    <row r="606" ht="15.75" customHeight="1">
      <c r="C606" s="176"/>
      <c r="E606" s="177"/>
      <c r="F606" s="178"/>
      <c r="G606" s="179"/>
    </row>
    <row r="607" ht="15.75" customHeight="1">
      <c r="C607" s="176"/>
      <c r="E607" s="177"/>
      <c r="F607" s="178"/>
      <c r="G607" s="179"/>
    </row>
    <row r="608" ht="15.75" customHeight="1">
      <c r="C608" s="176"/>
      <c r="E608" s="177"/>
      <c r="F608" s="178"/>
      <c r="G608" s="179"/>
    </row>
    <row r="609" ht="15.75" customHeight="1">
      <c r="C609" s="176"/>
      <c r="E609" s="177"/>
      <c r="F609" s="178"/>
      <c r="G609" s="179"/>
    </row>
    <row r="610" ht="15.75" customHeight="1">
      <c r="C610" s="176"/>
      <c r="E610" s="177"/>
      <c r="F610" s="178"/>
      <c r="G610" s="179"/>
    </row>
    <row r="611" ht="15.75" customHeight="1">
      <c r="C611" s="176"/>
      <c r="E611" s="177"/>
      <c r="F611" s="178"/>
      <c r="G611" s="179"/>
    </row>
    <row r="612" ht="15.75" customHeight="1">
      <c r="C612" s="176"/>
      <c r="E612" s="177"/>
      <c r="F612" s="178"/>
      <c r="G612" s="179"/>
    </row>
    <row r="613" ht="15.75" customHeight="1">
      <c r="C613" s="176"/>
      <c r="E613" s="177"/>
      <c r="F613" s="178"/>
      <c r="G613" s="179"/>
    </row>
    <row r="614" ht="15.75" customHeight="1">
      <c r="C614" s="176"/>
      <c r="E614" s="177"/>
      <c r="F614" s="178"/>
      <c r="G614" s="179"/>
    </row>
    <row r="615" ht="15.75" customHeight="1">
      <c r="C615" s="176"/>
      <c r="E615" s="177"/>
      <c r="F615" s="178"/>
      <c r="G615" s="179"/>
    </row>
    <row r="616" ht="15.75" customHeight="1">
      <c r="C616" s="176"/>
      <c r="E616" s="177"/>
      <c r="F616" s="178"/>
      <c r="G616" s="179"/>
    </row>
    <row r="617" ht="15.75" customHeight="1">
      <c r="C617" s="176"/>
      <c r="E617" s="177"/>
      <c r="F617" s="178"/>
      <c r="G617" s="179"/>
    </row>
    <row r="618" ht="15.75" customHeight="1">
      <c r="C618" s="176"/>
      <c r="E618" s="177"/>
      <c r="F618" s="178"/>
      <c r="G618" s="179"/>
    </row>
    <row r="619" ht="15.75" customHeight="1">
      <c r="C619" s="176"/>
      <c r="E619" s="177"/>
      <c r="F619" s="178"/>
      <c r="G619" s="179"/>
    </row>
    <row r="620" ht="15.75" customHeight="1">
      <c r="C620" s="176"/>
      <c r="E620" s="177"/>
      <c r="F620" s="178"/>
      <c r="G620" s="179"/>
    </row>
    <row r="621" ht="15.75" customHeight="1">
      <c r="C621" s="176"/>
      <c r="E621" s="177"/>
      <c r="F621" s="178"/>
      <c r="G621" s="179"/>
    </row>
    <row r="622" ht="15.75" customHeight="1">
      <c r="C622" s="176"/>
      <c r="E622" s="177"/>
      <c r="F622" s="178"/>
      <c r="G622" s="179"/>
    </row>
    <row r="623" ht="15.75" customHeight="1">
      <c r="C623" s="176"/>
      <c r="E623" s="177"/>
      <c r="F623" s="178"/>
      <c r="G623" s="179"/>
    </row>
    <row r="624" ht="15.75" customHeight="1">
      <c r="C624" s="176"/>
      <c r="E624" s="177"/>
      <c r="F624" s="178"/>
      <c r="G624" s="179"/>
    </row>
    <row r="625" ht="15.75" customHeight="1">
      <c r="C625" s="176"/>
      <c r="E625" s="177"/>
      <c r="F625" s="178"/>
      <c r="G625" s="179"/>
    </row>
    <row r="626" ht="15.75" customHeight="1">
      <c r="C626" s="176"/>
      <c r="E626" s="177"/>
      <c r="F626" s="178"/>
      <c r="G626" s="179"/>
    </row>
    <row r="627" ht="15.75" customHeight="1">
      <c r="C627" s="176"/>
      <c r="E627" s="177"/>
      <c r="F627" s="178"/>
      <c r="G627" s="179"/>
    </row>
    <row r="628" ht="15.75" customHeight="1">
      <c r="C628" s="176"/>
      <c r="E628" s="177"/>
      <c r="F628" s="178"/>
      <c r="G628" s="179"/>
    </row>
    <row r="629" ht="15.75" customHeight="1">
      <c r="C629" s="176"/>
      <c r="E629" s="177"/>
      <c r="F629" s="178"/>
      <c r="G629" s="179"/>
    </row>
    <row r="630" ht="15.75" customHeight="1">
      <c r="C630" s="176"/>
      <c r="E630" s="177"/>
      <c r="F630" s="178"/>
      <c r="G630" s="179"/>
    </row>
    <row r="631" ht="15.75" customHeight="1">
      <c r="C631" s="176"/>
      <c r="E631" s="177"/>
      <c r="F631" s="178"/>
      <c r="G631" s="179"/>
    </row>
    <row r="632" ht="15.75" customHeight="1">
      <c r="C632" s="176"/>
      <c r="E632" s="177"/>
      <c r="F632" s="178"/>
      <c r="G632" s="179"/>
    </row>
    <row r="633" ht="15.75" customHeight="1">
      <c r="C633" s="176"/>
      <c r="E633" s="177"/>
      <c r="F633" s="178"/>
      <c r="G633" s="179"/>
    </row>
    <row r="634" ht="15.75" customHeight="1">
      <c r="C634" s="176"/>
      <c r="E634" s="177"/>
      <c r="F634" s="178"/>
      <c r="G634" s="179"/>
    </row>
    <row r="635" ht="15.75" customHeight="1">
      <c r="C635" s="176"/>
      <c r="E635" s="177"/>
      <c r="F635" s="178"/>
      <c r="G635" s="179"/>
    </row>
    <row r="636" ht="15.75" customHeight="1">
      <c r="C636" s="176"/>
      <c r="E636" s="177"/>
      <c r="F636" s="178"/>
      <c r="G636" s="179"/>
    </row>
    <row r="637" ht="15.75" customHeight="1">
      <c r="C637" s="176"/>
      <c r="E637" s="177"/>
      <c r="F637" s="178"/>
      <c r="G637" s="179"/>
    </row>
    <row r="638" ht="15.75" customHeight="1">
      <c r="C638" s="176"/>
      <c r="E638" s="177"/>
      <c r="F638" s="178"/>
      <c r="G638" s="179"/>
    </row>
    <row r="639" ht="15.75" customHeight="1">
      <c r="C639" s="176"/>
      <c r="E639" s="177"/>
      <c r="F639" s="178"/>
      <c r="G639" s="179"/>
    </row>
    <row r="640" ht="15.75" customHeight="1">
      <c r="C640" s="176"/>
      <c r="E640" s="177"/>
      <c r="F640" s="178"/>
      <c r="G640" s="179"/>
    </row>
    <row r="641" ht="15.75" customHeight="1">
      <c r="C641" s="176"/>
      <c r="E641" s="177"/>
      <c r="F641" s="178"/>
      <c r="G641" s="179"/>
    </row>
    <row r="642" ht="15.75" customHeight="1">
      <c r="C642" s="176"/>
      <c r="E642" s="177"/>
      <c r="F642" s="178"/>
      <c r="G642" s="179"/>
    </row>
    <row r="643" ht="15.75" customHeight="1">
      <c r="C643" s="176"/>
      <c r="E643" s="177"/>
      <c r="F643" s="178"/>
      <c r="G643" s="179"/>
    </row>
    <row r="644" ht="15.75" customHeight="1">
      <c r="C644" s="176"/>
      <c r="E644" s="177"/>
      <c r="F644" s="178"/>
      <c r="G644" s="179"/>
    </row>
    <row r="645" ht="15.75" customHeight="1">
      <c r="C645" s="176"/>
      <c r="E645" s="177"/>
      <c r="F645" s="178"/>
      <c r="G645" s="179"/>
    </row>
    <row r="646" ht="15.75" customHeight="1">
      <c r="C646" s="176"/>
      <c r="E646" s="177"/>
      <c r="F646" s="178"/>
      <c r="G646" s="179"/>
    </row>
    <row r="647" ht="15.75" customHeight="1">
      <c r="C647" s="176"/>
      <c r="E647" s="177"/>
      <c r="F647" s="178"/>
      <c r="G647" s="179"/>
    </row>
    <row r="648" ht="15.75" customHeight="1">
      <c r="C648" s="176"/>
      <c r="E648" s="177"/>
      <c r="F648" s="178"/>
      <c r="G648" s="179"/>
    </row>
    <row r="649" ht="15.75" customHeight="1">
      <c r="C649" s="176"/>
      <c r="E649" s="177"/>
      <c r="F649" s="178"/>
      <c r="G649" s="179"/>
    </row>
    <row r="650" ht="15.75" customHeight="1">
      <c r="C650" s="176"/>
      <c r="E650" s="177"/>
      <c r="F650" s="178"/>
      <c r="G650" s="179"/>
    </row>
    <row r="651" ht="15.75" customHeight="1">
      <c r="C651" s="176"/>
      <c r="E651" s="177"/>
      <c r="F651" s="178"/>
      <c r="G651" s="179"/>
    </row>
    <row r="652" ht="15.75" customHeight="1">
      <c r="C652" s="176"/>
      <c r="E652" s="177"/>
      <c r="F652" s="178"/>
      <c r="G652" s="179"/>
    </row>
    <row r="653" ht="15.75" customHeight="1">
      <c r="C653" s="176"/>
      <c r="E653" s="177"/>
      <c r="F653" s="178"/>
      <c r="G653" s="179"/>
    </row>
    <row r="654" ht="15.75" customHeight="1">
      <c r="C654" s="176"/>
      <c r="E654" s="177"/>
      <c r="F654" s="178"/>
      <c r="G654" s="179"/>
    </row>
    <row r="655" ht="15.75" customHeight="1">
      <c r="C655" s="176"/>
      <c r="E655" s="177"/>
      <c r="F655" s="178"/>
      <c r="G655" s="179"/>
    </row>
    <row r="656" ht="15.75" customHeight="1">
      <c r="C656" s="176"/>
      <c r="E656" s="177"/>
      <c r="F656" s="178"/>
      <c r="G656" s="179"/>
    </row>
    <row r="657" ht="15.75" customHeight="1">
      <c r="C657" s="176"/>
      <c r="E657" s="177"/>
      <c r="F657" s="178"/>
      <c r="G657" s="179"/>
    </row>
    <row r="658" ht="15.75" customHeight="1">
      <c r="C658" s="176"/>
      <c r="E658" s="177"/>
      <c r="F658" s="178"/>
      <c r="G658" s="179"/>
    </row>
    <row r="659" ht="15.75" customHeight="1">
      <c r="C659" s="176"/>
      <c r="E659" s="177"/>
      <c r="F659" s="178"/>
      <c r="G659" s="179"/>
    </row>
    <row r="660" ht="15.75" customHeight="1">
      <c r="C660" s="176"/>
      <c r="E660" s="177"/>
      <c r="F660" s="178"/>
      <c r="G660" s="179"/>
    </row>
    <row r="661" ht="15.75" customHeight="1">
      <c r="C661" s="176"/>
      <c r="E661" s="177"/>
      <c r="F661" s="178"/>
      <c r="G661" s="179"/>
    </row>
    <row r="662" ht="15.75" customHeight="1">
      <c r="C662" s="176"/>
      <c r="E662" s="177"/>
      <c r="F662" s="178"/>
      <c r="G662" s="179"/>
    </row>
    <row r="663" ht="15.75" customHeight="1">
      <c r="C663" s="176"/>
      <c r="E663" s="177"/>
      <c r="F663" s="178"/>
      <c r="G663" s="179"/>
    </row>
    <row r="664" ht="15.75" customHeight="1">
      <c r="C664" s="176"/>
      <c r="E664" s="177"/>
      <c r="F664" s="178"/>
      <c r="G664" s="179"/>
    </row>
    <row r="665" ht="15.75" customHeight="1">
      <c r="C665" s="176"/>
      <c r="E665" s="177"/>
      <c r="F665" s="178"/>
      <c r="G665" s="179"/>
    </row>
    <row r="666" ht="15.75" customHeight="1">
      <c r="C666" s="176"/>
      <c r="E666" s="177"/>
      <c r="F666" s="178"/>
      <c r="G666" s="179"/>
    </row>
    <row r="667" ht="15.75" customHeight="1">
      <c r="C667" s="176"/>
      <c r="E667" s="177"/>
      <c r="F667" s="178"/>
      <c r="G667" s="179"/>
    </row>
    <row r="668" ht="15.75" customHeight="1">
      <c r="C668" s="176"/>
      <c r="E668" s="177"/>
      <c r="F668" s="178"/>
      <c r="G668" s="179"/>
    </row>
    <row r="669" ht="15.75" customHeight="1">
      <c r="C669" s="176"/>
      <c r="E669" s="177"/>
      <c r="F669" s="178"/>
      <c r="G669" s="179"/>
    </row>
    <row r="670" ht="15.75" customHeight="1">
      <c r="C670" s="176"/>
      <c r="E670" s="177"/>
      <c r="F670" s="178"/>
      <c r="G670" s="179"/>
    </row>
    <row r="671" ht="15.75" customHeight="1">
      <c r="C671" s="176"/>
      <c r="E671" s="177"/>
      <c r="F671" s="178"/>
      <c r="G671" s="179"/>
    </row>
    <row r="672" ht="15.75" customHeight="1">
      <c r="C672" s="176"/>
      <c r="E672" s="177"/>
      <c r="F672" s="178"/>
      <c r="G672" s="179"/>
    </row>
    <row r="673" ht="15.75" customHeight="1">
      <c r="C673" s="176"/>
      <c r="E673" s="177"/>
      <c r="F673" s="178"/>
      <c r="G673" s="179"/>
    </row>
    <row r="674" ht="15.75" customHeight="1">
      <c r="C674" s="176"/>
      <c r="E674" s="177"/>
      <c r="F674" s="178"/>
      <c r="G674" s="179"/>
    </row>
    <row r="675" ht="15.75" customHeight="1">
      <c r="C675" s="176"/>
      <c r="E675" s="177"/>
      <c r="F675" s="178"/>
      <c r="G675" s="179"/>
    </row>
    <row r="676" ht="15.75" customHeight="1">
      <c r="C676" s="176"/>
      <c r="E676" s="177"/>
      <c r="F676" s="178"/>
      <c r="G676" s="179"/>
    </row>
    <row r="677" ht="15.75" customHeight="1">
      <c r="C677" s="176"/>
      <c r="E677" s="177"/>
      <c r="F677" s="178"/>
      <c r="G677" s="179"/>
    </row>
    <row r="678" ht="15.75" customHeight="1">
      <c r="C678" s="176"/>
      <c r="E678" s="177"/>
      <c r="F678" s="178"/>
      <c r="G678" s="179"/>
    </row>
    <row r="679" ht="15.75" customHeight="1">
      <c r="C679" s="176"/>
      <c r="E679" s="177"/>
      <c r="F679" s="178"/>
      <c r="G679" s="179"/>
    </row>
    <row r="680" ht="15.75" customHeight="1">
      <c r="C680" s="176"/>
      <c r="E680" s="177"/>
      <c r="F680" s="178"/>
      <c r="G680" s="179"/>
    </row>
    <row r="681" ht="15.75" customHeight="1">
      <c r="C681" s="176"/>
      <c r="E681" s="177"/>
      <c r="F681" s="178"/>
      <c r="G681" s="179"/>
    </row>
    <row r="682" ht="15.75" customHeight="1">
      <c r="C682" s="176"/>
      <c r="E682" s="177"/>
      <c r="F682" s="178"/>
      <c r="G682" s="179"/>
    </row>
    <row r="683" ht="15.75" customHeight="1">
      <c r="C683" s="176"/>
      <c r="E683" s="177"/>
      <c r="F683" s="178"/>
      <c r="G683" s="179"/>
    </row>
    <row r="684" ht="15.75" customHeight="1">
      <c r="C684" s="176"/>
      <c r="E684" s="177"/>
      <c r="F684" s="178"/>
      <c r="G684" s="179"/>
    </row>
    <row r="685" ht="15.75" customHeight="1">
      <c r="C685" s="176"/>
      <c r="E685" s="177"/>
      <c r="F685" s="178"/>
      <c r="G685" s="179"/>
    </row>
    <row r="686" ht="15.75" customHeight="1">
      <c r="C686" s="176"/>
      <c r="E686" s="177"/>
      <c r="F686" s="178"/>
      <c r="G686" s="179"/>
    </row>
    <row r="687" ht="15.75" customHeight="1">
      <c r="C687" s="176"/>
      <c r="E687" s="177"/>
      <c r="F687" s="178"/>
      <c r="G687" s="179"/>
    </row>
    <row r="688" ht="15.75" customHeight="1">
      <c r="C688" s="176"/>
      <c r="E688" s="177"/>
      <c r="F688" s="178"/>
      <c r="G688" s="179"/>
    </row>
    <row r="689" ht="15.75" customHeight="1">
      <c r="C689" s="176"/>
      <c r="E689" s="177"/>
      <c r="F689" s="178"/>
      <c r="G689" s="179"/>
    </row>
    <row r="690" ht="15.75" customHeight="1">
      <c r="C690" s="176"/>
      <c r="E690" s="177"/>
      <c r="F690" s="178"/>
      <c r="G690" s="179"/>
    </row>
    <row r="691" ht="15.75" customHeight="1">
      <c r="C691" s="176"/>
      <c r="E691" s="177"/>
      <c r="F691" s="178"/>
      <c r="G691" s="179"/>
    </row>
    <row r="692" ht="15.75" customHeight="1">
      <c r="C692" s="176"/>
      <c r="E692" s="177"/>
      <c r="F692" s="178"/>
      <c r="G692" s="179"/>
    </row>
    <row r="693" ht="15.75" customHeight="1">
      <c r="C693" s="176"/>
      <c r="E693" s="177"/>
      <c r="F693" s="178"/>
      <c r="G693" s="179"/>
    </row>
    <row r="694" ht="15.75" customHeight="1">
      <c r="C694" s="176"/>
      <c r="E694" s="177"/>
      <c r="F694" s="178"/>
      <c r="G694" s="179"/>
    </row>
    <row r="695" ht="15.75" customHeight="1">
      <c r="C695" s="176"/>
      <c r="E695" s="177"/>
      <c r="F695" s="178"/>
      <c r="G695" s="179"/>
    </row>
    <row r="696" ht="15.75" customHeight="1">
      <c r="C696" s="176"/>
      <c r="E696" s="177"/>
      <c r="F696" s="178"/>
      <c r="G696" s="179"/>
    </row>
    <row r="697" ht="15.75" customHeight="1">
      <c r="C697" s="176"/>
      <c r="E697" s="177"/>
      <c r="F697" s="178"/>
      <c r="G697" s="179"/>
    </row>
    <row r="698" ht="15.75" customHeight="1">
      <c r="C698" s="176"/>
      <c r="E698" s="177"/>
      <c r="F698" s="178"/>
      <c r="G698" s="179"/>
    </row>
    <row r="699" ht="15.75" customHeight="1">
      <c r="C699" s="176"/>
      <c r="E699" s="177"/>
      <c r="F699" s="178"/>
      <c r="G699" s="179"/>
    </row>
    <row r="700" ht="15.75" customHeight="1">
      <c r="C700" s="176"/>
      <c r="E700" s="177"/>
      <c r="F700" s="178"/>
      <c r="G700" s="179"/>
    </row>
    <row r="701" ht="15.75" customHeight="1">
      <c r="C701" s="176"/>
      <c r="E701" s="177"/>
      <c r="F701" s="178"/>
      <c r="G701" s="179"/>
    </row>
    <row r="702" ht="15.75" customHeight="1">
      <c r="C702" s="176"/>
      <c r="E702" s="177"/>
      <c r="F702" s="178"/>
      <c r="G702" s="179"/>
    </row>
    <row r="703" ht="15.75" customHeight="1">
      <c r="C703" s="176"/>
      <c r="E703" s="177"/>
      <c r="F703" s="178"/>
      <c r="G703" s="179"/>
    </row>
    <row r="704" ht="15.75" customHeight="1">
      <c r="C704" s="176"/>
      <c r="E704" s="177"/>
      <c r="F704" s="178"/>
      <c r="G704" s="179"/>
    </row>
    <row r="705" ht="15.75" customHeight="1">
      <c r="C705" s="176"/>
      <c r="E705" s="177"/>
      <c r="F705" s="178"/>
      <c r="G705" s="179"/>
    </row>
    <row r="706" ht="15.75" customHeight="1">
      <c r="C706" s="176"/>
      <c r="E706" s="177"/>
      <c r="F706" s="178"/>
      <c r="G706" s="179"/>
    </row>
    <row r="707" ht="15.75" customHeight="1">
      <c r="C707" s="176"/>
      <c r="E707" s="177"/>
      <c r="F707" s="178"/>
      <c r="G707" s="179"/>
    </row>
    <row r="708" ht="15.75" customHeight="1">
      <c r="C708" s="176"/>
      <c r="E708" s="177"/>
      <c r="F708" s="178"/>
      <c r="G708" s="179"/>
    </row>
    <row r="709" ht="15.75" customHeight="1">
      <c r="C709" s="176"/>
      <c r="E709" s="177"/>
      <c r="F709" s="178"/>
      <c r="G709" s="179"/>
    </row>
    <row r="710" ht="15.75" customHeight="1">
      <c r="C710" s="176"/>
      <c r="E710" s="177"/>
      <c r="F710" s="178"/>
      <c r="G710" s="179"/>
    </row>
    <row r="711" ht="15.75" customHeight="1">
      <c r="C711" s="176"/>
      <c r="E711" s="177"/>
      <c r="F711" s="178"/>
      <c r="G711" s="179"/>
    </row>
    <row r="712" ht="15.75" customHeight="1">
      <c r="C712" s="176"/>
      <c r="E712" s="177"/>
      <c r="F712" s="178"/>
      <c r="G712" s="179"/>
    </row>
    <row r="713" ht="15.75" customHeight="1">
      <c r="C713" s="176"/>
      <c r="E713" s="177"/>
      <c r="F713" s="178"/>
      <c r="G713" s="179"/>
    </row>
    <row r="714" ht="15.75" customHeight="1">
      <c r="C714" s="176"/>
      <c r="E714" s="177"/>
      <c r="F714" s="178"/>
      <c r="G714" s="179"/>
    </row>
    <row r="715" ht="15.75" customHeight="1">
      <c r="C715" s="176"/>
      <c r="E715" s="177"/>
      <c r="F715" s="178"/>
      <c r="G715" s="179"/>
    </row>
    <row r="716" ht="15.75" customHeight="1">
      <c r="C716" s="176"/>
      <c r="E716" s="177"/>
      <c r="F716" s="178"/>
      <c r="G716" s="179"/>
    </row>
    <row r="717" ht="15.75" customHeight="1">
      <c r="C717" s="176"/>
      <c r="E717" s="177"/>
      <c r="F717" s="178"/>
      <c r="G717" s="179"/>
    </row>
    <row r="718" ht="15.75" customHeight="1">
      <c r="C718" s="176"/>
      <c r="E718" s="177"/>
      <c r="F718" s="178"/>
      <c r="G718" s="179"/>
    </row>
    <row r="719" ht="15.75" customHeight="1">
      <c r="C719" s="176"/>
      <c r="E719" s="177"/>
      <c r="F719" s="178"/>
      <c r="G719" s="179"/>
    </row>
    <row r="720" ht="15.75" customHeight="1">
      <c r="C720" s="176"/>
      <c r="E720" s="177"/>
      <c r="F720" s="178"/>
      <c r="G720" s="179"/>
    </row>
    <row r="721" ht="15.75" customHeight="1">
      <c r="C721" s="176"/>
      <c r="E721" s="177"/>
      <c r="F721" s="178"/>
      <c r="G721" s="179"/>
    </row>
    <row r="722" ht="15.75" customHeight="1">
      <c r="C722" s="176"/>
      <c r="E722" s="177"/>
      <c r="F722" s="178"/>
      <c r="G722" s="179"/>
    </row>
    <row r="723" ht="15.75" customHeight="1">
      <c r="C723" s="176"/>
      <c r="E723" s="177"/>
      <c r="F723" s="178"/>
      <c r="G723" s="179"/>
    </row>
    <row r="724" ht="15.75" customHeight="1">
      <c r="C724" s="176"/>
      <c r="E724" s="177"/>
      <c r="F724" s="178"/>
      <c r="G724" s="179"/>
    </row>
    <row r="725" ht="15.75" customHeight="1">
      <c r="C725" s="176"/>
      <c r="E725" s="177"/>
      <c r="F725" s="178"/>
      <c r="G725" s="179"/>
    </row>
    <row r="726" ht="15.75" customHeight="1">
      <c r="C726" s="176"/>
      <c r="E726" s="177"/>
      <c r="F726" s="178"/>
      <c r="G726" s="179"/>
    </row>
    <row r="727" ht="15.75" customHeight="1">
      <c r="C727" s="176"/>
      <c r="E727" s="177"/>
      <c r="F727" s="178"/>
      <c r="G727" s="179"/>
    </row>
    <row r="728" ht="15.75" customHeight="1">
      <c r="C728" s="176"/>
      <c r="E728" s="177"/>
      <c r="F728" s="178"/>
      <c r="G728" s="179"/>
    </row>
    <row r="729" ht="15.75" customHeight="1">
      <c r="C729" s="176"/>
      <c r="E729" s="177"/>
      <c r="F729" s="178"/>
      <c r="G729" s="179"/>
    </row>
    <row r="730" ht="15.75" customHeight="1">
      <c r="C730" s="176"/>
      <c r="E730" s="177"/>
      <c r="F730" s="178"/>
      <c r="G730" s="179"/>
    </row>
    <row r="731" ht="15.75" customHeight="1">
      <c r="C731" s="176"/>
      <c r="E731" s="177"/>
      <c r="F731" s="178"/>
      <c r="G731" s="179"/>
    </row>
    <row r="732" ht="15.75" customHeight="1">
      <c r="C732" s="176"/>
      <c r="E732" s="177"/>
      <c r="F732" s="178"/>
      <c r="G732" s="179"/>
    </row>
    <row r="733" ht="15.75" customHeight="1">
      <c r="C733" s="176"/>
      <c r="E733" s="177"/>
      <c r="F733" s="178"/>
      <c r="G733" s="179"/>
    </row>
    <row r="734" ht="15.75" customHeight="1">
      <c r="C734" s="176"/>
      <c r="E734" s="177"/>
      <c r="F734" s="178"/>
      <c r="G734" s="179"/>
    </row>
    <row r="735" ht="15.75" customHeight="1">
      <c r="C735" s="176"/>
      <c r="E735" s="177"/>
      <c r="F735" s="178"/>
      <c r="G735" s="179"/>
    </row>
    <row r="736" ht="15.75" customHeight="1">
      <c r="C736" s="176"/>
      <c r="E736" s="177"/>
      <c r="F736" s="178"/>
      <c r="G736" s="179"/>
    </row>
    <row r="737" ht="15.75" customHeight="1">
      <c r="C737" s="176"/>
      <c r="E737" s="177"/>
      <c r="F737" s="178"/>
      <c r="G737" s="179"/>
    </row>
    <row r="738" ht="15.75" customHeight="1">
      <c r="C738" s="176"/>
      <c r="E738" s="177"/>
      <c r="F738" s="178"/>
      <c r="G738" s="179"/>
    </row>
    <row r="739" ht="15.75" customHeight="1">
      <c r="C739" s="176"/>
      <c r="E739" s="177"/>
      <c r="F739" s="178"/>
      <c r="G739" s="179"/>
    </row>
    <row r="740" ht="15.75" customHeight="1">
      <c r="C740" s="176"/>
      <c r="E740" s="177"/>
      <c r="F740" s="178"/>
      <c r="G740" s="179"/>
    </row>
    <row r="741" ht="15.75" customHeight="1">
      <c r="C741" s="176"/>
      <c r="E741" s="177"/>
      <c r="F741" s="178"/>
      <c r="G741" s="179"/>
    </row>
    <row r="742" ht="15.75" customHeight="1">
      <c r="C742" s="176"/>
      <c r="E742" s="177"/>
      <c r="F742" s="178"/>
      <c r="G742" s="179"/>
    </row>
    <row r="743" ht="15.75" customHeight="1">
      <c r="C743" s="176"/>
      <c r="E743" s="177"/>
      <c r="F743" s="178"/>
      <c r="G743" s="179"/>
    </row>
    <row r="744" ht="15.75" customHeight="1">
      <c r="C744" s="176"/>
      <c r="E744" s="177"/>
      <c r="F744" s="178"/>
      <c r="G744" s="179"/>
    </row>
    <row r="745" ht="15.75" customHeight="1">
      <c r="C745" s="176"/>
      <c r="E745" s="177"/>
      <c r="F745" s="178"/>
      <c r="G745" s="179"/>
    </row>
    <row r="746" ht="15.75" customHeight="1">
      <c r="C746" s="176"/>
      <c r="E746" s="177"/>
      <c r="F746" s="178"/>
      <c r="G746" s="179"/>
    </row>
    <row r="747" ht="15.75" customHeight="1">
      <c r="C747" s="176"/>
      <c r="E747" s="177"/>
      <c r="F747" s="178"/>
      <c r="G747" s="179"/>
    </row>
    <row r="748" ht="15.75" customHeight="1">
      <c r="C748" s="176"/>
      <c r="E748" s="177"/>
      <c r="F748" s="178"/>
      <c r="G748" s="179"/>
    </row>
    <row r="749" ht="15.75" customHeight="1">
      <c r="C749" s="176"/>
      <c r="E749" s="177"/>
      <c r="F749" s="178"/>
      <c r="G749" s="179"/>
    </row>
    <row r="750" ht="15.75" customHeight="1">
      <c r="C750" s="176"/>
      <c r="E750" s="177"/>
      <c r="F750" s="178"/>
      <c r="G750" s="179"/>
    </row>
    <row r="751" ht="15.75" customHeight="1">
      <c r="C751" s="176"/>
      <c r="E751" s="177"/>
      <c r="F751" s="178"/>
      <c r="G751" s="179"/>
    </row>
    <row r="752" ht="15.75" customHeight="1">
      <c r="C752" s="176"/>
      <c r="E752" s="177"/>
      <c r="F752" s="178"/>
      <c r="G752" s="179"/>
    </row>
    <row r="753" ht="15.75" customHeight="1">
      <c r="C753" s="176"/>
      <c r="E753" s="177"/>
      <c r="F753" s="178"/>
      <c r="G753" s="179"/>
    </row>
    <row r="754" ht="15.75" customHeight="1">
      <c r="C754" s="176"/>
      <c r="E754" s="177"/>
      <c r="F754" s="178"/>
      <c r="G754" s="179"/>
    </row>
    <row r="755" ht="15.75" customHeight="1">
      <c r="C755" s="176"/>
      <c r="E755" s="177"/>
      <c r="F755" s="178"/>
      <c r="G755" s="179"/>
    </row>
    <row r="756" ht="15.75" customHeight="1">
      <c r="C756" s="176"/>
      <c r="E756" s="177"/>
      <c r="F756" s="178"/>
      <c r="G756" s="179"/>
    </row>
    <row r="757" ht="15.75" customHeight="1">
      <c r="C757" s="176"/>
      <c r="E757" s="177"/>
      <c r="F757" s="178"/>
      <c r="G757" s="179"/>
    </row>
    <row r="758" ht="15.75" customHeight="1">
      <c r="C758" s="176"/>
      <c r="E758" s="177"/>
      <c r="F758" s="178"/>
      <c r="G758" s="179"/>
    </row>
    <row r="759" ht="15.75" customHeight="1">
      <c r="C759" s="176"/>
      <c r="E759" s="177"/>
      <c r="F759" s="178"/>
      <c r="G759" s="179"/>
    </row>
    <row r="760" ht="15.75" customHeight="1">
      <c r="C760" s="176"/>
      <c r="E760" s="177"/>
      <c r="F760" s="178"/>
      <c r="G760" s="179"/>
    </row>
    <row r="761" ht="15.75" customHeight="1">
      <c r="C761" s="176"/>
      <c r="E761" s="177"/>
      <c r="F761" s="178"/>
      <c r="G761" s="179"/>
    </row>
    <row r="762" ht="15.75" customHeight="1">
      <c r="C762" s="176"/>
      <c r="E762" s="177"/>
      <c r="F762" s="178"/>
      <c r="G762" s="179"/>
    </row>
    <row r="763" ht="15.75" customHeight="1">
      <c r="C763" s="176"/>
      <c r="E763" s="177"/>
      <c r="F763" s="178"/>
      <c r="G763" s="179"/>
    </row>
    <row r="764" ht="15.75" customHeight="1">
      <c r="C764" s="176"/>
      <c r="E764" s="177"/>
      <c r="F764" s="178"/>
      <c r="G764" s="179"/>
    </row>
    <row r="765" ht="15.75" customHeight="1">
      <c r="C765" s="176"/>
      <c r="E765" s="177"/>
      <c r="F765" s="178"/>
      <c r="G765" s="179"/>
    </row>
    <row r="766" ht="15.75" customHeight="1">
      <c r="C766" s="176"/>
      <c r="E766" s="177"/>
      <c r="F766" s="178"/>
      <c r="G766" s="179"/>
    </row>
    <row r="767" ht="15.75" customHeight="1">
      <c r="C767" s="176"/>
      <c r="E767" s="177"/>
      <c r="F767" s="178"/>
      <c r="G767" s="179"/>
    </row>
    <row r="768" ht="15.75" customHeight="1">
      <c r="C768" s="176"/>
      <c r="E768" s="177"/>
      <c r="F768" s="178"/>
      <c r="G768" s="179"/>
    </row>
    <row r="769" ht="15.75" customHeight="1">
      <c r="C769" s="176"/>
      <c r="E769" s="177"/>
      <c r="F769" s="178"/>
      <c r="G769" s="179"/>
    </row>
    <row r="770" ht="15.75" customHeight="1">
      <c r="C770" s="176"/>
      <c r="E770" s="177"/>
      <c r="F770" s="178"/>
      <c r="G770" s="179"/>
    </row>
    <row r="771" ht="15.75" customHeight="1">
      <c r="C771" s="176"/>
      <c r="E771" s="177"/>
      <c r="F771" s="178"/>
      <c r="G771" s="179"/>
    </row>
    <row r="772" ht="15.75" customHeight="1">
      <c r="C772" s="176"/>
      <c r="E772" s="177"/>
      <c r="F772" s="178"/>
      <c r="G772" s="179"/>
    </row>
    <row r="773" ht="15.75" customHeight="1">
      <c r="C773" s="176"/>
      <c r="E773" s="177"/>
      <c r="F773" s="178"/>
      <c r="G773" s="179"/>
    </row>
    <row r="774" ht="15.75" customHeight="1">
      <c r="C774" s="176"/>
      <c r="E774" s="177"/>
      <c r="F774" s="178"/>
      <c r="G774" s="179"/>
    </row>
    <row r="775" ht="15.75" customHeight="1">
      <c r="C775" s="176"/>
      <c r="E775" s="177"/>
      <c r="F775" s="178"/>
      <c r="G775" s="179"/>
    </row>
    <row r="776" ht="15.75" customHeight="1">
      <c r="C776" s="176"/>
      <c r="E776" s="177"/>
      <c r="F776" s="178"/>
      <c r="G776" s="179"/>
    </row>
    <row r="777" ht="15.75" customHeight="1">
      <c r="C777" s="176"/>
      <c r="E777" s="177"/>
      <c r="F777" s="178"/>
      <c r="G777" s="179"/>
    </row>
    <row r="778" ht="15.75" customHeight="1">
      <c r="C778" s="176"/>
      <c r="E778" s="177"/>
      <c r="F778" s="178"/>
      <c r="G778" s="179"/>
    </row>
    <row r="779" ht="15.75" customHeight="1">
      <c r="C779" s="176"/>
      <c r="E779" s="177"/>
      <c r="F779" s="178"/>
      <c r="G779" s="179"/>
    </row>
    <row r="780" ht="15.75" customHeight="1">
      <c r="C780" s="176"/>
      <c r="E780" s="177"/>
      <c r="F780" s="178"/>
      <c r="G780" s="179"/>
    </row>
    <row r="781" ht="15.75" customHeight="1">
      <c r="C781" s="176"/>
      <c r="E781" s="177"/>
      <c r="F781" s="178"/>
      <c r="G781" s="179"/>
    </row>
    <row r="782" ht="15.75" customHeight="1">
      <c r="C782" s="176"/>
      <c r="E782" s="177"/>
      <c r="F782" s="178"/>
      <c r="G782" s="179"/>
    </row>
    <row r="783" ht="15.75" customHeight="1">
      <c r="C783" s="176"/>
      <c r="E783" s="177"/>
      <c r="F783" s="178"/>
      <c r="G783" s="179"/>
    </row>
    <row r="784" ht="15.75" customHeight="1">
      <c r="C784" s="176"/>
      <c r="E784" s="177"/>
      <c r="F784" s="178"/>
      <c r="G784" s="179"/>
    </row>
    <row r="785" ht="15.75" customHeight="1">
      <c r="C785" s="176"/>
      <c r="E785" s="177"/>
      <c r="F785" s="178"/>
      <c r="G785" s="179"/>
    </row>
    <row r="786" ht="15.75" customHeight="1">
      <c r="C786" s="176"/>
      <c r="E786" s="177"/>
      <c r="F786" s="178"/>
      <c r="G786" s="179"/>
    </row>
    <row r="787" ht="15.75" customHeight="1">
      <c r="C787" s="176"/>
      <c r="E787" s="177"/>
      <c r="F787" s="178"/>
      <c r="G787" s="179"/>
    </row>
    <row r="788" ht="15.75" customHeight="1">
      <c r="C788" s="176"/>
      <c r="E788" s="177"/>
      <c r="F788" s="178"/>
      <c r="G788" s="179"/>
    </row>
    <row r="789" ht="15.75" customHeight="1">
      <c r="C789" s="176"/>
      <c r="E789" s="177"/>
      <c r="F789" s="178"/>
      <c r="G789" s="179"/>
    </row>
    <row r="790" ht="15.75" customHeight="1">
      <c r="C790" s="176"/>
      <c r="E790" s="177"/>
      <c r="F790" s="178"/>
      <c r="G790" s="179"/>
    </row>
    <row r="791" ht="15.75" customHeight="1">
      <c r="C791" s="176"/>
      <c r="E791" s="177"/>
      <c r="F791" s="178"/>
      <c r="G791" s="179"/>
    </row>
    <row r="792" ht="15.75" customHeight="1">
      <c r="C792" s="176"/>
      <c r="E792" s="177"/>
      <c r="F792" s="178"/>
      <c r="G792" s="179"/>
    </row>
    <row r="793" ht="15.75" customHeight="1">
      <c r="C793" s="176"/>
      <c r="E793" s="177"/>
      <c r="F793" s="178"/>
      <c r="G793" s="179"/>
    </row>
    <row r="794" ht="15.75" customHeight="1">
      <c r="C794" s="176"/>
      <c r="E794" s="177"/>
      <c r="F794" s="178"/>
      <c r="G794" s="179"/>
    </row>
    <row r="795" ht="15.75" customHeight="1">
      <c r="C795" s="176"/>
      <c r="E795" s="177"/>
      <c r="F795" s="178"/>
      <c r="G795" s="179"/>
    </row>
    <row r="796" ht="15.75" customHeight="1">
      <c r="C796" s="176"/>
      <c r="E796" s="177"/>
      <c r="F796" s="178"/>
      <c r="G796" s="179"/>
    </row>
    <row r="797" ht="15.75" customHeight="1">
      <c r="C797" s="176"/>
      <c r="E797" s="177"/>
      <c r="F797" s="178"/>
      <c r="G797" s="179"/>
    </row>
    <row r="798" ht="15.75" customHeight="1">
      <c r="C798" s="176"/>
      <c r="E798" s="177"/>
      <c r="F798" s="178"/>
      <c r="G798" s="179"/>
    </row>
    <row r="799" ht="15.75" customHeight="1">
      <c r="C799" s="176"/>
      <c r="E799" s="177"/>
      <c r="F799" s="178"/>
      <c r="G799" s="179"/>
    </row>
    <row r="800" ht="15.75" customHeight="1">
      <c r="C800" s="176"/>
      <c r="E800" s="177"/>
      <c r="F800" s="178"/>
      <c r="G800" s="179"/>
    </row>
    <row r="801" ht="15.75" customHeight="1">
      <c r="C801" s="176"/>
      <c r="E801" s="177"/>
      <c r="F801" s="178"/>
      <c r="G801" s="179"/>
    </row>
    <row r="802" ht="15.75" customHeight="1">
      <c r="C802" s="176"/>
      <c r="E802" s="177"/>
      <c r="F802" s="178"/>
      <c r="G802" s="179"/>
    </row>
    <row r="803" ht="15.75" customHeight="1">
      <c r="C803" s="176"/>
      <c r="E803" s="177"/>
      <c r="F803" s="178"/>
      <c r="G803" s="179"/>
    </row>
    <row r="804" ht="15.75" customHeight="1">
      <c r="C804" s="176"/>
      <c r="E804" s="177"/>
      <c r="F804" s="178"/>
      <c r="G804" s="179"/>
    </row>
    <row r="805" ht="15.75" customHeight="1">
      <c r="C805" s="176"/>
      <c r="E805" s="177"/>
      <c r="F805" s="178"/>
      <c r="G805" s="179"/>
    </row>
    <row r="806" ht="15.75" customHeight="1">
      <c r="C806" s="176"/>
      <c r="E806" s="177"/>
      <c r="F806" s="178"/>
      <c r="G806" s="179"/>
    </row>
    <row r="807" ht="15.75" customHeight="1">
      <c r="C807" s="176"/>
      <c r="E807" s="177"/>
      <c r="F807" s="178"/>
      <c r="G807" s="179"/>
    </row>
    <row r="808" ht="15.75" customHeight="1">
      <c r="C808" s="176"/>
      <c r="E808" s="177"/>
      <c r="F808" s="178"/>
      <c r="G808" s="179"/>
    </row>
    <row r="809" ht="15.75" customHeight="1">
      <c r="C809" s="176"/>
      <c r="E809" s="177"/>
      <c r="F809" s="178"/>
      <c r="G809" s="179"/>
    </row>
    <row r="810" ht="15.75" customHeight="1">
      <c r="C810" s="176"/>
      <c r="E810" s="177"/>
      <c r="F810" s="178"/>
      <c r="G810" s="179"/>
    </row>
    <row r="811" ht="15.75" customHeight="1">
      <c r="C811" s="176"/>
      <c r="E811" s="177"/>
      <c r="F811" s="178"/>
      <c r="G811" s="179"/>
    </row>
    <row r="812" ht="15.75" customHeight="1">
      <c r="C812" s="176"/>
      <c r="E812" s="177"/>
      <c r="F812" s="178"/>
      <c r="G812" s="179"/>
    </row>
    <row r="813" ht="15.75" customHeight="1">
      <c r="C813" s="176"/>
      <c r="E813" s="177"/>
      <c r="F813" s="178"/>
      <c r="G813" s="179"/>
    </row>
    <row r="814" ht="15.75" customHeight="1">
      <c r="C814" s="176"/>
      <c r="E814" s="177"/>
      <c r="F814" s="178"/>
      <c r="G814" s="179"/>
    </row>
    <row r="815" ht="15.75" customHeight="1">
      <c r="C815" s="176"/>
      <c r="E815" s="177"/>
      <c r="F815" s="178"/>
      <c r="G815" s="179"/>
    </row>
    <row r="816" ht="15.75" customHeight="1">
      <c r="C816" s="176"/>
      <c r="E816" s="177"/>
      <c r="F816" s="178"/>
      <c r="G816" s="179"/>
    </row>
    <row r="817" ht="15.75" customHeight="1">
      <c r="C817" s="176"/>
      <c r="E817" s="177"/>
      <c r="F817" s="178"/>
      <c r="G817" s="179"/>
    </row>
    <row r="818" ht="15.75" customHeight="1">
      <c r="C818" s="176"/>
      <c r="E818" s="177"/>
      <c r="F818" s="178"/>
      <c r="G818" s="179"/>
    </row>
    <row r="819" ht="15.75" customHeight="1">
      <c r="C819" s="176"/>
      <c r="E819" s="177"/>
      <c r="F819" s="178"/>
      <c r="G819" s="179"/>
    </row>
    <row r="820" ht="15.75" customHeight="1">
      <c r="C820" s="176"/>
      <c r="E820" s="177"/>
      <c r="F820" s="178"/>
      <c r="G820" s="179"/>
    </row>
    <row r="821" ht="15.75" customHeight="1">
      <c r="C821" s="176"/>
      <c r="E821" s="177"/>
      <c r="F821" s="178"/>
      <c r="G821" s="179"/>
    </row>
    <row r="822" ht="15.75" customHeight="1">
      <c r="C822" s="176"/>
      <c r="E822" s="177"/>
      <c r="F822" s="178"/>
      <c r="G822" s="179"/>
    </row>
    <row r="823" ht="15.75" customHeight="1">
      <c r="C823" s="176"/>
      <c r="E823" s="177"/>
      <c r="F823" s="178"/>
      <c r="G823" s="179"/>
    </row>
    <row r="824" ht="15.75" customHeight="1">
      <c r="C824" s="176"/>
      <c r="E824" s="177"/>
      <c r="F824" s="178"/>
      <c r="G824" s="179"/>
    </row>
    <row r="825" ht="15.75" customHeight="1">
      <c r="C825" s="176"/>
      <c r="E825" s="177"/>
      <c r="F825" s="178"/>
      <c r="G825" s="179"/>
    </row>
    <row r="826" ht="15.75" customHeight="1">
      <c r="C826" s="176"/>
      <c r="E826" s="177"/>
      <c r="F826" s="178"/>
      <c r="G826" s="179"/>
    </row>
    <row r="827" ht="15.75" customHeight="1">
      <c r="C827" s="176"/>
      <c r="E827" s="177"/>
      <c r="F827" s="178"/>
      <c r="G827" s="179"/>
    </row>
    <row r="828" ht="15.75" customHeight="1">
      <c r="C828" s="176"/>
      <c r="E828" s="177"/>
      <c r="F828" s="178"/>
      <c r="G828" s="179"/>
    </row>
    <row r="829" ht="15.75" customHeight="1">
      <c r="C829" s="176"/>
      <c r="E829" s="177"/>
      <c r="F829" s="178"/>
      <c r="G829" s="179"/>
    </row>
    <row r="830" ht="15.75" customHeight="1">
      <c r="C830" s="176"/>
      <c r="E830" s="177"/>
      <c r="F830" s="178"/>
      <c r="G830" s="179"/>
    </row>
    <row r="831" ht="15.75" customHeight="1">
      <c r="C831" s="176"/>
      <c r="E831" s="177"/>
      <c r="F831" s="178"/>
      <c r="G831" s="179"/>
    </row>
    <row r="832" ht="15.75" customHeight="1">
      <c r="C832" s="176"/>
      <c r="E832" s="177"/>
      <c r="F832" s="178"/>
      <c r="G832" s="179"/>
    </row>
    <row r="833" ht="15.75" customHeight="1">
      <c r="C833" s="176"/>
      <c r="E833" s="177"/>
      <c r="F833" s="178"/>
      <c r="G833" s="179"/>
    </row>
    <row r="834" ht="15.75" customHeight="1">
      <c r="C834" s="176"/>
      <c r="E834" s="177"/>
      <c r="F834" s="178"/>
      <c r="G834" s="179"/>
    </row>
    <row r="835" ht="15.75" customHeight="1">
      <c r="C835" s="176"/>
      <c r="E835" s="177"/>
      <c r="F835" s="178"/>
      <c r="G835" s="179"/>
    </row>
    <row r="836" ht="15.75" customHeight="1">
      <c r="C836" s="176"/>
      <c r="E836" s="177"/>
      <c r="F836" s="178"/>
      <c r="G836" s="179"/>
    </row>
    <row r="837" ht="15.75" customHeight="1">
      <c r="C837" s="176"/>
      <c r="E837" s="177"/>
      <c r="F837" s="178"/>
      <c r="G837" s="179"/>
    </row>
    <row r="838" ht="15.75" customHeight="1">
      <c r="C838" s="176"/>
      <c r="E838" s="177"/>
      <c r="F838" s="178"/>
      <c r="G838" s="179"/>
    </row>
    <row r="839" ht="15.75" customHeight="1">
      <c r="C839" s="176"/>
      <c r="E839" s="177"/>
      <c r="F839" s="178"/>
      <c r="G839" s="179"/>
    </row>
    <row r="840" ht="15.75" customHeight="1">
      <c r="C840" s="176"/>
      <c r="E840" s="177"/>
      <c r="F840" s="178"/>
      <c r="G840" s="179"/>
    </row>
    <row r="841" ht="15.75" customHeight="1">
      <c r="C841" s="176"/>
      <c r="E841" s="177"/>
      <c r="F841" s="178"/>
      <c r="G841" s="179"/>
    </row>
    <row r="842" ht="15.75" customHeight="1">
      <c r="C842" s="176"/>
      <c r="E842" s="177"/>
      <c r="F842" s="178"/>
      <c r="G842" s="179"/>
    </row>
    <row r="843" ht="15.75" customHeight="1">
      <c r="C843" s="176"/>
      <c r="E843" s="177"/>
      <c r="F843" s="178"/>
      <c r="G843" s="179"/>
    </row>
    <row r="844" ht="15.75" customHeight="1">
      <c r="C844" s="176"/>
      <c r="E844" s="177"/>
      <c r="F844" s="178"/>
      <c r="G844" s="179"/>
    </row>
    <row r="845" ht="15.75" customHeight="1">
      <c r="C845" s="176"/>
      <c r="E845" s="177"/>
      <c r="F845" s="178"/>
      <c r="G845" s="179"/>
    </row>
    <row r="846" ht="15.75" customHeight="1">
      <c r="C846" s="176"/>
      <c r="E846" s="177"/>
      <c r="F846" s="178"/>
      <c r="G846" s="179"/>
    </row>
    <row r="847" ht="15.75" customHeight="1">
      <c r="C847" s="176"/>
      <c r="E847" s="177"/>
      <c r="F847" s="178"/>
      <c r="G847" s="179"/>
    </row>
    <row r="848" ht="15.75" customHeight="1">
      <c r="C848" s="176"/>
      <c r="E848" s="177"/>
      <c r="F848" s="178"/>
      <c r="G848" s="179"/>
    </row>
    <row r="849" ht="15.75" customHeight="1">
      <c r="C849" s="176"/>
      <c r="E849" s="177"/>
      <c r="F849" s="178"/>
      <c r="G849" s="179"/>
    </row>
    <row r="850" ht="15.75" customHeight="1">
      <c r="C850" s="176"/>
      <c r="E850" s="177"/>
      <c r="F850" s="178"/>
      <c r="G850" s="179"/>
    </row>
    <row r="851" ht="15.75" customHeight="1">
      <c r="C851" s="176"/>
      <c r="E851" s="177"/>
      <c r="F851" s="178"/>
      <c r="G851" s="179"/>
    </row>
    <row r="852" ht="15.75" customHeight="1">
      <c r="C852" s="176"/>
      <c r="E852" s="177"/>
      <c r="F852" s="178"/>
      <c r="G852" s="179"/>
    </row>
    <row r="853" ht="15.75" customHeight="1">
      <c r="C853" s="176"/>
      <c r="E853" s="177"/>
      <c r="F853" s="178"/>
      <c r="G853" s="179"/>
    </row>
    <row r="854" ht="15.75" customHeight="1">
      <c r="C854" s="176"/>
      <c r="E854" s="177"/>
      <c r="F854" s="178"/>
      <c r="G854" s="179"/>
    </row>
    <row r="855" ht="15.75" customHeight="1">
      <c r="C855" s="176"/>
      <c r="E855" s="177"/>
      <c r="F855" s="178"/>
      <c r="G855" s="179"/>
    </row>
    <row r="856" ht="15.75" customHeight="1">
      <c r="C856" s="176"/>
      <c r="E856" s="177"/>
      <c r="F856" s="178"/>
      <c r="G856" s="179"/>
    </row>
    <row r="857" ht="15.75" customHeight="1">
      <c r="C857" s="176"/>
      <c r="E857" s="177"/>
      <c r="F857" s="178"/>
      <c r="G857" s="179"/>
    </row>
    <row r="858" ht="15.75" customHeight="1">
      <c r="C858" s="176"/>
      <c r="E858" s="177"/>
      <c r="F858" s="178"/>
      <c r="G858" s="179"/>
    </row>
    <row r="859" ht="15.75" customHeight="1">
      <c r="C859" s="176"/>
      <c r="E859" s="177"/>
      <c r="F859" s="178"/>
      <c r="G859" s="179"/>
    </row>
    <row r="860" ht="15.75" customHeight="1">
      <c r="C860" s="176"/>
      <c r="E860" s="177"/>
      <c r="F860" s="178"/>
      <c r="G860" s="179"/>
    </row>
    <row r="861" ht="15.75" customHeight="1">
      <c r="C861" s="176"/>
      <c r="E861" s="177"/>
      <c r="F861" s="178"/>
      <c r="G861" s="179"/>
    </row>
    <row r="862" ht="15.75" customHeight="1">
      <c r="C862" s="176"/>
      <c r="E862" s="177"/>
      <c r="F862" s="178"/>
      <c r="G862" s="179"/>
    </row>
    <row r="863" ht="15.75" customHeight="1">
      <c r="C863" s="176"/>
      <c r="E863" s="177"/>
      <c r="F863" s="178"/>
      <c r="G863" s="179"/>
    </row>
    <row r="864" ht="15.75" customHeight="1">
      <c r="C864" s="176"/>
      <c r="E864" s="177"/>
      <c r="F864" s="178"/>
      <c r="G864" s="179"/>
    </row>
    <row r="865" ht="15.75" customHeight="1">
      <c r="C865" s="176"/>
      <c r="E865" s="177"/>
      <c r="F865" s="178"/>
      <c r="G865" s="179"/>
    </row>
    <row r="866" ht="15.75" customHeight="1">
      <c r="C866" s="176"/>
      <c r="E866" s="177"/>
      <c r="F866" s="178"/>
      <c r="G866" s="179"/>
    </row>
    <row r="867" ht="15.75" customHeight="1">
      <c r="C867" s="176"/>
      <c r="E867" s="177"/>
      <c r="F867" s="178"/>
      <c r="G867" s="179"/>
    </row>
    <row r="868" ht="15.75" customHeight="1">
      <c r="C868" s="176"/>
      <c r="E868" s="177"/>
      <c r="F868" s="178"/>
      <c r="G868" s="179"/>
    </row>
    <row r="869" ht="15.75" customHeight="1">
      <c r="C869" s="176"/>
      <c r="E869" s="177"/>
      <c r="F869" s="178"/>
      <c r="G869" s="179"/>
    </row>
    <row r="870" ht="15.75" customHeight="1">
      <c r="C870" s="176"/>
      <c r="E870" s="177"/>
      <c r="F870" s="178"/>
      <c r="G870" s="179"/>
    </row>
    <row r="871" ht="15.75" customHeight="1">
      <c r="C871" s="176"/>
      <c r="E871" s="177"/>
      <c r="F871" s="178"/>
      <c r="G871" s="179"/>
    </row>
    <row r="872" ht="15.75" customHeight="1">
      <c r="C872" s="176"/>
      <c r="E872" s="177"/>
      <c r="F872" s="178"/>
      <c r="G872" s="179"/>
    </row>
    <row r="873" ht="15.75" customHeight="1">
      <c r="C873" s="176"/>
      <c r="E873" s="177"/>
      <c r="F873" s="178"/>
      <c r="G873" s="179"/>
    </row>
    <row r="874" ht="15.75" customHeight="1">
      <c r="C874" s="176"/>
      <c r="E874" s="177"/>
      <c r="F874" s="178"/>
      <c r="G874" s="179"/>
    </row>
    <row r="875" ht="15.75" customHeight="1">
      <c r="C875" s="176"/>
      <c r="E875" s="177"/>
      <c r="F875" s="178"/>
      <c r="G875" s="179"/>
    </row>
    <row r="876" ht="15.75" customHeight="1">
      <c r="C876" s="176"/>
      <c r="E876" s="177"/>
      <c r="F876" s="178"/>
      <c r="G876" s="179"/>
    </row>
    <row r="877" ht="15.75" customHeight="1">
      <c r="C877" s="176"/>
      <c r="E877" s="177"/>
      <c r="F877" s="178"/>
      <c r="G877" s="179"/>
    </row>
    <row r="878" ht="15.75" customHeight="1">
      <c r="C878" s="176"/>
      <c r="E878" s="177"/>
      <c r="F878" s="178"/>
      <c r="G878" s="179"/>
    </row>
    <row r="879" ht="15.75" customHeight="1">
      <c r="C879" s="176"/>
      <c r="E879" s="177"/>
      <c r="F879" s="178"/>
      <c r="G879" s="179"/>
    </row>
    <row r="880" ht="15.75" customHeight="1">
      <c r="C880" s="176"/>
      <c r="E880" s="177"/>
      <c r="F880" s="178"/>
      <c r="G880" s="179"/>
    </row>
    <row r="881" ht="15.75" customHeight="1">
      <c r="C881" s="176"/>
      <c r="E881" s="177"/>
      <c r="F881" s="178"/>
      <c r="G881" s="179"/>
    </row>
    <row r="882" ht="15.75" customHeight="1">
      <c r="C882" s="176"/>
      <c r="E882" s="177"/>
      <c r="F882" s="178"/>
      <c r="G882" s="179"/>
    </row>
    <row r="883" ht="15.75" customHeight="1">
      <c r="C883" s="176"/>
      <c r="E883" s="177"/>
      <c r="F883" s="178"/>
      <c r="G883" s="179"/>
    </row>
    <row r="884" ht="15.75" customHeight="1">
      <c r="C884" s="176"/>
      <c r="E884" s="177"/>
      <c r="F884" s="178"/>
      <c r="G884" s="179"/>
    </row>
    <row r="885" ht="15.75" customHeight="1">
      <c r="C885" s="176"/>
      <c r="E885" s="177"/>
      <c r="F885" s="178"/>
      <c r="G885" s="179"/>
    </row>
    <row r="886" ht="15.75" customHeight="1">
      <c r="C886" s="176"/>
      <c r="E886" s="177"/>
      <c r="F886" s="178"/>
      <c r="G886" s="179"/>
    </row>
    <row r="887" ht="15.75" customHeight="1">
      <c r="C887" s="176"/>
      <c r="E887" s="177"/>
      <c r="F887" s="178"/>
      <c r="G887" s="179"/>
    </row>
    <row r="888" ht="15.75" customHeight="1">
      <c r="C888" s="176"/>
      <c r="E888" s="177"/>
      <c r="F888" s="178"/>
      <c r="G888" s="179"/>
    </row>
    <row r="889" ht="15.75" customHeight="1">
      <c r="C889" s="176"/>
      <c r="E889" s="177"/>
      <c r="F889" s="178"/>
      <c r="G889" s="179"/>
    </row>
    <row r="890" ht="15.75" customHeight="1">
      <c r="C890" s="176"/>
      <c r="E890" s="177"/>
      <c r="F890" s="178"/>
      <c r="G890" s="179"/>
    </row>
    <row r="891" ht="15.75" customHeight="1">
      <c r="C891" s="176"/>
      <c r="E891" s="177"/>
      <c r="F891" s="178"/>
      <c r="G891" s="179"/>
    </row>
    <row r="892" ht="15.75" customHeight="1">
      <c r="C892" s="176"/>
      <c r="E892" s="177"/>
      <c r="F892" s="178"/>
      <c r="G892" s="179"/>
    </row>
    <row r="893" ht="15.75" customHeight="1">
      <c r="C893" s="176"/>
      <c r="E893" s="177"/>
      <c r="F893" s="178"/>
      <c r="G893" s="179"/>
    </row>
    <row r="894" ht="15.75" customHeight="1">
      <c r="C894" s="176"/>
      <c r="E894" s="177"/>
      <c r="F894" s="178"/>
      <c r="G894" s="179"/>
    </row>
    <row r="895" ht="15.75" customHeight="1">
      <c r="C895" s="176"/>
      <c r="E895" s="177"/>
      <c r="F895" s="178"/>
      <c r="G895" s="179"/>
    </row>
    <row r="896" ht="15.75" customHeight="1">
      <c r="C896" s="176"/>
      <c r="E896" s="177"/>
      <c r="F896" s="178"/>
      <c r="G896" s="179"/>
    </row>
    <row r="897" ht="15.75" customHeight="1">
      <c r="C897" s="176"/>
      <c r="E897" s="177"/>
      <c r="F897" s="178"/>
      <c r="G897" s="179"/>
    </row>
    <row r="898" ht="15.75" customHeight="1">
      <c r="C898" s="176"/>
      <c r="E898" s="177"/>
      <c r="F898" s="178"/>
      <c r="G898" s="179"/>
    </row>
    <row r="899" ht="15.75" customHeight="1">
      <c r="C899" s="176"/>
      <c r="E899" s="177"/>
      <c r="F899" s="178"/>
      <c r="G899" s="179"/>
    </row>
    <row r="900" ht="15.75" customHeight="1">
      <c r="C900" s="176"/>
      <c r="E900" s="177"/>
      <c r="F900" s="178"/>
      <c r="G900" s="179"/>
    </row>
    <row r="901" ht="15.75" customHeight="1">
      <c r="C901" s="176"/>
      <c r="E901" s="177"/>
      <c r="F901" s="178"/>
      <c r="G901" s="179"/>
    </row>
    <row r="902" ht="15.75" customHeight="1">
      <c r="C902" s="176"/>
      <c r="E902" s="177"/>
      <c r="F902" s="178"/>
      <c r="G902" s="179"/>
    </row>
    <row r="903" ht="15.75" customHeight="1">
      <c r="C903" s="176"/>
      <c r="E903" s="177"/>
      <c r="F903" s="178"/>
      <c r="G903" s="179"/>
    </row>
    <row r="904" ht="15.75" customHeight="1">
      <c r="C904" s="176"/>
      <c r="E904" s="177"/>
      <c r="F904" s="178"/>
      <c r="G904" s="179"/>
    </row>
    <row r="905" ht="15.75" customHeight="1">
      <c r="C905" s="176"/>
      <c r="E905" s="177"/>
      <c r="F905" s="178"/>
      <c r="G905" s="179"/>
    </row>
    <row r="906" ht="15.75" customHeight="1">
      <c r="C906" s="176"/>
      <c r="E906" s="177"/>
      <c r="F906" s="178"/>
      <c r="G906" s="179"/>
    </row>
    <row r="907" ht="15.75" customHeight="1">
      <c r="C907" s="176"/>
      <c r="E907" s="177"/>
      <c r="F907" s="178"/>
      <c r="G907" s="179"/>
    </row>
    <row r="908" ht="15.75" customHeight="1">
      <c r="C908" s="176"/>
      <c r="E908" s="177"/>
      <c r="F908" s="178"/>
      <c r="G908" s="179"/>
    </row>
    <row r="909" ht="15.75" customHeight="1">
      <c r="C909" s="176"/>
      <c r="E909" s="177"/>
      <c r="F909" s="178"/>
      <c r="G909" s="179"/>
    </row>
    <row r="910" ht="15.75" customHeight="1">
      <c r="C910" s="176"/>
      <c r="E910" s="177"/>
      <c r="F910" s="178"/>
      <c r="G910" s="179"/>
    </row>
    <row r="911" ht="15.75" customHeight="1">
      <c r="C911" s="176"/>
      <c r="E911" s="177"/>
      <c r="F911" s="178"/>
      <c r="G911" s="179"/>
    </row>
    <row r="912" ht="15.75" customHeight="1">
      <c r="C912" s="176"/>
      <c r="E912" s="177"/>
      <c r="F912" s="178"/>
      <c r="G912" s="179"/>
    </row>
    <row r="913" ht="15.75" customHeight="1">
      <c r="C913" s="176"/>
      <c r="E913" s="177"/>
      <c r="F913" s="178"/>
      <c r="G913" s="179"/>
    </row>
    <row r="914" ht="15.75" customHeight="1">
      <c r="C914" s="176"/>
      <c r="E914" s="177"/>
      <c r="F914" s="178"/>
      <c r="G914" s="179"/>
    </row>
    <row r="915" ht="15.75" customHeight="1">
      <c r="C915" s="176"/>
      <c r="E915" s="177"/>
      <c r="F915" s="178"/>
      <c r="G915" s="179"/>
    </row>
    <row r="916" ht="15.75" customHeight="1">
      <c r="C916" s="176"/>
      <c r="E916" s="177"/>
      <c r="F916" s="178"/>
      <c r="G916" s="179"/>
    </row>
    <row r="917" ht="15.75" customHeight="1">
      <c r="C917" s="176"/>
      <c r="E917" s="177"/>
      <c r="F917" s="178"/>
      <c r="G917" s="179"/>
    </row>
    <row r="918" ht="15.75" customHeight="1">
      <c r="C918" s="176"/>
      <c r="E918" s="177"/>
      <c r="F918" s="178"/>
      <c r="G918" s="179"/>
    </row>
    <row r="919" ht="15.75" customHeight="1">
      <c r="C919" s="176"/>
      <c r="E919" s="177"/>
      <c r="F919" s="178"/>
      <c r="G919" s="179"/>
    </row>
    <row r="920" ht="15.75" customHeight="1">
      <c r="C920" s="176"/>
      <c r="E920" s="177"/>
      <c r="F920" s="178"/>
      <c r="G920" s="179"/>
    </row>
    <row r="921" ht="15.75" customHeight="1">
      <c r="C921" s="176"/>
      <c r="E921" s="177"/>
      <c r="F921" s="178"/>
      <c r="G921" s="179"/>
    </row>
    <row r="922" ht="15.75" customHeight="1">
      <c r="C922" s="176"/>
      <c r="E922" s="177"/>
      <c r="F922" s="178"/>
      <c r="G922" s="179"/>
    </row>
    <row r="923" ht="15.75" customHeight="1">
      <c r="C923" s="176"/>
      <c r="E923" s="177"/>
      <c r="F923" s="178"/>
      <c r="G923" s="179"/>
    </row>
    <row r="924" ht="15.75" customHeight="1">
      <c r="C924" s="176"/>
      <c r="E924" s="177"/>
      <c r="F924" s="178"/>
      <c r="G924" s="179"/>
    </row>
    <row r="925" ht="15.75" customHeight="1">
      <c r="C925" s="176"/>
      <c r="E925" s="177"/>
      <c r="F925" s="178"/>
      <c r="G925" s="179"/>
    </row>
    <row r="926" ht="15.75" customHeight="1">
      <c r="C926" s="176"/>
      <c r="E926" s="177"/>
      <c r="F926" s="178"/>
      <c r="G926" s="179"/>
    </row>
    <row r="927" ht="15.75" customHeight="1">
      <c r="C927" s="176"/>
      <c r="E927" s="177"/>
      <c r="F927" s="178"/>
      <c r="G927" s="179"/>
    </row>
    <row r="928" ht="15.75" customHeight="1">
      <c r="C928" s="176"/>
      <c r="E928" s="177"/>
      <c r="F928" s="178"/>
      <c r="G928" s="179"/>
    </row>
    <row r="929" ht="15.75" customHeight="1">
      <c r="C929" s="176"/>
      <c r="E929" s="177"/>
      <c r="F929" s="178"/>
      <c r="G929" s="179"/>
    </row>
    <row r="930" ht="15.75" customHeight="1">
      <c r="C930" s="176"/>
      <c r="E930" s="177"/>
      <c r="F930" s="178"/>
      <c r="G930" s="179"/>
    </row>
    <row r="931" ht="15.75" customHeight="1">
      <c r="C931" s="176"/>
      <c r="E931" s="177"/>
      <c r="F931" s="178"/>
      <c r="G931" s="179"/>
    </row>
    <row r="932" ht="15.75" customHeight="1">
      <c r="C932" s="176"/>
      <c r="E932" s="177"/>
      <c r="F932" s="178"/>
      <c r="G932" s="179"/>
    </row>
    <row r="933" ht="15.75" customHeight="1">
      <c r="C933" s="176"/>
      <c r="E933" s="177"/>
      <c r="F933" s="178"/>
      <c r="G933" s="179"/>
    </row>
    <row r="934" ht="15.75" customHeight="1">
      <c r="C934" s="176"/>
      <c r="E934" s="177"/>
      <c r="F934" s="178"/>
      <c r="G934" s="179"/>
    </row>
    <row r="935" ht="15.75" customHeight="1">
      <c r="C935" s="176"/>
      <c r="E935" s="177"/>
      <c r="F935" s="178"/>
      <c r="G935" s="179"/>
    </row>
    <row r="936" ht="15.75" customHeight="1">
      <c r="C936" s="176"/>
      <c r="E936" s="177"/>
      <c r="F936" s="178"/>
      <c r="G936" s="179"/>
    </row>
    <row r="937" ht="15.75" customHeight="1">
      <c r="C937" s="176"/>
      <c r="E937" s="177"/>
      <c r="F937" s="178"/>
      <c r="G937" s="179"/>
    </row>
    <row r="938" ht="15.75" customHeight="1">
      <c r="C938" s="176"/>
      <c r="E938" s="177"/>
      <c r="F938" s="178"/>
      <c r="G938" s="179"/>
    </row>
    <row r="939" ht="15.75" customHeight="1">
      <c r="C939" s="176"/>
      <c r="E939" s="177"/>
      <c r="F939" s="178"/>
      <c r="G939" s="179"/>
    </row>
    <row r="940" ht="15.75" customHeight="1">
      <c r="C940" s="176"/>
      <c r="E940" s="177"/>
      <c r="F940" s="178"/>
      <c r="G940" s="179"/>
    </row>
    <row r="941" ht="15.75" customHeight="1">
      <c r="C941" s="176"/>
      <c r="E941" s="177"/>
      <c r="F941" s="178"/>
      <c r="G941" s="179"/>
    </row>
    <row r="942" ht="15.75" customHeight="1">
      <c r="C942" s="176"/>
      <c r="E942" s="177"/>
      <c r="F942" s="178"/>
      <c r="G942" s="179"/>
    </row>
    <row r="943" ht="15.75" customHeight="1">
      <c r="C943" s="176"/>
      <c r="E943" s="177"/>
      <c r="F943" s="178"/>
      <c r="G943" s="179"/>
    </row>
    <row r="944" ht="15.75" customHeight="1">
      <c r="C944" s="176"/>
      <c r="E944" s="177"/>
      <c r="F944" s="178"/>
      <c r="G944" s="179"/>
    </row>
    <row r="945" ht="15.75" customHeight="1">
      <c r="C945" s="176"/>
      <c r="E945" s="177"/>
      <c r="F945" s="178"/>
      <c r="G945" s="179"/>
    </row>
    <row r="946" ht="15.75" customHeight="1">
      <c r="C946" s="176"/>
      <c r="E946" s="177"/>
      <c r="F946" s="178"/>
      <c r="G946" s="179"/>
    </row>
    <row r="947" ht="15.75" customHeight="1">
      <c r="C947" s="176"/>
      <c r="E947" s="177"/>
      <c r="F947" s="178"/>
      <c r="G947" s="179"/>
    </row>
    <row r="948" ht="15.75" customHeight="1">
      <c r="C948" s="176"/>
      <c r="E948" s="177"/>
      <c r="F948" s="178"/>
      <c r="G948" s="179"/>
    </row>
    <row r="949" ht="15.75" customHeight="1">
      <c r="C949" s="176"/>
      <c r="E949" s="177"/>
      <c r="F949" s="178"/>
      <c r="G949" s="179"/>
    </row>
    <row r="950" ht="15.75" customHeight="1">
      <c r="C950" s="176"/>
      <c r="E950" s="177"/>
      <c r="F950" s="178"/>
      <c r="G950" s="179"/>
    </row>
    <row r="951" ht="15.75" customHeight="1">
      <c r="C951" s="176"/>
      <c r="E951" s="177"/>
      <c r="F951" s="178"/>
      <c r="G951" s="179"/>
    </row>
    <row r="952" ht="15.75" customHeight="1">
      <c r="C952" s="176"/>
      <c r="E952" s="177"/>
      <c r="F952" s="178"/>
      <c r="G952" s="179"/>
    </row>
    <row r="953" ht="15.75" customHeight="1">
      <c r="C953" s="176"/>
      <c r="E953" s="177"/>
      <c r="F953" s="178"/>
      <c r="G953" s="179"/>
    </row>
    <row r="954" ht="15.75" customHeight="1">
      <c r="C954" s="176"/>
      <c r="E954" s="177"/>
      <c r="F954" s="178"/>
      <c r="G954" s="179"/>
    </row>
    <row r="955" ht="15.75" customHeight="1">
      <c r="C955" s="176"/>
      <c r="E955" s="177"/>
      <c r="F955" s="178"/>
      <c r="G955" s="179"/>
    </row>
    <row r="956" ht="15.75" customHeight="1">
      <c r="C956" s="176"/>
      <c r="E956" s="177"/>
      <c r="F956" s="178"/>
      <c r="G956" s="179"/>
    </row>
    <row r="957" ht="15.75" customHeight="1">
      <c r="C957" s="176"/>
      <c r="E957" s="177"/>
      <c r="F957" s="178"/>
      <c r="G957" s="179"/>
    </row>
    <row r="958" ht="15.75" customHeight="1">
      <c r="C958" s="176"/>
      <c r="E958" s="177"/>
      <c r="F958" s="178"/>
      <c r="G958" s="179"/>
    </row>
    <row r="959" ht="15.75" customHeight="1">
      <c r="C959" s="176"/>
      <c r="E959" s="177"/>
      <c r="F959" s="178"/>
      <c r="G959" s="179"/>
    </row>
    <row r="960" ht="15.75" customHeight="1">
      <c r="C960" s="176"/>
      <c r="E960" s="177"/>
      <c r="F960" s="178"/>
      <c r="G960" s="179"/>
    </row>
    <row r="961" ht="15.75" customHeight="1">
      <c r="C961" s="176"/>
      <c r="E961" s="177"/>
      <c r="F961" s="178"/>
      <c r="G961" s="179"/>
    </row>
    <row r="962" ht="15.75" customHeight="1">
      <c r="C962" s="176"/>
      <c r="E962" s="177"/>
      <c r="F962" s="178"/>
      <c r="G962" s="179"/>
    </row>
    <row r="963" ht="15.75" customHeight="1">
      <c r="C963" s="176"/>
      <c r="E963" s="177"/>
      <c r="F963" s="178"/>
      <c r="G963" s="179"/>
    </row>
    <row r="964" ht="15.75" customHeight="1">
      <c r="C964" s="176"/>
      <c r="E964" s="177"/>
      <c r="F964" s="178"/>
      <c r="G964" s="179"/>
    </row>
    <row r="965" ht="15.75" customHeight="1">
      <c r="C965" s="176"/>
      <c r="E965" s="177"/>
      <c r="F965" s="178"/>
      <c r="G965" s="179"/>
    </row>
    <row r="966" ht="15.75" customHeight="1">
      <c r="C966" s="176"/>
      <c r="E966" s="177"/>
      <c r="F966" s="178"/>
      <c r="G966" s="179"/>
    </row>
    <row r="967" ht="15.75" customHeight="1">
      <c r="C967" s="176"/>
      <c r="E967" s="177"/>
      <c r="F967" s="178"/>
      <c r="G967" s="179"/>
    </row>
    <row r="968" ht="15.75" customHeight="1">
      <c r="C968" s="176"/>
      <c r="E968" s="177"/>
      <c r="F968" s="178"/>
      <c r="G968" s="179"/>
    </row>
    <row r="969" ht="15.75" customHeight="1">
      <c r="C969" s="176"/>
      <c r="E969" s="177"/>
      <c r="F969" s="178"/>
      <c r="G969" s="179"/>
    </row>
    <row r="970" ht="15.75" customHeight="1">
      <c r="C970" s="176"/>
      <c r="E970" s="177"/>
      <c r="F970" s="178"/>
      <c r="G970" s="179"/>
    </row>
    <row r="971" ht="15.75" customHeight="1">
      <c r="C971" s="176"/>
      <c r="E971" s="177"/>
      <c r="F971" s="178"/>
      <c r="G971" s="179"/>
    </row>
    <row r="972" ht="15.75" customHeight="1">
      <c r="C972" s="176"/>
      <c r="E972" s="177"/>
      <c r="F972" s="178"/>
      <c r="G972" s="179"/>
    </row>
    <row r="973" ht="15.75" customHeight="1">
      <c r="C973" s="176"/>
      <c r="E973" s="177"/>
      <c r="F973" s="178"/>
      <c r="G973" s="179"/>
    </row>
    <row r="974" ht="15.75" customHeight="1">
      <c r="C974" s="176"/>
      <c r="E974" s="177"/>
      <c r="F974" s="178"/>
      <c r="G974" s="179"/>
    </row>
    <row r="975" ht="15.75" customHeight="1">
      <c r="C975" s="176"/>
      <c r="E975" s="177"/>
      <c r="F975" s="178"/>
      <c r="G975" s="179"/>
    </row>
    <row r="976" ht="15.75" customHeight="1">
      <c r="C976" s="176"/>
      <c r="E976" s="177"/>
      <c r="F976" s="178"/>
      <c r="G976" s="179"/>
    </row>
    <row r="977" ht="15.75" customHeight="1">
      <c r="C977" s="176"/>
      <c r="E977" s="177"/>
      <c r="F977" s="178"/>
      <c r="G977" s="179"/>
    </row>
    <row r="978" ht="15.75" customHeight="1">
      <c r="C978" s="176"/>
      <c r="E978" s="177"/>
      <c r="F978" s="178"/>
      <c r="G978" s="179"/>
    </row>
    <row r="979" ht="15.75" customHeight="1">
      <c r="C979" s="176"/>
      <c r="E979" s="177"/>
      <c r="F979" s="178"/>
      <c r="G979" s="179"/>
    </row>
    <row r="980" ht="15.75" customHeight="1">
      <c r="C980" s="176"/>
      <c r="E980" s="177"/>
      <c r="F980" s="178"/>
      <c r="G980" s="179"/>
    </row>
    <row r="981" ht="15.75" customHeight="1">
      <c r="C981" s="176"/>
      <c r="E981" s="177"/>
      <c r="F981" s="178"/>
      <c r="G981" s="179"/>
    </row>
    <row r="982" ht="15.75" customHeight="1">
      <c r="C982" s="176"/>
      <c r="E982" s="177"/>
      <c r="F982" s="178"/>
      <c r="G982" s="179"/>
    </row>
    <row r="983" ht="15.75" customHeight="1">
      <c r="C983" s="176"/>
      <c r="E983" s="177"/>
      <c r="F983" s="178"/>
      <c r="G983" s="179"/>
    </row>
    <row r="984" ht="15.75" customHeight="1">
      <c r="C984" s="176"/>
      <c r="E984" s="177"/>
      <c r="F984" s="178"/>
      <c r="G984" s="179"/>
    </row>
    <row r="985" ht="15.75" customHeight="1">
      <c r="C985" s="176"/>
      <c r="E985" s="177"/>
      <c r="F985" s="178"/>
      <c r="G985" s="179"/>
    </row>
    <row r="986" ht="15.75" customHeight="1">
      <c r="C986" s="176"/>
      <c r="E986" s="177"/>
      <c r="F986" s="178"/>
      <c r="G986" s="179"/>
    </row>
    <row r="987" ht="15.75" customHeight="1">
      <c r="C987" s="176"/>
      <c r="E987" s="177"/>
      <c r="F987" s="178"/>
      <c r="G987" s="179"/>
    </row>
    <row r="988" ht="15.75" customHeight="1">
      <c r="C988" s="176"/>
      <c r="E988" s="177"/>
      <c r="F988" s="178"/>
      <c r="G988" s="179"/>
    </row>
    <row r="989" ht="15.75" customHeight="1">
      <c r="C989" s="176"/>
      <c r="E989" s="177"/>
      <c r="F989" s="178"/>
      <c r="G989" s="179"/>
    </row>
    <row r="990" ht="15.75" customHeight="1">
      <c r="C990" s="176"/>
      <c r="E990" s="177"/>
      <c r="F990" s="178"/>
      <c r="G990" s="179"/>
    </row>
    <row r="991" ht="15.75" customHeight="1">
      <c r="C991" s="176"/>
      <c r="E991" s="177"/>
      <c r="F991" s="178"/>
      <c r="G991" s="179"/>
    </row>
    <row r="992" ht="15.75" customHeight="1">
      <c r="C992" s="176"/>
      <c r="E992" s="177"/>
      <c r="F992" s="178"/>
      <c r="G992" s="179"/>
    </row>
    <row r="993" ht="15.75" customHeight="1">
      <c r="C993" s="176"/>
      <c r="E993" s="177"/>
      <c r="F993" s="178"/>
      <c r="G993" s="179"/>
    </row>
    <row r="994" ht="15.75" customHeight="1">
      <c r="C994" s="176"/>
      <c r="E994" s="177"/>
      <c r="F994" s="178"/>
      <c r="G994" s="179"/>
    </row>
    <row r="995" ht="15.75" customHeight="1">
      <c r="C995" s="176"/>
      <c r="E995" s="177"/>
      <c r="F995" s="178"/>
      <c r="G995" s="179"/>
    </row>
    <row r="996" ht="15.75" customHeight="1">
      <c r="C996" s="176"/>
      <c r="E996" s="177"/>
      <c r="F996" s="178"/>
      <c r="G996" s="179"/>
    </row>
    <row r="997" ht="15.75" customHeight="1">
      <c r="C997" s="176"/>
      <c r="E997" s="177"/>
      <c r="F997" s="178"/>
      <c r="G997" s="179"/>
    </row>
    <row r="998" ht="15.75" customHeight="1">
      <c r="C998" s="176"/>
      <c r="E998" s="177"/>
      <c r="F998" s="178"/>
      <c r="G998" s="179"/>
    </row>
    <row r="999" ht="15.75" customHeight="1">
      <c r="C999" s="176"/>
      <c r="E999" s="177"/>
      <c r="F999" s="178"/>
      <c r="G999" s="179"/>
    </row>
    <row r="1000" ht="15.75" customHeight="1">
      <c r="C1000" s="176"/>
      <c r="E1000" s="177"/>
      <c r="F1000" s="178"/>
      <c r="G1000" s="179"/>
    </row>
    <row r="1001" ht="15.75" customHeight="1">
      <c r="C1001" s="176"/>
      <c r="E1001" s="177"/>
      <c r="F1001" s="178"/>
      <c r="G1001" s="179"/>
    </row>
    <row r="1002" ht="15.75" customHeight="1">
      <c r="C1002" s="176"/>
      <c r="E1002" s="177"/>
      <c r="F1002" s="178"/>
      <c r="G1002" s="179"/>
    </row>
    <row r="1003" ht="15.75" customHeight="1">
      <c r="C1003" s="176"/>
      <c r="E1003" s="177"/>
      <c r="F1003" s="178"/>
      <c r="G1003" s="179"/>
    </row>
    <row r="1004" ht="15.75" customHeight="1">
      <c r="C1004" s="176"/>
      <c r="E1004" s="177"/>
      <c r="F1004" s="178"/>
      <c r="G1004" s="179"/>
    </row>
    <row r="1005" ht="15.75" customHeight="1">
      <c r="C1005" s="176"/>
      <c r="E1005" s="177"/>
      <c r="F1005" s="178"/>
      <c r="G1005" s="179"/>
    </row>
    <row r="1006" ht="15.75" customHeight="1">
      <c r="C1006" s="176"/>
      <c r="E1006" s="177"/>
      <c r="F1006" s="178"/>
      <c r="G1006" s="179"/>
    </row>
    <row r="1007" ht="15.75" customHeight="1">
      <c r="C1007" s="176"/>
      <c r="E1007" s="177"/>
      <c r="F1007" s="178"/>
      <c r="G1007" s="179"/>
    </row>
    <row r="1008" ht="15.75" customHeight="1">
      <c r="C1008" s="176"/>
      <c r="E1008" s="177"/>
      <c r="F1008" s="178"/>
      <c r="G1008" s="179"/>
    </row>
    <row r="1009" ht="15.75" customHeight="1">
      <c r="C1009" s="176"/>
      <c r="E1009" s="177"/>
      <c r="F1009" s="178"/>
      <c r="G1009" s="179"/>
    </row>
    <row r="1010" ht="15.75" customHeight="1">
      <c r="C1010" s="176"/>
      <c r="E1010" s="177"/>
      <c r="F1010" s="178"/>
      <c r="G1010" s="179"/>
    </row>
    <row r="1011" ht="15.75" customHeight="1">
      <c r="C1011" s="176"/>
      <c r="E1011" s="177"/>
      <c r="F1011" s="178"/>
      <c r="G1011" s="179"/>
    </row>
    <row r="1012" ht="15.75" customHeight="1">
      <c r="C1012" s="176"/>
      <c r="E1012" s="177"/>
      <c r="F1012" s="178"/>
      <c r="G1012" s="179"/>
    </row>
    <row r="1013" ht="15.75" customHeight="1">
      <c r="C1013" s="176"/>
      <c r="E1013" s="177"/>
      <c r="F1013" s="178"/>
      <c r="G1013" s="179"/>
    </row>
    <row r="1014" ht="15.75" customHeight="1">
      <c r="C1014" s="176"/>
      <c r="E1014" s="177"/>
      <c r="F1014" s="178"/>
      <c r="G1014" s="179"/>
    </row>
    <row r="1015" ht="15.75" customHeight="1">
      <c r="C1015" s="176"/>
      <c r="E1015" s="177"/>
      <c r="F1015" s="178"/>
      <c r="G1015" s="179"/>
    </row>
    <row r="1016" ht="15.75" customHeight="1">
      <c r="C1016" s="176"/>
      <c r="E1016" s="177"/>
      <c r="F1016" s="178"/>
      <c r="G1016" s="179"/>
    </row>
    <row r="1017" ht="15.75" customHeight="1">
      <c r="C1017" s="176"/>
      <c r="E1017" s="177"/>
      <c r="F1017" s="178"/>
      <c r="G1017" s="179"/>
    </row>
    <row r="1018" ht="15.75" customHeight="1">
      <c r="C1018" s="176"/>
      <c r="E1018" s="177"/>
      <c r="F1018" s="178"/>
      <c r="G1018" s="179"/>
    </row>
    <row r="1019" ht="15.75" customHeight="1">
      <c r="C1019" s="176"/>
      <c r="E1019" s="177"/>
      <c r="F1019" s="178"/>
      <c r="G1019" s="179"/>
    </row>
    <row r="1020" ht="15.75" customHeight="1">
      <c r="C1020" s="176"/>
      <c r="E1020" s="177"/>
      <c r="F1020" s="178"/>
      <c r="G1020" s="179"/>
    </row>
    <row r="1021" ht="15.75" customHeight="1">
      <c r="C1021" s="176"/>
      <c r="E1021" s="177"/>
      <c r="F1021" s="178"/>
      <c r="G1021" s="179"/>
    </row>
    <row r="1022" ht="15.75" customHeight="1">
      <c r="C1022" s="176"/>
      <c r="E1022" s="177"/>
      <c r="F1022" s="178"/>
      <c r="G1022" s="179"/>
    </row>
    <row r="1023" ht="15.75" customHeight="1">
      <c r="C1023" s="176"/>
      <c r="E1023" s="177"/>
      <c r="F1023" s="178"/>
      <c r="G1023" s="179"/>
    </row>
    <row r="1024" ht="15.75" customHeight="1">
      <c r="C1024" s="176"/>
      <c r="E1024" s="177"/>
      <c r="F1024" s="178"/>
      <c r="G1024" s="179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180"/>
      <c r="B1" s="181" t="s">
        <v>174</v>
      </c>
      <c r="C1" s="182">
        <f>SUM(C3:C50)</f>
        <v>64312000</v>
      </c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</row>
    <row r="2" ht="45.0" customHeight="1">
      <c r="A2" s="184" t="s">
        <v>2</v>
      </c>
      <c r="B2" s="185" t="s">
        <v>5</v>
      </c>
      <c r="C2" s="185" t="s">
        <v>175</v>
      </c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</row>
    <row r="3" ht="16.5" customHeight="1">
      <c r="A3" s="186" t="s">
        <v>176</v>
      </c>
      <c r="B3" s="187">
        <v>44743.0</v>
      </c>
      <c r="C3" s="188">
        <v>2247500.0</v>
      </c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</row>
    <row r="4" ht="16.5" customHeight="1">
      <c r="A4" s="186" t="s">
        <v>177</v>
      </c>
      <c r="B4" s="187">
        <v>44744.0</v>
      </c>
      <c r="C4" s="188">
        <v>619000.0</v>
      </c>
      <c r="D4" s="189"/>
      <c r="E4" s="189"/>
      <c r="F4" s="189"/>
      <c r="G4" s="189"/>
      <c r="H4" s="189"/>
      <c r="I4" s="189"/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</row>
    <row r="5" ht="16.5" customHeight="1">
      <c r="A5" s="186" t="s">
        <v>178</v>
      </c>
      <c r="B5" s="187">
        <v>44745.0</v>
      </c>
      <c r="C5" s="188">
        <v>2582000.0</v>
      </c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</row>
    <row r="6" ht="16.5" customHeight="1">
      <c r="A6" s="186" t="s">
        <v>179</v>
      </c>
      <c r="B6" s="187">
        <v>44746.0</v>
      </c>
      <c r="C6" s="190">
        <v>465000.0</v>
      </c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</row>
    <row r="7" ht="16.5" customHeight="1">
      <c r="A7" s="186" t="s">
        <v>180</v>
      </c>
      <c r="B7" s="187">
        <v>44747.0</v>
      </c>
      <c r="C7" s="188">
        <v>2347000.0</v>
      </c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</row>
    <row r="8" ht="16.5" customHeight="1">
      <c r="A8" s="186" t="s">
        <v>181</v>
      </c>
      <c r="B8" s="187">
        <v>44748.0</v>
      </c>
      <c r="C8" s="188">
        <v>4182000.0</v>
      </c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</row>
    <row r="9" ht="16.5" customHeight="1">
      <c r="A9" s="186" t="s">
        <v>182</v>
      </c>
      <c r="B9" s="187">
        <v>44749.0</v>
      </c>
      <c r="C9" s="190">
        <v>575000.0</v>
      </c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</row>
    <row r="10" ht="16.5" customHeight="1">
      <c r="A10" s="186" t="s">
        <v>183</v>
      </c>
      <c r="B10" s="187">
        <v>44750.0</v>
      </c>
      <c r="C10" s="188">
        <v>464500.0</v>
      </c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</row>
    <row r="11" ht="16.5" customHeight="1">
      <c r="A11" s="186" t="s">
        <v>184</v>
      </c>
      <c r="B11" s="187">
        <v>44751.0</v>
      </c>
      <c r="C11" s="188">
        <v>360000.0</v>
      </c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</row>
    <row r="12" ht="16.5" customHeight="1">
      <c r="A12" s="186" t="s">
        <v>185</v>
      </c>
      <c r="B12" s="187">
        <v>44752.0</v>
      </c>
      <c r="C12" s="191">
        <v>240000.0</v>
      </c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</row>
    <row r="13" ht="16.5" customHeight="1">
      <c r="A13" s="186" t="s">
        <v>186</v>
      </c>
      <c r="B13" s="187">
        <v>44753.0</v>
      </c>
      <c r="C13" s="188">
        <v>740000.0</v>
      </c>
      <c r="D13" s="189"/>
      <c r="E13" s="189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89"/>
      <c r="U13" s="189"/>
      <c r="V13" s="189"/>
    </row>
    <row r="14" ht="18.75" customHeight="1">
      <c r="A14" s="186" t="s">
        <v>187</v>
      </c>
      <c r="B14" s="187">
        <v>44754.0</v>
      </c>
      <c r="C14" s="190">
        <v>4247000.0</v>
      </c>
      <c r="D14" s="189"/>
      <c r="E14" s="189"/>
      <c r="F14" s="189"/>
      <c r="G14" s="189"/>
      <c r="H14" s="189"/>
      <c r="I14" s="189"/>
      <c r="J14" s="189"/>
      <c r="K14" s="189"/>
      <c r="L14" s="189"/>
      <c r="M14" s="189"/>
      <c r="N14" s="189"/>
      <c r="O14" s="189"/>
      <c r="P14" s="189"/>
      <c r="Q14" s="189"/>
      <c r="R14" s="189"/>
      <c r="S14" s="189"/>
      <c r="T14" s="189"/>
      <c r="U14" s="189"/>
      <c r="V14" s="189"/>
    </row>
    <row r="15" ht="16.5" customHeight="1">
      <c r="A15" s="186" t="s">
        <v>188</v>
      </c>
      <c r="B15" s="187">
        <v>44755.0</v>
      </c>
      <c r="C15" s="188">
        <v>6480000.0</v>
      </c>
      <c r="D15" s="189"/>
      <c r="E15" s="189"/>
      <c r="F15" s="189"/>
      <c r="G15" s="189"/>
      <c r="H15" s="189"/>
      <c r="I15" s="189"/>
      <c r="J15" s="189"/>
      <c r="K15" s="189"/>
      <c r="L15" s="189"/>
      <c r="M15" s="189"/>
      <c r="N15" s="189"/>
      <c r="O15" s="189"/>
      <c r="P15" s="189"/>
      <c r="Q15" s="189"/>
      <c r="R15" s="189"/>
      <c r="S15" s="189"/>
      <c r="T15" s="189"/>
      <c r="U15" s="189"/>
      <c r="V15" s="189"/>
    </row>
    <row r="16" ht="16.5" customHeight="1">
      <c r="A16" s="186" t="s">
        <v>189</v>
      </c>
      <c r="B16" s="187">
        <v>44756.0</v>
      </c>
      <c r="C16" s="190">
        <v>401000.0</v>
      </c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</row>
    <row r="17" ht="16.5" customHeight="1">
      <c r="A17" s="186" t="s">
        <v>190</v>
      </c>
      <c r="B17" s="187">
        <v>44757.0</v>
      </c>
      <c r="C17" s="190">
        <v>2387000.0</v>
      </c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9"/>
      <c r="R17" s="189"/>
      <c r="S17" s="189"/>
      <c r="T17" s="189"/>
      <c r="U17" s="189"/>
      <c r="V17" s="189"/>
    </row>
    <row r="18" ht="16.5" customHeight="1">
      <c r="A18" s="186" t="s">
        <v>191</v>
      </c>
      <c r="B18" s="187">
        <v>44758.0</v>
      </c>
      <c r="C18" s="192" t="s">
        <v>192</v>
      </c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</row>
    <row r="19" ht="16.5" customHeight="1">
      <c r="A19" s="186" t="s">
        <v>193</v>
      </c>
      <c r="B19" s="187">
        <v>44759.0</v>
      </c>
      <c r="C19" s="192" t="s">
        <v>192</v>
      </c>
      <c r="D19" s="189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</row>
    <row r="20" ht="16.5" customHeight="1">
      <c r="A20" s="186" t="s">
        <v>194</v>
      </c>
      <c r="B20" s="187">
        <v>44760.0</v>
      </c>
      <c r="C20" s="192" t="s">
        <v>192</v>
      </c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</row>
    <row r="21" ht="16.5" customHeight="1">
      <c r="A21" s="186" t="s">
        <v>195</v>
      </c>
      <c r="B21" s="187">
        <v>44761.0</v>
      </c>
      <c r="C21" s="190">
        <v>768000.0</v>
      </c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</row>
    <row r="22" ht="16.5" customHeight="1">
      <c r="A22" s="186" t="s">
        <v>196</v>
      </c>
      <c r="B22" s="187">
        <v>44762.0</v>
      </c>
      <c r="C22" s="190">
        <v>1754000.0</v>
      </c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</row>
    <row r="23" ht="16.5" customHeight="1">
      <c r="A23" s="186" t="s">
        <v>197</v>
      </c>
      <c r="B23" s="187">
        <v>44763.0</v>
      </c>
      <c r="C23" s="188">
        <v>840000.0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</row>
    <row r="24" ht="16.5" customHeight="1">
      <c r="A24" s="186" t="s">
        <v>198</v>
      </c>
      <c r="B24" s="187">
        <v>44764.0</v>
      </c>
      <c r="C24" s="188">
        <v>787000.0</v>
      </c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</row>
    <row r="25" ht="16.5" customHeight="1">
      <c r="A25" s="186" t="s">
        <v>199</v>
      </c>
      <c r="B25" s="187">
        <v>44765.0</v>
      </c>
      <c r="C25" s="188">
        <v>2798000.0</v>
      </c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</row>
    <row r="26" ht="16.5" customHeight="1">
      <c r="A26" s="186" t="s">
        <v>200</v>
      </c>
      <c r="B26" s="187">
        <v>44766.0</v>
      </c>
      <c r="C26" s="193">
        <v>3736000.0</v>
      </c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</row>
    <row r="27" ht="16.5" customHeight="1">
      <c r="A27" s="186" t="s">
        <v>201</v>
      </c>
      <c r="B27" s="187">
        <v>44767.0</v>
      </c>
      <c r="C27" s="193">
        <v>2317000.0</v>
      </c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</row>
    <row r="28" ht="16.5" customHeight="1">
      <c r="A28" s="186" t="s">
        <v>202</v>
      </c>
      <c r="B28" s="187">
        <v>44768.0</v>
      </c>
      <c r="C28" s="193">
        <v>1661000.0</v>
      </c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</row>
    <row r="29" ht="16.5" customHeight="1">
      <c r="A29" s="186" t="s">
        <v>203</v>
      </c>
      <c r="B29" s="187">
        <v>44769.0</v>
      </c>
      <c r="C29" s="193">
        <v>3389000.0</v>
      </c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</row>
    <row r="30" ht="16.5" customHeight="1">
      <c r="A30" s="186" t="s">
        <v>204</v>
      </c>
      <c r="B30" s="187">
        <v>44770.0</v>
      </c>
      <c r="C30" s="193">
        <v>2276000.0</v>
      </c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</row>
    <row r="31" ht="16.5" customHeight="1">
      <c r="A31" s="186" t="s">
        <v>205</v>
      </c>
      <c r="B31" s="187">
        <v>44771.0</v>
      </c>
      <c r="C31" s="194">
        <v>8056000.0</v>
      </c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</row>
    <row r="32" ht="16.5" customHeight="1">
      <c r="A32" s="186" t="s">
        <v>206</v>
      </c>
      <c r="B32" s="187">
        <v>44772.0</v>
      </c>
      <c r="C32" s="193">
        <v>2467000.0</v>
      </c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</row>
    <row r="33" ht="16.5" customHeight="1">
      <c r="A33" s="186" t="s">
        <v>207</v>
      </c>
      <c r="B33" s="187">
        <v>44773.0</v>
      </c>
      <c r="C33" s="193">
        <v>5126000.0</v>
      </c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</row>
    <row r="34" ht="16.5" customHeight="1">
      <c r="A34" s="183"/>
      <c r="B34" s="183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</row>
    <row r="35" ht="16.5" customHeight="1">
      <c r="A35" s="183"/>
      <c r="B35" s="183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</row>
    <row r="36" ht="16.5" customHeight="1">
      <c r="A36" s="183"/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</row>
    <row r="37" ht="16.5" customHeight="1">
      <c r="A37" s="183"/>
      <c r="B37" s="183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</row>
    <row r="38" ht="16.5" customHeight="1">
      <c r="A38" s="183"/>
      <c r="B38" s="183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</row>
    <row r="39" ht="16.5" customHeight="1">
      <c r="A39" s="183"/>
      <c r="B39" s="183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</row>
    <row r="40" ht="16.5" customHeight="1">
      <c r="A40" s="183"/>
      <c r="B40" s="183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</row>
    <row r="41" ht="16.5" customHeight="1">
      <c r="A41" s="183"/>
      <c r="B41" s="183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</row>
    <row r="42" ht="16.5" customHeight="1">
      <c r="A42" s="183"/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</row>
    <row r="43" ht="16.5" customHeight="1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</row>
    <row r="44" ht="16.5" customHeight="1">
      <c r="A44" s="183"/>
      <c r="B44" s="183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</row>
    <row r="45" ht="16.5" customHeight="1">
      <c r="A45" s="183"/>
      <c r="B45" s="183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</row>
    <row r="46" ht="16.5" customHeight="1">
      <c r="A46" s="183"/>
      <c r="B46" s="183"/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</row>
    <row r="47" ht="16.5" customHeight="1">
      <c r="A47" s="183"/>
      <c r="B47" s="183"/>
      <c r="C47" s="183"/>
      <c r="D47" s="183"/>
      <c r="E47" s="183"/>
      <c r="F47" s="183"/>
      <c r="G47" s="183"/>
      <c r="H47" s="183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</row>
    <row r="48" ht="16.5" customHeight="1">
      <c r="A48" s="183"/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</row>
    <row r="49" ht="16.5" customHeight="1">
      <c r="A49" s="183"/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</row>
    <row r="50" ht="16.5" customHeight="1">
      <c r="A50" s="180"/>
      <c r="B50" s="195"/>
      <c r="C50" s="196"/>
      <c r="D50" s="183"/>
      <c r="E50" s="183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</row>
    <row r="51" ht="16.5" customHeight="1">
      <c r="A51" s="180"/>
      <c r="B51" s="195"/>
      <c r="C51" s="196"/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</row>
    <row r="52" ht="16.5" customHeight="1">
      <c r="A52" s="180"/>
      <c r="B52" s="195"/>
      <c r="C52" s="196"/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</row>
    <row r="53" ht="16.5" customHeight="1">
      <c r="A53" s="180"/>
      <c r="B53" s="195"/>
      <c r="C53" s="196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</row>
    <row r="54" ht="16.5" customHeight="1">
      <c r="A54" s="180"/>
      <c r="B54" s="195"/>
      <c r="C54" s="196"/>
      <c r="D54" s="183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</row>
    <row r="55" ht="16.5" customHeight="1">
      <c r="A55" s="180"/>
      <c r="B55" s="195"/>
      <c r="C55" s="196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</row>
    <row r="56" ht="16.5" customHeight="1">
      <c r="A56" s="180"/>
      <c r="B56" s="195"/>
      <c r="C56" s="196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</row>
    <row r="57" ht="16.5" customHeight="1">
      <c r="A57" s="180"/>
      <c r="B57" s="195"/>
      <c r="C57" s="196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</row>
    <row r="58" ht="16.5" customHeight="1">
      <c r="A58" s="180"/>
      <c r="B58" s="195"/>
      <c r="C58" s="196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</row>
    <row r="59" ht="16.5" customHeight="1">
      <c r="A59" s="180"/>
      <c r="B59" s="195"/>
      <c r="C59" s="196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</row>
    <row r="60" ht="16.5" customHeight="1">
      <c r="A60" s="180"/>
      <c r="B60" s="195"/>
      <c r="C60" s="196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</row>
    <row r="61" ht="16.5" customHeight="1">
      <c r="A61" s="180"/>
      <c r="B61" s="195"/>
      <c r="C61" s="196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</row>
    <row r="62" ht="16.5" customHeight="1">
      <c r="A62" s="180"/>
      <c r="B62" s="195"/>
      <c r="C62" s="196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</row>
    <row r="63" ht="16.5" customHeight="1">
      <c r="A63" s="180"/>
      <c r="B63" s="195"/>
      <c r="C63" s="196"/>
      <c r="D63" s="183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</row>
    <row r="64" ht="16.5" customHeight="1">
      <c r="A64" s="180"/>
      <c r="B64" s="195"/>
      <c r="C64" s="196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</row>
    <row r="65" ht="16.5" customHeight="1">
      <c r="A65" s="180"/>
      <c r="B65" s="195"/>
      <c r="C65" s="196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</row>
    <row r="66" ht="16.5" customHeight="1">
      <c r="A66" s="180"/>
      <c r="B66" s="195"/>
      <c r="C66" s="196"/>
      <c r="D66" s="183"/>
      <c r="E66" s="183"/>
      <c r="F66" s="183"/>
      <c r="G66" s="183"/>
      <c r="H66" s="183"/>
      <c r="I66" s="183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</row>
    <row r="67" ht="16.5" customHeight="1">
      <c r="A67" s="180"/>
      <c r="B67" s="195"/>
      <c r="C67" s="196"/>
      <c r="D67" s="183"/>
      <c r="E67" s="183"/>
      <c r="F67" s="183"/>
      <c r="G67" s="183"/>
      <c r="H67" s="183"/>
      <c r="I67" s="183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</row>
    <row r="68" ht="16.5" customHeight="1">
      <c r="A68" s="180"/>
      <c r="B68" s="195"/>
      <c r="C68" s="196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</row>
    <row r="69" ht="16.5" customHeight="1">
      <c r="A69" s="180"/>
      <c r="B69" s="195"/>
      <c r="C69" s="196"/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</row>
    <row r="70" ht="16.5" customHeight="1">
      <c r="A70" s="180"/>
      <c r="B70" s="195"/>
      <c r="C70" s="196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</row>
    <row r="71" ht="16.5" customHeight="1">
      <c r="A71" s="180"/>
      <c r="B71" s="195"/>
      <c r="C71" s="196"/>
      <c r="D71" s="183"/>
      <c r="E71" s="183"/>
      <c r="F71" s="183"/>
      <c r="G71" s="183"/>
      <c r="H71" s="183"/>
      <c r="I71" s="183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</row>
    <row r="72" ht="16.5" customHeight="1">
      <c r="A72" s="180"/>
      <c r="B72" s="195"/>
      <c r="C72" s="196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</row>
    <row r="73" ht="16.5" customHeight="1">
      <c r="A73" s="180"/>
      <c r="B73" s="195"/>
      <c r="C73" s="196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</row>
    <row r="74" ht="16.5" customHeight="1">
      <c r="A74" s="180"/>
      <c r="B74" s="195"/>
      <c r="C74" s="196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</row>
    <row r="75" ht="16.5" customHeight="1">
      <c r="A75" s="180"/>
      <c r="B75" s="195"/>
      <c r="C75" s="196"/>
      <c r="D75" s="183"/>
      <c r="E75" s="183"/>
      <c r="F75" s="183"/>
      <c r="G75" s="183"/>
      <c r="H75" s="183"/>
      <c r="I75" s="183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</row>
    <row r="76" ht="16.5" customHeight="1">
      <c r="A76" s="180"/>
      <c r="B76" s="195"/>
      <c r="C76" s="196"/>
      <c r="D76" s="183"/>
      <c r="E76" s="183"/>
      <c r="F76" s="183"/>
      <c r="G76" s="183"/>
      <c r="H76" s="183"/>
      <c r="I76" s="183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</row>
    <row r="77" ht="16.5" customHeight="1">
      <c r="A77" s="180"/>
      <c r="B77" s="195"/>
      <c r="C77" s="196"/>
      <c r="D77" s="183"/>
      <c r="E77" s="183"/>
      <c r="F77" s="183"/>
      <c r="G77" s="183"/>
      <c r="H77" s="183"/>
      <c r="I77" s="183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</row>
    <row r="78" ht="16.5" customHeight="1">
      <c r="A78" s="180"/>
      <c r="B78" s="195"/>
      <c r="C78" s="196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</row>
    <row r="79" ht="16.5" customHeight="1">
      <c r="A79" s="180"/>
      <c r="B79" s="195"/>
      <c r="C79" s="196"/>
      <c r="D79" s="183"/>
      <c r="E79" s="183"/>
      <c r="F79" s="183"/>
      <c r="G79" s="183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</row>
    <row r="80" ht="16.5" customHeight="1">
      <c r="A80" s="180"/>
      <c r="B80" s="195"/>
      <c r="C80" s="196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</row>
    <row r="81" ht="16.5" customHeight="1">
      <c r="A81" s="180"/>
      <c r="B81" s="195"/>
      <c r="C81" s="196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</row>
    <row r="82" ht="16.5" customHeight="1">
      <c r="A82" s="180"/>
      <c r="B82" s="195"/>
      <c r="C82" s="196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</row>
    <row r="83" ht="16.5" customHeight="1">
      <c r="A83" s="180"/>
      <c r="B83" s="195"/>
      <c r="C83" s="196"/>
      <c r="D83" s="183"/>
      <c r="E83" s="183"/>
      <c r="F83" s="183"/>
      <c r="G83" s="183"/>
      <c r="H83" s="183"/>
      <c r="I83" s="183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</row>
    <row r="84" ht="16.5" customHeight="1">
      <c r="A84" s="180"/>
      <c r="B84" s="195"/>
      <c r="C84" s="196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</row>
    <row r="85" ht="16.5" customHeight="1">
      <c r="A85" s="180"/>
      <c r="B85" s="195"/>
      <c r="C85" s="196"/>
      <c r="D85" s="183"/>
      <c r="E85" s="183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</row>
    <row r="86" ht="16.5" customHeight="1">
      <c r="A86" s="180"/>
      <c r="B86" s="195"/>
      <c r="C86" s="196"/>
      <c r="D86" s="183"/>
      <c r="E86" s="183"/>
      <c r="F86" s="183"/>
      <c r="G86" s="183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</row>
    <row r="87" ht="16.5" customHeight="1">
      <c r="A87" s="180"/>
      <c r="B87" s="195"/>
      <c r="C87" s="196"/>
      <c r="D87" s="183"/>
      <c r="E87" s="183"/>
      <c r="F87" s="183"/>
      <c r="G87" s="183"/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</row>
    <row r="88" ht="16.5" customHeight="1">
      <c r="A88" s="180"/>
      <c r="B88" s="195"/>
      <c r="C88" s="196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</row>
    <row r="89" ht="16.5" customHeight="1">
      <c r="A89" s="180"/>
      <c r="B89" s="195"/>
      <c r="C89" s="196"/>
      <c r="D89" s="183"/>
      <c r="E89" s="183"/>
      <c r="F89" s="183"/>
      <c r="G89" s="183"/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</row>
    <row r="90" ht="16.5" customHeight="1">
      <c r="A90" s="180"/>
      <c r="B90" s="195"/>
      <c r="C90" s="196"/>
      <c r="D90" s="183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</row>
    <row r="91" ht="16.5" customHeight="1">
      <c r="A91" s="180"/>
      <c r="B91" s="195"/>
      <c r="C91" s="196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</row>
    <row r="92" ht="16.5" customHeight="1">
      <c r="A92" s="180"/>
      <c r="B92" s="195"/>
      <c r="C92" s="196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</row>
    <row r="93" ht="16.5" customHeight="1">
      <c r="A93" s="180"/>
      <c r="B93" s="195"/>
      <c r="C93" s="196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</row>
    <row r="94" ht="16.5" customHeight="1">
      <c r="A94" s="180"/>
      <c r="B94" s="195"/>
      <c r="C94" s="196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</row>
    <row r="95" ht="16.5" customHeight="1">
      <c r="A95" s="180"/>
      <c r="B95" s="195"/>
      <c r="C95" s="196"/>
      <c r="D95" s="183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</row>
    <row r="96" ht="16.5" customHeight="1">
      <c r="A96" s="180"/>
      <c r="B96" s="195"/>
      <c r="C96" s="196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</row>
    <row r="97" ht="16.5" customHeight="1">
      <c r="A97" s="180"/>
      <c r="B97" s="195"/>
      <c r="C97" s="196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</row>
    <row r="98" ht="16.5" customHeight="1">
      <c r="A98" s="180"/>
      <c r="B98" s="195"/>
      <c r="C98" s="196"/>
      <c r="D98" s="183"/>
      <c r="E98" s="183"/>
      <c r="F98" s="183"/>
      <c r="G98" s="183"/>
      <c r="H98" s="183"/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</row>
    <row r="99" ht="16.5" customHeight="1">
      <c r="A99" s="180"/>
      <c r="B99" s="195"/>
      <c r="C99" s="196"/>
      <c r="D99" s="183"/>
      <c r="E99" s="183"/>
      <c r="F99" s="183"/>
      <c r="G99" s="183"/>
      <c r="H99" s="183"/>
      <c r="I99" s="183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</row>
    <row r="100" ht="16.5" customHeight="1">
      <c r="A100" s="180"/>
      <c r="B100" s="195"/>
      <c r="C100" s="196"/>
      <c r="D100" s="183"/>
      <c r="E100" s="183"/>
      <c r="F100" s="183"/>
      <c r="G100" s="183"/>
      <c r="H100" s="183"/>
      <c r="I100" s="183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</row>
    <row r="101" ht="16.5" customHeight="1">
      <c r="A101" s="180"/>
      <c r="B101" s="195"/>
      <c r="C101" s="196"/>
      <c r="D101" s="183"/>
      <c r="E101" s="183"/>
      <c r="F101" s="183"/>
      <c r="G101" s="183"/>
      <c r="H101" s="183"/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</row>
    <row r="102" ht="16.5" customHeight="1">
      <c r="A102" s="180"/>
      <c r="B102" s="195"/>
      <c r="C102" s="196"/>
      <c r="D102" s="183"/>
      <c r="E102" s="183"/>
      <c r="F102" s="183"/>
      <c r="G102" s="183"/>
      <c r="H102" s="183"/>
      <c r="I102" s="183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</row>
    <row r="103" ht="16.5" customHeight="1">
      <c r="A103" s="180"/>
      <c r="B103" s="195"/>
      <c r="C103" s="196"/>
      <c r="D103" s="183"/>
      <c r="E103" s="183"/>
      <c r="F103" s="183"/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</row>
    <row r="104" ht="16.5" customHeight="1">
      <c r="A104" s="180"/>
      <c r="B104" s="195"/>
      <c r="C104" s="196"/>
      <c r="D104" s="183"/>
      <c r="E104" s="183"/>
      <c r="F104" s="183"/>
      <c r="G104" s="183"/>
      <c r="H104" s="183"/>
      <c r="I104" s="183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</row>
    <row r="105" ht="16.5" customHeight="1">
      <c r="A105" s="180"/>
      <c r="B105" s="195"/>
      <c r="C105" s="196"/>
      <c r="D105" s="183"/>
      <c r="E105" s="183"/>
      <c r="F105" s="183"/>
      <c r="G105" s="183"/>
      <c r="H105" s="183"/>
      <c r="I105" s="183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</row>
    <row r="106" ht="16.5" customHeight="1">
      <c r="A106" s="180"/>
      <c r="B106" s="195"/>
      <c r="C106" s="196"/>
      <c r="D106" s="183"/>
      <c r="E106" s="183"/>
      <c r="F106" s="183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</row>
    <row r="107" ht="16.5" customHeight="1">
      <c r="A107" s="180"/>
      <c r="B107" s="195"/>
      <c r="C107" s="196"/>
      <c r="D107" s="183"/>
      <c r="E107" s="183"/>
      <c r="F107" s="183"/>
      <c r="G107" s="183"/>
      <c r="H107" s="183"/>
      <c r="I107" s="183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</row>
    <row r="108" ht="16.5" customHeight="1">
      <c r="A108" s="180"/>
      <c r="B108" s="195"/>
      <c r="C108" s="196"/>
      <c r="D108" s="183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</row>
    <row r="109" ht="16.5" customHeight="1">
      <c r="A109" s="180"/>
      <c r="B109" s="195"/>
      <c r="C109" s="196"/>
      <c r="D109" s="183"/>
      <c r="E109" s="183"/>
      <c r="F109" s="183"/>
      <c r="G109" s="183"/>
      <c r="H109" s="183"/>
      <c r="I109" s="183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</row>
    <row r="110" ht="16.5" customHeight="1">
      <c r="A110" s="180"/>
      <c r="B110" s="195"/>
      <c r="C110" s="196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</row>
    <row r="111" ht="16.5" customHeight="1">
      <c r="A111" s="180"/>
      <c r="B111" s="195"/>
      <c r="C111" s="196"/>
      <c r="D111" s="183"/>
      <c r="E111" s="183"/>
      <c r="F111" s="183"/>
      <c r="G111" s="183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</row>
    <row r="112" ht="16.5" customHeight="1">
      <c r="A112" s="180"/>
      <c r="B112" s="195"/>
      <c r="C112" s="196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</row>
    <row r="113" ht="16.5" customHeight="1">
      <c r="A113" s="180"/>
      <c r="B113" s="195"/>
      <c r="C113" s="196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</row>
    <row r="114" ht="16.5" customHeight="1">
      <c r="A114" s="180"/>
      <c r="B114" s="195"/>
      <c r="C114" s="196"/>
      <c r="D114" s="183"/>
      <c r="E114" s="183"/>
      <c r="F114" s="183"/>
      <c r="G114" s="183"/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</row>
    <row r="115" ht="16.5" customHeight="1">
      <c r="A115" s="180"/>
      <c r="B115" s="195"/>
      <c r="C115" s="196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</row>
    <row r="116" ht="16.5" customHeight="1">
      <c r="A116" s="180"/>
      <c r="B116" s="195"/>
      <c r="C116" s="196"/>
      <c r="D116" s="183"/>
      <c r="E116" s="183"/>
      <c r="F116" s="183"/>
      <c r="G116" s="183"/>
      <c r="H116" s="183"/>
      <c r="I116" s="183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</row>
    <row r="117" ht="16.5" customHeight="1">
      <c r="A117" s="180"/>
      <c r="B117" s="195"/>
      <c r="C117" s="196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</row>
    <row r="118" ht="16.5" customHeight="1">
      <c r="A118" s="180"/>
      <c r="B118" s="195"/>
      <c r="C118" s="196"/>
      <c r="D118" s="183"/>
      <c r="E118" s="183"/>
      <c r="F118" s="183"/>
      <c r="G118" s="183"/>
      <c r="H118" s="183"/>
      <c r="I118" s="183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</row>
    <row r="119" ht="16.5" customHeight="1">
      <c r="A119" s="180"/>
      <c r="B119" s="195"/>
      <c r="C119" s="196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</row>
    <row r="120" ht="16.5" customHeight="1">
      <c r="A120" s="180"/>
      <c r="B120" s="195"/>
      <c r="C120" s="196"/>
      <c r="D120" s="183"/>
      <c r="E120" s="183"/>
      <c r="F120" s="183"/>
      <c r="G120" s="183"/>
      <c r="H120" s="183"/>
      <c r="I120" s="183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</row>
    <row r="121" ht="16.5" customHeight="1">
      <c r="A121" s="180"/>
      <c r="B121" s="195"/>
      <c r="C121" s="196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</row>
    <row r="122" ht="16.5" customHeight="1">
      <c r="A122" s="180"/>
      <c r="B122" s="195"/>
      <c r="C122" s="196"/>
      <c r="D122" s="183"/>
      <c r="E122" s="183"/>
      <c r="F122" s="183"/>
      <c r="G122" s="183"/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</row>
    <row r="123" ht="16.5" customHeight="1">
      <c r="A123" s="180"/>
      <c r="B123" s="195"/>
      <c r="C123" s="196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</row>
    <row r="124" ht="16.5" customHeight="1">
      <c r="A124" s="180"/>
      <c r="B124" s="195"/>
      <c r="C124" s="196"/>
      <c r="D124" s="183"/>
      <c r="E124" s="183"/>
      <c r="F124" s="183"/>
      <c r="G124" s="183"/>
      <c r="H124" s="183"/>
      <c r="I124" s="183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</row>
    <row r="125" ht="16.5" customHeight="1">
      <c r="A125" s="180"/>
      <c r="B125" s="195"/>
      <c r="C125" s="196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</row>
    <row r="126" ht="16.5" customHeight="1">
      <c r="A126" s="180"/>
      <c r="B126" s="195"/>
      <c r="C126" s="196"/>
      <c r="D126" s="183"/>
      <c r="E126" s="183"/>
      <c r="F126" s="183"/>
      <c r="G126" s="183"/>
      <c r="H126" s="183"/>
      <c r="I126" s="183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</row>
    <row r="127" ht="16.5" customHeight="1">
      <c r="A127" s="180"/>
      <c r="B127" s="195"/>
      <c r="C127" s="196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</row>
    <row r="128" ht="16.5" customHeight="1">
      <c r="A128" s="180"/>
      <c r="B128" s="195"/>
      <c r="C128" s="196"/>
      <c r="D128" s="183"/>
      <c r="E128" s="183"/>
      <c r="F128" s="183"/>
      <c r="G128" s="183"/>
      <c r="H128" s="183"/>
      <c r="I128" s="183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</row>
    <row r="129" ht="16.5" customHeight="1">
      <c r="A129" s="180"/>
      <c r="B129" s="195"/>
      <c r="C129" s="196"/>
      <c r="D129" s="183"/>
      <c r="E129" s="183"/>
      <c r="F129" s="183"/>
      <c r="G129" s="183"/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</row>
    <row r="130" ht="16.5" customHeight="1">
      <c r="A130" s="180"/>
      <c r="B130" s="195"/>
      <c r="C130" s="196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</row>
    <row r="131" ht="16.5" customHeight="1">
      <c r="A131" s="180"/>
      <c r="B131" s="195"/>
      <c r="C131" s="196"/>
      <c r="D131" s="183"/>
      <c r="E131" s="183"/>
      <c r="F131" s="183"/>
      <c r="G131" s="183"/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</row>
    <row r="132" ht="16.5" customHeight="1">
      <c r="A132" s="180"/>
      <c r="B132" s="195"/>
      <c r="C132" s="196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</row>
    <row r="133" ht="16.5" customHeight="1">
      <c r="A133" s="180"/>
      <c r="B133" s="195"/>
      <c r="C133" s="196"/>
      <c r="D133" s="183"/>
      <c r="E133" s="183"/>
      <c r="F133" s="183"/>
      <c r="G133" s="183"/>
      <c r="H133" s="183"/>
      <c r="I133" s="183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</row>
    <row r="134" ht="16.5" customHeight="1">
      <c r="A134" s="180"/>
      <c r="B134" s="195"/>
      <c r="C134" s="196"/>
      <c r="D134" s="183"/>
      <c r="E134" s="183"/>
      <c r="F134" s="183"/>
      <c r="G134" s="183"/>
      <c r="H134" s="183"/>
      <c r="I134" s="183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</row>
    <row r="135" ht="16.5" customHeight="1">
      <c r="A135" s="180"/>
      <c r="B135" s="195"/>
      <c r="C135" s="196"/>
      <c r="D135" s="183"/>
      <c r="E135" s="183"/>
      <c r="F135" s="183"/>
      <c r="G135" s="183"/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</row>
    <row r="136" ht="16.5" customHeight="1">
      <c r="A136" s="180"/>
      <c r="B136" s="195"/>
      <c r="C136" s="196"/>
      <c r="D136" s="183"/>
      <c r="E136" s="183"/>
      <c r="F136" s="183"/>
      <c r="G136" s="183"/>
      <c r="H136" s="183"/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</row>
    <row r="137" ht="16.5" customHeight="1">
      <c r="A137" s="180"/>
      <c r="B137" s="195"/>
      <c r="C137" s="196"/>
      <c r="D137" s="183"/>
      <c r="E137" s="183"/>
      <c r="F137" s="183"/>
      <c r="G137" s="183"/>
      <c r="H137" s="183"/>
      <c r="I137" s="183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</row>
    <row r="138" ht="16.5" customHeight="1">
      <c r="A138" s="180"/>
      <c r="B138" s="195"/>
      <c r="C138" s="196"/>
      <c r="D138" s="183"/>
      <c r="E138" s="183"/>
      <c r="F138" s="183"/>
      <c r="G138" s="183"/>
      <c r="H138" s="183"/>
      <c r="I138" s="183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</row>
    <row r="139" ht="16.5" customHeight="1">
      <c r="A139" s="180"/>
      <c r="B139" s="195"/>
      <c r="C139" s="196"/>
      <c r="D139" s="183"/>
      <c r="E139" s="183"/>
      <c r="F139" s="183"/>
      <c r="G139" s="183"/>
      <c r="H139" s="183"/>
      <c r="I139" s="183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</row>
    <row r="140" ht="16.5" customHeight="1">
      <c r="A140" s="180"/>
      <c r="B140" s="195"/>
      <c r="C140" s="196"/>
      <c r="D140" s="183"/>
      <c r="E140" s="183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</row>
    <row r="141" ht="16.5" customHeight="1">
      <c r="A141" s="180"/>
      <c r="B141" s="195"/>
      <c r="C141" s="196"/>
      <c r="D141" s="183"/>
      <c r="E141" s="183"/>
      <c r="F141" s="183"/>
      <c r="G141" s="183"/>
      <c r="H141" s="183"/>
      <c r="I141" s="183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</row>
    <row r="142" ht="16.5" customHeight="1">
      <c r="A142" s="180"/>
      <c r="B142" s="195"/>
      <c r="C142" s="196"/>
      <c r="D142" s="183"/>
      <c r="E142" s="183"/>
      <c r="F142" s="183"/>
      <c r="G142" s="183"/>
      <c r="H142" s="183"/>
      <c r="I142" s="183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</row>
    <row r="143" ht="16.5" customHeight="1">
      <c r="A143" s="180"/>
      <c r="B143" s="195"/>
      <c r="C143" s="196"/>
      <c r="D143" s="183"/>
      <c r="E143" s="183"/>
      <c r="F143" s="183"/>
      <c r="G143" s="183"/>
      <c r="H143" s="183"/>
      <c r="I143" s="183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</row>
    <row r="144" ht="16.5" customHeight="1">
      <c r="A144" s="180"/>
      <c r="B144" s="195"/>
      <c r="C144" s="196"/>
      <c r="D144" s="183"/>
      <c r="E144" s="183"/>
      <c r="F144" s="183"/>
      <c r="G144" s="183"/>
      <c r="H144" s="183"/>
      <c r="I144" s="183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</row>
    <row r="145" ht="16.5" customHeight="1">
      <c r="A145" s="180"/>
      <c r="B145" s="195"/>
      <c r="C145" s="196"/>
      <c r="D145" s="183"/>
      <c r="E145" s="183"/>
      <c r="F145" s="183"/>
      <c r="G145" s="183"/>
      <c r="H145" s="183"/>
      <c r="I145" s="183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</row>
    <row r="146" ht="16.5" customHeight="1">
      <c r="A146" s="180"/>
      <c r="B146" s="195"/>
      <c r="C146" s="196"/>
      <c r="D146" s="183"/>
      <c r="E146" s="183"/>
      <c r="F146" s="183"/>
      <c r="G146" s="183"/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</row>
    <row r="147" ht="16.5" customHeight="1">
      <c r="A147" s="180"/>
      <c r="B147" s="195"/>
      <c r="C147" s="196"/>
      <c r="D147" s="183"/>
      <c r="E147" s="183"/>
      <c r="F147" s="183"/>
      <c r="G147" s="183"/>
      <c r="H147" s="183"/>
      <c r="I147" s="183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</row>
    <row r="148" ht="16.5" customHeight="1">
      <c r="A148" s="180"/>
      <c r="B148" s="195"/>
      <c r="C148" s="196"/>
      <c r="D148" s="183"/>
      <c r="E148" s="183"/>
      <c r="F148" s="183"/>
      <c r="G148" s="183"/>
      <c r="H148" s="183"/>
      <c r="I148" s="183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</row>
    <row r="149" ht="16.5" customHeight="1">
      <c r="A149" s="180"/>
      <c r="B149" s="195"/>
      <c r="C149" s="196"/>
      <c r="D149" s="183"/>
      <c r="E149" s="183"/>
      <c r="F149" s="183"/>
      <c r="G149" s="183"/>
      <c r="H149" s="183"/>
      <c r="I149" s="183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</row>
    <row r="150" ht="16.5" customHeight="1">
      <c r="A150" s="180"/>
      <c r="B150" s="195"/>
      <c r="C150" s="196"/>
      <c r="D150" s="183"/>
      <c r="E150" s="183"/>
      <c r="F150" s="183"/>
      <c r="G150" s="183"/>
      <c r="H150" s="183"/>
      <c r="I150" s="183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</row>
    <row r="151" ht="16.5" customHeight="1">
      <c r="A151" s="180"/>
      <c r="B151" s="195"/>
      <c r="C151" s="196"/>
      <c r="D151" s="183"/>
      <c r="E151" s="183"/>
      <c r="F151" s="183"/>
      <c r="G151" s="183"/>
      <c r="H151" s="183"/>
      <c r="I151" s="183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</row>
    <row r="152" ht="16.5" customHeight="1">
      <c r="A152" s="180"/>
      <c r="B152" s="195"/>
      <c r="C152" s="196"/>
      <c r="D152" s="183"/>
      <c r="E152" s="183"/>
      <c r="F152" s="183"/>
      <c r="G152" s="183"/>
      <c r="H152" s="183"/>
      <c r="I152" s="183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</row>
    <row r="153" ht="16.5" customHeight="1">
      <c r="A153" s="180"/>
      <c r="B153" s="195"/>
      <c r="C153" s="196"/>
      <c r="D153" s="183"/>
      <c r="E153" s="183"/>
      <c r="F153" s="183"/>
      <c r="G153" s="183"/>
      <c r="H153" s="183"/>
      <c r="I153" s="183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</row>
    <row r="154" ht="16.5" customHeight="1">
      <c r="A154" s="180"/>
      <c r="B154" s="195"/>
      <c r="C154" s="196"/>
      <c r="D154" s="183"/>
      <c r="E154" s="183"/>
      <c r="F154" s="183"/>
      <c r="G154" s="183"/>
      <c r="H154" s="183"/>
      <c r="I154" s="183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</row>
    <row r="155" ht="16.5" customHeight="1">
      <c r="A155" s="180"/>
      <c r="B155" s="195"/>
      <c r="C155" s="196"/>
      <c r="D155" s="183"/>
      <c r="E155" s="183"/>
      <c r="F155" s="183"/>
      <c r="G155" s="183"/>
      <c r="H155" s="183"/>
      <c r="I155" s="183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</row>
    <row r="156" ht="16.5" customHeight="1">
      <c r="A156" s="180"/>
      <c r="B156" s="195"/>
      <c r="C156" s="196"/>
      <c r="D156" s="183"/>
      <c r="E156" s="183"/>
      <c r="F156" s="183"/>
      <c r="G156" s="183"/>
      <c r="H156" s="183"/>
      <c r="I156" s="183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</row>
    <row r="157" ht="16.5" customHeight="1">
      <c r="A157" s="180"/>
      <c r="B157" s="195"/>
      <c r="C157" s="196"/>
      <c r="D157" s="183"/>
      <c r="E157" s="183"/>
      <c r="F157" s="183"/>
      <c r="G157" s="183"/>
      <c r="H157" s="183"/>
      <c r="I157" s="183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</row>
    <row r="158" ht="16.5" customHeight="1">
      <c r="A158" s="180"/>
      <c r="B158" s="195"/>
      <c r="C158" s="196"/>
      <c r="D158" s="183"/>
      <c r="E158" s="183"/>
      <c r="F158" s="183"/>
      <c r="G158" s="183"/>
      <c r="H158" s="183"/>
      <c r="I158" s="183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</row>
    <row r="159" ht="16.5" customHeight="1">
      <c r="A159" s="180"/>
      <c r="B159" s="195"/>
      <c r="C159" s="196"/>
      <c r="D159" s="183"/>
      <c r="E159" s="183"/>
      <c r="F159" s="183"/>
      <c r="G159" s="183"/>
      <c r="H159" s="183"/>
      <c r="I159" s="183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</row>
    <row r="160" ht="16.5" customHeight="1">
      <c r="A160" s="180"/>
      <c r="B160" s="195"/>
      <c r="C160" s="196"/>
      <c r="D160" s="183"/>
      <c r="E160" s="183"/>
      <c r="F160" s="183"/>
      <c r="G160" s="183"/>
      <c r="H160" s="183"/>
      <c r="I160" s="183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</row>
    <row r="161" ht="16.5" customHeight="1">
      <c r="A161" s="180"/>
      <c r="B161" s="195"/>
      <c r="C161" s="196"/>
      <c r="D161" s="183"/>
      <c r="E161" s="183"/>
      <c r="F161" s="183"/>
      <c r="G161" s="183"/>
      <c r="H161" s="183"/>
      <c r="I161" s="183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</row>
    <row r="162" ht="16.5" customHeight="1">
      <c r="A162" s="180"/>
      <c r="B162" s="195"/>
      <c r="C162" s="196"/>
      <c r="D162" s="183"/>
      <c r="E162" s="183"/>
      <c r="F162" s="183"/>
      <c r="G162" s="183"/>
      <c r="H162" s="183"/>
      <c r="I162" s="183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</row>
    <row r="163" ht="16.5" customHeight="1">
      <c r="A163" s="180"/>
      <c r="B163" s="195"/>
      <c r="C163" s="196"/>
      <c r="D163" s="183"/>
      <c r="E163" s="183"/>
      <c r="F163" s="183"/>
      <c r="G163" s="183"/>
      <c r="H163" s="183"/>
      <c r="I163" s="183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</row>
    <row r="164" ht="16.5" customHeight="1">
      <c r="A164" s="180"/>
      <c r="B164" s="195"/>
      <c r="C164" s="196"/>
      <c r="D164" s="183"/>
      <c r="E164" s="183"/>
      <c r="F164" s="183"/>
      <c r="G164" s="183"/>
      <c r="H164" s="183"/>
      <c r="I164" s="183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</row>
    <row r="165" ht="16.5" customHeight="1">
      <c r="A165" s="180"/>
      <c r="B165" s="195"/>
      <c r="C165" s="196"/>
      <c r="D165" s="183"/>
      <c r="E165" s="183"/>
      <c r="F165" s="183"/>
      <c r="G165" s="183"/>
      <c r="H165" s="183"/>
      <c r="I165" s="183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</row>
    <row r="166" ht="16.5" customHeight="1">
      <c r="A166" s="180"/>
      <c r="B166" s="195"/>
      <c r="C166" s="196"/>
      <c r="D166" s="183"/>
      <c r="E166" s="183"/>
      <c r="F166" s="183"/>
      <c r="G166" s="183"/>
      <c r="H166" s="183"/>
      <c r="I166" s="183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</row>
    <row r="167" ht="16.5" customHeight="1">
      <c r="A167" s="180"/>
      <c r="B167" s="195"/>
      <c r="C167" s="196"/>
      <c r="D167" s="183"/>
      <c r="E167" s="183"/>
      <c r="F167" s="183"/>
      <c r="G167" s="183"/>
      <c r="H167" s="183"/>
      <c r="I167" s="183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</row>
    <row r="168" ht="16.5" customHeight="1">
      <c r="A168" s="180"/>
      <c r="B168" s="195"/>
      <c r="C168" s="196"/>
      <c r="D168" s="183"/>
      <c r="E168" s="183"/>
      <c r="F168" s="183"/>
      <c r="G168" s="183"/>
      <c r="H168" s="183"/>
      <c r="I168" s="183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</row>
    <row r="169" ht="16.5" customHeight="1">
      <c r="A169" s="180"/>
      <c r="B169" s="195"/>
      <c r="C169" s="196"/>
      <c r="D169" s="183"/>
      <c r="E169" s="183"/>
      <c r="F169" s="183"/>
      <c r="G169" s="183"/>
      <c r="H169" s="183"/>
      <c r="I169" s="183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</row>
    <row r="170" ht="16.5" customHeight="1">
      <c r="A170" s="180"/>
      <c r="B170" s="195"/>
      <c r="C170" s="196"/>
      <c r="D170" s="183"/>
      <c r="E170" s="183"/>
      <c r="F170" s="183"/>
      <c r="G170" s="183"/>
      <c r="H170" s="183"/>
      <c r="I170" s="183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</row>
    <row r="171" ht="16.5" customHeight="1">
      <c r="A171" s="180"/>
      <c r="B171" s="195"/>
      <c r="C171" s="196"/>
      <c r="D171" s="183"/>
      <c r="E171" s="183"/>
      <c r="F171" s="183"/>
      <c r="G171" s="183"/>
      <c r="H171" s="183"/>
      <c r="I171" s="183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</row>
    <row r="172" ht="16.5" customHeight="1">
      <c r="A172" s="180"/>
      <c r="B172" s="195"/>
      <c r="C172" s="196"/>
      <c r="D172" s="183"/>
      <c r="E172" s="183"/>
      <c r="F172" s="183"/>
      <c r="G172" s="183"/>
      <c r="H172" s="183"/>
      <c r="I172" s="183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</row>
    <row r="173" ht="16.5" customHeight="1">
      <c r="A173" s="180"/>
      <c r="B173" s="195"/>
      <c r="C173" s="196"/>
      <c r="D173" s="183"/>
      <c r="E173" s="183"/>
      <c r="F173" s="183"/>
      <c r="G173" s="183"/>
      <c r="H173" s="183"/>
      <c r="I173" s="183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</row>
    <row r="174" ht="16.5" customHeight="1">
      <c r="A174" s="180"/>
      <c r="B174" s="195"/>
      <c r="C174" s="196"/>
      <c r="D174" s="183"/>
      <c r="E174" s="183"/>
      <c r="F174" s="183"/>
      <c r="G174" s="183"/>
      <c r="H174" s="183"/>
      <c r="I174" s="183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</row>
    <row r="175" ht="16.5" customHeight="1">
      <c r="A175" s="180"/>
      <c r="B175" s="195"/>
      <c r="C175" s="196"/>
      <c r="D175" s="183"/>
      <c r="E175" s="183"/>
      <c r="F175" s="183"/>
      <c r="G175" s="183"/>
      <c r="H175" s="183"/>
      <c r="I175" s="183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</row>
    <row r="176" ht="16.5" customHeight="1">
      <c r="A176" s="180"/>
      <c r="B176" s="195"/>
      <c r="C176" s="196"/>
      <c r="D176" s="183"/>
      <c r="E176" s="183"/>
      <c r="F176" s="183"/>
      <c r="G176" s="183"/>
      <c r="H176" s="183"/>
      <c r="I176" s="183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</row>
    <row r="177" ht="16.5" customHeight="1">
      <c r="A177" s="180"/>
      <c r="B177" s="195"/>
      <c r="C177" s="196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</row>
    <row r="178" ht="16.5" customHeight="1">
      <c r="A178" s="180"/>
      <c r="B178" s="195"/>
      <c r="C178" s="196"/>
      <c r="D178" s="183"/>
      <c r="E178" s="183"/>
      <c r="F178" s="183"/>
      <c r="G178" s="183"/>
      <c r="H178" s="183"/>
      <c r="I178" s="183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</row>
    <row r="179" ht="16.5" customHeight="1">
      <c r="A179" s="180"/>
      <c r="B179" s="195"/>
      <c r="C179" s="196"/>
      <c r="D179" s="183"/>
      <c r="E179" s="183"/>
      <c r="F179" s="183"/>
      <c r="G179" s="183"/>
      <c r="H179" s="183"/>
      <c r="I179" s="183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</row>
    <row r="180" ht="16.5" customHeight="1">
      <c r="A180" s="180"/>
      <c r="B180" s="195"/>
      <c r="C180" s="196"/>
      <c r="D180" s="183"/>
      <c r="E180" s="183"/>
      <c r="F180" s="183"/>
      <c r="G180" s="183"/>
      <c r="H180" s="183"/>
      <c r="I180" s="183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</row>
    <row r="181" ht="16.5" customHeight="1">
      <c r="A181" s="180"/>
      <c r="B181" s="195"/>
      <c r="C181" s="196"/>
      <c r="D181" s="183"/>
      <c r="E181" s="183"/>
      <c r="F181" s="183"/>
      <c r="G181" s="183"/>
      <c r="H181" s="183"/>
      <c r="I181" s="183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</row>
    <row r="182" ht="16.5" customHeight="1">
      <c r="A182" s="180"/>
      <c r="B182" s="195"/>
      <c r="C182" s="196"/>
      <c r="D182" s="183"/>
      <c r="E182" s="183"/>
      <c r="F182" s="183"/>
      <c r="G182" s="183"/>
      <c r="H182" s="183"/>
      <c r="I182" s="183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</row>
    <row r="183" ht="16.5" customHeight="1">
      <c r="A183" s="180"/>
      <c r="B183" s="195"/>
      <c r="C183" s="196"/>
      <c r="D183" s="183"/>
      <c r="E183" s="183"/>
      <c r="F183" s="183"/>
      <c r="G183" s="183"/>
      <c r="H183" s="183"/>
      <c r="I183" s="183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</row>
    <row r="184" ht="16.5" customHeight="1">
      <c r="A184" s="180"/>
      <c r="B184" s="195"/>
      <c r="C184" s="196"/>
      <c r="D184" s="183"/>
      <c r="E184" s="183"/>
      <c r="F184" s="183"/>
      <c r="G184" s="183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</row>
    <row r="185" ht="16.5" customHeight="1">
      <c r="A185" s="180"/>
      <c r="B185" s="195"/>
      <c r="C185" s="196"/>
      <c r="D185" s="183"/>
      <c r="E185" s="183"/>
      <c r="F185" s="183"/>
      <c r="G185" s="183"/>
      <c r="H185" s="183"/>
      <c r="I185" s="183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</row>
    <row r="186" ht="16.5" customHeight="1">
      <c r="A186" s="180"/>
      <c r="B186" s="195"/>
      <c r="C186" s="196"/>
      <c r="D186" s="183"/>
      <c r="E186" s="183"/>
      <c r="F186" s="183"/>
      <c r="G186" s="183"/>
      <c r="H186" s="183"/>
      <c r="I186" s="183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</row>
    <row r="187" ht="16.5" customHeight="1">
      <c r="A187" s="180"/>
      <c r="B187" s="195"/>
      <c r="C187" s="196"/>
      <c r="D187" s="183"/>
      <c r="E187" s="183"/>
      <c r="F187" s="183"/>
      <c r="G187" s="183"/>
      <c r="H187" s="183"/>
      <c r="I187" s="183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</row>
    <row r="188" ht="16.5" customHeight="1">
      <c r="A188" s="180"/>
      <c r="B188" s="195"/>
      <c r="C188" s="196"/>
      <c r="D188" s="183"/>
      <c r="E188" s="183"/>
      <c r="F188" s="183"/>
      <c r="G188" s="183"/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</row>
    <row r="189" ht="16.5" customHeight="1">
      <c r="A189" s="180"/>
      <c r="B189" s="195"/>
      <c r="C189" s="196"/>
      <c r="D189" s="183"/>
      <c r="E189" s="183"/>
      <c r="F189" s="183"/>
      <c r="G189" s="183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</row>
    <row r="190" ht="16.5" customHeight="1">
      <c r="A190" s="180"/>
      <c r="B190" s="195"/>
      <c r="C190" s="196"/>
      <c r="D190" s="183"/>
      <c r="E190" s="183"/>
      <c r="F190" s="183"/>
      <c r="G190" s="183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</row>
    <row r="191" ht="16.5" customHeight="1">
      <c r="A191" s="180"/>
      <c r="B191" s="195"/>
      <c r="C191" s="196"/>
      <c r="D191" s="183"/>
      <c r="E191" s="183"/>
      <c r="F191" s="183"/>
      <c r="G191" s="183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</row>
    <row r="192" ht="16.5" customHeight="1">
      <c r="A192" s="180"/>
      <c r="B192" s="195"/>
      <c r="C192" s="196"/>
      <c r="D192" s="183"/>
      <c r="E192" s="183"/>
      <c r="F192" s="183"/>
      <c r="G192" s="183"/>
      <c r="H192" s="183"/>
      <c r="I192" s="183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</row>
    <row r="193" ht="16.5" customHeight="1">
      <c r="A193" s="180"/>
      <c r="B193" s="195"/>
      <c r="C193" s="196"/>
      <c r="D193" s="183"/>
      <c r="E193" s="183"/>
      <c r="F193" s="183"/>
      <c r="G193" s="183"/>
      <c r="H193" s="183"/>
      <c r="I193" s="183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</row>
    <row r="194" ht="16.5" customHeight="1">
      <c r="A194" s="180"/>
      <c r="B194" s="195"/>
      <c r="C194" s="196"/>
      <c r="D194" s="183"/>
      <c r="E194" s="183"/>
      <c r="F194" s="183"/>
      <c r="G194" s="183"/>
      <c r="H194" s="183"/>
      <c r="I194" s="183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</row>
    <row r="195" ht="16.5" customHeight="1">
      <c r="A195" s="180"/>
      <c r="B195" s="195"/>
      <c r="C195" s="196"/>
      <c r="D195" s="183"/>
      <c r="E195" s="183"/>
      <c r="F195" s="183"/>
      <c r="G195" s="183"/>
      <c r="H195" s="183"/>
      <c r="I195" s="183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</row>
    <row r="196" ht="16.5" customHeight="1">
      <c r="A196" s="180"/>
      <c r="B196" s="195"/>
      <c r="C196" s="196"/>
      <c r="D196" s="183"/>
      <c r="E196" s="183"/>
      <c r="F196" s="183"/>
      <c r="G196" s="183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</row>
    <row r="197" ht="16.5" customHeight="1">
      <c r="A197" s="180"/>
      <c r="B197" s="195"/>
      <c r="C197" s="196"/>
      <c r="D197" s="183"/>
      <c r="E197" s="183"/>
      <c r="F197" s="183"/>
      <c r="G197" s="183"/>
      <c r="H197" s="183"/>
      <c r="I197" s="183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</row>
    <row r="198" ht="16.5" customHeight="1">
      <c r="A198" s="180"/>
      <c r="B198" s="195"/>
      <c r="C198" s="196"/>
      <c r="D198" s="183"/>
      <c r="E198" s="183"/>
      <c r="F198" s="183"/>
      <c r="G198" s="183"/>
      <c r="H198" s="183"/>
      <c r="I198" s="183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</row>
    <row r="199" ht="16.5" customHeight="1">
      <c r="A199" s="180"/>
      <c r="B199" s="195"/>
      <c r="C199" s="196"/>
      <c r="D199" s="183"/>
      <c r="E199" s="183"/>
      <c r="F199" s="183"/>
      <c r="G199" s="183"/>
      <c r="H199" s="183"/>
      <c r="I199" s="183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</row>
    <row r="200" ht="16.5" customHeight="1">
      <c r="A200" s="180"/>
      <c r="B200" s="195"/>
      <c r="C200" s="196"/>
      <c r="D200" s="183"/>
      <c r="E200" s="183"/>
      <c r="F200" s="183"/>
      <c r="G200" s="183"/>
      <c r="H200" s="183"/>
      <c r="I200" s="183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</row>
    <row r="201" ht="16.5" customHeight="1">
      <c r="A201" s="180"/>
      <c r="B201" s="195"/>
      <c r="C201" s="196"/>
      <c r="D201" s="183"/>
      <c r="E201" s="183"/>
      <c r="F201" s="183"/>
      <c r="G201" s="183"/>
      <c r="H201" s="183"/>
      <c r="I201" s="183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</row>
    <row r="202" ht="16.5" customHeight="1">
      <c r="A202" s="180"/>
      <c r="B202" s="195"/>
      <c r="C202" s="196"/>
      <c r="D202" s="183"/>
      <c r="E202" s="183"/>
      <c r="F202" s="183"/>
      <c r="G202" s="183"/>
      <c r="H202" s="183"/>
      <c r="I202" s="183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</row>
    <row r="203" ht="16.5" customHeight="1">
      <c r="A203" s="180"/>
      <c r="B203" s="195"/>
      <c r="C203" s="196"/>
      <c r="D203" s="183"/>
      <c r="E203" s="183"/>
      <c r="F203" s="183"/>
      <c r="G203" s="183"/>
      <c r="H203" s="183"/>
      <c r="I203" s="183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</row>
    <row r="204" ht="16.5" customHeight="1">
      <c r="A204" s="180"/>
      <c r="B204" s="195"/>
      <c r="C204" s="196"/>
      <c r="D204" s="183"/>
      <c r="E204" s="183"/>
      <c r="F204" s="183"/>
      <c r="G204" s="183"/>
      <c r="H204" s="183"/>
      <c r="I204" s="183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</row>
    <row r="205" ht="16.5" customHeight="1">
      <c r="A205" s="180"/>
      <c r="B205" s="195"/>
      <c r="C205" s="196"/>
      <c r="D205" s="183"/>
      <c r="E205" s="183"/>
      <c r="F205" s="183"/>
      <c r="G205" s="183"/>
      <c r="H205" s="183"/>
      <c r="I205" s="183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</row>
    <row r="206" ht="16.5" customHeight="1">
      <c r="A206" s="180"/>
      <c r="B206" s="195"/>
      <c r="C206" s="196"/>
      <c r="D206" s="183"/>
      <c r="E206" s="183"/>
      <c r="F206" s="183"/>
      <c r="G206" s="183"/>
      <c r="H206" s="183"/>
      <c r="I206" s="183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</row>
    <row r="207" ht="16.5" customHeight="1">
      <c r="A207" s="180"/>
      <c r="B207" s="195"/>
      <c r="C207" s="196"/>
      <c r="D207" s="183"/>
      <c r="E207" s="183"/>
      <c r="F207" s="183"/>
      <c r="G207" s="183"/>
      <c r="H207" s="183"/>
      <c r="I207" s="183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</row>
    <row r="208" ht="16.5" customHeight="1">
      <c r="A208" s="180"/>
      <c r="B208" s="195"/>
      <c r="C208" s="196"/>
      <c r="D208" s="183"/>
      <c r="E208" s="183"/>
      <c r="F208" s="183"/>
      <c r="G208" s="183"/>
      <c r="H208" s="183"/>
      <c r="I208" s="183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</row>
    <row r="209" ht="16.5" customHeight="1">
      <c r="A209" s="180"/>
      <c r="B209" s="195"/>
      <c r="C209" s="196"/>
      <c r="D209" s="183"/>
      <c r="E209" s="183"/>
      <c r="F209" s="183"/>
      <c r="G209" s="183"/>
      <c r="H209" s="183"/>
      <c r="I209" s="183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</row>
    <row r="210" ht="16.5" customHeight="1">
      <c r="A210" s="180"/>
      <c r="B210" s="195"/>
      <c r="C210" s="196"/>
      <c r="D210" s="183"/>
      <c r="E210" s="183"/>
      <c r="F210" s="183"/>
      <c r="G210" s="183"/>
      <c r="H210" s="183"/>
      <c r="I210" s="183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</row>
    <row r="211" ht="16.5" customHeight="1">
      <c r="A211" s="180"/>
      <c r="B211" s="195"/>
      <c r="C211" s="196"/>
      <c r="D211" s="183"/>
      <c r="E211" s="183"/>
      <c r="F211" s="183"/>
      <c r="G211" s="183"/>
      <c r="H211" s="183"/>
      <c r="I211" s="183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</row>
    <row r="212" ht="16.5" customHeight="1">
      <c r="A212" s="180"/>
      <c r="B212" s="195"/>
      <c r="C212" s="196"/>
      <c r="D212" s="183"/>
      <c r="E212" s="183"/>
      <c r="F212" s="183"/>
      <c r="G212" s="183"/>
      <c r="H212" s="183"/>
      <c r="I212" s="183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</row>
    <row r="213" ht="16.5" customHeight="1">
      <c r="A213" s="180"/>
      <c r="B213" s="195"/>
      <c r="C213" s="196"/>
      <c r="D213" s="183"/>
      <c r="E213" s="183"/>
      <c r="F213" s="183"/>
      <c r="G213" s="183"/>
      <c r="H213" s="183"/>
      <c r="I213" s="183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</row>
    <row r="214" ht="16.5" customHeight="1">
      <c r="A214" s="180"/>
      <c r="B214" s="195"/>
      <c r="C214" s="196"/>
      <c r="D214" s="183"/>
      <c r="E214" s="183"/>
      <c r="F214" s="183"/>
      <c r="G214" s="183"/>
      <c r="H214" s="183"/>
      <c r="I214" s="183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</row>
    <row r="215" ht="16.5" customHeight="1">
      <c r="A215" s="180"/>
      <c r="B215" s="195"/>
      <c r="C215" s="196"/>
      <c r="D215" s="183"/>
      <c r="E215" s="183"/>
      <c r="F215" s="183"/>
      <c r="G215" s="183"/>
      <c r="H215" s="183"/>
      <c r="I215" s="183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</row>
    <row r="216" ht="16.5" customHeight="1">
      <c r="A216" s="180"/>
      <c r="B216" s="195"/>
      <c r="C216" s="196"/>
      <c r="D216" s="183"/>
      <c r="E216" s="183"/>
      <c r="F216" s="183"/>
      <c r="G216" s="183"/>
      <c r="H216" s="183"/>
      <c r="I216" s="183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</row>
    <row r="217" ht="16.5" customHeight="1">
      <c r="A217" s="180"/>
      <c r="B217" s="195"/>
      <c r="C217" s="196"/>
      <c r="D217" s="183"/>
      <c r="E217" s="183"/>
      <c r="F217" s="183"/>
      <c r="G217" s="183"/>
      <c r="H217" s="183"/>
      <c r="I217" s="183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</row>
    <row r="218" ht="16.5" customHeight="1">
      <c r="A218" s="180"/>
      <c r="B218" s="195"/>
      <c r="C218" s="196"/>
      <c r="D218" s="183"/>
      <c r="E218" s="183"/>
      <c r="F218" s="183"/>
      <c r="G218" s="183"/>
      <c r="H218" s="183"/>
      <c r="I218" s="183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</row>
    <row r="219" ht="16.5" customHeight="1">
      <c r="A219" s="180"/>
      <c r="B219" s="195"/>
      <c r="C219" s="196"/>
      <c r="D219" s="183"/>
      <c r="E219" s="183"/>
      <c r="F219" s="183"/>
      <c r="G219" s="183"/>
      <c r="H219" s="183"/>
      <c r="I219" s="183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</row>
    <row r="220" ht="16.5" customHeight="1">
      <c r="A220" s="180"/>
      <c r="B220" s="195"/>
      <c r="C220" s="196"/>
      <c r="D220" s="183"/>
      <c r="E220" s="183"/>
      <c r="F220" s="183"/>
      <c r="G220" s="183"/>
      <c r="H220" s="183"/>
      <c r="I220" s="183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</row>
    <row r="221" ht="16.5" customHeight="1">
      <c r="A221" s="180"/>
      <c r="B221" s="195"/>
      <c r="C221" s="196"/>
      <c r="D221" s="183"/>
      <c r="E221" s="183"/>
      <c r="F221" s="183"/>
      <c r="G221" s="183"/>
      <c r="H221" s="183"/>
      <c r="I221" s="183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</row>
    <row r="222" ht="16.5" customHeight="1">
      <c r="A222" s="180"/>
      <c r="B222" s="195"/>
      <c r="C222" s="196"/>
      <c r="D222" s="183"/>
      <c r="E222" s="183"/>
      <c r="F222" s="183"/>
      <c r="G222" s="183"/>
      <c r="H222" s="183"/>
      <c r="I222" s="183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</row>
    <row r="223" ht="16.5" customHeight="1">
      <c r="A223" s="180"/>
      <c r="B223" s="195"/>
      <c r="C223" s="196"/>
      <c r="D223" s="183"/>
      <c r="E223" s="183"/>
      <c r="F223" s="183"/>
      <c r="G223" s="183"/>
      <c r="H223" s="183"/>
      <c r="I223" s="183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</row>
    <row r="224" ht="16.5" customHeight="1">
      <c r="A224" s="180"/>
      <c r="B224" s="195"/>
      <c r="C224" s="196"/>
      <c r="D224" s="183"/>
      <c r="E224" s="183"/>
      <c r="F224" s="183"/>
      <c r="G224" s="183"/>
      <c r="H224" s="183"/>
      <c r="I224" s="183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</row>
    <row r="225" ht="16.5" customHeight="1">
      <c r="A225" s="180"/>
      <c r="B225" s="195"/>
      <c r="C225" s="196"/>
      <c r="D225" s="183"/>
      <c r="E225" s="183"/>
      <c r="F225" s="183"/>
      <c r="G225" s="183"/>
      <c r="H225" s="183"/>
      <c r="I225" s="183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</row>
    <row r="226" ht="16.5" customHeight="1">
      <c r="A226" s="180"/>
      <c r="B226" s="195"/>
      <c r="C226" s="196"/>
      <c r="D226" s="183"/>
      <c r="E226" s="183"/>
      <c r="F226" s="183"/>
      <c r="G226" s="183"/>
      <c r="H226" s="183"/>
      <c r="I226" s="183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</row>
    <row r="227" ht="16.5" customHeight="1">
      <c r="A227" s="180"/>
      <c r="B227" s="195"/>
      <c r="C227" s="196"/>
      <c r="D227" s="183"/>
      <c r="E227" s="183"/>
      <c r="F227" s="183"/>
      <c r="G227" s="183"/>
      <c r="H227" s="183"/>
      <c r="I227" s="183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</row>
    <row r="228" ht="16.5" customHeight="1">
      <c r="A228" s="180"/>
      <c r="B228" s="195"/>
      <c r="C228" s="196"/>
      <c r="D228" s="183"/>
      <c r="E228" s="183"/>
      <c r="F228" s="183"/>
      <c r="G228" s="183"/>
      <c r="H228" s="183"/>
      <c r="I228" s="183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</row>
    <row r="229" ht="16.5" customHeight="1">
      <c r="A229" s="180"/>
      <c r="B229" s="195"/>
      <c r="C229" s="196"/>
      <c r="D229" s="183"/>
      <c r="E229" s="183"/>
      <c r="F229" s="183"/>
      <c r="G229" s="183"/>
      <c r="H229" s="183"/>
      <c r="I229" s="183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</row>
    <row r="230" ht="16.5" customHeight="1">
      <c r="A230" s="180"/>
      <c r="B230" s="195"/>
      <c r="C230" s="196"/>
      <c r="D230" s="183"/>
      <c r="E230" s="183"/>
      <c r="F230" s="183"/>
      <c r="G230" s="183"/>
      <c r="H230" s="183"/>
      <c r="I230" s="183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</row>
    <row r="231" ht="16.5" customHeight="1">
      <c r="A231" s="180"/>
      <c r="B231" s="195"/>
      <c r="C231" s="196"/>
      <c r="D231" s="183"/>
      <c r="E231" s="183"/>
      <c r="F231" s="183"/>
      <c r="G231" s="183"/>
      <c r="H231" s="183"/>
      <c r="I231" s="183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</row>
    <row r="232" ht="16.5" customHeight="1">
      <c r="A232" s="180"/>
      <c r="B232" s="195"/>
      <c r="C232" s="196"/>
      <c r="D232" s="183"/>
      <c r="E232" s="183"/>
      <c r="F232" s="183"/>
      <c r="G232" s="183"/>
      <c r="H232" s="183"/>
      <c r="I232" s="183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14.43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23.57"/>
    <col customWidth="1" min="11" max="11" width="41.0"/>
    <col customWidth="1" min="12" max="12" width="37.29"/>
    <col customWidth="1" min="13" max="13" width="26.43"/>
    <col customWidth="1" min="14" max="28" width="8.0"/>
  </cols>
  <sheetData>
    <row r="1" ht="24.0" customHeight="1">
      <c r="A1" s="197" t="s">
        <v>208</v>
      </c>
      <c r="B1" s="198">
        <v>1.754161E7</v>
      </c>
      <c r="C1" s="199" t="s">
        <v>209</v>
      </c>
      <c r="D1" s="200" t="s">
        <v>210</v>
      </c>
      <c r="E1" s="201" t="s">
        <v>211</v>
      </c>
      <c r="F1" s="202" t="s">
        <v>212</v>
      </c>
      <c r="G1" s="203" t="s">
        <v>213</v>
      </c>
      <c r="H1" s="204" t="s">
        <v>214</v>
      </c>
      <c r="I1" s="205" t="s">
        <v>215</v>
      </c>
      <c r="J1" s="206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</row>
    <row r="2" ht="23.25" customHeight="1">
      <c r="A2" s="208"/>
      <c r="B2" s="209" t="str">
        <f>SUM(B3:B33)</f>
        <v>#VALUE!</v>
      </c>
      <c r="C2" s="210" t="str">
        <f>SUM(C3+C4+C5+C6+C7+C8+C9+C10+C11+C12+C13+C14+C15+C16+C17+C18+C19+C20+C21+C22+C23+C24+C25+C26+C27+C28+C29+C30+C31+C32+C33)</f>
        <v>#VALUE!</v>
      </c>
      <c r="D2" s="209">
        <f>SUM(D3:D31)</f>
        <v>0</v>
      </c>
      <c r="E2" s="211">
        <f t="shared" ref="E2:G2" si="1">SUM(E3:E33)</f>
        <v>24428000</v>
      </c>
      <c r="F2" s="212">
        <f t="shared" si="1"/>
        <v>57597160</v>
      </c>
      <c r="G2" s="213">
        <f t="shared" si="1"/>
        <v>130603000</v>
      </c>
      <c r="H2" s="214">
        <f>SUM(H3+H4+H5+H6+H7+H8+H9+H10+H11+H12+H13+H14+H15+H16+H17+H18+H19+H20+H21+H22+H23+H24+H25+H26+H27+H28+H29+H30+H31+H32+H33)</f>
        <v>21798000</v>
      </c>
      <c r="I2" s="215">
        <f>SUM(I3:I33)</f>
        <v>25262000</v>
      </c>
      <c r="J2" s="216" t="s">
        <v>216</v>
      </c>
      <c r="K2" s="217">
        <f>SUM(E2+I2)</f>
        <v>49690000</v>
      </c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</row>
    <row r="3" ht="36.75" customHeight="1">
      <c r="A3" s="219">
        <v>44743.0</v>
      </c>
      <c r="B3" s="220">
        <f>'DOANH THU'!C4-CHI!C3</f>
        <v>11745500</v>
      </c>
      <c r="C3" s="221">
        <f t="shared" ref="C3:C33" si="2">B3-SUM(E3:I3)</f>
        <v>4335500</v>
      </c>
      <c r="D3" s="222"/>
      <c r="E3" s="223">
        <f>215000+73000+55000+185000+95000</f>
        <v>623000</v>
      </c>
      <c r="F3" s="224">
        <v>1443000.0</v>
      </c>
      <c r="G3" s="225">
        <v>3961000.0</v>
      </c>
      <c r="H3" s="226">
        <v>553000.0</v>
      </c>
      <c r="I3" s="227">
        <f>694000+136000</f>
        <v>830000</v>
      </c>
      <c r="J3" s="228"/>
      <c r="K3" s="229"/>
      <c r="L3" s="230"/>
      <c r="M3" s="231"/>
      <c r="N3" s="230"/>
      <c r="O3" s="230"/>
      <c r="P3" s="230"/>
      <c r="Q3" s="230"/>
      <c r="R3" s="230"/>
      <c r="S3" s="230"/>
      <c r="T3" s="230"/>
      <c r="U3" s="230"/>
      <c r="V3" s="230"/>
      <c r="W3" s="230"/>
      <c r="X3" s="230"/>
      <c r="Y3" s="230"/>
      <c r="Z3" s="230"/>
      <c r="AA3" s="230"/>
      <c r="AB3" s="230"/>
    </row>
    <row r="4" ht="33.0" customHeight="1">
      <c r="A4" s="219">
        <v>44744.0</v>
      </c>
      <c r="B4" s="220">
        <f>'DOANH THU'!C5-CHI!C4</f>
        <v>12172160</v>
      </c>
      <c r="C4" s="221">
        <f t="shared" si="2"/>
        <v>5266000</v>
      </c>
      <c r="D4" s="222"/>
      <c r="E4" s="223">
        <v>706000.0</v>
      </c>
      <c r="F4" s="224">
        <v>1061160.0</v>
      </c>
      <c r="G4" s="225">
        <v>3313000.0</v>
      </c>
      <c r="H4" s="226">
        <v>1290000.0</v>
      </c>
      <c r="I4" s="227">
        <v>536000.0</v>
      </c>
      <c r="J4" s="232" t="s">
        <v>217</v>
      </c>
      <c r="K4" s="233">
        <v>1000000.0</v>
      </c>
      <c r="L4" s="234" t="s">
        <v>218</v>
      </c>
      <c r="M4" s="235">
        <v>1383000.0</v>
      </c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</row>
    <row r="5" ht="24.0" customHeight="1">
      <c r="A5" s="219">
        <v>44745.0</v>
      </c>
      <c r="B5" s="220">
        <f>'DOANH THU'!C6-CHI!C5</f>
        <v>9081800</v>
      </c>
      <c r="C5" s="221">
        <f t="shared" si="2"/>
        <v>1108900</v>
      </c>
      <c r="D5" s="222"/>
      <c r="E5" s="223">
        <f>200000+70000+125000+15000+265000+100000+55000</f>
        <v>830000</v>
      </c>
      <c r="F5" s="224">
        <v>1764900.0</v>
      </c>
      <c r="G5" s="225">
        <v>1802000.0</v>
      </c>
      <c r="H5" s="226">
        <v>1045000.0</v>
      </c>
      <c r="I5" s="227">
        <f>531000+2000000</f>
        <v>2531000</v>
      </c>
      <c r="J5" s="232" t="s">
        <v>219</v>
      </c>
      <c r="K5" s="235">
        <v>8755012.0</v>
      </c>
      <c r="L5" s="236"/>
      <c r="M5" s="237"/>
      <c r="N5" s="230"/>
      <c r="O5" s="230"/>
      <c r="P5" s="230"/>
      <c r="Q5" s="230"/>
      <c r="R5" s="230"/>
      <c r="S5" s="230"/>
      <c r="T5" s="230"/>
      <c r="U5" s="230"/>
      <c r="V5" s="230"/>
      <c r="W5" s="230"/>
      <c r="X5" s="230"/>
      <c r="Y5" s="230"/>
      <c r="Z5" s="230"/>
      <c r="AA5" s="230"/>
      <c r="AB5" s="230"/>
    </row>
    <row r="6" ht="15.75" customHeight="1">
      <c r="A6" s="219">
        <v>44746.0</v>
      </c>
      <c r="B6" s="220">
        <f>'DOANH THU'!C7-CHI!C6</f>
        <v>14998360</v>
      </c>
      <c r="C6" s="221">
        <f t="shared" si="2"/>
        <v>5681000</v>
      </c>
      <c r="D6" s="222"/>
      <c r="E6" s="223">
        <f>141000+45000</f>
        <v>186000</v>
      </c>
      <c r="F6" s="224">
        <v>1601360.0</v>
      </c>
      <c r="G6" s="225">
        <v>5933000.0</v>
      </c>
      <c r="H6" s="226">
        <v>1022000.0</v>
      </c>
      <c r="I6" s="227">
        <f>245000+15000+60000+75000+180000</f>
        <v>575000</v>
      </c>
      <c r="J6" s="232" t="s">
        <v>62</v>
      </c>
      <c r="K6" s="238">
        <v>1510000.0</v>
      </c>
      <c r="L6" s="239"/>
      <c r="M6" s="237"/>
      <c r="N6" s="230"/>
      <c r="O6" s="230"/>
      <c r="P6" s="230"/>
      <c r="Q6" s="230"/>
      <c r="R6" s="230"/>
      <c r="S6" s="230"/>
      <c r="T6" s="230"/>
      <c r="U6" s="230"/>
      <c r="V6" s="230"/>
      <c r="W6" s="230"/>
      <c r="X6" s="230"/>
      <c r="Y6" s="230"/>
      <c r="Z6" s="230"/>
      <c r="AA6" s="230"/>
      <c r="AB6" s="230"/>
    </row>
    <row r="7" ht="28.5" customHeight="1">
      <c r="A7" s="219">
        <v>44747.0</v>
      </c>
      <c r="B7" s="220">
        <f>'DOANH THU'!C8-CHI!C7</f>
        <v>10094220</v>
      </c>
      <c r="C7" s="221">
        <f t="shared" si="2"/>
        <v>1565000</v>
      </c>
      <c r="D7" s="222"/>
      <c r="E7" s="223">
        <f>190000+75000+50000+215000+115000+35000</f>
        <v>680000</v>
      </c>
      <c r="F7" s="224">
        <v>1445220.0</v>
      </c>
      <c r="G7" s="225">
        <v>4680000.0</v>
      </c>
      <c r="H7" s="226">
        <v>853000.0</v>
      </c>
      <c r="I7" s="227">
        <f>86000+320000+465000</f>
        <v>871000</v>
      </c>
      <c r="J7" s="232" t="s">
        <v>220</v>
      </c>
      <c r="K7" s="235">
        <v>1447000.0</v>
      </c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0"/>
    </row>
    <row r="8" ht="15.75" customHeight="1">
      <c r="A8" s="219">
        <v>44748.0</v>
      </c>
      <c r="B8" s="220">
        <f>'DOANH THU'!C9-CHI!C8</f>
        <v>10402760</v>
      </c>
      <c r="C8" s="221">
        <f t="shared" si="2"/>
        <v>2279000</v>
      </c>
      <c r="D8" s="222"/>
      <c r="E8" s="223">
        <f>135000+30000+80000+85000+55000+45000+65000+175000+221000+80000+50000+43000+165000+35000</f>
        <v>1264000</v>
      </c>
      <c r="F8" s="224">
        <v>1053760.0</v>
      </c>
      <c r="G8" s="225">
        <v>5046000.0</v>
      </c>
      <c r="H8" s="226">
        <v>630000.0</v>
      </c>
      <c r="I8" s="227">
        <f>130000</f>
        <v>130000</v>
      </c>
      <c r="J8" s="231" t="s">
        <v>147</v>
      </c>
      <c r="K8" s="229">
        <v>1520000.0</v>
      </c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  <c r="AB8" s="230"/>
    </row>
    <row r="9" ht="15.75" customHeight="1">
      <c r="A9" s="219">
        <v>44749.0</v>
      </c>
      <c r="B9" s="220">
        <f>'DOANH THU'!C10-CHI!C9</f>
        <v>10434760</v>
      </c>
      <c r="C9" s="221">
        <f t="shared" si="2"/>
        <v>3333000</v>
      </c>
      <c r="D9" s="222"/>
      <c r="E9" s="223">
        <f>70000+166000+880000+35000+45000</f>
        <v>1196000</v>
      </c>
      <c r="F9" s="224">
        <v>1312760.0</v>
      </c>
      <c r="G9" s="225">
        <v>4103000.0</v>
      </c>
      <c r="H9" s="226">
        <v>315000.0</v>
      </c>
      <c r="I9" s="227">
        <f>175000</f>
        <v>175000</v>
      </c>
      <c r="J9" s="232" t="s">
        <v>221</v>
      </c>
      <c r="K9" s="238">
        <v>3500000.0</v>
      </c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</row>
    <row r="10" ht="15.75" customHeight="1">
      <c r="A10" s="219">
        <v>44750.0</v>
      </c>
      <c r="B10" s="220">
        <f>'DOANH THU'!C11-CHI!C10</f>
        <v>14179720</v>
      </c>
      <c r="C10" s="221">
        <f t="shared" si="2"/>
        <v>3322500</v>
      </c>
      <c r="D10" s="222"/>
      <c r="E10" s="223">
        <v>1164000.0</v>
      </c>
      <c r="F10" s="224">
        <v>2259220.0</v>
      </c>
      <c r="G10" s="225">
        <v>5612000.0</v>
      </c>
      <c r="H10" s="226">
        <v>857000.0</v>
      </c>
      <c r="I10" s="227">
        <f>165000+215000+500000+85000</f>
        <v>965000</v>
      </c>
      <c r="J10" s="232" t="s">
        <v>222</v>
      </c>
      <c r="K10" s="238">
        <v>1447000.0</v>
      </c>
      <c r="L10" s="230"/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</row>
    <row r="11" ht="15.75" customHeight="1">
      <c r="A11" s="219">
        <v>44751.0</v>
      </c>
      <c r="B11" s="220">
        <f>'DOANH THU'!C12-CHI!C11</f>
        <v>14642280</v>
      </c>
      <c r="C11" s="221">
        <f t="shared" si="2"/>
        <v>4882000</v>
      </c>
      <c r="D11" s="222"/>
      <c r="E11" s="223">
        <f>125000+161000+280000+314000+45000+125000+90000</f>
        <v>1140000</v>
      </c>
      <c r="F11" s="224">
        <v>1200280.0</v>
      </c>
      <c r="G11" s="225">
        <v>4919000.0</v>
      </c>
      <c r="H11" s="226">
        <v>576000.0</v>
      </c>
      <c r="I11" s="227">
        <f>1000000+215000+170000+70000+115000+80000+275000</f>
        <v>1925000</v>
      </c>
      <c r="J11" s="232" t="s">
        <v>223</v>
      </c>
      <c r="K11" s="238">
        <v>5000000.0</v>
      </c>
      <c r="L11" s="230"/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  <c r="AB11" s="230"/>
    </row>
    <row r="12" ht="15.75" customHeight="1">
      <c r="A12" s="219">
        <v>44752.0</v>
      </c>
      <c r="B12" s="220">
        <f>'DOANH THU'!C13-CHI!C12</f>
        <v>13927960</v>
      </c>
      <c r="C12" s="221">
        <f t="shared" si="2"/>
        <v>5749000</v>
      </c>
      <c r="D12" s="222"/>
      <c r="E12" s="223">
        <v>1067000.0</v>
      </c>
      <c r="F12" s="224">
        <v>1038960.0</v>
      </c>
      <c r="G12" s="225">
        <v>4537000.0</v>
      </c>
      <c r="H12" s="226">
        <v>603000.0</v>
      </c>
      <c r="I12" s="227">
        <v>933000.0</v>
      </c>
      <c r="J12" s="232" t="s">
        <v>224</v>
      </c>
      <c r="K12" s="235">
        <v>1880000.0</v>
      </c>
      <c r="L12" s="240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</row>
    <row r="13" ht="15.75" customHeight="1">
      <c r="A13" s="219">
        <v>44753.0</v>
      </c>
      <c r="B13" s="220">
        <f>'DOANH THU'!C14-CHI!C13</f>
        <v>11264740</v>
      </c>
      <c r="C13" s="221">
        <f t="shared" si="2"/>
        <v>3725000</v>
      </c>
      <c r="D13" s="222"/>
      <c r="E13" s="223">
        <f>70000+230000+100000+48000</f>
        <v>448000</v>
      </c>
      <c r="F13" s="224">
        <v>1517740.0</v>
      </c>
      <c r="G13" s="225">
        <v>3983000.0</v>
      </c>
      <c r="H13" s="226">
        <v>681000.0</v>
      </c>
      <c r="I13" s="227">
        <f>200000+240000+85000+95000+290000</f>
        <v>910000</v>
      </c>
      <c r="J13" s="232" t="s">
        <v>225</v>
      </c>
      <c r="K13" s="235">
        <v>5000000.0</v>
      </c>
      <c r="L13" s="240"/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  <c r="AB13" s="230"/>
    </row>
    <row r="14" ht="15.75" customHeight="1">
      <c r="A14" s="219">
        <v>44754.0</v>
      </c>
      <c r="B14" s="220">
        <f>'DOANH THU'!C15-CHI!C14</f>
        <v>14630600</v>
      </c>
      <c r="C14" s="221">
        <f t="shared" si="2"/>
        <v>3874000</v>
      </c>
      <c r="D14" s="222"/>
      <c r="E14" s="223">
        <f>30000+50000+50000+185000</f>
        <v>315000</v>
      </c>
      <c r="F14" s="224">
        <v>3137600.0</v>
      </c>
      <c r="G14" s="225">
        <v>4874000.0</v>
      </c>
      <c r="H14" s="226">
        <v>948000.0</v>
      </c>
      <c r="I14" s="227">
        <f>75000+78000+100000+464000+275000+85000+405000</f>
        <v>1482000</v>
      </c>
      <c r="J14" s="232" t="s">
        <v>79</v>
      </c>
      <c r="K14" s="238">
        <v>2609129.0</v>
      </c>
      <c r="L14" s="232"/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</row>
    <row r="15" ht="15.75" customHeight="1">
      <c r="A15" s="219">
        <v>44755.0</v>
      </c>
      <c r="B15" s="220">
        <f>'DOANH THU'!C16-CHI!C15</f>
        <v>20488100</v>
      </c>
      <c r="C15" s="221">
        <f t="shared" si="2"/>
        <v>8364000</v>
      </c>
      <c r="D15" s="222"/>
      <c r="E15" s="223">
        <v>87000.0</v>
      </c>
      <c r="F15" s="224">
        <v>4303100.0</v>
      </c>
      <c r="G15" s="225">
        <v>6050000.0</v>
      </c>
      <c r="H15" s="226">
        <v>1684000.0</v>
      </c>
      <c r="I15" s="227"/>
      <c r="J15" s="232" t="s">
        <v>226</v>
      </c>
      <c r="K15" s="241">
        <v>300000.0</v>
      </c>
      <c r="L15" s="230"/>
      <c r="M15" s="230"/>
      <c r="N15" s="230"/>
      <c r="O15" s="230"/>
      <c r="P15" s="230"/>
      <c r="Q15" s="230"/>
      <c r="R15" s="230"/>
      <c r="S15" s="230"/>
      <c r="T15" s="230"/>
      <c r="U15" s="230"/>
      <c r="V15" s="230"/>
      <c r="W15" s="230"/>
      <c r="X15" s="230"/>
      <c r="Y15" s="230"/>
      <c r="Z15" s="230"/>
      <c r="AA15" s="230"/>
      <c r="AB15" s="230"/>
    </row>
    <row r="16" ht="15.75" customHeight="1">
      <c r="A16" s="219">
        <v>44756.0</v>
      </c>
      <c r="B16" s="220">
        <f>'DOANH THU'!C17-CHI!C16</f>
        <v>14923520</v>
      </c>
      <c r="C16" s="221">
        <f t="shared" si="2"/>
        <v>6288000</v>
      </c>
      <c r="D16" s="222"/>
      <c r="E16" s="223">
        <f>50000+301000+415000+266000+120000+181000+115000+50000</f>
        <v>1498000</v>
      </c>
      <c r="F16" s="224">
        <v>2070520.0</v>
      </c>
      <c r="G16" s="225">
        <v>3823000.0</v>
      </c>
      <c r="H16" s="226">
        <v>439000.0</v>
      </c>
      <c r="I16" s="227">
        <f>271000+140000+264000+50000+30000+50000</f>
        <v>805000</v>
      </c>
      <c r="J16" s="230"/>
      <c r="K16" s="242">
        <f>SUM(K2-K4-K5-K6-K7-K8-K9-K10-K11-K12-K13-K14-K15-M4)</f>
        <v>14338859</v>
      </c>
      <c r="L16" s="230"/>
      <c r="M16" s="230"/>
      <c r="N16" s="230"/>
      <c r="O16" s="230"/>
      <c r="P16" s="230"/>
      <c r="Q16" s="230"/>
      <c r="R16" s="230"/>
      <c r="S16" s="230"/>
      <c r="T16" s="230"/>
      <c r="U16" s="230"/>
      <c r="V16" s="230"/>
      <c r="W16" s="230"/>
      <c r="X16" s="230"/>
      <c r="Y16" s="230"/>
      <c r="Z16" s="230"/>
      <c r="AA16" s="230"/>
      <c r="AB16" s="230"/>
    </row>
    <row r="17" ht="15.75" customHeight="1">
      <c r="A17" s="219">
        <v>44757.0</v>
      </c>
      <c r="B17" s="220">
        <f>'DOANH THU'!C18-CHI!C17</f>
        <v>9857640</v>
      </c>
      <c r="C17" s="221">
        <f t="shared" si="2"/>
        <v>1732000</v>
      </c>
      <c r="D17" s="222"/>
      <c r="E17" s="223">
        <f>201000+130000+125000+271000+95000+65000+48000</f>
        <v>935000</v>
      </c>
      <c r="F17" s="224">
        <v>2209640.0</v>
      </c>
      <c r="G17" s="225">
        <v>3746000.0</v>
      </c>
      <c r="H17" s="226">
        <v>639000.0</v>
      </c>
      <c r="I17" s="227">
        <f>398000+50000+148000</f>
        <v>596000</v>
      </c>
      <c r="J17" s="243"/>
      <c r="K17" s="230"/>
      <c r="L17" s="230"/>
      <c r="M17" s="230"/>
      <c r="N17" s="230"/>
      <c r="O17" s="230"/>
      <c r="P17" s="230"/>
      <c r="Q17" s="230"/>
      <c r="R17" s="230"/>
      <c r="S17" s="230"/>
      <c r="T17" s="230"/>
      <c r="U17" s="230"/>
      <c r="V17" s="230"/>
      <c r="W17" s="230"/>
      <c r="X17" s="230"/>
      <c r="Y17" s="230"/>
      <c r="Z17" s="230"/>
      <c r="AA17" s="230"/>
      <c r="AB17" s="230"/>
    </row>
    <row r="18" ht="15.75" customHeight="1">
      <c r="A18" s="244">
        <v>44758.0</v>
      </c>
      <c r="B18" s="245" t="str">
        <f>'DOANH THU'!C19-CHI!C18</f>
        <v>#VALUE!</v>
      </c>
      <c r="C18" s="246" t="str">
        <f t="shared" si="2"/>
        <v>#VALUE!</v>
      </c>
      <c r="D18" s="222"/>
      <c r="E18" s="224"/>
      <c r="F18" s="224"/>
      <c r="G18" s="247"/>
      <c r="H18" s="247"/>
      <c r="I18" s="248"/>
      <c r="J18" s="230"/>
      <c r="K18" s="230"/>
      <c r="L18" s="230"/>
      <c r="M18" s="230"/>
      <c r="N18" s="230"/>
      <c r="O18" s="230"/>
      <c r="P18" s="230"/>
      <c r="Q18" s="230"/>
      <c r="R18" s="230"/>
      <c r="S18" s="230"/>
      <c r="T18" s="230"/>
      <c r="U18" s="230"/>
      <c r="V18" s="230"/>
      <c r="W18" s="230"/>
      <c r="X18" s="230"/>
      <c r="Y18" s="230"/>
      <c r="Z18" s="230"/>
      <c r="AA18" s="230"/>
      <c r="AB18" s="230"/>
    </row>
    <row r="19" ht="15.75" customHeight="1">
      <c r="A19" s="244">
        <v>44759.0</v>
      </c>
      <c r="B19" s="245" t="str">
        <f>'DOANH THU'!C20-CHI!C19</f>
        <v>#VALUE!</v>
      </c>
      <c r="C19" s="246" t="str">
        <f t="shared" si="2"/>
        <v>#VALUE!</v>
      </c>
      <c r="D19" s="222"/>
      <c r="E19" s="224"/>
      <c r="F19" s="249"/>
      <c r="G19" s="250"/>
      <c r="H19" s="251"/>
      <c r="I19" s="248"/>
      <c r="J19" s="252"/>
      <c r="K19" s="253"/>
      <c r="L19" s="253"/>
      <c r="M19" s="230"/>
      <c r="N19" s="230"/>
      <c r="O19" s="230"/>
      <c r="P19" s="230"/>
      <c r="Q19" s="230"/>
      <c r="R19" s="230"/>
      <c r="S19" s="230"/>
      <c r="T19" s="230"/>
      <c r="U19" s="230"/>
      <c r="V19" s="230"/>
      <c r="W19" s="230"/>
      <c r="X19" s="230"/>
      <c r="Y19" s="230"/>
      <c r="Z19" s="230"/>
      <c r="AA19" s="230"/>
      <c r="AB19" s="230"/>
    </row>
    <row r="20" ht="15.75" customHeight="1">
      <c r="A20" s="244">
        <v>44760.0</v>
      </c>
      <c r="B20" s="245" t="str">
        <f>'DOANH THU'!C21-CHI!C20</f>
        <v>#VALUE!</v>
      </c>
      <c r="C20" s="246" t="str">
        <f t="shared" si="2"/>
        <v>#VALUE!</v>
      </c>
      <c r="D20" s="222"/>
      <c r="E20" s="254"/>
      <c r="F20" s="224"/>
      <c r="G20" s="247"/>
      <c r="H20" s="247"/>
      <c r="I20" s="248"/>
      <c r="J20" s="255"/>
      <c r="K20" s="230"/>
      <c r="L20" s="230"/>
      <c r="M20" s="230"/>
      <c r="N20" s="230"/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  <c r="AA20" s="230"/>
      <c r="AB20" s="230"/>
    </row>
    <row r="21" ht="15.75" customHeight="1">
      <c r="A21" s="219">
        <v>44761.0</v>
      </c>
      <c r="B21" s="220">
        <f>'DOANH THU'!C22-CHI!C21</f>
        <v>11405820</v>
      </c>
      <c r="C21" s="221">
        <f t="shared" si="2"/>
        <v>3613000</v>
      </c>
      <c r="D21" s="222"/>
      <c r="E21" s="256">
        <f>100000+175000+148000+215000+295000+115000+100000</f>
        <v>1148000</v>
      </c>
      <c r="F21" s="249">
        <v>1326820.0</v>
      </c>
      <c r="G21" s="257">
        <v>4075000.0</v>
      </c>
      <c r="H21" s="258">
        <v>593000.0</v>
      </c>
      <c r="I21" s="227">
        <f>250000+170000+230000</f>
        <v>650000</v>
      </c>
      <c r="J21" s="259"/>
      <c r="K21" s="253"/>
      <c r="L21" s="253"/>
      <c r="M21" s="230"/>
      <c r="N21" s="230"/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  <c r="AA21" s="230"/>
      <c r="AB21" s="230"/>
    </row>
    <row r="22" ht="15.75" customHeight="1">
      <c r="A22" s="219">
        <v>44762.0</v>
      </c>
      <c r="B22" s="220">
        <f>'DOANH THU'!C23-CHI!C22</f>
        <v>10138840</v>
      </c>
      <c r="C22" s="221">
        <f t="shared" si="2"/>
        <v>2464000</v>
      </c>
      <c r="D22" s="222" t="s">
        <v>227</v>
      </c>
      <c r="E22" s="260">
        <f>210000+80000+101000</f>
        <v>391000</v>
      </c>
      <c r="F22" s="249">
        <v>2268840.0</v>
      </c>
      <c r="G22" s="225">
        <v>4430000.0</v>
      </c>
      <c r="H22" s="261">
        <v>440000.0</v>
      </c>
      <c r="I22" s="227">
        <f>130000+15000</f>
        <v>145000</v>
      </c>
      <c r="J22" s="262"/>
      <c r="K22" s="243"/>
      <c r="L22" s="230"/>
      <c r="M22" s="230"/>
      <c r="N22" s="230"/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  <c r="AA22" s="230"/>
      <c r="AB22" s="230"/>
    </row>
    <row r="23" ht="15.75" customHeight="1">
      <c r="A23" s="219">
        <v>44763.0</v>
      </c>
      <c r="B23" s="220">
        <f>'DOANH THU'!C24-CHI!C23</f>
        <v>14118000</v>
      </c>
      <c r="C23" s="221">
        <f t="shared" si="2"/>
        <v>5088000</v>
      </c>
      <c r="D23" s="222"/>
      <c r="E23" s="260">
        <f>40000+215000+80000+168000+203000+70000+75000</f>
        <v>851000</v>
      </c>
      <c r="F23" s="249">
        <v>1998000.0</v>
      </c>
      <c r="G23" s="225">
        <v>4799000.0</v>
      </c>
      <c r="H23" s="261">
        <v>1272000.0</v>
      </c>
      <c r="I23" s="227">
        <f>60000+50000</f>
        <v>110000</v>
      </c>
      <c r="J23" s="263"/>
      <c r="K23" s="243"/>
      <c r="L23" s="230"/>
      <c r="M23" s="230"/>
      <c r="N23" s="234"/>
      <c r="O23" s="230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  <c r="AA23" s="230"/>
      <c r="AB23" s="230"/>
    </row>
    <row r="24" ht="15.75" customHeight="1">
      <c r="A24" s="219">
        <v>44764.0</v>
      </c>
      <c r="B24" s="220">
        <f>'DOANH THU'!C25-CHI!C24</f>
        <v>12156560</v>
      </c>
      <c r="C24" s="221">
        <f t="shared" si="2"/>
        <v>4613000</v>
      </c>
      <c r="D24" s="222"/>
      <c r="E24" s="260">
        <v>540000.0</v>
      </c>
      <c r="F24" s="249">
        <v>1438560.0</v>
      </c>
      <c r="G24" s="225">
        <v>4000000.0</v>
      </c>
      <c r="H24" s="261">
        <v>321000.0</v>
      </c>
      <c r="I24" s="227">
        <v>1244000.0</v>
      </c>
      <c r="J24" s="264"/>
      <c r="K24" s="243"/>
      <c r="L24" s="230"/>
      <c r="M24" s="230"/>
      <c r="N24" s="230"/>
      <c r="O24" s="230"/>
      <c r="P24" s="230"/>
      <c r="Q24" s="230"/>
      <c r="R24" s="230"/>
      <c r="S24" s="230"/>
      <c r="T24" s="230"/>
      <c r="U24" s="230"/>
      <c r="V24" s="230"/>
      <c r="W24" s="230"/>
      <c r="X24" s="230"/>
      <c r="Y24" s="230"/>
      <c r="Z24" s="230"/>
      <c r="AA24" s="230"/>
      <c r="AB24" s="230"/>
    </row>
    <row r="25" ht="15.75" customHeight="1">
      <c r="A25" s="219">
        <v>44765.0</v>
      </c>
      <c r="B25" s="220">
        <f>'DOANH THU'!C26-CHI!C25</f>
        <v>9805920</v>
      </c>
      <c r="C25" s="221">
        <f t="shared" si="2"/>
        <v>2644000</v>
      </c>
      <c r="D25" s="222"/>
      <c r="E25" s="260">
        <v>877000.0</v>
      </c>
      <c r="F25" s="249">
        <v>1041920.0</v>
      </c>
      <c r="G25" s="225">
        <v>4389000.0</v>
      </c>
      <c r="H25" s="261">
        <v>266000.0</v>
      </c>
      <c r="I25" s="227">
        <f>200000+135000+170000+83000</f>
        <v>588000</v>
      </c>
      <c r="J25" s="265"/>
      <c r="K25" s="266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</row>
    <row r="26" ht="15.75" customHeight="1">
      <c r="A26" s="219">
        <v>44766.0</v>
      </c>
      <c r="B26" s="220">
        <f>'DOANH THU'!C27-CHI!C26</f>
        <v>11286360</v>
      </c>
      <c r="C26" s="221">
        <f t="shared" si="2"/>
        <v>1751000</v>
      </c>
      <c r="D26" s="222"/>
      <c r="E26" s="260">
        <f>60000+100000+120000+136000+225000+45000+45000+191000+50000</f>
        <v>972000</v>
      </c>
      <c r="F26" s="249">
        <v>2637360.0</v>
      </c>
      <c r="G26" s="225">
        <v>4833000.0</v>
      </c>
      <c r="H26" s="261">
        <v>363000.0</v>
      </c>
      <c r="I26" s="215">
        <f>430000+300000</f>
        <v>730000</v>
      </c>
      <c r="J26" s="243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  <c r="AA26" s="267"/>
      <c r="AB26" s="267"/>
    </row>
    <row r="27" ht="15.75" customHeight="1">
      <c r="A27" s="219">
        <v>44767.0</v>
      </c>
      <c r="B27" s="220">
        <f>'DOANH THU'!C28-CHI!C27</f>
        <v>11267460</v>
      </c>
      <c r="C27" s="268">
        <f t="shared" si="2"/>
        <v>2163000</v>
      </c>
      <c r="D27" s="222"/>
      <c r="E27" s="260">
        <f>45000+55000+105000+261000+190000+70000+116000</f>
        <v>842000</v>
      </c>
      <c r="F27" s="249">
        <v>1797460.0</v>
      </c>
      <c r="G27" s="225">
        <v>4487000.0</v>
      </c>
      <c r="H27" s="261">
        <v>1220000.0</v>
      </c>
      <c r="I27" s="227">
        <f>958000-200000</f>
        <v>758000</v>
      </c>
      <c r="J27" s="243"/>
      <c r="K27" s="266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  <c r="AA27" s="267"/>
      <c r="AB27" s="267"/>
    </row>
    <row r="28" ht="15.75" customHeight="1">
      <c r="A28" s="219">
        <v>44768.0</v>
      </c>
      <c r="B28" s="220">
        <f>'DOANH THU'!C29-CHI!C28</f>
        <v>14576240</v>
      </c>
      <c r="C28" s="268">
        <f t="shared" si="2"/>
        <v>4418000</v>
      </c>
      <c r="D28" s="222"/>
      <c r="E28" s="260">
        <f>155000+375000+410000+288000+40000</f>
        <v>1268000</v>
      </c>
      <c r="F28" s="249">
        <v>2461240.0</v>
      </c>
      <c r="G28" s="225">
        <v>5908000.0</v>
      </c>
      <c r="H28" s="261">
        <v>356000.0</v>
      </c>
      <c r="I28" s="227">
        <v>165000.0</v>
      </c>
      <c r="J28" s="243"/>
      <c r="K28" s="266"/>
      <c r="L28" s="267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  <c r="AA28" s="267"/>
      <c r="AB28" s="267"/>
    </row>
    <row r="29" ht="15.75" customHeight="1">
      <c r="A29" s="219">
        <v>44769.0</v>
      </c>
      <c r="B29" s="220">
        <f>'DOANH THU'!C30-CHI!C29</f>
        <v>10419040</v>
      </c>
      <c r="C29" s="268">
        <f t="shared" si="2"/>
        <v>1666000</v>
      </c>
      <c r="D29" s="222"/>
      <c r="E29" s="260">
        <f>75000+55000+65000+195000+45000+95000+70000+215000</f>
        <v>815000</v>
      </c>
      <c r="F29" s="249">
        <v>1847040.0</v>
      </c>
      <c r="G29" s="225">
        <v>3151000.0</v>
      </c>
      <c r="H29" s="261">
        <v>592000.0</v>
      </c>
      <c r="I29" s="227">
        <f>136000+78000+83000+101000+1950000</f>
        <v>2348000</v>
      </c>
      <c r="J29" s="231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  <c r="AA29" s="267"/>
      <c r="AB29" s="267"/>
    </row>
    <row r="30" ht="15.75" customHeight="1">
      <c r="A30" s="219">
        <v>44770.0</v>
      </c>
      <c r="B30" s="220">
        <f>'DOANH THU'!C31-CHI!C30</f>
        <v>18414360</v>
      </c>
      <c r="C30" s="268">
        <f t="shared" si="2"/>
        <v>5585000</v>
      </c>
      <c r="D30" s="222"/>
      <c r="E30" s="260">
        <f>70000+180000+191000+30000+245000+128000+110000+290000+110000</f>
        <v>1354000</v>
      </c>
      <c r="F30" s="249">
        <v>2674360.0</v>
      </c>
      <c r="G30" s="225">
        <v>7233000.0</v>
      </c>
      <c r="H30" s="261">
        <v>703000.0</v>
      </c>
      <c r="I30" s="227">
        <f>90000+255000+470000+50000</f>
        <v>865000</v>
      </c>
      <c r="J30" s="243"/>
      <c r="K30" s="266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  <c r="AA30" s="267"/>
      <c r="AB30" s="267"/>
    </row>
    <row r="31" ht="15.75" customHeight="1">
      <c r="A31" s="219">
        <v>44771.0</v>
      </c>
      <c r="B31" s="220">
        <f>'DOANH THU'!C32-CHI!C31</f>
        <v>26211480</v>
      </c>
      <c r="C31" s="268">
        <f t="shared" si="2"/>
        <v>9800000</v>
      </c>
      <c r="D31" s="222" t="s">
        <v>228</v>
      </c>
      <c r="E31" s="260">
        <f>90000+100000+70000+83000</f>
        <v>343000</v>
      </c>
      <c r="F31" s="249">
        <v>5107480.0</v>
      </c>
      <c r="G31" s="225">
        <v>6590000.0</v>
      </c>
      <c r="H31" s="261">
        <v>2351000.0</v>
      </c>
      <c r="I31" s="227">
        <f>150000+170000+305000+40000+140000+55000+50000+50000+215000+115000+215000+515000</f>
        <v>2020000</v>
      </c>
      <c r="J31" s="231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  <c r="AA31" s="267"/>
      <c r="AB31" s="267"/>
    </row>
    <row r="32" ht="15.75" customHeight="1">
      <c r="A32" s="219">
        <v>44772.0</v>
      </c>
      <c r="B32" s="220">
        <f>'DOANH THU'!C33-CHI!C32</f>
        <v>16056700</v>
      </c>
      <c r="C32" s="268">
        <f t="shared" si="2"/>
        <v>4035000</v>
      </c>
      <c r="D32" s="222"/>
      <c r="E32" s="260">
        <v>2438000.0</v>
      </c>
      <c r="F32" s="249">
        <v>2482700.0</v>
      </c>
      <c r="G32" s="225">
        <v>5089000.0</v>
      </c>
      <c r="H32" s="261">
        <v>626000.0</v>
      </c>
      <c r="I32" s="227">
        <v>1386000.0</v>
      </c>
      <c r="J32" s="231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  <c r="AA32" s="267"/>
      <c r="AB32" s="267"/>
    </row>
    <row r="33" ht="15.75" customHeight="1">
      <c r="A33" s="219">
        <v>44773.0</v>
      </c>
      <c r="B33" s="220">
        <f>'DOANH THU'!C34-CHI!C33</f>
        <v>14589160</v>
      </c>
      <c r="C33" s="268">
        <f t="shared" si="2"/>
        <v>4257000</v>
      </c>
      <c r="D33" s="222"/>
      <c r="E33" s="260">
        <f>150000+150000+100000+50000</f>
        <v>450000</v>
      </c>
      <c r="F33" s="249">
        <v>3096160.0</v>
      </c>
      <c r="G33" s="225">
        <v>5237000.0</v>
      </c>
      <c r="H33" s="261">
        <v>560000.0</v>
      </c>
      <c r="I33" s="227">
        <f>185000+265000+234000+305000</f>
        <v>989000</v>
      </c>
      <c r="J33" s="231"/>
      <c r="K33" s="243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  <c r="AA33" s="267"/>
      <c r="AB33" s="267"/>
    </row>
    <row r="34" ht="15.75" customHeight="1">
      <c r="A34" s="269"/>
      <c r="B34" s="270"/>
      <c r="C34" s="271"/>
      <c r="D34" s="272"/>
      <c r="E34" s="273"/>
      <c r="F34" s="273"/>
      <c r="G34" s="273"/>
      <c r="H34" s="273"/>
      <c r="I34" s="273"/>
      <c r="J34" s="230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  <c r="AA34" s="267"/>
      <c r="AB34" s="267"/>
    </row>
    <row r="35" ht="15.75" customHeight="1">
      <c r="A35" s="269"/>
      <c r="B35" s="270"/>
      <c r="C35" s="271"/>
      <c r="D35" s="272"/>
      <c r="E35" s="273"/>
      <c r="F35" s="273"/>
      <c r="G35" s="273"/>
      <c r="H35" s="273"/>
      <c r="I35" s="273"/>
      <c r="J35" s="230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7"/>
      <c r="AA35" s="267"/>
      <c r="AB35" s="267"/>
    </row>
    <row r="36" ht="15.75" customHeight="1">
      <c r="A36" s="269"/>
      <c r="B36" s="270"/>
      <c r="C36" s="271"/>
      <c r="D36" s="272"/>
      <c r="E36" s="273"/>
      <c r="F36" s="273"/>
      <c r="G36" s="273"/>
      <c r="H36" s="273"/>
      <c r="I36" s="273"/>
      <c r="J36" s="230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7"/>
    </row>
    <row r="37" ht="15.75" customHeight="1">
      <c r="A37" s="269"/>
      <c r="B37" s="270"/>
      <c r="C37" s="271"/>
      <c r="D37" s="272"/>
      <c r="E37" s="273"/>
      <c r="F37" s="273"/>
      <c r="G37" s="273"/>
      <c r="H37" s="273"/>
      <c r="I37" s="273"/>
      <c r="J37" s="230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</row>
    <row r="38" ht="15.75" customHeight="1">
      <c r="A38" s="269"/>
      <c r="B38" s="270"/>
      <c r="C38" s="271"/>
      <c r="D38" s="272"/>
      <c r="E38" s="273"/>
      <c r="F38" s="273"/>
      <c r="G38" s="273"/>
      <c r="H38" s="273"/>
      <c r="I38" s="273"/>
      <c r="J38" s="230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  <c r="AA38" s="267"/>
      <c r="AB38" s="267"/>
    </row>
    <row r="39" ht="15.75" customHeight="1">
      <c r="A39" s="269"/>
      <c r="B39" s="270"/>
      <c r="C39" s="271"/>
      <c r="D39" s="272"/>
      <c r="E39" s="273"/>
      <c r="F39" s="273"/>
      <c r="G39" s="273"/>
      <c r="H39" s="273"/>
      <c r="I39" s="273"/>
      <c r="J39" s="230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7"/>
      <c r="AA39" s="267"/>
      <c r="AB39" s="267"/>
    </row>
    <row r="40" ht="15.75" customHeight="1">
      <c r="A40" s="269"/>
      <c r="B40" s="270"/>
      <c r="C40" s="271"/>
      <c r="D40" s="272"/>
      <c r="E40" s="273"/>
      <c r="F40" s="273"/>
      <c r="G40" s="273"/>
      <c r="H40" s="273"/>
      <c r="I40" s="273"/>
      <c r="J40" s="230"/>
      <c r="K40" s="267"/>
      <c r="L40" s="267"/>
      <c r="M40" s="267"/>
      <c r="N40" s="267"/>
      <c r="O40" s="267"/>
      <c r="P40" s="267"/>
      <c r="Q40" s="267"/>
      <c r="R40" s="267"/>
      <c r="S40" s="267"/>
      <c r="T40" s="267"/>
      <c r="U40" s="267"/>
      <c r="V40" s="267"/>
      <c r="W40" s="267"/>
      <c r="X40" s="267"/>
      <c r="Y40" s="267"/>
      <c r="Z40" s="267"/>
      <c r="AA40" s="267"/>
      <c r="AB40" s="267"/>
    </row>
    <row r="41" ht="15.75" customHeight="1">
      <c r="A41" s="269"/>
      <c r="B41" s="270"/>
      <c r="C41" s="271"/>
      <c r="D41" s="272"/>
      <c r="E41" s="273"/>
      <c r="F41" s="273"/>
      <c r="G41" s="273"/>
      <c r="H41" s="273"/>
      <c r="I41" s="273"/>
      <c r="J41" s="230"/>
      <c r="K41" s="267"/>
      <c r="L41" s="267"/>
      <c r="M41" s="267"/>
      <c r="N41" s="267"/>
      <c r="O41" s="267"/>
      <c r="P41" s="267"/>
      <c r="Q41" s="267"/>
      <c r="R41" s="267"/>
      <c r="S41" s="267"/>
      <c r="T41" s="267"/>
      <c r="U41" s="267"/>
      <c r="V41" s="267"/>
      <c r="W41" s="267"/>
      <c r="X41" s="267"/>
      <c r="Y41" s="267"/>
      <c r="Z41" s="267"/>
      <c r="AA41" s="267"/>
      <c r="AB41" s="267"/>
    </row>
    <row r="42" ht="15.75" customHeight="1">
      <c r="A42" s="274"/>
      <c r="B42" s="270"/>
      <c r="C42" s="271"/>
      <c r="D42" s="272"/>
      <c r="E42" s="273"/>
      <c r="F42" s="273"/>
      <c r="G42" s="273"/>
      <c r="H42" s="273"/>
      <c r="I42" s="273"/>
      <c r="J42" s="230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s="267"/>
      <c r="Z42" s="267"/>
      <c r="AA42" s="267"/>
      <c r="AB42" s="267"/>
    </row>
    <row r="43" ht="15.75" customHeight="1">
      <c r="A43" s="269"/>
      <c r="B43" s="270"/>
      <c r="C43" s="271"/>
      <c r="D43" s="272"/>
      <c r="E43" s="273"/>
      <c r="F43" s="273"/>
      <c r="G43" s="273"/>
      <c r="H43" s="273"/>
      <c r="I43" s="273"/>
      <c r="J43" s="230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7"/>
      <c r="X43" s="267"/>
      <c r="Y43" s="267"/>
      <c r="Z43" s="267"/>
      <c r="AA43" s="267"/>
      <c r="AB43" s="267"/>
    </row>
    <row r="44" ht="15.75" customHeight="1">
      <c r="A44" s="275"/>
      <c r="B44" s="270"/>
      <c r="C44" s="271"/>
      <c r="D44" s="272"/>
      <c r="E44" s="273"/>
      <c r="F44" s="273"/>
      <c r="G44" s="273"/>
      <c r="H44" s="273"/>
      <c r="I44" s="273"/>
      <c r="J44" s="230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7"/>
      <c r="Y44" s="267"/>
      <c r="Z44" s="267"/>
      <c r="AA44" s="267"/>
      <c r="AB44" s="267"/>
    </row>
    <row r="45" ht="15.75" customHeight="1">
      <c r="A45" s="275"/>
      <c r="B45" s="270"/>
      <c r="C45" s="271"/>
      <c r="D45" s="272"/>
      <c r="E45" s="273"/>
      <c r="F45" s="273"/>
      <c r="G45" s="273"/>
      <c r="H45" s="273"/>
      <c r="I45" s="273"/>
      <c r="J45" s="230"/>
      <c r="K45" s="267"/>
      <c r="L45" s="267"/>
      <c r="M45" s="267"/>
      <c r="N45" s="267"/>
      <c r="O45" s="267"/>
      <c r="P45" s="267"/>
      <c r="Q45" s="267"/>
      <c r="R45" s="267"/>
      <c r="S45" s="267"/>
      <c r="T45" s="267"/>
      <c r="U45" s="267"/>
      <c r="V45" s="267"/>
      <c r="W45" s="267"/>
      <c r="X45" s="267"/>
      <c r="Y45" s="267"/>
      <c r="Z45" s="267"/>
      <c r="AA45" s="267"/>
      <c r="AB45" s="267"/>
    </row>
    <row r="46" ht="15.75" customHeight="1">
      <c r="A46" s="275"/>
      <c r="B46" s="270"/>
      <c r="C46" s="271"/>
      <c r="D46" s="272"/>
      <c r="E46" s="273"/>
      <c r="F46" s="273"/>
      <c r="G46" s="273"/>
      <c r="H46" s="273"/>
      <c r="I46" s="273"/>
      <c r="J46" s="230"/>
      <c r="K46" s="267"/>
      <c r="L46" s="267"/>
      <c r="M46" s="267"/>
      <c r="N46" s="267"/>
      <c r="O46" s="267"/>
      <c r="P46" s="267"/>
      <c r="Q46" s="267"/>
      <c r="R46" s="267"/>
      <c r="S46" s="267"/>
      <c r="T46" s="267"/>
      <c r="U46" s="267"/>
      <c r="V46" s="267"/>
      <c r="W46" s="267"/>
      <c r="X46" s="267"/>
      <c r="Y46" s="267"/>
      <c r="Z46" s="267"/>
      <c r="AA46" s="267"/>
      <c r="AB46" s="267"/>
    </row>
    <row r="47" ht="15.75" customHeight="1">
      <c r="A47" s="275"/>
      <c r="B47" s="270"/>
      <c r="C47" s="271"/>
      <c r="D47" s="272"/>
      <c r="E47" s="273"/>
      <c r="F47" s="273"/>
      <c r="G47" s="273"/>
      <c r="H47" s="273"/>
      <c r="I47" s="273"/>
      <c r="J47" s="230"/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s="267"/>
      <c r="Z47" s="267"/>
      <c r="AA47" s="267"/>
      <c r="AB47" s="267"/>
    </row>
    <row r="48" ht="15.75" customHeight="1">
      <c r="A48" s="274"/>
      <c r="B48" s="270"/>
      <c r="C48" s="271"/>
      <c r="D48" s="272"/>
      <c r="E48" s="273"/>
      <c r="F48" s="273"/>
      <c r="G48" s="273"/>
      <c r="H48" s="273"/>
      <c r="I48" s="273"/>
      <c r="J48" s="230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7"/>
      <c r="Y48" s="267"/>
      <c r="Z48" s="267"/>
      <c r="AA48" s="267"/>
      <c r="AB48" s="267"/>
    </row>
    <row r="49" ht="15.75" customHeight="1">
      <c r="A49" s="274"/>
      <c r="B49" s="270"/>
      <c r="C49" s="271"/>
      <c r="D49" s="272"/>
      <c r="E49" s="273"/>
      <c r="F49" s="273"/>
      <c r="G49" s="273"/>
      <c r="H49" s="273"/>
      <c r="I49" s="273"/>
      <c r="J49" s="230"/>
      <c r="K49" s="267"/>
      <c r="L49" s="267"/>
      <c r="M49" s="267"/>
      <c r="N49" s="267"/>
      <c r="O49" s="267"/>
      <c r="P49" s="267"/>
      <c r="Q49" s="267"/>
      <c r="R49" s="267"/>
      <c r="S49" s="267"/>
      <c r="T49" s="267"/>
      <c r="U49" s="267"/>
      <c r="V49" s="267"/>
      <c r="W49" s="267"/>
      <c r="X49" s="267"/>
      <c r="Y49" s="267"/>
      <c r="Z49" s="267"/>
      <c r="AA49" s="267"/>
      <c r="AB49" s="267"/>
    </row>
    <row r="50" ht="15.75" customHeight="1">
      <c r="A50" s="275"/>
      <c r="B50" s="270"/>
      <c r="C50" s="271"/>
      <c r="D50" s="272"/>
      <c r="E50" s="273"/>
      <c r="F50" s="273"/>
      <c r="G50" s="273"/>
      <c r="H50" s="273"/>
      <c r="I50" s="273"/>
      <c r="J50" s="230"/>
      <c r="K50" s="267"/>
      <c r="L50" s="267"/>
      <c r="M50" s="267"/>
      <c r="N50" s="267"/>
      <c r="O50" s="267"/>
      <c r="P50" s="267"/>
      <c r="Q50" s="267"/>
      <c r="R50" s="267"/>
      <c r="S50" s="267"/>
      <c r="T50" s="267"/>
      <c r="U50" s="267"/>
      <c r="V50" s="267"/>
      <c r="W50" s="267"/>
      <c r="X50" s="267"/>
      <c r="Y50" s="267"/>
      <c r="Z50" s="267"/>
      <c r="AA50" s="267"/>
      <c r="AB50" s="267"/>
    </row>
    <row r="51" ht="15.75" customHeight="1">
      <c r="A51" s="274"/>
      <c r="B51" s="270"/>
      <c r="C51" s="271"/>
      <c r="D51" s="272"/>
      <c r="E51" s="273"/>
      <c r="F51" s="273"/>
      <c r="G51" s="273"/>
      <c r="H51" s="273"/>
      <c r="I51" s="273"/>
      <c r="J51" s="230"/>
      <c r="K51" s="267"/>
      <c r="L51" s="267"/>
      <c r="M51" s="267"/>
      <c r="N51" s="267"/>
      <c r="O51" s="267"/>
      <c r="P51" s="267"/>
      <c r="Q51" s="267"/>
      <c r="R51" s="267"/>
      <c r="S51" s="267"/>
      <c r="T51" s="267"/>
      <c r="U51" s="267"/>
      <c r="V51" s="267"/>
      <c r="W51" s="267"/>
      <c r="X51" s="267"/>
      <c r="Y51" s="267"/>
      <c r="Z51" s="267"/>
      <c r="AA51" s="267"/>
      <c r="AB51" s="267"/>
    </row>
    <row r="52" ht="15.75" customHeight="1">
      <c r="A52" s="275"/>
      <c r="B52" s="270"/>
      <c r="C52" s="271"/>
      <c r="D52" s="272"/>
      <c r="E52" s="273"/>
      <c r="F52" s="273"/>
      <c r="G52" s="273"/>
      <c r="H52" s="273"/>
      <c r="I52" s="273"/>
      <c r="J52" s="230"/>
      <c r="K52" s="267"/>
      <c r="L52" s="267"/>
      <c r="M52" s="267"/>
      <c r="N52" s="267"/>
      <c r="O52" s="267"/>
      <c r="P52" s="267"/>
      <c r="Q52" s="267"/>
      <c r="R52" s="267"/>
      <c r="S52" s="267"/>
      <c r="T52" s="267"/>
      <c r="U52" s="267"/>
      <c r="V52" s="267"/>
      <c r="W52" s="267"/>
      <c r="X52" s="267"/>
      <c r="Y52" s="267"/>
      <c r="Z52" s="267"/>
      <c r="AA52" s="267"/>
      <c r="AB52" s="267"/>
    </row>
    <row r="53" ht="15.75" customHeight="1">
      <c r="A53" s="275"/>
      <c r="B53" s="270"/>
      <c r="C53" s="271"/>
      <c r="D53" s="272"/>
      <c r="E53" s="273"/>
      <c r="F53" s="273"/>
      <c r="G53" s="273"/>
      <c r="H53" s="273"/>
      <c r="I53" s="273"/>
      <c r="J53" s="230"/>
      <c r="K53" s="267"/>
      <c r="L53" s="267"/>
      <c r="M53" s="267"/>
      <c r="N53" s="267"/>
      <c r="O53" s="267"/>
      <c r="P53" s="267"/>
      <c r="Q53" s="267"/>
      <c r="R53" s="267"/>
      <c r="S53" s="267"/>
      <c r="T53" s="267"/>
      <c r="U53" s="267"/>
      <c r="V53" s="267"/>
      <c r="W53" s="267"/>
      <c r="X53" s="267"/>
      <c r="Y53" s="267"/>
      <c r="Z53" s="267"/>
      <c r="AA53" s="267"/>
      <c r="AB53" s="267"/>
    </row>
    <row r="54" ht="15.75" customHeight="1">
      <c r="A54" s="275"/>
      <c r="B54" s="270"/>
      <c r="C54" s="271"/>
      <c r="D54" s="272"/>
      <c r="E54" s="273"/>
      <c r="F54" s="273"/>
      <c r="G54" s="273"/>
      <c r="H54" s="273"/>
      <c r="I54" s="273"/>
      <c r="J54" s="230"/>
      <c r="K54" s="267"/>
      <c r="L54" s="267"/>
      <c r="M54" s="267"/>
      <c r="N54" s="267"/>
      <c r="O54" s="267"/>
      <c r="P54" s="267"/>
      <c r="Q54" s="267"/>
      <c r="R54" s="267"/>
      <c r="S54" s="267"/>
      <c r="T54" s="267"/>
      <c r="U54" s="267"/>
      <c r="V54" s="267"/>
      <c r="W54" s="267"/>
      <c r="X54" s="267"/>
      <c r="Y54" s="267"/>
      <c r="Z54" s="267"/>
      <c r="AA54" s="267"/>
      <c r="AB54" s="267"/>
    </row>
    <row r="55" ht="15.75" customHeight="1">
      <c r="A55" s="275"/>
      <c r="B55" s="270"/>
      <c r="C55" s="271"/>
      <c r="D55" s="272"/>
      <c r="E55" s="273"/>
      <c r="F55" s="273"/>
      <c r="G55" s="273"/>
      <c r="H55" s="273"/>
      <c r="I55" s="273"/>
      <c r="J55" s="230"/>
      <c r="K55" s="267"/>
      <c r="L55" s="267"/>
      <c r="M55" s="267"/>
      <c r="N55" s="267"/>
      <c r="O55" s="267"/>
      <c r="P55" s="267"/>
      <c r="Q55" s="267"/>
      <c r="R55" s="267"/>
      <c r="S55" s="267"/>
      <c r="T55" s="267"/>
      <c r="U55" s="267"/>
      <c r="V55" s="267"/>
      <c r="W55" s="267"/>
      <c r="X55" s="267"/>
      <c r="Y55" s="267"/>
      <c r="Z55" s="267"/>
      <c r="AA55" s="267"/>
      <c r="AB55" s="267"/>
    </row>
    <row r="56" ht="15.75" customHeight="1">
      <c r="A56" s="276"/>
      <c r="B56" s="277"/>
      <c r="C56" s="278"/>
      <c r="D56" s="279"/>
      <c r="E56" s="280"/>
      <c r="F56" s="280"/>
      <c r="G56" s="280"/>
      <c r="H56" s="280"/>
      <c r="I56" s="280"/>
      <c r="J56" s="281"/>
      <c r="K56" s="218"/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  <c r="AA56" s="218"/>
      <c r="AB56" s="218"/>
    </row>
    <row r="57" ht="15.75" customHeight="1">
      <c r="A57" s="282"/>
      <c r="B57" s="277"/>
      <c r="C57" s="278"/>
      <c r="D57" s="279"/>
      <c r="E57" s="280"/>
      <c r="F57" s="280"/>
      <c r="G57" s="280"/>
      <c r="H57" s="280"/>
      <c r="I57" s="280"/>
      <c r="J57" s="281"/>
      <c r="K57" s="218"/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  <c r="AA57" s="218"/>
      <c r="AB57" s="218"/>
    </row>
    <row r="58" ht="15.75" customHeight="1">
      <c r="A58" s="283"/>
      <c r="B58" s="277"/>
      <c r="C58" s="278"/>
      <c r="D58" s="279"/>
      <c r="E58" s="280"/>
      <c r="F58" s="280"/>
      <c r="G58" s="280"/>
      <c r="H58" s="280"/>
      <c r="I58" s="280"/>
      <c r="J58" s="281"/>
      <c r="K58" s="218"/>
      <c r="L58" s="218"/>
      <c r="M58" s="218"/>
      <c r="N58" s="218"/>
      <c r="O58" s="218"/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8"/>
      <c r="AA58" s="218"/>
      <c r="AB58" s="218"/>
    </row>
    <row r="59" ht="15.75" customHeight="1">
      <c r="A59" s="276"/>
      <c r="B59" s="277"/>
      <c r="C59" s="278"/>
      <c r="D59" s="279"/>
      <c r="E59" s="280"/>
      <c r="F59" s="280"/>
      <c r="G59" s="280"/>
      <c r="H59" s="280"/>
      <c r="I59" s="280"/>
      <c r="J59" s="281"/>
      <c r="K59" s="218"/>
      <c r="L59" s="218"/>
      <c r="M59" s="218"/>
      <c r="N59" s="218"/>
      <c r="O59" s="218"/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8"/>
      <c r="AA59" s="218"/>
      <c r="AB59" s="218"/>
    </row>
    <row r="60" ht="15.75" customHeight="1">
      <c r="A60" s="283"/>
      <c r="B60" s="277"/>
      <c r="C60" s="278"/>
      <c r="D60" s="279"/>
      <c r="E60" s="280"/>
      <c r="F60" s="280"/>
      <c r="G60" s="280"/>
      <c r="H60" s="280"/>
      <c r="I60" s="280"/>
      <c r="J60" s="281"/>
      <c r="K60" s="218"/>
      <c r="L60" s="218"/>
      <c r="M60" s="218"/>
      <c r="N60" s="218"/>
      <c r="O60" s="218"/>
      <c r="P60" s="218"/>
      <c r="Q60" s="218"/>
      <c r="R60" s="218"/>
      <c r="S60" s="218"/>
      <c r="T60" s="218"/>
      <c r="U60" s="218"/>
      <c r="V60" s="218"/>
      <c r="W60" s="218"/>
      <c r="X60" s="218"/>
      <c r="Y60" s="218"/>
      <c r="Z60" s="218"/>
      <c r="AA60" s="218"/>
      <c r="AB60" s="218"/>
    </row>
    <row r="61" ht="15.75" customHeight="1">
      <c r="A61" s="283"/>
      <c r="B61" s="277"/>
      <c r="C61" s="284"/>
      <c r="D61" s="279"/>
      <c r="E61" s="280"/>
      <c r="F61" s="280"/>
      <c r="G61" s="280"/>
      <c r="H61" s="280"/>
      <c r="I61" s="280"/>
      <c r="J61" s="281"/>
      <c r="K61" s="218"/>
      <c r="L61" s="218"/>
      <c r="M61" s="218"/>
      <c r="N61" s="218"/>
      <c r="O61" s="218"/>
      <c r="P61" s="218"/>
      <c r="Q61" s="218"/>
      <c r="R61" s="218"/>
      <c r="S61" s="218"/>
      <c r="T61" s="218"/>
      <c r="U61" s="218"/>
      <c r="V61" s="218"/>
      <c r="W61" s="218"/>
      <c r="X61" s="218"/>
      <c r="Y61" s="218"/>
      <c r="Z61" s="218"/>
      <c r="AA61" s="218"/>
      <c r="AB61" s="218"/>
    </row>
    <row r="62" ht="15.75" customHeight="1">
      <c r="A62" s="283"/>
      <c r="B62" s="277"/>
      <c r="C62" s="284"/>
      <c r="D62" s="279"/>
      <c r="E62" s="280"/>
      <c r="F62" s="280"/>
      <c r="G62" s="280"/>
      <c r="H62" s="280"/>
      <c r="I62" s="280"/>
      <c r="J62" s="281"/>
      <c r="K62" s="218"/>
      <c r="L62" s="218"/>
      <c r="M62" s="218"/>
      <c r="N62" s="218"/>
      <c r="O62" s="218"/>
      <c r="P62" s="218"/>
      <c r="Q62" s="218"/>
      <c r="R62" s="218"/>
      <c r="S62" s="218"/>
      <c r="T62" s="218"/>
      <c r="U62" s="218"/>
      <c r="V62" s="218"/>
      <c r="W62" s="218"/>
      <c r="X62" s="218"/>
      <c r="Y62" s="218"/>
      <c r="Z62" s="218"/>
      <c r="AA62" s="218"/>
      <c r="AB62" s="218"/>
    </row>
    <row r="63" ht="15.75" customHeight="1">
      <c r="A63" s="276"/>
      <c r="B63" s="277"/>
      <c r="C63" s="284"/>
      <c r="D63" s="279"/>
      <c r="E63" s="280"/>
      <c r="F63" s="280"/>
      <c r="G63" s="280"/>
      <c r="H63" s="280"/>
      <c r="I63" s="280"/>
      <c r="J63" s="281"/>
      <c r="K63" s="218"/>
      <c r="L63" s="218"/>
      <c r="M63" s="218"/>
      <c r="N63" s="218"/>
      <c r="O63" s="218"/>
      <c r="P63" s="218"/>
      <c r="Q63" s="218"/>
      <c r="R63" s="218"/>
      <c r="S63" s="218"/>
      <c r="T63" s="218"/>
      <c r="U63" s="218"/>
      <c r="V63" s="218"/>
      <c r="W63" s="218"/>
      <c r="X63" s="218"/>
      <c r="Y63" s="218"/>
      <c r="Z63" s="218"/>
      <c r="AA63" s="218"/>
      <c r="AB63" s="218"/>
    </row>
    <row r="64" ht="15.75" customHeight="1">
      <c r="A64" s="283"/>
      <c r="B64" s="277"/>
      <c r="C64" s="284"/>
      <c r="D64" s="279"/>
      <c r="E64" s="280"/>
      <c r="F64" s="280"/>
      <c r="G64" s="280"/>
      <c r="H64" s="280"/>
      <c r="I64" s="280"/>
      <c r="J64" s="281"/>
      <c r="K64" s="218"/>
      <c r="L64" s="218"/>
      <c r="M64" s="218"/>
      <c r="N64" s="218"/>
      <c r="O64" s="218"/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8"/>
      <c r="AA64" s="218"/>
      <c r="AB64" s="218"/>
    </row>
    <row r="65" ht="15.75" customHeight="1">
      <c r="A65" s="283"/>
      <c r="B65" s="277"/>
      <c r="C65" s="284"/>
      <c r="D65" s="279"/>
      <c r="E65" s="280"/>
      <c r="F65" s="280"/>
      <c r="G65" s="280"/>
      <c r="H65" s="280"/>
      <c r="I65" s="280"/>
      <c r="J65" s="281"/>
      <c r="K65" s="218"/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</row>
    <row r="66" ht="15.75" customHeight="1">
      <c r="A66" s="283"/>
      <c r="B66" s="277"/>
      <c r="C66" s="284"/>
      <c r="D66" s="279"/>
      <c r="E66" s="280"/>
      <c r="F66" s="280"/>
      <c r="G66" s="280"/>
      <c r="H66" s="280"/>
      <c r="I66" s="280"/>
      <c r="J66" s="281"/>
      <c r="K66" s="218"/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8"/>
      <c r="AA66" s="218"/>
      <c r="AB66" s="218"/>
    </row>
    <row r="67" ht="15.75" customHeight="1">
      <c r="A67" s="283"/>
      <c r="B67" s="277"/>
      <c r="C67" s="284"/>
      <c r="D67" s="279"/>
      <c r="E67" s="280"/>
      <c r="F67" s="280"/>
      <c r="G67" s="280"/>
      <c r="H67" s="280"/>
      <c r="I67" s="280"/>
      <c r="J67" s="281"/>
      <c r="K67" s="218"/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8"/>
      <c r="AA67" s="218"/>
      <c r="AB67" s="218"/>
    </row>
    <row r="68" ht="15.75" customHeight="1">
      <c r="A68" s="283"/>
      <c r="B68" s="277"/>
      <c r="C68" s="284"/>
      <c r="D68" s="279"/>
      <c r="E68" s="280"/>
      <c r="F68" s="280"/>
      <c r="G68" s="280"/>
      <c r="H68" s="280"/>
      <c r="I68" s="280"/>
      <c r="J68" s="281"/>
      <c r="K68" s="218"/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8"/>
      <c r="W68" s="218"/>
      <c r="X68" s="218"/>
      <c r="Y68" s="218"/>
      <c r="Z68" s="218"/>
      <c r="AA68" s="218"/>
      <c r="AB68" s="218"/>
    </row>
    <row r="69" ht="15.75" customHeight="1">
      <c r="A69" s="283"/>
      <c r="B69" s="277"/>
      <c r="C69" s="284"/>
      <c r="D69" s="279"/>
      <c r="E69" s="280"/>
      <c r="F69" s="280"/>
      <c r="G69" s="280"/>
      <c r="H69" s="280"/>
      <c r="I69" s="280"/>
      <c r="J69" s="281"/>
      <c r="K69" s="218"/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8"/>
      <c r="AA69" s="218"/>
      <c r="AB69" s="218"/>
    </row>
    <row r="70" ht="15.75" customHeight="1">
      <c r="A70" s="283"/>
      <c r="B70" s="277"/>
      <c r="C70" s="284"/>
      <c r="D70" s="279"/>
      <c r="E70" s="280"/>
      <c r="F70" s="280"/>
      <c r="G70" s="280"/>
      <c r="H70" s="280"/>
      <c r="I70" s="280"/>
      <c r="J70" s="281"/>
      <c r="K70" s="218"/>
      <c r="L70" s="218"/>
      <c r="M70" s="218"/>
      <c r="N70" s="218"/>
      <c r="O70" s="218"/>
      <c r="P70" s="218"/>
      <c r="Q70" s="218"/>
      <c r="R70" s="218"/>
      <c r="S70" s="218"/>
      <c r="T70" s="218"/>
      <c r="U70" s="218"/>
      <c r="V70" s="218"/>
      <c r="W70" s="218"/>
      <c r="X70" s="218"/>
      <c r="Y70" s="218"/>
      <c r="Z70" s="218"/>
      <c r="AA70" s="218"/>
      <c r="AB70" s="218"/>
    </row>
    <row r="71" ht="15.75" customHeight="1">
      <c r="A71" s="283"/>
      <c r="B71" s="277"/>
      <c r="C71" s="284"/>
      <c r="D71" s="279"/>
      <c r="E71" s="280"/>
      <c r="F71" s="280"/>
      <c r="G71" s="280"/>
      <c r="H71" s="280"/>
      <c r="I71" s="280"/>
      <c r="J71" s="281"/>
      <c r="K71" s="218"/>
      <c r="L71" s="218"/>
      <c r="M71" s="218"/>
      <c r="N71" s="218"/>
      <c r="O71" s="218"/>
      <c r="P71" s="218"/>
      <c r="Q71" s="218"/>
      <c r="R71" s="218"/>
      <c r="S71" s="218"/>
      <c r="T71" s="218"/>
      <c r="U71" s="218"/>
      <c r="V71" s="218"/>
      <c r="W71" s="218"/>
      <c r="X71" s="218"/>
      <c r="Y71" s="218"/>
      <c r="Z71" s="218"/>
      <c r="AA71" s="218"/>
      <c r="AB71" s="218"/>
    </row>
    <row r="72" ht="15.75" customHeight="1">
      <c r="A72" s="276"/>
      <c r="B72" s="277"/>
      <c r="C72" s="284"/>
      <c r="D72" s="279"/>
      <c r="E72" s="280"/>
      <c r="F72" s="280"/>
      <c r="G72" s="280"/>
      <c r="H72" s="280"/>
      <c r="I72" s="280"/>
      <c r="J72" s="281"/>
      <c r="K72" s="218"/>
      <c r="L72" s="218"/>
      <c r="M72" s="218"/>
      <c r="N72" s="218"/>
      <c r="O72" s="218"/>
      <c r="P72" s="218"/>
      <c r="Q72" s="218"/>
      <c r="R72" s="218"/>
      <c r="S72" s="218"/>
      <c r="T72" s="218"/>
      <c r="U72" s="218"/>
      <c r="V72" s="218"/>
      <c r="W72" s="218"/>
      <c r="X72" s="218"/>
      <c r="Y72" s="218"/>
      <c r="Z72" s="218"/>
      <c r="AA72" s="218"/>
      <c r="AB72" s="218"/>
    </row>
    <row r="73" ht="15.75" customHeight="1">
      <c r="A73" s="283"/>
      <c r="B73" s="277"/>
      <c r="C73" s="284"/>
      <c r="D73" s="279"/>
      <c r="E73" s="280"/>
      <c r="F73" s="280"/>
      <c r="G73" s="280"/>
      <c r="H73" s="280"/>
      <c r="I73" s="280"/>
      <c r="J73" s="281"/>
      <c r="K73" s="218"/>
      <c r="L73" s="218"/>
      <c r="M73" s="218"/>
      <c r="N73" s="218"/>
      <c r="O73" s="218"/>
      <c r="P73" s="218"/>
      <c r="Q73" s="218"/>
      <c r="R73" s="218"/>
      <c r="S73" s="218"/>
      <c r="T73" s="218"/>
      <c r="U73" s="218"/>
      <c r="V73" s="218"/>
      <c r="W73" s="218"/>
      <c r="X73" s="218"/>
      <c r="Y73" s="218"/>
      <c r="Z73" s="218"/>
      <c r="AA73" s="218"/>
      <c r="AB73" s="218"/>
    </row>
    <row r="74" ht="15.75" customHeight="1">
      <c r="A74" s="283"/>
      <c r="B74" s="277"/>
      <c r="C74" s="284"/>
      <c r="D74" s="279"/>
      <c r="E74" s="280"/>
      <c r="F74" s="280"/>
      <c r="G74" s="280"/>
      <c r="H74" s="280"/>
      <c r="I74" s="280"/>
      <c r="J74" s="281"/>
      <c r="K74" s="218"/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8"/>
      <c r="AA74" s="218"/>
      <c r="AB74" s="218"/>
    </row>
    <row r="75" ht="15.75" customHeight="1">
      <c r="A75" s="283"/>
      <c r="B75" s="277"/>
      <c r="C75" s="284"/>
      <c r="D75" s="279"/>
      <c r="E75" s="280"/>
      <c r="F75" s="280"/>
      <c r="G75" s="280"/>
      <c r="H75" s="280"/>
      <c r="I75" s="280"/>
      <c r="J75" s="281"/>
      <c r="K75" s="218"/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8"/>
      <c r="AA75" s="218"/>
      <c r="AB75" s="218"/>
    </row>
    <row r="76" ht="15.75" customHeight="1">
      <c r="A76" s="283"/>
      <c r="B76" s="277"/>
      <c r="C76" s="284"/>
      <c r="D76" s="279"/>
      <c r="E76" s="280"/>
      <c r="F76" s="280"/>
      <c r="G76" s="280"/>
      <c r="H76" s="280"/>
      <c r="I76" s="280"/>
      <c r="J76" s="281"/>
      <c r="K76" s="218"/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18"/>
      <c r="Z76" s="218"/>
      <c r="AA76" s="218"/>
      <c r="AB76" s="218"/>
    </row>
    <row r="77" ht="15.75" customHeight="1">
      <c r="A77" s="283"/>
      <c r="B77" s="277"/>
      <c r="C77" s="284"/>
      <c r="D77" s="279"/>
      <c r="E77" s="280"/>
      <c r="F77" s="280"/>
      <c r="G77" s="280"/>
      <c r="H77" s="280"/>
      <c r="I77" s="280"/>
      <c r="J77" s="281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8"/>
      <c r="AA77" s="218"/>
      <c r="AB77" s="218"/>
    </row>
    <row r="78" ht="15.75" customHeight="1">
      <c r="A78" s="283"/>
      <c r="B78" s="277"/>
      <c r="C78" s="284"/>
      <c r="D78" s="279"/>
      <c r="E78" s="280"/>
      <c r="F78" s="280"/>
      <c r="G78" s="280"/>
      <c r="H78" s="280"/>
      <c r="I78" s="280"/>
      <c r="J78" s="281"/>
      <c r="K78" s="218"/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  <c r="AA78" s="218"/>
      <c r="AB78" s="218"/>
    </row>
    <row r="79" ht="15.75" customHeight="1">
      <c r="A79" s="276"/>
      <c r="B79" s="277"/>
      <c r="C79" s="284"/>
      <c r="D79" s="279"/>
      <c r="E79" s="280"/>
      <c r="F79" s="280"/>
      <c r="G79" s="280"/>
      <c r="H79" s="280"/>
      <c r="I79" s="280"/>
      <c r="J79" s="281"/>
      <c r="K79" s="218"/>
      <c r="L79" s="218"/>
      <c r="M79" s="218"/>
      <c r="N79" s="218"/>
      <c r="O79" s="218"/>
      <c r="P79" s="218"/>
      <c r="Q79" s="218"/>
      <c r="R79" s="218"/>
      <c r="S79" s="218"/>
      <c r="T79" s="218"/>
      <c r="U79" s="218"/>
      <c r="V79" s="218"/>
      <c r="W79" s="218"/>
      <c r="X79" s="218"/>
      <c r="Y79" s="218"/>
      <c r="Z79" s="218"/>
      <c r="AA79" s="218"/>
      <c r="AB79" s="218"/>
    </row>
    <row r="80" ht="15.75" customHeight="1">
      <c r="A80" s="283"/>
      <c r="B80" s="277"/>
      <c r="C80" s="284"/>
      <c r="D80" s="279"/>
      <c r="E80" s="280"/>
      <c r="F80" s="280"/>
      <c r="G80" s="280"/>
      <c r="H80" s="280"/>
      <c r="I80" s="280"/>
      <c r="J80" s="281"/>
      <c r="K80" s="218"/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  <c r="AA80" s="218"/>
      <c r="AB80" s="218"/>
    </row>
    <row r="81" ht="15.75" customHeight="1">
      <c r="A81" s="283"/>
      <c r="B81" s="277"/>
      <c r="C81" s="284"/>
      <c r="D81" s="279"/>
      <c r="E81" s="280"/>
      <c r="F81" s="280"/>
      <c r="G81" s="280"/>
      <c r="H81" s="280"/>
      <c r="I81" s="280"/>
      <c r="J81" s="281"/>
      <c r="K81" s="218"/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  <c r="X81" s="218"/>
      <c r="Y81" s="218"/>
      <c r="Z81" s="218"/>
      <c r="AA81" s="218"/>
      <c r="AB81" s="218"/>
    </row>
    <row r="82" ht="15.75" customHeight="1">
      <c r="A82" s="283"/>
      <c r="B82" s="277"/>
      <c r="C82" s="284"/>
      <c r="D82" s="279"/>
      <c r="E82" s="280"/>
      <c r="F82" s="280"/>
      <c r="G82" s="280"/>
      <c r="H82" s="280"/>
      <c r="I82" s="280"/>
      <c r="J82" s="281"/>
      <c r="K82" s="218"/>
      <c r="L82" s="218"/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  <c r="X82" s="218"/>
      <c r="Y82" s="218"/>
      <c r="Z82" s="218"/>
      <c r="AA82" s="218"/>
      <c r="AB82" s="218"/>
    </row>
    <row r="83" ht="15.75" customHeight="1">
      <c r="A83" s="283"/>
      <c r="B83" s="277"/>
      <c r="C83" s="284"/>
      <c r="D83" s="279"/>
      <c r="E83" s="280"/>
      <c r="F83" s="280"/>
      <c r="G83" s="280"/>
      <c r="H83" s="280"/>
      <c r="I83" s="280"/>
      <c r="J83" s="281"/>
      <c r="K83" s="218"/>
      <c r="L83" s="218"/>
      <c r="M83" s="218"/>
      <c r="N83" s="218"/>
      <c r="O83" s="218"/>
      <c r="P83" s="218"/>
      <c r="Q83" s="218"/>
      <c r="R83" s="218"/>
      <c r="S83" s="218"/>
      <c r="T83" s="218"/>
      <c r="U83" s="218"/>
      <c r="V83" s="218"/>
      <c r="W83" s="218"/>
      <c r="X83" s="218"/>
      <c r="Y83" s="218"/>
      <c r="Z83" s="218"/>
      <c r="AA83" s="218"/>
      <c r="AB83" s="218"/>
    </row>
    <row r="84" ht="15.75" customHeight="1">
      <c r="A84" s="283"/>
      <c r="B84" s="277"/>
      <c r="C84" s="284"/>
      <c r="D84" s="279"/>
      <c r="E84" s="280"/>
      <c r="F84" s="280"/>
      <c r="G84" s="280"/>
      <c r="H84" s="280"/>
      <c r="I84" s="280"/>
      <c r="J84" s="281"/>
      <c r="K84" s="218"/>
      <c r="L84" s="218"/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  <c r="X84" s="218"/>
      <c r="Y84" s="218"/>
      <c r="Z84" s="218"/>
      <c r="AA84" s="218"/>
      <c r="AB84" s="218"/>
    </row>
    <row r="85" ht="15.75" customHeight="1">
      <c r="A85" s="283"/>
      <c r="B85" s="277"/>
      <c r="C85" s="284"/>
      <c r="D85" s="279"/>
      <c r="E85" s="280"/>
      <c r="F85" s="280"/>
      <c r="G85" s="280"/>
      <c r="H85" s="280"/>
      <c r="I85" s="280"/>
      <c r="J85" s="281"/>
      <c r="K85" s="218"/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18"/>
      <c r="Z85" s="218"/>
      <c r="AA85" s="218"/>
      <c r="AB85" s="218"/>
    </row>
    <row r="86" ht="15.75" customHeight="1">
      <c r="A86" s="283"/>
      <c r="B86" s="277"/>
      <c r="C86" s="284"/>
      <c r="D86" s="279"/>
      <c r="E86" s="280"/>
      <c r="F86" s="280"/>
      <c r="G86" s="280"/>
      <c r="H86" s="280"/>
      <c r="I86" s="280"/>
      <c r="J86" s="281"/>
      <c r="K86" s="218"/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18"/>
      <c r="AA86" s="218"/>
      <c r="AB86" s="218"/>
    </row>
    <row r="87" ht="15.75" customHeight="1">
      <c r="A87" s="283"/>
      <c r="B87" s="277"/>
      <c r="C87" s="284"/>
      <c r="D87" s="279"/>
      <c r="E87" s="280"/>
      <c r="F87" s="280"/>
      <c r="G87" s="280"/>
      <c r="H87" s="280"/>
      <c r="I87" s="280"/>
      <c r="J87" s="281"/>
      <c r="K87" s="218"/>
      <c r="L87" s="218"/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  <c r="X87" s="218"/>
      <c r="Y87" s="218"/>
      <c r="Z87" s="218"/>
      <c r="AA87" s="218"/>
      <c r="AB87" s="218"/>
    </row>
    <row r="88" ht="15.75" customHeight="1">
      <c r="A88" s="283"/>
      <c r="B88" s="277"/>
      <c r="C88" s="284"/>
      <c r="D88" s="279"/>
      <c r="E88" s="280"/>
      <c r="F88" s="280"/>
      <c r="G88" s="280"/>
      <c r="H88" s="280"/>
      <c r="I88" s="280"/>
      <c r="J88" s="281"/>
      <c r="K88" s="218"/>
      <c r="L88" s="218"/>
      <c r="M88" s="218"/>
      <c r="N88" s="218"/>
      <c r="O88" s="218"/>
      <c r="P88" s="218"/>
      <c r="Q88" s="218"/>
      <c r="R88" s="218"/>
      <c r="S88" s="218"/>
      <c r="T88" s="218"/>
      <c r="U88" s="218"/>
      <c r="V88" s="218"/>
      <c r="W88" s="218"/>
      <c r="X88" s="218"/>
      <c r="Y88" s="218"/>
      <c r="Z88" s="218"/>
      <c r="AA88" s="218"/>
      <c r="AB88" s="218"/>
    </row>
    <row r="89" ht="15.75" customHeight="1">
      <c r="A89" s="283"/>
      <c r="B89" s="277"/>
      <c r="C89" s="284"/>
      <c r="D89" s="279"/>
      <c r="E89" s="280"/>
      <c r="F89" s="280"/>
      <c r="G89" s="280"/>
      <c r="H89" s="280"/>
      <c r="I89" s="280"/>
      <c r="J89" s="281"/>
      <c r="K89" s="218"/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218"/>
      <c r="W89" s="218"/>
      <c r="X89" s="218"/>
      <c r="Y89" s="218"/>
      <c r="Z89" s="218"/>
      <c r="AA89" s="218"/>
      <c r="AB89" s="218"/>
    </row>
    <row r="90" ht="15.75" customHeight="1">
      <c r="A90" s="282"/>
      <c r="B90" s="277"/>
      <c r="C90" s="284"/>
      <c r="D90" s="279"/>
      <c r="E90" s="280"/>
      <c r="F90" s="280"/>
      <c r="G90" s="280"/>
      <c r="H90" s="280"/>
      <c r="I90" s="280"/>
      <c r="J90" s="281"/>
      <c r="K90" s="218"/>
      <c r="L90" s="218"/>
      <c r="M90" s="218"/>
      <c r="N90" s="218"/>
      <c r="O90" s="218"/>
      <c r="P90" s="218"/>
      <c r="Q90" s="218"/>
      <c r="R90" s="218"/>
      <c r="S90" s="218"/>
      <c r="T90" s="218"/>
      <c r="U90" s="218"/>
      <c r="V90" s="218"/>
      <c r="W90" s="218"/>
      <c r="X90" s="218"/>
      <c r="Y90" s="218"/>
      <c r="Z90" s="218"/>
      <c r="AA90" s="218"/>
      <c r="AB90" s="218"/>
    </row>
    <row r="91" ht="15.75" customHeight="1">
      <c r="A91" s="283"/>
      <c r="B91" s="277"/>
      <c r="C91" s="284"/>
      <c r="D91" s="279"/>
      <c r="E91" s="280"/>
      <c r="F91" s="280"/>
      <c r="G91" s="280"/>
      <c r="H91" s="280"/>
      <c r="I91" s="280"/>
      <c r="J91" s="281"/>
      <c r="K91" s="218"/>
      <c r="L91" s="218"/>
      <c r="M91" s="218"/>
      <c r="N91" s="218"/>
      <c r="O91" s="218"/>
      <c r="P91" s="218"/>
      <c r="Q91" s="218"/>
      <c r="R91" s="218"/>
      <c r="S91" s="218"/>
      <c r="T91" s="218"/>
      <c r="U91" s="218"/>
      <c r="V91" s="218"/>
      <c r="W91" s="218"/>
      <c r="X91" s="218"/>
      <c r="Y91" s="218"/>
      <c r="Z91" s="218"/>
      <c r="AA91" s="218"/>
      <c r="AB91" s="218"/>
    </row>
    <row r="92" ht="15.75" customHeight="1">
      <c r="A92" s="283"/>
      <c r="B92" s="277"/>
      <c r="C92" s="284"/>
      <c r="D92" s="279"/>
      <c r="E92" s="280"/>
      <c r="F92" s="280"/>
      <c r="G92" s="280"/>
      <c r="H92" s="280"/>
      <c r="I92" s="280"/>
      <c r="J92" s="281"/>
      <c r="K92" s="218"/>
      <c r="L92" s="218"/>
      <c r="M92" s="218"/>
      <c r="N92" s="218"/>
      <c r="O92" s="218"/>
      <c r="P92" s="218"/>
      <c r="Q92" s="218"/>
      <c r="R92" s="218"/>
      <c r="S92" s="218"/>
      <c r="T92" s="218"/>
      <c r="U92" s="218"/>
      <c r="V92" s="218"/>
      <c r="W92" s="218"/>
      <c r="X92" s="218"/>
      <c r="Y92" s="218"/>
      <c r="Z92" s="218"/>
      <c r="AA92" s="218"/>
      <c r="AB92" s="218"/>
    </row>
    <row r="93" ht="15.75" customHeight="1">
      <c r="A93" s="283"/>
      <c r="B93" s="277"/>
      <c r="C93" s="284"/>
      <c r="D93" s="279"/>
      <c r="E93" s="280"/>
      <c r="F93" s="280"/>
      <c r="G93" s="280"/>
      <c r="H93" s="280"/>
      <c r="I93" s="280"/>
      <c r="J93" s="281"/>
      <c r="K93" s="218"/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  <c r="X93" s="218"/>
      <c r="Y93" s="218"/>
      <c r="Z93" s="218"/>
      <c r="AA93" s="218"/>
      <c r="AB93" s="218"/>
    </row>
    <row r="94" ht="15.75" customHeight="1">
      <c r="A94" s="283"/>
      <c r="B94" s="277"/>
      <c r="C94" s="284"/>
      <c r="D94" s="279"/>
      <c r="E94" s="280"/>
      <c r="F94" s="280"/>
      <c r="G94" s="280"/>
      <c r="H94" s="280"/>
      <c r="I94" s="280"/>
      <c r="J94" s="281"/>
      <c r="K94" s="218"/>
      <c r="L94" s="218"/>
      <c r="M94" s="218"/>
      <c r="N94" s="218"/>
      <c r="O94" s="218"/>
      <c r="P94" s="218"/>
      <c r="Q94" s="218"/>
      <c r="R94" s="218"/>
      <c r="S94" s="218"/>
      <c r="T94" s="218"/>
      <c r="U94" s="218"/>
      <c r="V94" s="218"/>
      <c r="W94" s="218"/>
      <c r="X94" s="218"/>
      <c r="Y94" s="218"/>
      <c r="Z94" s="218"/>
      <c r="AA94" s="218"/>
      <c r="AB94" s="218"/>
    </row>
    <row r="95" ht="15.75" customHeight="1">
      <c r="A95" s="283"/>
      <c r="B95" s="277"/>
      <c r="C95" s="284"/>
      <c r="D95" s="279"/>
      <c r="E95" s="280"/>
      <c r="F95" s="280"/>
      <c r="G95" s="280"/>
      <c r="H95" s="280"/>
      <c r="I95" s="280"/>
      <c r="J95" s="281"/>
      <c r="K95" s="218"/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18"/>
      <c r="AA95" s="218"/>
      <c r="AB95" s="218"/>
    </row>
    <row r="96" ht="15.75" customHeight="1">
      <c r="A96" s="276"/>
      <c r="B96" s="277"/>
      <c r="C96" s="284"/>
      <c r="D96" s="279"/>
      <c r="E96" s="280"/>
      <c r="F96" s="280"/>
      <c r="G96" s="280"/>
      <c r="H96" s="280"/>
      <c r="I96" s="280"/>
      <c r="J96" s="281"/>
      <c r="K96" s="218"/>
      <c r="L96" s="218"/>
      <c r="M96" s="218"/>
      <c r="N96" s="218"/>
      <c r="O96" s="218"/>
      <c r="P96" s="218"/>
      <c r="Q96" s="218"/>
      <c r="R96" s="218"/>
      <c r="S96" s="218"/>
      <c r="T96" s="218"/>
      <c r="U96" s="218"/>
      <c r="V96" s="218"/>
      <c r="W96" s="218"/>
      <c r="X96" s="218"/>
      <c r="Y96" s="218"/>
      <c r="Z96" s="218"/>
      <c r="AA96" s="218"/>
      <c r="AB96" s="218"/>
    </row>
    <row r="97" ht="15.75" customHeight="1">
      <c r="A97" s="276"/>
      <c r="B97" s="277"/>
      <c r="C97" s="284"/>
      <c r="D97" s="279"/>
      <c r="E97" s="280"/>
      <c r="F97" s="280"/>
      <c r="G97" s="280"/>
      <c r="H97" s="280"/>
      <c r="I97" s="280"/>
      <c r="J97" s="281"/>
      <c r="K97" s="218"/>
      <c r="L97" s="218"/>
      <c r="M97" s="218"/>
      <c r="N97" s="218"/>
      <c r="O97" s="218"/>
      <c r="P97" s="218"/>
      <c r="Q97" s="218"/>
      <c r="R97" s="218"/>
      <c r="S97" s="218"/>
      <c r="T97" s="218"/>
      <c r="U97" s="218"/>
      <c r="V97" s="218"/>
      <c r="W97" s="218"/>
      <c r="X97" s="218"/>
      <c r="Y97" s="218"/>
      <c r="Z97" s="218"/>
      <c r="AA97" s="218"/>
      <c r="AB97" s="218"/>
    </row>
    <row r="98" ht="15.75" customHeight="1">
      <c r="A98" s="283"/>
      <c r="B98" s="277"/>
      <c r="C98" s="284"/>
      <c r="D98" s="279"/>
      <c r="E98" s="280"/>
      <c r="F98" s="280"/>
      <c r="G98" s="280"/>
      <c r="H98" s="280"/>
      <c r="I98" s="280"/>
      <c r="J98" s="281"/>
      <c r="K98" s="218"/>
      <c r="L98" s="218"/>
      <c r="M98" s="218"/>
      <c r="N98" s="218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  <c r="AA98" s="218"/>
      <c r="AB98" s="218"/>
    </row>
    <row r="99" ht="15.75" customHeight="1">
      <c r="A99" s="283"/>
      <c r="B99" s="277"/>
      <c r="C99" s="284"/>
      <c r="D99" s="279"/>
      <c r="E99" s="280"/>
      <c r="F99" s="280"/>
      <c r="G99" s="280"/>
      <c r="H99" s="280"/>
      <c r="I99" s="280"/>
      <c r="J99" s="281"/>
      <c r="K99" s="218"/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  <c r="AA99" s="218"/>
      <c r="AB99" s="218"/>
    </row>
    <row r="100" ht="15.75" customHeight="1">
      <c r="A100" s="283"/>
      <c r="B100" s="277"/>
      <c r="C100" s="284"/>
      <c r="D100" s="279"/>
      <c r="E100" s="280"/>
      <c r="F100" s="280"/>
      <c r="G100" s="280"/>
      <c r="H100" s="280"/>
      <c r="I100" s="280"/>
      <c r="J100" s="281"/>
      <c r="K100" s="218"/>
      <c r="L100" s="218"/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  <c r="AB100" s="218"/>
    </row>
    <row r="101" ht="15.75" customHeight="1">
      <c r="A101" s="282"/>
      <c r="B101" s="277"/>
      <c r="C101" s="284"/>
      <c r="D101" s="279"/>
      <c r="E101" s="280"/>
      <c r="F101" s="280"/>
      <c r="G101" s="280"/>
      <c r="H101" s="280"/>
      <c r="I101" s="280"/>
      <c r="J101" s="281"/>
      <c r="K101" s="218"/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</row>
    <row r="102" ht="15.75" customHeight="1">
      <c r="A102" s="276"/>
      <c r="B102" s="277"/>
      <c r="C102" s="284"/>
      <c r="D102" s="279"/>
      <c r="E102" s="280"/>
      <c r="F102" s="280"/>
      <c r="G102" s="280"/>
      <c r="H102" s="280"/>
      <c r="I102" s="280"/>
      <c r="J102" s="281"/>
      <c r="K102" s="218"/>
      <c r="L102" s="218"/>
      <c r="M102" s="218"/>
      <c r="N102" s="218"/>
      <c r="O102" s="218"/>
      <c r="P102" s="218"/>
      <c r="Q102" s="218"/>
      <c r="R102" s="218"/>
      <c r="S102" s="218"/>
      <c r="T102" s="218"/>
      <c r="U102" s="218"/>
      <c r="V102" s="218"/>
      <c r="W102" s="218"/>
      <c r="X102" s="218"/>
      <c r="Y102" s="218"/>
      <c r="Z102" s="218"/>
      <c r="AA102" s="218"/>
      <c r="AB102" s="218"/>
    </row>
    <row r="103" ht="15.75" customHeight="1">
      <c r="A103" s="283"/>
      <c r="B103" s="277"/>
      <c r="C103" s="284"/>
      <c r="D103" s="279"/>
      <c r="E103" s="280"/>
      <c r="F103" s="280"/>
      <c r="G103" s="280"/>
      <c r="H103" s="280"/>
      <c r="I103" s="280"/>
      <c r="J103" s="281"/>
      <c r="K103" s="218"/>
      <c r="L103" s="218"/>
      <c r="M103" s="218"/>
      <c r="N103" s="218"/>
      <c r="O103" s="218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18"/>
      <c r="AA103" s="218"/>
      <c r="AB103" s="218"/>
    </row>
    <row r="104" ht="15.75" customHeight="1">
      <c r="A104" s="283"/>
      <c r="B104" s="277"/>
      <c r="C104" s="284"/>
      <c r="D104" s="279"/>
      <c r="E104" s="280"/>
      <c r="F104" s="280"/>
      <c r="G104" s="280"/>
      <c r="H104" s="280"/>
      <c r="I104" s="280"/>
      <c r="J104" s="281"/>
      <c r="K104" s="218"/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  <c r="AA104" s="218"/>
      <c r="AB104" s="218"/>
    </row>
    <row r="105" ht="15.75" customHeight="1">
      <c r="A105" s="282"/>
      <c r="B105" s="277"/>
      <c r="C105" s="284"/>
      <c r="D105" s="279"/>
      <c r="E105" s="280"/>
      <c r="F105" s="280"/>
      <c r="G105" s="280"/>
      <c r="H105" s="280"/>
      <c r="I105" s="280"/>
      <c r="J105" s="281"/>
      <c r="K105" s="218"/>
      <c r="L105" s="218"/>
      <c r="M105" s="218"/>
      <c r="N105" s="218"/>
      <c r="O105" s="218"/>
      <c r="P105" s="218"/>
      <c r="Q105" s="218"/>
      <c r="R105" s="218"/>
      <c r="S105" s="218"/>
      <c r="T105" s="218"/>
      <c r="U105" s="218"/>
      <c r="V105" s="218"/>
      <c r="W105" s="218"/>
      <c r="X105" s="218"/>
      <c r="Y105" s="218"/>
      <c r="Z105" s="218"/>
      <c r="AA105" s="218"/>
      <c r="AB105" s="218"/>
    </row>
    <row r="106" ht="15.75" customHeight="1">
      <c r="A106" s="282"/>
      <c r="B106" s="277"/>
      <c r="C106" s="284"/>
      <c r="D106" s="279"/>
      <c r="E106" s="280"/>
      <c r="F106" s="280"/>
      <c r="G106" s="280"/>
      <c r="H106" s="280"/>
      <c r="I106" s="280"/>
      <c r="J106" s="281"/>
      <c r="K106" s="218"/>
      <c r="L106" s="218"/>
      <c r="M106" s="218"/>
      <c r="N106" s="218"/>
      <c r="O106" s="218"/>
      <c r="P106" s="218"/>
      <c r="Q106" s="218"/>
      <c r="R106" s="218"/>
      <c r="S106" s="218"/>
      <c r="T106" s="218"/>
      <c r="U106" s="218"/>
      <c r="V106" s="218"/>
      <c r="W106" s="218"/>
      <c r="X106" s="218"/>
      <c r="Y106" s="218"/>
      <c r="Z106" s="218"/>
      <c r="AA106" s="218"/>
      <c r="AB106" s="218"/>
    </row>
    <row r="107" ht="15.75" customHeight="1">
      <c r="A107" s="282"/>
      <c r="B107" s="277"/>
      <c r="C107" s="284"/>
      <c r="D107" s="279"/>
      <c r="E107" s="280"/>
      <c r="F107" s="280"/>
      <c r="G107" s="280"/>
      <c r="H107" s="280"/>
      <c r="I107" s="280"/>
      <c r="J107" s="281"/>
      <c r="K107" s="218"/>
      <c r="L107" s="218"/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  <c r="Z107" s="218"/>
      <c r="AA107" s="218"/>
      <c r="AB107" s="218"/>
    </row>
    <row r="108" ht="15.75" customHeight="1">
      <c r="A108" s="282"/>
      <c r="B108" s="277"/>
      <c r="C108" s="284"/>
      <c r="D108" s="279"/>
      <c r="E108" s="280"/>
      <c r="F108" s="280"/>
      <c r="G108" s="280"/>
      <c r="H108" s="280"/>
      <c r="I108" s="280"/>
      <c r="J108" s="281"/>
      <c r="K108" s="218"/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  <c r="AA108" s="218"/>
      <c r="AB108" s="218"/>
    </row>
    <row r="109" ht="15.75" customHeight="1">
      <c r="A109" s="282"/>
      <c r="B109" s="277"/>
      <c r="C109" s="284"/>
      <c r="D109" s="285"/>
      <c r="E109" s="286"/>
      <c r="F109" s="287"/>
      <c r="G109" s="203"/>
      <c r="H109" s="204"/>
      <c r="I109" s="288"/>
      <c r="J109" s="218"/>
      <c r="K109" s="218"/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18"/>
      <c r="AA109" s="218"/>
      <c r="AB109" s="218"/>
    </row>
    <row r="110" ht="15.75" customHeight="1">
      <c r="A110" s="282"/>
      <c r="B110" s="277"/>
      <c r="C110" s="284"/>
      <c r="D110" s="285"/>
      <c r="E110" s="286"/>
      <c r="F110" s="287"/>
      <c r="G110" s="203"/>
      <c r="H110" s="204"/>
      <c r="I110" s="288"/>
      <c r="J110" s="218"/>
      <c r="K110" s="218"/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  <c r="AB110" s="218"/>
    </row>
    <row r="111" ht="15.75" customHeight="1">
      <c r="A111" s="282"/>
      <c r="B111" s="277"/>
      <c r="C111" s="284"/>
      <c r="D111" s="285"/>
      <c r="E111" s="286"/>
      <c r="F111" s="287"/>
      <c r="G111" s="203"/>
      <c r="H111" s="204"/>
      <c r="I111" s="288"/>
      <c r="J111" s="218"/>
      <c r="K111" s="218"/>
      <c r="L111" s="218"/>
      <c r="M111" s="218"/>
      <c r="N111" s="218"/>
      <c r="O111" s="218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  <c r="AA111" s="218"/>
      <c r="AB111" s="218"/>
    </row>
    <row r="112" ht="15.75" customHeight="1">
      <c r="A112" s="282"/>
      <c r="B112" s="277"/>
      <c r="C112" s="284"/>
      <c r="D112" s="285"/>
      <c r="E112" s="286"/>
      <c r="F112" s="287"/>
      <c r="G112" s="203"/>
      <c r="H112" s="204"/>
      <c r="I112" s="28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218"/>
      <c r="W112" s="218"/>
      <c r="X112" s="218"/>
      <c r="Y112" s="218"/>
      <c r="Z112" s="218"/>
      <c r="AA112" s="218"/>
      <c r="AB112" s="218"/>
    </row>
    <row r="113" ht="15.75" customHeight="1">
      <c r="A113" s="282"/>
      <c r="B113" s="277"/>
      <c r="C113" s="284"/>
      <c r="D113" s="285"/>
      <c r="E113" s="286"/>
      <c r="F113" s="287"/>
      <c r="G113" s="203"/>
      <c r="H113" s="204"/>
      <c r="I113" s="28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  <c r="AA113" s="218"/>
      <c r="AB113" s="218"/>
    </row>
    <row r="114" ht="15.75" customHeight="1">
      <c r="A114" s="282"/>
      <c r="B114" s="277"/>
      <c r="C114" s="284"/>
      <c r="D114" s="285"/>
      <c r="E114" s="286"/>
      <c r="F114" s="287"/>
      <c r="G114" s="203"/>
      <c r="H114" s="204"/>
      <c r="I114" s="288"/>
      <c r="J114" s="218"/>
      <c r="K114" s="218"/>
      <c r="L114" s="218"/>
      <c r="M114" s="218"/>
      <c r="N114" s="218"/>
      <c r="O114" s="218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  <c r="AA114" s="218"/>
      <c r="AB114" s="218"/>
    </row>
    <row r="115" ht="15.75" customHeight="1">
      <c r="A115" s="282"/>
      <c r="B115" s="277"/>
      <c r="C115" s="284"/>
      <c r="D115" s="285"/>
      <c r="E115" s="286"/>
      <c r="F115" s="287"/>
      <c r="G115" s="203"/>
      <c r="H115" s="204"/>
      <c r="I115" s="288"/>
      <c r="J115" s="218"/>
      <c r="K115" s="218"/>
      <c r="L115" s="218"/>
      <c r="M115" s="218"/>
      <c r="N115" s="218"/>
      <c r="O115" s="218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  <c r="AA115" s="218"/>
      <c r="AB115" s="218"/>
    </row>
    <row r="116" ht="15.75" customHeight="1">
      <c r="A116" s="282"/>
      <c r="B116" s="277"/>
      <c r="C116" s="284"/>
      <c r="D116" s="285"/>
      <c r="E116" s="286"/>
      <c r="F116" s="287"/>
      <c r="G116" s="203"/>
      <c r="H116" s="204"/>
      <c r="I116" s="288"/>
      <c r="J116" s="218"/>
      <c r="K116" s="218"/>
      <c r="L116" s="218"/>
      <c r="M116" s="218"/>
      <c r="N116" s="218"/>
      <c r="O116" s="218"/>
      <c r="P116" s="218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  <c r="AA116" s="218"/>
      <c r="AB116" s="218"/>
    </row>
    <row r="117" ht="15.75" customHeight="1">
      <c r="A117" s="282"/>
      <c r="B117" s="277"/>
      <c r="C117" s="284"/>
      <c r="D117" s="285"/>
      <c r="E117" s="286"/>
      <c r="F117" s="287"/>
      <c r="G117" s="203"/>
      <c r="H117" s="204"/>
      <c r="I117" s="288"/>
      <c r="J117" s="218"/>
      <c r="K117" s="218"/>
      <c r="L117" s="218"/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  <c r="AA117" s="218"/>
      <c r="AB117" s="218"/>
    </row>
    <row r="118" ht="15.75" customHeight="1">
      <c r="A118" s="282"/>
      <c r="B118" s="277"/>
      <c r="C118" s="284"/>
      <c r="D118" s="285"/>
      <c r="E118" s="286"/>
      <c r="F118" s="287"/>
      <c r="G118" s="203"/>
      <c r="H118" s="204"/>
      <c r="I118" s="288"/>
      <c r="J118" s="218"/>
      <c r="K118" s="218"/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  <c r="AB118" s="218"/>
    </row>
    <row r="119" ht="15.75" customHeight="1">
      <c r="A119" s="282"/>
      <c r="B119" s="277"/>
      <c r="C119" s="284"/>
      <c r="D119" s="285"/>
      <c r="E119" s="286"/>
      <c r="F119" s="287"/>
      <c r="G119" s="203"/>
      <c r="H119" s="204"/>
      <c r="I119" s="288"/>
      <c r="J119" s="218"/>
      <c r="K119" s="218"/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  <c r="AA119" s="218"/>
      <c r="AB119" s="218"/>
    </row>
    <row r="120" ht="15.75" customHeight="1">
      <c r="A120" s="282"/>
      <c r="B120" s="277"/>
      <c r="C120" s="284"/>
      <c r="D120" s="285"/>
      <c r="E120" s="286"/>
      <c r="F120" s="287"/>
      <c r="G120" s="203"/>
      <c r="H120" s="204"/>
      <c r="I120" s="288"/>
      <c r="J120" s="218"/>
      <c r="K120" s="218"/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</row>
    <row r="121" ht="15.75" customHeight="1">
      <c r="A121" s="282"/>
      <c r="B121" s="277"/>
      <c r="C121" s="284"/>
      <c r="D121" s="285"/>
      <c r="E121" s="286"/>
      <c r="F121" s="287"/>
      <c r="G121" s="203"/>
      <c r="H121" s="204"/>
      <c r="I121" s="288"/>
      <c r="J121" s="218"/>
      <c r="K121" s="218"/>
      <c r="L121" s="218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18"/>
      <c r="AA121" s="218"/>
      <c r="AB121" s="218"/>
    </row>
    <row r="122" ht="15.75" customHeight="1">
      <c r="A122" s="282"/>
      <c r="B122" s="277"/>
      <c r="C122" s="284"/>
      <c r="D122" s="285"/>
      <c r="E122" s="286"/>
      <c r="F122" s="287"/>
      <c r="G122" s="203"/>
      <c r="H122" s="204"/>
      <c r="I122" s="288"/>
      <c r="J122" s="218"/>
      <c r="K122" s="218"/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  <c r="AA122" s="218"/>
      <c r="AB122" s="218"/>
    </row>
    <row r="123" ht="15.75" customHeight="1">
      <c r="A123" s="282"/>
      <c r="B123" s="277"/>
      <c r="C123" s="284"/>
      <c r="D123" s="285"/>
      <c r="E123" s="286"/>
      <c r="F123" s="287"/>
      <c r="G123" s="203"/>
      <c r="H123" s="204"/>
      <c r="I123" s="288"/>
      <c r="J123" s="218"/>
      <c r="K123" s="218"/>
      <c r="L123" s="218"/>
      <c r="M123" s="218"/>
      <c r="N123" s="218"/>
      <c r="O123" s="218"/>
      <c r="P123" s="218"/>
      <c r="Q123" s="218"/>
      <c r="R123" s="218"/>
      <c r="S123" s="218"/>
      <c r="T123" s="218"/>
      <c r="U123" s="218"/>
      <c r="V123" s="218"/>
      <c r="W123" s="218"/>
      <c r="X123" s="218"/>
      <c r="Y123" s="218"/>
      <c r="Z123" s="218"/>
      <c r="AA123" s="218"/>
      <c r="AB123" s="218"/>
    </row>
    <row r="124" ht="15.75" customHeight="1">
      <c r="A124" s="282"/>
      <c r="B124" s="277"/>
      <c r="C124" s="284"/>
      <c r="D124" s="285"/>
      <c r="E124" s="286"/>
      <c r="F124" s="287"/>
      <c r="G124" s="203"/>
      <c r="H124" s="204"/>
      <c r="I124" s="288"/>
      <c r="J124" s="218"/>
      <c r="K124" s="218"/>
      <c r="L124" s="218"/>
      <c r="M124" s="218"/>
      <c r="N124" s="218"/>
      <c r="O124" s="218"/>
      <c r="P124" s="218"/>
      <c r="Q124" s="218"/>
      <c r="R124" s="218"/>
      <c r="S124" s="218"/>
      <c r="T124" s="218"/>
      <c r="U124" s="218"/>
      <c r="V124" s="218"/>
      <c r="W124" s="218"/>
      <c r="X124" s="218"/>
      <c r="Y124" s="218"/>
      <c r="Z124" s="218"/>
      <c r="AA124" s="218"/>
      <c r="AB124" s="218"/>
    </row>
    <row r="125" ht="15.75" customHeight="1">
      <c r="A125" s="282"/>
      <c r="B125" s="277"/>
      <c r="C125" s="284"/>
      <c r="D125" s="285"/>
      <c r="E125" s="286"/>
      <c r="F125" s="287"/>
      <c r="G125" s="203"/>
      <c r="H125" s="204"/>
      <c r="I125" s="288"/>
      <c r="J125" s="218"/>
      <c r="K125" s="218"/>
      <c r="L125" s="218"/>
      <c r="M125" s="218"/>
      <c r="N125" s="218"/>
      <c r="O125" s="218"/>
      <c r="P125" s="218"/>
      <c r="Q125" s="218"/>
      <c r="R125" s="218"/>
      <c r="S125" s="218"/>
      <c r="T125" s="218"/>
      <c r="U125" s="218"/>
      <c r="V125" s="218"/>
      <c r="W125" s="218"/>
      <c r="X125" s="218"/>
      <c r="Y125" s="218"/>
      <c r="Z125" s="218"/>
      <c r="AA125" s="218"/>
      <c r="AB125" s="218"/>
    </row>
    <row r="126" ht="15.75" customHeight="1">
      <c r="A126" s="282"/>
      <c r="B126" s="277"/>
      <c r="C126" s="284"/>
      <c r="D126" s="285"/>
      <c r="E126" s="286"/>
      <c r="F126" s="287"/>
      <c r="G126" s="203"/>
      <c r="H126" s="204"/>
      <c r="I126" s="288"/>
      <c r="J126" s="218"/>
      <c r="K126" s="218"/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  <c r="AB126" s="218"/>
    </row>
    <row r="127" ht="15.75" customHeight="1">
      <c r="A127" s="282"/>
      <c r="B127" s="277"/>
      <c r="C127" s="284"/>
      <c r="D127" s="285"/>
      <c r="E127" s="286"/>
      <c r="F127" s="287"/>
      <c r="G127" s="203"/>
      <c r="H127" s="204"/>
      <c r="I127" s="288"/>
      <c r="J127" s="218"/>
      <c r="K127" s="218"/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  <c r="AA127" s="218"/>
      <c r="AB127" s="218"/>
    </row>
    <row r="128" ht="15.75" customHeight="1">
      <c r="A128" s="276"/>
      <c r="B128" s="277"/>
      <c r="C128" s="284"/>
      <c r="D128" s="285"/>
      <c r="E128" s="286"/>
      <c r="F128" s="287"/>
      <c r="G128" s="203"/>
      <c r="H128" s="204"/>
      <c r="I128" s="288"/>
      <c r="J128" s="218"/>
      <c r="K128" s="218"/>
      <c r="L128" s="218"/>
      <c r="M128" s="218"/>
      <c r="N128" s="218"/>
      <c r="O128" s="218"/>
      <c r="P128" s="218"/>
      <c r="Q128" s="218"/>
      <c r="R128" s="218"/>
      <c r="S128" s="218"/>
      <c r="T128" s="218"/>
      <c r="U128" s="218"/>
      <c r="V128" s="218"/>
      <c r="W128" s="218"/>
      <c r="X128" s="218"/>
      <c r="Y128" s="218"/>
      <c r="Z128" s="218"/>
      <c r="AA128" s="218"/>
      <c r="AB128" s="218"/>
    </row>
    <row r="129" ht="15.75" customHeight="1">
      <c r="A129" s="282"/>
      <c r="B129" s="277"/>
      <c r="C129" s="284"/>
      <c r="D129" s="285"/>
      <c r="E129" s="286"/>
      <c r="F129" s="287"/>
      <c r="G129" s="203"/>
      <c r="H129" s="204"/>
      <c r="I129" s="288"/>
      <c r="J129" s="218"/>
      <c r="K129" s="218"/>
      <c r="L129" s="218"/>
      <c r="M129" s="218"/>
      <c r="N129" s="218"/>
      <c r="O129" s="218"/>
      <c r="P129" s="218"/>
      <c r="Q129" s="218"/>
      <c r="R129" s="218"/>
      <c r="S129" s="218"/>
      <c r="T129" s="218"/>
      <c r="U129" s="218"/>
      <c r="V129" s="218"/>
      <c r="W129" s="218"/>
      <c r="X129" s="218"/>
      <c r="Y129" s="218"/>
      <c r="Z129" s="218"/>
      <c r="AA129" s="218"/>
      <c r="AB129" s="218"/>
    </row>
    <row r="130" ht="15.75" customHeight="1">
      <c r="A130" s="283"/>
      <c r="B130" s="277"/>
      <c r="C130" s="284"/>
      <c r="D130" s="285"/>
      <c r="E130" s="286"/>
      <c r="F130" s="287"/>
      <c r="G130" s="203"/>
      <c r="H130" s="204"/>
      <c r="I130" s="288"/>
      <c r="J130" s="218"/>
      <c r="K130" s="218"/>
      <c r="L130" s="218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  <c r="AB130" s="218"/>
    </row>
    <row r="131" ht="15.75" customHeight="1">
      <c r="A131" s="283"/>
      <c r="B131" s="277"/>
      <c r="C131" s="284"/>
      <c r="D131" s="285"/>
      <c r="E131" s="286"/>
      <c r="F131" s="287"/>
      <c r="G131" s="203"/>
      <c r="H131" s="204"/>
      <c r="I131" s="28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</row>
    <row r="132" ht="15.75" customHeight="1">
      <c r="A132" s="283"/>
      <c r="B132" s="277"/>
      <c r="C132" s="284"/>
      <c r="D132" s="285"/>
      <c r="E132" s="286"/>
      <c r="F132" s="287"/>
      <c r="G132" s="203"/>
      <c r="H132" s="204"/>
      <c r="I132" s="288"/>
      <c r="J132" s="218"/>
      <c r="K132" s="218"/>
      <c r="L132" s="218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</row>
    <row r="133" ht="15.75" customHeight="1">
      <c r="A133" s="283"/>
      <c r="B133" s="277"/>
      <c r="C133" s="284"/>
      <c r="D133" s="285"/>
      <c r="E133" s="286"/>
      <c r="F133" s="287"/>
      <c r="G133" s="203"/>
      <c r="H133" s="204"/>
      <c r="I133" s="288"/>
      <c r="J133" s="218"/>
      <c r="K133" s="218"/>
      <c r="L133" s="218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  <c r="AB133" s="218"/>
    </row>
    <row r="134" ht="15.75" customHeight="1">
      <c r="A134" s="283"/>
      <c r="B134" s="277"/>
      <c r="C134" s="284"/>
      <c r="D134" s="285"/>
      <c r="E134" s="286"/>
      <c r="F134" s="287"/>
      <c r="G134" s="203"/>
      <c r="H134" s="204"/>
      <c r="I134" s="288"/>
      <c r="J134" s="218"/>
      <c r="K134" s="218"/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</row>
    <row r="135" ht="15.75" customHeight="1">
      <c r="A135" s="282"/>
      <c r="B135" s="277"/>
      <c r="C135" s="284"/>
      <c r="D135" s="285"/>
      <c r="E135" s="286"/>
      <c r="F135" s="287"/>
      <c r="G135" s="203"/>
      <c r="H135" s="204"/>
      <c r="I135" s="28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</row>
    <row r="136" ht="15.75" customHeight="1">
      <c r="A136" s="276"/>
      <c r="B136" s="277"/>
      <c r="C136" s="284"/>
      <c r="D136" s="285"/>
      <c r="E136" s="286"/>
      <c r="F136" s="287"/>
      <c r="G136" s="203"/>
      <c r="H136" s="204"/>
      <c r="I136" s="28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</row>
    <row r="137" ht="15.75" customHeight="1">
      <c r="A137" s="283"/>
      <c r="B137" s="277"/>
      <c r="C137" s="284"/>
      <c r="D137" s="285"/>
      <c r="E137" s="286"/>
      <c r="F137" s="287"/>
      <c r="G137" s="203"/>
      <c r="H137" s="204"/>
      <c r="I137" s="288"/>
      <c r="J137" s="218"/>
      <c r="K137" s="218"/>
      <c r="L137" s="218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</row>
    <row r="138" ht="15.75" customHeight="1">
      <c r="A138" s="283"/>
      <c r="B138" s="277"/>
      <c r="C138" s="284"/>
      <c r="D138" s="285"/>
      <c r="E138" s="286"/>
      <c r="F138" s="287"/>
      <c r="G138" s="203"/>
      <c r="H138" s="204"/>
      <c r="I138" s="288"/>
      <c r="J138" s="218"/>
      <c r="K138" s="218"/>
      <c r="L138" s="218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</row>
    <row r="139" ht="15.75" customHeight="1">
      <c r="A139" s="283"/>
      <c r="B139" s="277"/>
      <c r="C139" s="284"/>
      <c r="D139" s="285"/>
      <c r="E139" s="286"/>
      <c r="F139" s="287"/>
      <c r="G139" s="203"/>
      <c r="H139" s="204"/>
      <c r="I139" s="288"/>
      <c r="J139" s="218"/>
      <c r="K139" s="218"/>
      <c r="L139" s="218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</row>
    <row r="140" ht="15.75" customHeight="1">
      <c r="A140" s="283"/>
      <c r="B140" s="277"/>
      <c r="C140" s="284"/>
      <c r="D140" s="285"/>
      <c r="E140" s="286"/>
      <c r="F140" s="287"/>
      <c r="G140" s="203"/>
      <c r="H140" s="204"/>
      <c r="I140" s="288"/>
      <c r="J140" s="218"/>
      <c r="K140" s="218"/>
      <c r="L140" s="218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</row>
    <row r="141" ht="15.75" customHeight="1">
      <c r="A141" s="283"/>
      <c r="B141" s="277"/>
      <c r="C141" s="284"/>
      <c r="D141" s="285"/>
      <c r="E141" s="286"/>
      <c r="F141" s="287"/>
      <c r="G141" s="203"/>
      <c r="H141" s="204"/>
      <c r="I141" s="288"/>
      <c r="J141" s="218"/>
      <c r="K141" s="218"/>
      <c r="L141" s="218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  <c r="AB141" s="218"/>
    </row>
    <row r="142" ht="15.75" customHeight="1">
      <c r="A142" s="283"/>
      <c r="B142" s="277"/>
      <c r="C142" s="284"/>
      <c r="D142" s="285"/>
      <c r="E142" s="286"/>
      <c r="F142" s="287"/>
      <c r="G142" s="203"/>
      <c r="H142" s="204"/>
      <c r="I142" s="288"/>
      <c r="J142" s="218"/>
      <c r="K142" s="218"/>
      <c r="L142" s="218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</row>
    <row r="143" ht="15.75" customHeight="1">
      <c r="A143" s="282"/>
      <c r="B143" s="277"/>
      <c r="C143" s="284"/>
      <c r="D143" s="285"/>
      <c r="E143" s="286"/>
      <c r="F143" s="287"/>
      <c r="G143" s="203"/>
      <c r="H143" s="204"/>
      <c r="I143" s="288"/>
      <c r="J143" s="218"/>
      <c r="K143" s="218"/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</row>
    <row r="144" ht="15.75" customHeight="1">
      <c r="A144" s="283"/>
      <c r="B144" s="277"/>
      <c r="C144" s="284"/>
      <c r="D144" s="285"/>
      <c r="E144" s="286"/>
      <c r="F144" s="287"/>
      <c r="G144" s="203"/>
      <c r="H144" s="204"/>
      <c r="I144" s="288"/>
      <c r="J144" s="218"/>
      <c r="K144" s="218"/>
      <c r="L144" s="218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</row>
    <row r="145" ht="15.75" customHeight="1">
      <c r="A145" s="282"/>
      <c r="B145" s="277"/>
      <c r="C145" s="284"/>
      <c r="D145" s="285"/>
      <c r="E145" s="286"/>
      <c r="F145" s="287"/>
      <c r="G145" s="203"/>
      <c r="H145" s="204"/>
      <c r="I145" s="288"/>
      <c r="J145" s="218"/>
      <c r="K145" s="218"/>
      <c r="L145" s="218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</row>
    <row r="146" ht="15.75" customHeight="1">
      <c r="A146" s="283"/>
      <c r="B146" s="277"/>
      <c r="C146" s="284"/>
      <c r="D146" s="285"/>
      <c r="E146" s="286"/>
      <c r="F146" s="287"/>
      <c r="G146" s="203"/>
      <c r="H146" s="204"/>
      <c r="I146" s="288"/>
      <c r="J146" s="218"/>
      <c r="K146" s="218"/>
      <c r="L146" s="218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</row>
    <row r="147" ht="15.75" customHeight="1">
      <c r="A147" s="283"/>
      <c r="B147" s="277"/>
      <c r="C147" s="284"/>
      <c r="D147" s="285"/>
      <c r="E147" s="286"/>
      <c r="F147" s="287"/>
      <c r="G147" s="203"/>
      <c r="H147" s="204"/>
      <c r="I147" s="288"/>
      <c r="J147" s="218"/>
      <c r="K147" s="218"/>
      <c r="L147" s="218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</row>
    <row r="148" ht="15.75" customHeight="1">
      <c r="A148" s="283"/>
      <c r="B148" s="277"/>
      <c r="C148" s="284"/>
      <c r="D148" s="285"/>
      <c r="E148" s="286"/>
      <c r="F148" s="287"/>
      <c r="G148" s="203"/>
      <c r="H148" s="204"/>
      <c r="I148" s="288"/>
      <c r="J148" s="218"/>
      <c r="K148" s="218"/>
      <c r="L148" s="218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</row>
    <row r="149" ht="15.75" customHeight="1">
      <c r="A149" s="276"/>
      <c r="B149" s="277"/>
      <c r="C149" s="284"/>
      <c r="D149" s="285"/>
      <c r="E149" s="286"/>
      <c r="F149" s="287"/>
      <c r="G149" s="203"/>
      <c r="H149" s="204"/>
      <c r="I149" s="288"/>
      <c r="J149" s="218"/>
      <c r="K149" s="218"/>
      <c r="L149" s="218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</row>
    <row r="150" ht="15.75" customHeight="1">
      <c r="A150" s="276"/>
      <c r="B150" s="277"/>
      <c r="C150" s="284"/>
      <c r="D150" s="285"/>
      <c r="E150" s="286"/>
      <c r="F150" s="287"/>
      <c r="G150" s="203"/>
      <c r="H150" s="204"/>
      <c r="I150" s="288"/>
      <c r="J150" s="218"/>
      <c r="K150" s="218"/>
      <c r="L150" s="218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</row>
    <row r="151" ht="15.75" customHeight="1">
      <c r="A151" s="283"/>
      <c r="B151" s="277"/>
      <c r="C151" s="284"/>
      <c r="D151" s="285"/>
      <c r="E151" s="286"/>
      <c r="F151" s="287"/>
      <c r="G151" s="203"/>
      <c r="H151" s="204"/>
      <c r="I151" s="288"/>
      <c r="J151" s="218"/>
      <c r="K151" s="218"/>
      <c r="L151" s="218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</row>
    <row r="152" ht="15.75" customHeight="1">
      <c r="A152" s="283"/>
      <c r="B152" s="277"/>
      <c r="C152" s="284"/>
      <c r="D152" s="285"/>
      <c r="E152" s="286"/>
      <c r="F152" s="287"/>
      <c r="G152" s="203"/>
      <c r="H152" s="204"/>
      <c r="I152" s="288"/>
      <c r="J152" s="218"/>
      <c r="K152" s="218"/>
      <c r="L152" s="218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</row>
    <row r="153" ht="15.75" customHeight="1">
      <c r="A153" s="276"/>
      <c r="B153" s="277"/>
      <c r="C153" s="284"/>
      <c r="D153" s="285"/>
      <c r="E153" s="286"/>
      <c r="F153" s="287"/>
      <c r="G153" s="203"/>
      <c r="H153" s="204"/>
      <c r="I153" s="288"/>
      <c r="J153" s="218"/>
      <c r="K153" s="218"/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  <c r="AA153" s="218"/>
      <c r="AB153" s="218"/>
    </row>
    <row r="154" ht="15.75" customHeight="1">
      <c r="A154" s="283"/>
      <c r="B154" s="277"/>
      <c r="C154" s="284"/>
      <c r="D154" s="285"/>
      <c r="E154" s="286"/>
      <c r="F154" s="287"/>
      <c r="G154" s="203"/>
      <c r="H154" s="204"/>
      <c r="I154" s="288"/>
      <c r="J154" s="218"/>
      <c r="K154" s="218"/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  <c r="AB154" s="218"/>
    </row>
    <row r="155" ht="15.75" customHeight="1">
      <c r="A155" s="283"/>
      <c r="B155" s="277"/>
      <c r="C155" s="284"/>
      <c r="D155" s="285"/>
      <c r="E155" s="286"/>
      <c r="F155" s="287"/>
      <c r="G155" s="203"/>
      <c r="H155" s="204"/>
      <c r="I155" s="288"/>
      <c r="J155" s="218"/>
      <c r="K155" s="218"/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  <c r="X155" s="218"/>
      <c r="Y155" s="218"/>
      <c r="Z155" s="218"/>
      <c r="AA155" s="218"/>
      <c r="AB155" s="218"/>
    </row>
    <row r="156" ht="15.75" customHeight="1">
      <c r="A156" s="283"/>
      <c r="B156" s="277"/>
      <c r="C156" s="284"/>
      <c r="D156" s="285"/>
      <c r="E156" s="286"/>
      <c r="F156" s="287"/>
      <c r="G156" s="203"/>
      <c r="H156" s="204"/>
      <c r="I156" s="288"/>
      <c r="J156" s="218"/>
      <c r="K156" s="218"/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  <c r="AB156" s="218"/>
    </row>
    <row r="157" ht="15.75" customHeight="1">
      <c r="A157" s="282"/>
      <c r="B157" s="277"/>
      <c r="C157" s="284"/>
      <c r="D157" s="285"/>
      <c r="E157" s="286"/>
      <c r="F157" s="287"/>
      <c r="G157" s="203"/>
      <c r="H157" s="204"/>
      <c r="I157" s="288"/>
      <c r="J157" s="218"/>
      <c r="K157" s="218"/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  <c r="AA157" s="218"/>
      <c r="AB157" s="218"/>
    </row>
    <row r="158" ht="15.75" customHeight="1">
      <c r="A158" s="283"/>
      <c r="B158" s="277"/>
      <c r="C158" s="284"/>
      <c r="D158" s="285"/>
      <c r="E158" s="286"/>
      <c r="F158" s="287"/>
      <c r="G158" s="203"/>
      <c r="H158" s="204"/>
      <c r="I158" s="28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  <c r="AA158" s="218"/>
      <c r="AB158" s="218"/>
    </row>
    <row r="159" ht="15.75" customHeight="1">
      <c r="A159" s="283"/>
      <c r="B159" s="277"/>
      <c r="C159" s="284"/>
      <c r="D159" s="285"/>
      <c r="E159" s="286"/>
      <c r="F159" s="287"/>
      <c r="G159" s="203"/>
      <c r="H159" s="204"/>
      <c r="I159" s="28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  <c r="AA159" s="218"/>
      <c r="AB159" s="218"/>
    </row>
    <row r="160" ht="15.75" customHeight="1">
      <c r="A160" s="283"/>
      <c r="B160" s="277"/>
      <c r="C160" s="284"/>
      <c r="D160" s="285"/>
      <c r="E160" s="286"/>
      <c r="F160" s="287"/>
      <c r="G160" s="203"/>
      <c r="H160" s="204"/>
      <c r="I160" s="288"/>
      <c r="J160" s="218"/>
      <c r="K160" s="218"/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  <c r="AB160" s="218"/>
    </row>
    <row r="161" ht="15.75" customHeight="1">
      <c r="A161" s="283"/>
      <c r="B161" s="277"/>
      <c r="C161" s="284"/>
      <c r="D161" s="285"/>
      <c r="E161" s="286"/>
      <c r="F161" s="287"/>
      <c r="G161" s="203"/>
      <c r="H161" s="204"/>
      <c r="I161" s="288"/>
      <c r="J161" s="218"/>
      <c r="K161" s="218"/>
      <c r="L161" s="218"/>
      <c r="M161" s="218"/>
      <c r="N161" s="218"/>
      <c r="O161" s="218"/>
      <c r="P161" s="218"/>
      <c r="Q161" s="218"/>
      <c r="R161" s="218"/>
      <c r="S161" s="218"/>
      <c r="T161" s="218"/>
      <c r="U161" s="218"/>
      <c r="V161" s="218"/>
      <c r="W161" s="218"/>
      <c r="X161" s="218"/>
      <c r="Y161" s="218"/>
      <c r="Z161" s="218"/>
      <c r="AA161" s="218"/>
      <c r="AB161" s="218"/>
    </row>
    <row r="162" ht="15.75" customHeight="1">
      <c r="A162" s="283"/>
      <c r="B162" s="277"/>
      <c r="C162" s="284"/>
      <c r="D162" s="285"/>
      <c r="E162" s="286"/>
      <c r="F162" s="287"/>
      <c r="G162" s="203"/>
      <c r="H162" s="204"/>
      <c r="I162" s="288"/>
      <c r="J162" s="218"/>
      <c r="K162" s="218"/>
      <c r="L162" s="218"/>
      <c r="M162" s="218"/>
      <c r="N162" s="218"/>
      <c r="O162" s="218"/>
      <c r="P162" s="218"/>
      <c r="Q162" s="218"/>
      <c r="R162" s="218"/>
      <c r="S162" s="218"/>
      <c r="T162" s="218"/>
      <c r="U162" s="218"/>
      <c r="V162" s="218"/>
      <c r="W162" s="218"/>
      <c r="X162" s="218"/>
      <c r="Y162" s="218"/>
      <c r="Z162" s="218"/>
      <c r="AA162" s="218"/>
      <c r="AB162" s="218"/>
    </row>
    <row r="163" ht="15.75" customHeight="1">
      <c r="A163" s="276"/>
      <c r="B163" s="277"/>
      <c r="C163" s="284"/>
      <c r="D163" s="285"/>
      <c r="E163" s="286"/>
      <c r="F163" s="287"/>
      <c r="G163" s="203"/>
      <c r="H163" s="204"/>
      <c r="I163" s="288"/>
      <c r="J163" s="218"/>
      <c r="K163" s="218"/>
      <c r="L163" s="218"/>
      <c r="M163" s="218"/>
      <c r="N163" s="218"/>
      <c r="O163" s="218"/>
      <c r="P163" s="218"/>
      <c r="Q163" s="218"/>
      <c r="R163" s="218"/>
      <c r="S163" s="218"/>
      <c r="T163" s="218"/>
      <c r="U163" s="218"/>
      <c r="V163" s="218"/>
      <c r="W163" s="218"/>
      <c r="X163" s="218"/>
      <c r="Y163" s="218"/>
      <c r="Z163" s="218"/>
      <c r="AA163" s="218"/>
      <c r="AB163" s="218"/>
    </row>
    <row r="164" ht="15.75" customHeight="1">
      <c r="A164" s="283"/>
      <c r="B164" s="277"/>
      <c r="C164" s="284"/>
      <c r="D164" s="285"/>
      <c r="E164" s="286"/>
      <c r="F164" s="287"/>
      <c r="G164" s="203"/>
      <c r="H164" s="204"/>
      <c r="I164" s="288"/>
      <c r="J164" s="218"/>
      <c r="K164" s="218"/>
      <c r="L164" s="218"/>
      <c r="M164" s="218"/>
      <c r="N164" s="218"/>
      <c r="O164" s="218"/>
      <c r="P164" s="218"/>
      <c r="Q164" s="218"/>
      <c r="R164" s="218"/>
      <c r="S164" s="218"/>
      <c r="T164" s="218"/>
      <c r="U164" s="218"/>
      <c r="V164" s="218"/>
      <c r="W164" s="218"/>
      <c r="X164" s="218"/>
      <c r="Y164" s="218"/>
      <c r="Z164" s="218"/>
      <c r="AA164" s="218"/>
      <c r="AB164" s="218"/>
    </row>
    <row r="165" ht="15.75" customHeight="1">
      <c r="A165" s="276"/>
      <c r="B165" s="277"/>
      <c r="C165" s="284"/>
      <c r="D165" s="285"/>
      <c r="E165" s="286"/>
      <c r="F165" s="287"/>
      <c r="G165" s="203"/>
      <c r="H165" s="204"/>
      <c r="I165" s="288"/>
      <c r="J165" s="218"/>
      <c r="K165" s="218"/>
      <c r="L165" s="218"/>
      <c r="M165" s="218"/>
      <c r="N165" s="218"/>
      <c r="O165" s="218"/>
      <c r="P165" s="218"/>
      <c r="Q165" s="218"/>
      <c r="R165" s="218"/>
      <c r="S165" s="218"/>
      <c r="T165" s="218"/>
      <c r="U165" s="218"/>
      <c r="V165" s="218"/>
      <c r="W165" s="218"/>
      <c r="X165" s="218"/>
      <c r="Y165" s="218"/>
      <c r="Z165" s="218"/>
      <c r="AA165" s="218"/>
      <c r="AB165" s="218"/>
    </row>
    <row r="166" ht="15.75" customHeight="1">
      <c r="A166" s="283"/>
      <c r="B166" s="277"/>
      <c r="C166" s="284"/>
      <c r="D166" s="285"/>
      <c r="E166" s="286"/>
      <c r="F166" s="287"/>
      <c r="G166" s="203"/>
      <c r="H166" s="204"/>
      <c r="I166" s="288"/>
      <c r="J166" s="218"/>
      <c r="K166" s="218"/>
      <c r="L166" s="218"/>
      <c r="M166" s="218"/>
      <c r="N166" s="218"/>
      <c r="O166" s="218"/>
      <c r="P166" s="218"/>
      <c r="Q166" s="218"/>
      <c r="R166" s="218"/>
      <c r="S166" s="218"/>
      <c r="T166" s="218"/>
      <c r="U166" s="218"/>
      <c r="V166" s="218"/>
      <c r="W166" s="218"/>
      <c r="X166" s="218"/>
      <c r="Y166" s="218"/>
      <c r="Z166" s="218"/>
      <c r="AA166" s="218"/>
      <c r="AB166" s="218"/>
    </row>
    <row r="167" ht="15.75" customHeight="1">
      <c r="A167" s="283"/>
      <c r="B167" s="277"/>
      <c r="C167" s="284"/>
      <c r="D167" s="285"/>
      <c r="E167" s="286"/>
      <c r="F167" s="287"/>
      <c r="G167" s="203"/>
      <c r="H167" s="204"/>
      <c r="I167" s="288"/>
      <c r="J167" s="218"/>
      <c r="K167" s="218"/>
      <c r="L167" s="218"/>
      <c r="M167" s="218"/>
      <c r="N167" s="218"/>
      <c r="O167" s="218"/>
      <c r="P167" s="218"/>
      <c r="Q167" s="218"/>
      <c r="R167" s="218"/>
      <c r="S167" s="218"/>
      <c r="T167" s="218"/>
      <c r="U167" s="218"/>
      <c r="V167" s="218"/>
      <c r="W167" s="218"/>
      <c r="X167" s="218"/>
      <c r="Y167" s="218"/>
      <c r="Z167" s="218"/>
      <c r="AA167" s="218"/>
      <c r="AB167" s="218"/>
    </row>
    <row r="168" ht="15.75" customHeight="1">
      <c r="A168" s="283"/>
      <c r="B168" s="277"/>
      <c r="C168" s="284"/>
      <c r="D168" s="285"/>
      <c r="E168" s="286"/>
      <c r="F168" s="287"/>
      <c r="G168" s="203"/>
      <c r="H168" s="204"/>
      <c r="I168" s="288"/>
      <c r="J168" s="218"/>
      <c r="K168" s="218"/>
      <c r="L168" s="218"/>
      <c r="M168" s="218"/>
      <c r="N168" s="218"/>
      <c r="O168" s="218"/>
      <c r="P168" s="218"/>
      <c r="Q168" s="218"/>
      <c r="R168" s="218"/>
      <c r="S168" s="218"/>
      <c r="T168" s="218"/>
      <c r="U168" s="218"/>
      <c r="V168" s="218"/>
      <c r="W168" s="218"/>
      <c r="X168" s="218"/>
      <c r="Y168" s="218"/>
      <c r="Z168" s="218"/>
      <c r="AA168" s="218"/>
      <c r="AB168" s="218"/>
    </row>
    <row r="169" ht="15.75" customHeight="1">
      <c r="A169" s="283"/>
      <c r="B169" s="277"/>
      <c r="C169" s="284"/>
      <c r="D169" s="285"/>
      <c r="E169" s="286"/>
      <c r="F169" s="287"/>
      <c r="G169" s="203"/>
      <c r="H169" s="204"/>
      <c r="I169" s="288"/>
      <c r="J169" s="218"/>
      <c r="K169" s="218"/>
      <c r="L169" s="218"/>
      <c r="M169" s="218"/>
      <c r="N169" s="218"/>
      <c r="O169" s="218"/>
      <c r="P169" s="218"/>
      <c r="Q169" s="218"/>
      <c r="R169" s="218"/>
      <c r="S169" s="218"/>
      <c r="T169" s="218"/>
      <c r="U169" s="218"/>
      <c r="V169" s="218"/>
      <c r="W169" s="218"/>
      <c r="X169" s="218"/>
      <c r="Y169" s="218"/>
      <c r="Z169" s="218"/>
      <c r="AA169" s="218"/>
      <c r="AB169" s="218"/>
    </row>
    <row r="170" ht="15.75" customHeight="1">
      <c r="A170" s="283"/>
      <c r="B170" s="277"/>
      <c r="C170" s="284"/>
      <c r="D170" s="285"/>
      <c r="E170" s="286"/>
      <c r="F170" s="287"/>
      <c r="G170" s="203"/>
      <c r="H170" s="204"/>
      <c r="I170" s="288"/>
      <c r="J170" s="218"/>
      <c r="K170" s="218"/>
      <c r="L170" s="218"/>
      <c r="M170" s="218"/>
      <c r="N170" s="218"/>
      <c r="O170" s="218"/>
      <c r="P170" s="218"/>
      <c r="Q170" s="218"/>
      <c r="R170" s="218"/>
      <c r="S170" s="218"/>
      <c r="T170" s="218"/>
      <c r="U170" s="218"/>
      <c r="V170" s="218"/>
      <c r="W170" s="218"/>
      <c r="X170" s="218"/>
      <c r="Y170" s="218"/>
      <c r="Z170" s="218"/>
      <c r="AA170" s="218"/>
      <c r="AB170" s="218"/>
    </row>
    <row r="171" ht="15.75" customHeight="1">
      <c r="A171" s="283"/>
      <c r="B171" s="277"/>
      <c r="C171" s="284"/>
      <c r="D171" s="285"/>
      <c r="E171" s="286"/>
      <c r="F171" s="287"/>
      <c r="G171" s="203"/>
      <c r="H171" s="204"/>
      <c r="I171" s="288"/>
      <c r="J171" s="218"/>
      <c r="K171" s="218"/>
      <c r="L171" s="218"/>
      <c r="M171" s="218"/>
      <c r="N171" s="218"/>
      <c r="O171" s="218"/>
      <c r="P171" s="218"/>
      <c r="Q171" s="218"/>
      <c r="R171" s="218"/>
      <c r="S171" s="218"/>
      <c r="T171" s="218"/>
      <c r="U171" s="218"/>
      <c r="V171" s="218"/>
      <c r="W171" s="218"/>
      <c r="X171" s="218"/>
      <c r="Y171" s="218"/>
      <c r="Z171" s="218"/>
      <c r="AA171" s="218"/>
      <c r="AB171" s="218"/>
    </row>
    <row r="172" ht="15.75" customHeight="1">
      <c r="A172" s="276"/>
      <c r="B172" s="277"/>
      <c r="C172" s="284"/>
      <c r="D172" s="285"/>
      <c r="E172" s="286"/>
      <c r="F172" s="287"/>
      <c r="G172" s="203"/>
      <c r="H172" s="204"/>
      <c r="I172" s="288"/>
      <c r="J172" s="218"/>
      <c r="K172" s="218"/>
      <c r="L172" s="218"/>
      <c r="M172" s="218"/>
      <c r="N172" s="218"/>
      <c r="O172" s="218"/>
      <c r="P172" s="218"/>
      <c r="Q172" s="218"/>
      <c r="R172" s="218"/>
      <c r="S172" s="218"/>
      <c r="T172" s="218"/>
      <c r="U172" s="218"/>
      <c r="V172" s="218"/>
      <c r="W172" s="218"/>
      <c r="X172" s="218"/>
      <c r="Y172" s="218"/>
      <c r="Z172" s="218"/>
      <c r="AA172" s="218"/>
      <c r="AB172" s="218"/>
    </row>
    <row r="173" ht="15.75" customHeight="1">
      <c r="A173" s="283"/>
      <c r="B173" s="277"/>
      <c r="C173" s="284"/>
      <c r="D173" s="285"/>
      <c r="E173" s="286"/>
      <c r="F173" s="287"/>
      <c r="G173" s="203"/>
      <c r="H173" s="204"/>
      <c r="I173" s="288"/>
      <c r="J173" s="218"/>
      <c r="K173" s="218"/>
      <c r="L173" s="218"/>
      <c r="M173" s="218"/>
      <c r="N173" s="218"/>
      <c r="O173" s="218"/>
      <c r="P173" s="218"/>
      <c r="Q173" s="218"/>
      <c r="R173" s="218"/>
      <c r="S173" s="218"/>
      <c r="T173" s="218"/>
      <c r="U173" s="218"/>
      <c r="V173" s="218"/>
      <c r="W173" s="218"/>
      <c r="X173" s="218"/>
      <c r="Y173" s="218"/>
      <c r="Z173" s="218"/>
      <c r="AA173" s="218"/>
      <c r="AB173" s="218"/>
    </row>
    <row r="174" ht="15.75" customHeight="1">
      <c r="A174" s="283"/>
      <c r="B174" s="277"/>
      <c r="C174" s="284"/>
      <c r="D174" s="285"/>
      <c r="E174" s="286"/>
      <c r="F174" s="287"/>
      <c r="G174" s="203"/>
      <c r="H174" s="204"/>
      <c r="I174" s="288"/>
      <c r="J174" s="218"/>
      <c r="K174" s="218"/>
      <c r="L174" s="218"/>
      <c r="M174" s="218"/>
      <c r="N174" s="218"/>
      <c r="O174" s="218"/>
      <c r="P174" s="218"/>
      <c r="Q174" s="218"/>
      <c r="R174" s="218"/>
      <c r="S174" s="218"/>
      <c r="T174" s="218"/>
      <c r="U174" s="218"/>
      <c r="V174" s="218"/>
      <c r="W174" s="218"/>
      <c r="X174" s="218"/>
      <c r="Y174" s="218"/>
      <c r="Z174" s="218"/>
      <c r="AA174" s="218"/>
      <c r="AB174" s="218"/>
    </row>
    <row r="175" ht="15.75" customHeight="1">
      <c r="A175" s="283"/>
      <c r="B175" s="277"/>
      <c r="C175" s="284"/>
      <c r="D175" s="285"/>
      <c r="E175" s="286"/>
      <c r="F175" s="287"/>
      <c r="G175" s="203"/>
      <c r="H175" s="204"/>
      <c r="I175" s="288"/>
      <c r="J175" s="218"/>
      <c r="K175" s="218"/>
      <c r="L175" s="218"/>
      <c r="M175" s="218"/>
      <c r="N175" s="218"/>
      <c r="O175" s="218"/>
      <c r="P175" s="218"/>
      <c r="Q175" s="218"/>
      <c r="R175" s="218"/>
      <c r="S175" s="218"/>
      <c r="T175" s="218"/>
      <c r="U175" s="218"/>
      <c r="V175" s="218"/>
      <c r="W175" s="218"/>
      <c r="X175" s="218"/>
      <c r="Y175" s="218"/>
      <c r="Z175" s="218"/>
      <c r="AA175" s="218"/>
      <c r="AB175" s="218"/>
    </row>
    <row r="176" ht="15.75" customHeight="1">
      <c r="A176" s="282"/>
      <c r="B176" s="277"/>
      <c r="C176" s="284"/>
      <c r="D176" s="285"/>
      <c r="E176" s="286"/>
      <c r="F176" s="287"/>
      <c r="G176" s="203"/>
      <c r="H176" s="204"/>
      <c r="I176" s="288"/>
      <c r="J176" s="218"/>
      <c r="K176" s="218"/>
      <c r="L176" s="218"/>
      <c r="M176" s="218"/>
      <c r="N176" s="218"/>
      <c r="O176" s="218"/>
      <c r="P176" s="218"/>
      <c r="Q176" s="218"/>
      <c r="R176" s="218"/>
      <c r="S176" s="218"/>
      <c r="T176" s="218"/>
      <c r="U176" s="218"/>
      <c r="V176" s="218"/>
      <c r="W176" s="218"/>
      <c r="X176" s="218"/>
      <c r="Y176" s="218"/>
      <c r="Z176" s="218"/>
      <c r="AA176" s="218"/>
      <c r="AB176" s="218"/>
    </row>
    <row r="177" ht="15.75" customHeight="1">
      <c r="A177" s="283"/>
      <c r="B177" s="277"/>
      <c r="C177" s="284"/>
      <c r="D177" s="285"/>
      <c r="E177" s="286"/>
      <c r="F177" s="287"/>
      <c r="G177" s="203"/>
      <c r="H177" s="204"/>
      <c r="I177" s="288"/>
      <c r="J177" s="218"/>
      <c r="K177" s="218"/>
      <c r="L177" s="218"/>
      <c r="M177" s="218"/>
      <c r="N177" s="218"/>
      <c r="O177" s="218"/>
      <c r="P177" s="218"/>
      <c r="Q177" s="218"/>
      <c r="R177" s="218"/>
      <c r="S177" s="218"/>
      <c r="T177" s="218"/>
      <c r="U177" s="218"/>
      <c r="V177" s="218"/>
      <c r="W177" s="218"/>
      <c r="X177" s="218"/>
      <c r="Y177" s="218"/>
      <c r="Z177" s="218"/>
      <c r="AA177" s="218"/>
      <c r="AB177" s="218"/>
    </row>
    <row r="178" ht="15.75" customHeight="1">
      <c r="A178" s="276"/>
      <c r="B178" s="277"/>
      <c r="C178" s="284"/>
      <c r="D178" s="285"/>
      <c r="E178" s="286"/>
      <c r="F178" s="287"/>
      <c r="G178" s="203"/>
      <c r="H178" s="204"/>
      <c r="I178" s="288"/>
      <c r="J178" s="218"/>
      <c r="K178" s="218"/>
      <c r="L178" s="218"/>
      <c r="M178" s="218"/>
      <c r="N178" s="218"/>
      <c r="O178" s="218"/>
      <c r="P178" s="218"/>
      <c r="Q178" s="218"/>
      <c r="R178" s="218"/>
      <c r="S178" s="218"/>
      <c r="T178" s="218"/>
      <c r="U178" s="218"/>
      <c r="V178" s="218"/>
      <c r="W178" s="218"/>
      <c r="X178" s="218"/>
      <c r="Y178" s="218"/>
      <c r="Z178" s="218"/>
      <c r="AA178" s="218"/>
      <c r="AB178" s="218"/>
    </row>
    <row r="179" ht="15.75" customHeight="1">
      <c r="A179" s="283"/>
      <c r="B179" s="277"/>
      <c r="C179" s="284"/>
      <c r="D179" s="285"/>
      <c r="E179" s="286"/>
      <c r="F179" s="287"/>
      <c r="G179" s="203"/>
      <c r="H179" s="204"/>
      <c r="I179" s="288"/>
      <c r="J179" s="218"/>
      <c r="K179" s="218"/>
      <c r="L179" s="218"/>
      <c r="M179" s="218"/>
      <c r="N179" s="218"/>
      <c r="O179" s="218"/>
      <c r="P179" s="218"/>
      <c r="Q179" s="218"/>
      <c r="R179" s="218"/>
      <c r="S179" s="218"/>
      <c r="T179" s="218"/>
      <c r="U179" s="218"/>
      <c r="V179" s="218"/>
      <c r="W179" s="218"/>
      <c r="X179" s="218"/>
      <c r="Y179" s="218"/>
      <c r="Z179" s="218"/>
      <c r="AA179" s="218"/>
      <c r="AB179" s="218"/>
    </row>
    <row r="180" ht="15.75" customHeight="1">
      <c r="A180" s="276"/>
      <c r="B180" s="277"/>
      <c r="C180" s="284"/>
      <c r="D180" s="285"/>
      <c r="E180" s="286"/>
      <c r="F180" s="287"/>
      <c r="G180" s="203"/>
      <c r="H180" s="204"/>
      <c r="I180" s="288"/>
      <c r="J180" s="218"/>
      <c r="K180" s="218"/>
      <c r="L180" s="218"/>
      <c r="M180" s="218"/>
      <c r="N180" s="218"/>
      <c r="O180" s="218"/>
      <c r="P180" s="218"/>
      <c r="Q180" s="218"/>
      <c r="R180" s="218"/>
      <c r="S180" s="218"/>
      <c r="T180" s="218"/>
      <c r="U180" s="218"/>
      <c r="V180" s="218"/>
      <c r="W180" s="218"/>
      <c r="X180" s="218"/>
      <c r="Y180" s="218"/>
      <c r="Z180" s="218"/>
      <c r="AA180" s="218"/>
      <c r="AB180" s="218"/>
    </row>
    <row r="181" ht="15.75" customHeight="1">
      <c r="A181" s="283"/>
      <c r="B181" s="277"/>
      <c r="C181" s="284"/>
      <c r="D181" s="285"/>
      <c r="E181" s="286"/>
      <c r="F181" s="287"/>
      <c r="G181" s="203"/>
      <c r="H181" s="204"/>
      <c r="I181" s="288"/>
      <c r="J181" s="218"/>
      <c r="K181" s="218"/>
      <c r="L181" s="218"/>
      <c r="M181" s="218"/>
      <c r="N181" s="218"/>
      <c r="O181" s="218"/>
      <c r="P181" s="218"/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  <c r="AA181" s="218"/>
      <c r="AB181" s="218"/>
    </row>
    <row r="182" ht="15.75" customHeight="1">
      <c r="A182" s="276"/>
      <c r="B182" s="277"/>
      <c r="C182" s="284"/>
      <c r="D182" s="285"/>
      <c r="E182" s="286"/>
      <c r="F182" s="287"/>
      <c r="G182" s="203"/>
      <c r="H182" s="204"/>
      <c r="I182" s="288"/>
      <c r="J182" s="218"/>
      <c r="K182" s="218"/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218"/>
      <c r="W182" s="218"/>
      <c r="X182" s="218"/>
      <c r="Y182" s="218"/>
      <c r="Z182" s="218"/>
      <c r="AA182" s="218"/>
      <c r="AB182" s="218"/>
    </row>
    <row r="183" ht="15.75" customHeight="1">
      <c r="A183" s="276"/>
      <c r="B183" s="277"/>
      <c r="C183" s="284"/>
      <c r="D183" s="285"/>
      <c r="E183" s="286"/>
      <c r="F183" s="287"/>
      <c r="G183" s="203"/>
      <c r="H183" s="204"/>
      <c r="I183" s="288"/>
      <c r="J183" s="218"/>
      <c r="K183" s="218"/>
      <c r="L183" s="218"/>
      <c r="M183" s="218"/>
      <c r="N183" s="218"/>
      <c r="O183" s="218"/>
      <c r="P183" s="218"/>
      <c r="Q183" s="218"/>
      <c r="R183" s="218"/>
      <c r="S183" s="218"/>
      <c r="T183" s="218"/>
      <c r="U183" s="218"/>
      <c r="V183" s="218"/>
      <c r="W183" s="218"/>
      <c r="X183" s="218"/>
      <c r="Y183" s="218"/>
      <c r="Z183" s="218"/>
      <c r="AA183" s="218"/>
      <c r="AB183" s="218"/>
    </row>
    <row r="184" ht="15.75" customHeight="1">
      <c r="A184" s="276"/>
      <c r="B184" s="277"/>
      <c r="C184" s="284"/>
      <c r="D184" s="285"/>
      <c r="E184" s="286"/>
      <c r="F184" s="287"/>
      <c r="G184" s="203"/>
      <c r="H184" s="204"/>
      <c r="I184" s="288"/>
      <c r="J184" s="218"/>
      <c r="K184" s="218"/>
      <c r="L184" s="218"/>
      <c r="M184" s="218"/>
      <c r="N184" s="218"/>
      <c r="O184" s="218"/>
      <c r="P184" s="218"/>
      <c r="Q184" s="218"/>
      <c r="R184" s="218"/>
      <c r="S184" s="218"/>
      <c r="T184" s="218"/>
      <c r="U184" s="218"/>
      <c r="V184" s="218"/>
      <c r="W184" s="218"/>
      <c r="X184" s="218"/>
      <c r="Y184" s="218"/>
      <c r="Z184" s="218"/>
      <c r="AA184" s="218"/>
      <c r="AB184" s="218"/>
    </row>
    <row r="185" ht="15.75" customHeight="1">
      <c r="A185" s="283"/>
      <c r="B185" s="277"/>
      <c r="C185" s="284"/>
      <c r="D185" s="285"/>
      <c r="E185" s="286"/>
      <c r="F185" s="287"/>
      <c r="G185" s="203"/>
      <c r="H185" s="204"/>
      <c r="I185" s="288"/>
      <c r="J185" s="218"/>
      <c r="K185" s="218"/>
      <c r="L185" s="218"/>
      <c r="M185" s="218"/>
      <c r="N185" s="218"/>
      <c r="O185" s="218"/>
      <c r="P185" s="218"/>
      <c r="Q185" s="218"/>
      <c r="R185" s="218"/>
      <c r="S185" s="218"/>
      <c r="T185" s="218"/>
      <c r="U185" s="218"/>
      <c r="V185" s="218"/>
      <c r="W185" s="218"/>
      <c r="X185" s="218"/>
      <c r="Y185" s="218"/>
      <c r="Z185" s="218"/>
      <c r="AA185" s="218"/>
      <c r="AB185" s="218"/>
    </row>
    <row r="186" ht="15.75" customHeight="1">
      <c r="A186" s="276"/>
      <c r="B186" s="277"/>
      <c r="C186" s="284"/>
      <c r="D186" s="285"/>
      <c r="E186" s="286"/>
      <c r="F186" s="287"/>
      <c r="G186" s="203"/>
      <c r="H186" s="204"/>
      <c r="I186" s="288"/>
      <c r="J186" s="218"/>
      <c r="K186" s="218"/>
      <c r="L186" s="218"/>
      <c r="M186" s="218"/>
      <c r="N186" s="218"/>
      <c r="O186" s="218"/>
      <c r="P186" s="218"/>
      <c r="Q186" s="218"/>
      <c r="R186" s="218"/>
      <c r="S186" s="218"/>
      <c r="T186" s="218"/>
      <c r="U186" s="218"/>
      <c r="V186" s="218"/>
      <c r="W186" s="218"/>
      <c r="X186" s="218"/>
      <c r="Y186" s="218"/>
      <c r="Z186" s="218"/>
      <c r="AA186" s="218"/>
      <c r="AB186" s="218"/>
    </row>
    <row r="187" ht="15.75" customHeight="1">
      <c r="A187" s="283"/>
      <c r="B187" s="277"/>
      <c r="C187" s="284"/>
      <c r="D187" s="285"/>
      <c r="E187" s="286"/>
      <c r="F187" s="287"/>
      <c r="G187" s="203"/>
      <c r="H187" s="204"/>
      <c r="I187" s="288"/>
      <c r="J187" s="218"/>
      <c r="K187" s="218"/>
      <c r="L187" s="218"/>
      <c r="M187" s="218"/>
      <c r="N187" s="218"/>
      <c r="O187" s="218"/>
      <c r="P187" s="218"/>
      <c r="Q187" s="218"/>
      <c r="R187" s="218"/>
      <c r="S187" s="218"/>
      <c r="T187" s="218"/>
      <c r="U187" s="218"/>
      <c r="V187" s="218"/>
      <c r="W187" s="218"/>
      <c r="X187" s="218"/>
      <c r="Y187" s="218"/>
      <c r="Z187" s="218"/>
      <c r="AA187" s="218"/>
      <c r="AB187" s="218"/>
    </row>
    <row r="188" ht="15.75" customHeight="1">
      <c r="A188" s="283"/>
      <c r="B188" s="277"/>
      <c r="C188" s="284"/>
      <c r="D188" s="285"/>
      <c r="E188" s="286"/>
      <c r="F188" s="287"/>
      <c r="G188" s="203"/>
      <c r="H188" s="204"/>
      <c r="I188" s="288"/>
      <c r="J188" s="218"/>
      <c r="K188" s="218"/>
      <c r="L188" s="218"/>
      <c r="M188" s="218"/>
      <c r="N188" s="218"/>
      <c r="O188" s="218"/>
      <c r="P188" s="218"/>
      <c r="Q188" s="218"/>
      <c r="R188" s="218"/>
      <c r="S188" s="218"/>
      <c r="T188" s="218"/>
      <c r="U188" s="218"/>
      <c r="V188" s="218"/>
      <c r="W188" s="218"/>
      <c r="X188" s="218"/>
      <c r="Y188" s="218"/>
      <c r="Z188" s="218"/>
      <c r="AA188" s="218"/>
      <c r="AB188" s="218"/>
    </row>
    <row r="189" ht="15.75" customHeight="1">
      <c r="A189" s="283"/>
      <c r="B189" s="277"/>
      <c r="C189" s="284"/>
      <c r="D189" s="285"/>
      <c r="E189" s="286"/>
      <c r="F189" s="287"/>
      <c r="G189" s="203"/>
      <c r="H189" s="204"/>
      <c r="I189" s="288"/>
      <c r="J189" s="218"/>
      <c r="K189" s="218"/>
      <c r="L189" s="218"/>
      <c r="M189" s="218"/>
      <c r="N189" s="218"/>
      <c r="O189" s="218"/>
      <c r="P189" s="218"/>
      <c r="Q189" s="218"/>
      <c r="R189" s="218"/>
      <c r="S189" s="218"/>
      <c r="T189" s="218"/>
      <c r="U189" s="218"/>
      <c r="V189" s="218"/>
      <c r="W189" s="218"/>
      <c r="X189" s="218"/>
      <c r="Y189" s="218"/>
      <c r="Z189" s="218"/>
      <c r="AA189" s="218"/>
      <c r="AB189" s="218"/>
    </row>
    <row r="190" ht="15.75" customHeight="1">
      <c r="A190" s="283"/>
      <c r="B190" s="277"/>
      <c r="C190" s="284"/>
      <c r="D190" s="285"/>
      <c r="E190" s="286"/>
      <c r="F190" s="287"/>
      <c r="G190" s="203"/>
      <c r="H190" s="204"/>
      <c r="I190" s="288"/>
      <c r="J190" s="218"/>
      <c r="K190" s="218"/>
      <c r="L190" s="218"/>
      <c r="M190" s="218"/>
      <c r="N190" s="218"/>
      <c r="O190" s="218"/>
      <c r="P190" s="218"/>
      <c r="Q190" s="218"/>
      <c r="R190" s="218"/>
      <c r="S190" s="218"/>
      <c r="T190" s="218"/>
      <c r="U190" s="218"/>
      <c r="V190" s="218"/>
      <c r="W190" s="218"/>
      <c r="X190" s="218"/>
      <c r="Y190" s="218"/>
      <c r="Z190" s="218"/>
      <c r="AA190" s="218"/>
      <c r="AB190" s="218"/>
    </row>
    <row r="191" ht="15.75" customHeight="1">
      <c r="A191" s="283"/>
      <c r="B191" s="277"/>
      <c r="C191" s="284"/>
      <c r="D191" s="285"/>
      <c r="E191" s="286"/>
      <c r="F191" s="287"/>
      <c r="G191" s="203"/>
      <c r="H191" s="204"/>
      <c r="I191" s="288"/>
      <c r="J191" s="218"/>
      <c r="K191" s="218"/>
      <c r="L191" s="218"/>
      <c r="M191" s="218"/>
      <c r="N191" s="218"/>
      <c r="O191" s="218"/>
      <c r="P191" s="218"/>
      <c r="Q191" s="218"/>
      <c r="R191" s="218"/>
      <c r="S191" s="218"/>
      <c r="T191" s="218"/>
      <c r="U191" s="218"/>
      <c r="V191" s="218"/>
      <c r="W191" s="218"/>
      <c r="X191" s="218"/>
      <c r="Y191" s="218"/>
      <c r="Z191" s="218"/>
      <c r="AA191" s="218"/>
      <c r="AB191" s="218"/>
    </row>
    <row r="192" ht="15.75" customHeight="1">
      <c r="A192" s="276"/>
      <c r="B192" s="277"/>
      <c r="C192" s="284"/>
      <c r="D192" s="285"/>
      <c r="E192" s="286"/>
      <c r="F192" s="287"/>
      <c r="G192" s="203"/>
      <c r="H192" s="204"/>
      <c r="I192" s="288"/>
      <c r="J192" s="218"/>
      <c r="K192" s="218"/>
      <c r="L192" s="218"/>
      <c r="M192" s="218"/>
      <c r="N192" s="218"/>
      <c r="O192" s="218"/>
      <c r="P192" s="218"/>
      <c r="Q192" s="218"/>
      <c r="R192" s="218"/>
      <c r="S192" s="218"/>
      <c r="T192" s="218"/>
      <c r="U192" s="218"/>
      <c r="V192" s="218"/>
      <c r="W192" s="218"/>
      <c r="X192" s="218"/>
      <c r="Y192" s="218"/>
      <c r="Z192" s="218"/>
      <c r="AA192" s="218"/>
      <c r="AB192" s="218"/>
    </row>
    <row r="193" ht="15.75" customHeight="1">
      <c r="A193" s="283"/>
      <c r="B193" s="277"/>
      <c r="C193" s="284"/>
      <c r="D193" s="285"/>
      <c r="E193" s="286"/>
      <c r="F193" s="287"/>
      <c r="G193" s="203"/>
      <c r="H193" s="204"/>
      <c r="I193" s="288"/>
      <c r="J193" s="218"/>
      <c r="K193" s="218"/>
      <c r="L193" s="218"/>
      <c r="M193" s="218"/>
      <c r="N193" s="218"/>
      <c r="O193" s="218"/>
      <c r="P193" s="218"/>
      <c r="Q193" s="218"/>
      <c r="R193" s="218"/>
      <c r="S193" s="218"/>
      <c r="T193" s="218"/>
      <c r="U193" s="218"/>
      <c r="V193" s="218"/>
      <c r="W193" s="218"/>
      <c r="X193" s="218"/>
      <c r="Y193" s="218"/>
      <c r="Z193" s="218"/>
      <c r="AA193" s="218"/>
      <c r="AB193" s="218"/>
    </row>
    <row r="194" ht="15.75" customHeight="1">
      <c r="A194" s="276"/>
      <c r="B194" s="277"/>
      <c r="C194" s="284"/>
      <c r="D194" s="285"/>
      <c r="E194" s="286"/>
      <c r="F194" s="287"/>
      <c r="G194" s="203"/>
      <c r="H194" s="204"/>
      <c r="I194" s="288"/>
      <c r="J194" s="218"/>
      <c r="K194" s="218"/>
      <c r="L194" s="218"/>
      <c r="M194" s="218"/>
      <c r="N194" s="218"/>
      <c r="O194" s="218"/>
      <c r="P194" s="218"/>
      <c r="Q194" s="218"/>
      <c r="R194" s="218"/>
      <c r="S194" s="218"/>
      <c r="T194" s="218"/>
      <c r="U194" s="218"/>
      <c r="V194" s="218"/>
      <c r="W194" s="218"/>
      <c r="X194" s="218"/>
      <c r="Y194" s="218"/>
      <c r="Z194" s="218"/>
      <c r="AA194" s="218"/>
      <c r="AB194" s="218"/>
    </row>
    <row r="195" ht="15.75" customHeight="1">
      <c r="A195" s="276"/>
      <c r="B195" s="277"/>
      <c r="C195" s="284"/>
      <c r="D195" s="285"/>
      <c r="E195" s="286"/>
      <c r="F195" s="287"/>
      <c r="G195" s="203"/>
      <c r="H195" s="204"/>
      <c r="I195" s="288"/>
      <c r="J195" s="218"/>
      <c r="K195" s="218"/>
      <c r="L195" s="218"/>
      <c r="M195" s="218"/>
      <c r="N195" s="218"/>
      <c r="O195" s="218"/>
      <c r="P195" s="218"/>
      <c r="Q195" s="218"/>
      <c r="R195" s="218"/>
      <c r="S195" s="218"/>
      <c r="T195" s="218"/>
      <c r="U195" s="218"/>
      <c r="V195" s="218"/>
      <c r="W195" s="218"/>
      <c r="X195" s="218"/>
      <c r="Y195" s="218"/>
      <c r="Z195" s="218"/>
      <c r="AA195" s="218"/>
      <c r="AB195" s="218"/>
    </row>
    <row r="196" ht="15.75" customHeight="1">
      <c r="A196" s="276"/>
      <c r="B196" s="277"/>
      <c r="C196" s="284"/>
      <c r="D196" s="285"/>
      <c r="E196" s="286"/>
      <c r="F196" s="287"/>
      <c r="G196" s="203"/>
      <c r="H196" s="204"/>
      <c r="I196" s="288"/>
      <c r="J196" s="218"/>
      <c r="K196" s="218"/>
      <c r="L196" s="218"/>
      <c r="M196" s="218"/>
      <c r="N196" s="218"/>
      <c r="O196" s="218"/>
      <c r="P196" s="218"/>
      <c r="Q196" s="218"/>
      <c r="R196" s="218"/>
      <c r="S196" s="218"/>
      <c r="T196" s="218"/>
      <c r="U196" s="218"/>
      <c r="V196" s="218"/>
      <c r="W196" s="218"/>
      <c r="X196" s="218"/>
      <c r="Y196" s="218"/>
      <c r="Z196" s="218"/>
      <c r="AA196" s="218"/>
      <c r="AB196" s="218"/>
    </row>
    <row r="197" ht="15.75" customHeight="1">
      <c r="A197" s="283"/>
      <c r="B197" s="277"/>
      <c r="C197" s="284"/>
      <c r="D197" s="285"/>
      <c r="E197" s="286"/>
      <c r="F197" s="287"/>
      <c r="G197" s="203"/>
      <c r="H197" s="204"/>
      <c r="I197" s="288"/>
      <c r="J197" s="218"/>
      <c r="K197" s="218"/>
      <c r="L197" s="218"/>
      <c r="M197" s="218"/>
      <c r="N197" s="218"/>
      <c r="O197" s="218"/>
      <c r="P197" s="218"/>
      <c r="Q197" s="218"/>
      <c r="R197" s="218"/>
      <c r="S197" s="218"/>
      <c r="T197" s="218"/>
      <c r="U197" s="218"/>
      <c r="V197" s="218"/>
      <c r="W197" s="218"/>
      <c r="X197" s="218"/>
      <c r="Y197" s="218"/>
      <c r="Z197" s="218"/>
      <c r="AA197" s="218"/>
      <c r="AB197" s="218"/>
    </row>
    <row r="198" ht="15.75" customHeight="1">
      <c r="A198" s="283"/>
      <c r="B198" s="277"/>
      <c r="C198" s="284"/>
      <c r="D198" s="285"/>
      <c r="E198" s="286"/>
      <c r="F198" s="287"/>
      <c r="G198" s="203"/>
      <c r="H198" s="204"/>
      <c r="I198" s="288"/>
      <c r="J198" s="218"/>
      <c r="K198" s="218"/>
      <c r="L198" s="218"/>
      <c r="M198" s="218"/>
      <c r="N198" s="218"/>
      <c r="O198" s="218"/>
      <c r="P198" s="218"/>
      <c r="Q198" s="218"/>
      <c r="R198" s="218"/>
      <c r="S198" s="218"/>
      <c r="T198" s="218"/>
      <c r="U198" s="218"/>
      <c r="V198" s="218"/>
      <c r="W198" s="218"/>
      <c r="X198" s="218"/>
      <c r="Y198" s="218"/>
      <c r="Z198" s="218"/>
      <c r="AA198" s="218"/>
      <c r="AB198" s="218"/>
    </row>
    <row r="199" ht="15.75" customHeight="1">
      <c r="A199" s="283"/>
      <c r="B199" s="277"/>
      <c r="C199" s="284"/>
      <c r="D199" s="285"/>
      <c r="E199" s="286"/>
      <c r="F199" s="287"/>
      <c r="G199" s="203"/>
      <c r="H199" s="204"/>
      <c r="I199" s="288"/>
      <c r="J199" s="218"/>
      <c r="K199" s="218"/>
      <c r="L199" s="218"/>
      <c r="M199" s="218"/>
      <c r="N199" s="218"/>
      <c r="O199" s="218"/>
      <c r="P199" s="218"/>
      <c r="Q199" s="218"/>
      <c r="R199" s="218"/>
      <c r="S199" s="218"/>
      <c r="T199" s="218"/>
      <c r="U199" s="218"/>
      <c r="V199" s="218"/>
      <c r="W199" s="218"/>
      <c r="X199" s="218"/>
      <c r="Y199" s="218"/>
      <c r="Z199" s="218"/>
      <c r="AA199" s="218"/>
      <c r="AB199" s="218"/>
    </row>
    <row r="200" ht="15.75" customHeight="1">
      <c r="A200" s="283"/>
      <c r="B200" s="277"/>
      <c r="C200" s="284"/>
      <c r="D200" s="285"/>
      <c r="E200" s="286"/>
      <c r="F200" s="287"/>
      <c r="G200" s="203"/>
      <c r="H200" s="204"/>
      <c r="I200" s="288"/>
      <c r="J200" s="218"/>
      <c r="K200" s="218"/>
      <c r="L200" s="218"/>
      <c r="M200" s="218"/>
      <c r="N200" s="218"/>
      <c r="O200" s="218"/>
      <c r="P200" s="218"/>
      <c r="Q200" s="218"/>
      <c r="R200" s="218"/>
      <c r="S200" s="218"/>
      <c r="T200" s="218"/>
      <c r="U200" s="218"/>
      <c r="V200" s="218"/>
      <c r="W200" s="218"/>
      <c r="X200" s="218"/>
      <c r="Y200" s="218"/>
      <c r="Z200" s="218"/>
      <c r="AA200" s="218"/>
      <c r="AB200" s="218"/>
    </row>
    <row r="201" ht="15.75" customHeight="1">
      <c r="A201" s="283"/>
      <c r="B201" s="277"/>
      <c r="C201" s="284"/>
      <c r="D201" s="285"/>
      <c r="E201" s="286"/>
      <c r="F201" s="287"/>
      <c r="G201" s="203"/>
      <c r="H201" s="204"/>
      <c r="I201" s="288"/>
      <c r="J201" s="218"/>
      <c r="K201" s="218"/>
      <c r="L201" s="218"/>
      <c r="M201" s="218"/>
      <c r="N201" s="218"/>
      <c r="O201" s="218"/>
      <c r="P201" s="218"/>
      <c r="Q201" s="218"/>
      <c r="R201" s="218"/>
      <c r="S201" s="218"/>
      <c r="T201" s="218"/>
      <c r="U201" s="218"/>
      <c r="V201" s="218"/>
      <c r="W201" s="218"/>
      <c r="X201" s="218"/>
      <c r="Y201" s="218"/>
      <c r="Z201" s="218"/>
      <c r="AA201" s="218"/>
      <c r="AB201" s="218"/>
    </row>
    <row r="202" ht="15.75" customHeight="1">
      <c r="A202" s="283"/>
      <c r="B202" s="277"/>
      <c r="C202" s="284"/>
      <c r="D202" s="285"/>
      <c r="E202" s="286"/>
      <c r="F202" s="287"/>
      <c r="G202" s="203"/>
      <c r="H202" s="204"/>
      <c r="I202" s="288"/>
      <c r="J202" s="218"/>
      <c r="K202" s="218"/>
      <c r="L202" s="218"/>
      <c r="M202" s="218"/>
      <c r="N202" s="218"/>
      <c r="O202" s="218"/>
      <c r="P202" s="218"/>
      <c r="Q202" s="218"/>
      <c r="R202" s="218"/>
      <c r="S202" s="218"/>
      <c r="T202" s="218"/>
      <c r="U202" s="218"/>
      <c r="V202" s="218"/>
      <c r="W202" s="218"/>
      <c r="X202" s="218"/>
      <c r="Y202" s="218"/>
      <c r="Z202" s="218"/>
      <c r="AA202" s="218"/>
      <c r="AB202" s="218"/>
    </row>
    <row r="203" ht="15.75" customHeight="1">
      <c r="A203" s="283"/>
      <c r="B203" s="277"/>
      <c r="C203" s="284"/>
      <c r="D203" s="285"/>
      <c r="E203" s="286"/>
      <c r="F203" s="287"/>
      <c r="G203" s="203"/>
      <c r="H203" s="204"/>
      <c r="I203" s="288"/>
      <c r="J203" s="218"/>
      <c r="K203" s="218"/>
      <c r="L203" s="218"/>
      <c r="M203" s="218"/>
      <c r="N203" s="218"/>
      <c r="O203" s="218"/>
      <c r="P203" s="218"/>
      <c r="Q203" s="218"/>
      <c r="R203" s="218"/>
      <c r="S203" s="218"/>
      <c r="T203" s="218"/>
      <c r="U203" s="218"/>
      <c r="V203" s="218"/>
      <c r="W203" s="218"/>
      <c r="X203" s="218"/>
      <c r="Y203" s="218"/>
      <c r="Z203" s="218"/>
      <c r="AA203" s="218"/>
      <c r="AB203" s="218"/>
    </row>
    <row r="204" ht="15.75" customHeight="1">
      <c r="A204" s="283"/>
      <c r="B204" s="277"/>
      <c r="C204" s="284"/>
      <c r="D204" s="285"/>
      <c r="E204" s="286"/>
      <c r="F204" s="287"/>
      <c r="G204" s="203"/>
      <c r="H204" s="204"/>
      <c r="I204" s="288"/>
      <c r="J204" s="218"/>
      <c r="K204" s="218"/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218"/>
      <c r="W204" s="218"/>
      <c r="X204" s="218"/>
      <c r="Y204" s="218"/>
      <c r="Z204" s="218"/>
      <c r="AA204" s="218"/>
      <c r="AB204" s="218"/>
    </row>
    <row r="205" ht="15.75" customHeight="1">
      <c r="A205" s="283"/>
      <c r="B205" s="277"/>
      <c r="C205" s="284"/>
      <c r="D205" s="285"/>
      <c r="E205" s="286"/>
      <c r="F205" s="287"/>
      <c r="G205" s="203"/>
      <c r="H205" s="204"/>
      <c r="I205" s="288"/>
      <c r="J205" s="218"/>
      <c r="K205" s="218"/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218"/>
      <c r="W205" s="218"/>
      <c r="X205" s="218"/>
      <c r="Y205" s="218"/>
      <c r="Z205" s="218"/>
      <c r="AA205" s="218"/>
      <c r="AB205" s="218"/>
    </row>
    <row r="206" ht="15.75" customHeight="1">
      <c r="A206" s="283"/>
      <c r="B206" s="277"/>
      <c r="C206" s="284"/>
      <c r="D206" s="285"/>
      <c r="E206" s="286"/>
      <c r="F206" s="287"/>
      <c r="G206" s="203"/>
      <c r="H206" s="204"/>
      <c r="I206" s="288"/>
      <c r="J206" s="218"/>
      <c r="K206" s="218"/>
      <c r="L206" s="218"/>
      <c r="M206" s="218"/>
      <c r="N206" s="218"/>
      <c r="O206" s="218"/>
      <c r="P206" s="218"/>
      <c r="Q206" s="218"/>
      <c r="R206" s="218"/>
      <c r="S206" s="218"/>
      <c r="T206" s="218"/>
      <c r="U206" s="218"/>
      <c r="V206" s="218"/>
      <c r="W206" s="218"/>
      <c r="X206" s="218"/>
      <c r="Y206" s="218"/>
      <c r="Z206" s="218"/>
      <c r="AA206" s="218"/>
      <c r="AB206" s="218"/>
    </row>
    <row r="207" ht="15.75" customHeight="1">
      <c r="A207" s="283"/>
      <c r="B207" s="277"/>
      <c r="C207" s="284"/>
      <c r="D207" s="285"/>
      <c r="E207" s="286"/>
      <c r="F207" s="287"/>
      <c r="G207" s="203"/>
      <c r="H207" s="204"/>
      <c r="I207" s="288"/>
      <c r="J207" s="218"/>
      <c r="K207" s="218"/>
      <c r="L207" s="218"/>
      <c r="M207" s="218"/>
      <c r="N207" s="218"/>
      <c r="O207" s="218"/>
      <c r="P207" s="218"/>
      <c r="Q207" s="218"/>
      <c r="R207" s="218"/>
      <c r="S207" s="218"/>
      <c r="T207" s="218"/>
      <c r="U207" s="218"/>
      <c r="V207" s="218"/>
      <c r="W207" s="218"/>
      <c r="X207" s="218"/>
      <c r="Y207" s="218"/>
      <c r="Z207" s="218"/>
      <c r="AA207" s="218"/>
      <c r="AB207" s="218"/>
    </row>
    <row r="208" ht="15.75" customHeight="1">
      <c r="A208" s="283"/>
      <c r="B208" s="277"/>
      <c r="C208" s="284"/>
      <c r="D208" s="285"/>
      <c r="E208" s="286"/>
      <c r="F208" s="287"/>
      <c r="G208" s="203"/>
      <c r="H208" s="204"/>
      <c r="I208" s="288"/>
      <c r="J208" s="218"/>
      <c r="K208" s="218"/>
      <c r="L208" s="218"/>
      <c r="M208" s="218"/>
      <c r="N208" s="218"/>
      <c r="O208" s="218"/>
      <c r="P208" s="218"/>
      <c r="Q208" s="218"/>
      <c r="R208" s="218"/>
      <c r="S208" s="218"/>
      <c r="T208" s="218"/>
      <c r="U208" s="218"/>
      <c r="V208" s="218"/>
      <c r="W208" s="218"/>
      <c r="X208" s="218"/>
      <c r="Y208" s="218"/>
      <c r="Z208" s="218"/>
      <c r="AA208" s="218"/>
      <c r="AB208" s="218"/>
    </row>
    <row r="209" ht="15.75" customHeight="1">
      <c r="A209" s="283"/>
      <c r="B209" s="277"/>
      <c r="C209" s="284"/>
      <c r="D209" s="285"/>
      <c r="E209" s="286"/>
      <c r="F209" s="287"/>
      <c r="G209" s="203"/>
      <c r="H209" s="204"/>
      <c r="I209" s="288"/>
      <c r="J209" s="218"/>
      <c r="K209" s="218"/>
      <c r="L209" s="218"/>
      <c r="M209" s="218"/>
      <c r="N209" s="218"/>
      <c r="O209" s="218"/>
      <c r="P209" s="218"/>
      <c r="Q209" s="218"/>
      <c r="R209" s="218"/>
      <c r="S209" s="218"/>
      <c r="T209" s="218"/>
      <c r="U209" s="218"/>
      <c r="V209" s="218"/>
      <c r="W209" s="218"/>
      <c r="X209" s="218"/>
      <c r="Y209" s="218"/>
      <c r="Z209" s="218"/>
      <c r="AA209" s="218"/>
      <c r="AB209" s="218"/>
    </row>
    <row r="210" ht="15.75" customHeight="1">
      <c r="A210" s="283"/>
      <c r="B210" s="277"/>
      <c r="C210" s="284"/>
      <c r="D210" s="285"/>
      <c r="E210" s="286"/>
      <c r="F210" s="287"/>
      <c r="G210" s="203"/>
      <c r="H210" s="204"/>
      <c r="I210" s="288"/>
      <c r="J210" s="218"/>
      <c r="K210" s="218"/>
      <c r="L210" s="218"/>
      <c r="M210" s="218"/>
      <c r="N210" s="218"/>
      <c r="O210" s="218"/>
      <c r="P210" s="218"/>
      <c r="Q210" s="218"/>
      <c r="R210" s="218"/>
      <c r="S210" s="218"/>
      <c r="T210" s="218"/>
      <c r="U210" s="218"/>
      <c r="V210" s="218"/>
      <c r="W210" s="218"/>
      <c r="X210" s="218"/>
      <c r="Y210" s="218"/>
      <c r="Z210" s="218"/>
      <c r="AA210" s="218"/>
      <c r="AB210" s="218"/>
    </row>
    <row r="211" ht="15.75" customHeight="1">
      <c r="A211" s="283"/>
      <c r="B211" s="277"/>
      <c r="C211" s="284"/>
      <c r="D211" s="285"/>
      <c r="E211" s="286"/>
      <c r="F211" s="287"/>
      <c r="G211" s="203"/>
      <c r="H211" s="204"/>
      <c r="I211" s="288"/>
      <c r="J211" s="218"/>
      <c r="K211" s="218"/>
      <c r="L211" s="218"/>
      <c r="M211" s="218"/>
      <c r="N211" s="218"/>
      <c r="O211" s="218"/>
      <c r="P211" s="218"/>
      <c r="Q211" s="218"/>
      <c r="R211" s="218"/>
      <c r="S211" s="218"/>
      <c r="T211" s="218"/>
      <c r="U211" s="218"/>
      <c r="V211" s="218"/>
      <c r="W211" s="218"/>
      <c r="X211" s="218"/>
      <c r="Y211" s="218"/>
      <c r="Z211" s="218"/>
      <c r="AA211" s="218"/>
      <c r="AB211" s="218"/>
    </row>
    <row r="212" ht="15.75" customHeight="1">
      <c r="A212" s="283"/>
      <c r="B212" s="277"/>
      <c r="C212" s="284"/>
      <c r="D212" s="285"/>
      <c r="E212" s="286"/>
      <c r="F212" s="287"/>
      <c r="G212" s="203"/>
      <c r="H212" s="204"/>
      <c r="I212" s="288"/>
      <c r="J212" s="218"/>
      <c r="K212" s="218"/>
      <c r="L212" s="218"/>
      <c r="M212" s="218"/>
      <c r="N212" s="218"/>
      <c r="O212" s="218"/>
      <c r="P212" s="218"/>
      <c r="Q212" s="218"/>
      <c r="R212" s="218"/>
      <c r="S212" s="218"/>
      <c r="T212" s="218"/>
      <c r="U212" s="218"/>
      <c r="V212" s="218"/>
      <c r="W212" s="218"/>
      <c r="X212" s="218"/>
      <c r="Y212" s="218"/>
      <c r="Z212" s="218"/>
      <c r="AA212" s="218"/>
      <c r="AB212" s="218"/>
    </row>
    <row r="213" ht="15.75" customHeight="1">
      <c r="A213" s="283"/>
      <c r="B213" s="277"/>
      <c r="C213" s="284"/>
      <c r="D213" s="285"/>
      <c r="E213" s="286"/>
      <c r="F213" s="287"/>
      <c r="G213" s="203"/>
      <c r="H213" s="204"/>
      <c r="I213" s="288"/>
      <c r="J213" s="218"/>
      <c r="K213" s="218"/>
      <c r="L213" s="218"/>
      <c r="M213" s="218"/>
      <c r="N213" s="218"/>
      <c r="O213" s="218"/>
      <c r="P213" s="218"/>
      <c r="Q213" s="218"/>
      <c r="R213" s="218"/>
      <c r="S213" s="218"/>
      <c r="T213" s="218"/>
      <c r="U213" s="218"/>
      <c r="V213" s="218"/>
      <c r="W213" s="218"/>
      <c r="X213" s="218"/>
      <c r="Y213" s="218"/>
      <c r="Z213" s="218"/>
      <c r="AA213" s="218"/>
      <c r="AB213" s="218"/>
    </row>
    <row r="214" ht="15.75" customHeight="1">
      <c r="A214" s="283"/>
      <c r="B214" s="277"/>
      <c r="C214" s="284"/>
      <c r="D214" s="285"/>
      <c r="E214" s="286"/>
      <c r="F214" s="287"/>
      <c r="G214" s="203"/>
      <c r="H214" s="204"/>
      <c r="I214" s="288"/>
      <c r="J214" s="218"/>
      <c r="K214" s="218"/>
      <c r="L214" s="218"/>
      <c r="M214" s="218"/>
      <c r="N214" s="218"/>
      <c r="O214" s="218"/>
      <c r="P214" s="218"/>
      <c r="Q214" s="218"/>
      <c r="R214" s="218"/>
      <c r="S214" s="218"/>
      <c r="T214" s="218"/>
      <c r="U214" s="218"/>
      <c r="V214" s="218"/>
      <c r="W214" s="218"/>
      <c r="X214" s="218"/>
      <c r="Y214" s="218"/>
      <c r="Z214" s="218"/>
      <c r="AA214" s="218"/>
      <c r="AB214" s="218"/>
    </row>
    <row r="215" ht="15.75" customHeight="1">
      <c r="A215" s="283"/>
      <c r="B215" s="277"/>
      <c r="C215" s="284"/>
      <c r="D215" s="285"/>
      <c r="E215" s="286"/>
      <c r="F215" s="287"/>
      <c r="G215" s="203"/>
      <c r="H215" s="204"/>
      <c r="I215" s="288"/>
      <c r="J215" s="218"/>
      <c r="K215" s="218"/>
      <c r="L215" s="218"/>
      <c r="M215" s="218"/>
      <c r="N215" s="218"/>
      <c r="O215" s="218"/>
      <c r="P215" s="218"/>
      <c r="Q215" s="218"/>
      <c r="R215" s="218"/>
      <c r="S215" s="218"/>
      <c r="T215" s="218"/>
      <c r="U215" s="218"/>
      <c r="V215" s="218"/>
      <c r="W215" s="218"/>
      <c r="X215" s="218"/>
      <c r="Y215" s="218"/>
      <c r="Z215" s="218"/>
      <c r="AA215" s="218"/>
      <c r="AB215" s="218"/>
    </row>
    <row r="216" ht="15.75" customHeight="1">
      <c r="A216" s="283"/>
      <c r="B216" s="277"/>
      <c r="C216" s="284"/>
      <c r="D216" s="285"/>
      <c r="E216" s="286"/>
      <c r="F216" s="287"/>
      <c r="G216" s="203"/>
      <c r="H216" s="204"/>
      <c r="I216" s="288"/>
      <c r="J216" s="218"/>
      <c r="K216" s="218"/>
      <c r="L216" s="218"/>
      <c r="M216" s="218"/>
      <c r="N216" s="218"/>
      <c r="O216" s="218"/>
      <c r="P216" s="218"/>
      <c r="Q216" s="218"/>
      <c r="R216" s="218"/>
      <c r="S216" s="218"/>
      <c r="T216" s="218"/>
      <c r="U216" s="218"/>
      <c r="V216" s="218"/>
      <c r="W216" s="218"/>
      <c r="X216" s="218"/>
      <c r="Y216" s="218"/>
      <c r="Z216" s="218"/>
      <c r="AA216" s="218"/>
      <c r="AB216" s="218"/>
    </row>
    <row r="217" ht="15.75" customHeight="1">
      <c r="A217" s="283"/>
      <c r="B217" s="277"/>
      <c r="C217" s="284"/>
      <c r="D217" s="285"/>
      <c r="E217" s="286"/>
      <c r="F217" s="287"/>
      <c r="G217" s="203"/>
      <c r="H217" s="204"/>
      <c r="I217" s="288"/>
      <c r="J217" s="218"/>
      <c r="K217" s="218"/>
      <c r="L217" s="218"/>
      <c r="M217" s="218"/>
      <c r="N217" s="218"/>
      <c r="O217" s="218"/>
      <c r="P217" s="218"/>
      <c r="Q217" s="218"/>
      <c r="R217" s="218"/>
      <c r="S217" s="218"/>
      <c r="T217" s="218"/>
      <c r="U217" s="218"/>
      <c r="V217" s="218"/>
      <c r="W217" s="218"/>
      <c r="X217" s="218"/>
      <c r="Y217" s="218"/>
      <c r="Z217" s="218"/>
      <c r="AA217" s="218"/>
      <c r="AB217" s="218"/>
    </row>
    <row r="218" ht="15.75" customHeight="1">
      <c r="A218" s="283"/>
      <c r="B218" s="277"/>
      <c r="C218" s="284"/>
      <c r="D218" s="285"/>
      <c r="E218" s="286"/>
      <c r="F218" s="287"/>
      <c r="G218" s="203"/>
      <c r="H218" s="204"/>
      <c r="I218" s="288"/>
      <c r="J218" s="218"/>
      <c r="K218" s="218"/>
      <c r="L218" s="218"/>
      <c r="M218" s="218"/>
      <c r="N218" s="218"/>
      <c r="O218" s="218"/>
      <c r="P218" s="218"/>
      <c r="Q218" s="218"/>
      <c r="R218" s="218"/>
      <c r="S218" s="218"/>
      <c r="T218" s="218"/>
      <c r="U218" s="218"/>
      <c r="V218" s="218"/>
      <c r="W218" s="218"/>
      <c r="X218" s="218"/>
      <c r="Y218" s="218"/>
      <c r="Z218" s="218"/>
      <c r="AA218" s="218"/>
      <c r="AB218" s="218"/>
    </row>
    <row r="219" ht="15.75" customHeight="1">
      <c r="A219" s="283"/>
      <c r="B219" s="277"/>
      <c r="C219" s="284"/>
      <c r="D219" s="285"/>
      <c r="E219" s="286"/>
      <c r="F219" s="287"/>
      <c r="G219" s="203"/>
      <c r="H219" s="204"/>
      <c r="I219" s="288"/>
      <c r="J219" s="218"/>
      <c r="K219" s="218"/>
      <c r="L219" s="218"/>
      <c r="M219" s="218"/>
      <c r="N219" s="218"/>
      <c r="O219" s="218"/>
      <c r="P219" s="218"/>
      <c r="Q219" s="218"/>
      <c r="R219" s="218"/>
      <c r="S219" s="218"/>
      <c r="T219" s="218"/>
      <c r="U219" s="218"/>
      <c r="V219" s="218"/>
      <c r="W219" s="218"/>
      <c r="X219" s="218"/>
      <c r="Y219" s="218"/>
      <c r="Z219" s="218"/>
      <c r="AA219" s="218"/>
      <c r="AB219" s="218"/>
    </row>
    <row r="220" ht="15.75" customHeight="1">
      <c r="A220" s="283"/>
      <c r="B220" s="277"/>
      <c r="C220" s="284"/>
      <c r="D220" s="285"/>
      <c r="E220" s="286"/>
      <c r="F220" s="287"/>
      <c r="G220" s="203"/>
      <c r="H220" s="204"/>
      <c r="I220" s="288"/>
      <c r="J220" s="218"/>
      <c r="K220" s="218"/>
      <c r="L220" s="218"/>
      <c r="M220" s="218"/>
      <c r="N220" s="218"/>
      <c r="O220" s="218"/>
      <c r="P220" s="218"/>
      <c r="Q220" s="218"/>
      <c r="R220" s="218"/>
      <c r="S220" s="218"/>
      <c r="T220" s="218"/>
      <c r="U220" s="218"/>
      <c r="V220" s="218"/>
      <c r="W220" s="218"/>
      <c r="X220" s="218"/>
      <c r="Y220" s="218"/>
      <c r="Z220" s="218"/>
      <c r="AA220" s="218"/>
      <c r="AB220" s="218"/>
    </row>
    <row r="221" ht="15.75" customHeight="1">
      <c r="A221" s="283"/>
      <c r="B221" s="277"/>
      <c r="C221" s="284"/>
      <c r="D221" s="285"/>
      <c r="E221" s="286"/>
      <c r="F221" s="287"/>
      <c r="G221" s="203"/>
      <c r="H221" s="204"/>
      <c r="I221" s="288"/>
      <c r="J221" s="218"/>
      <c r="K221" s="218"/>
      <c r="L221" s="218"/>
      <c r="M221" s="218"/>
      <c r="N221" s="218"/>
      <c r="O221" s="218"/>
      <c r="P221" s="218"/>
      <c r="Q221" s="218"/>
      <c r="R221" s="218"/>
      <c r="S221" s="218"/>
      <c r="T221" s="218"/>
      <c r="U221" s="218"/>
      <c r="V221" s="218"/>
      <c r="W221" s="218"/>
      <c r="X221" s="218"/>
      <c r="Y221" s="218"/>
      <c r="Z221" s="218"/>
      <c r="AA221" s="218"/>
      <c r="AB221" s="218"/>
    </row>
    <row r="222" ht="15.75" customHeight="1">
      <c r="A222" s="283"/>
      <c r="B222" s="277"/>
      <c r="C222" s="284"/>
      <c r="D222" s="285"/>
      <c r="E222" s="286"/>
      <c r="F222" s="287"/>
      <c r="G222" s="203"/>
      <c r="H222" s="204"/>
      <c r="I222" s="288"/>
      <c r="J222" s="218"/>
      <c r="K222" s="218"/>
      <c r="L222" s="218"/>
      <c r="M222" s="218"/>
      <c r="N222" s="218"/>
      <c r="O222" s="218"/>
      <c r="P222" s="218"/>
      <c r="Q222" s="218"/>
      <c r="R222" s="218"/>
      <c r="S222" s="218"/>
      <c r="T222" s="218"/>
      <c r="U222" s="218"/>
      <c r="V222" s="218"/>
      <c r="W222" s="218"/>
      <c r="X222" s="218"/>
      <c r="Y222" s="218"/>
      <c r="Z222" s="218"/>
      <c r="AA222" s="218"/>
      <c r="AB222" s="218"/>
    </row>
    <row r="223" ht="15.75" customHeight="1">
      <c r="A223" s="283"/>
      <c r="B223" s="277"/>
      <c r="C223" s="284"/>
      <c r="D223" s="285"/>
      <c r="E223" s="286"/>
      <c r="F223" s="287"/>
      <c r="G223" s="203"/>
      <c r="H223" s="204"/>
      <c r="I223" s="288"/>
      <c r="J223" s="218"/>
      <c r="K223" s="218"/>
      <c r="L223" s="218"/>
      <c r="M223" s="218"/>
      <c r="N223" s="218"/>
      <c r="O223" s="218"/>
      <c r="P223" s="218"/>
      <c r="Q223" s="218"/>
      <c r="R223" s="218"/>
      <c r="S223" s="218"/>
      <c r="T223" s="218"/>
      <c r="U223" s="218"/>
      <c r="V223" s="218"/>
      <c r="W223" s="218"/>
      <c r="X223" s="218"/>
      <c r="Y223" s="218"/>
      <c r="Z223" s="218"/>
      <c r="AA223" s="218"/>
      <c r="AB223" s="218"/>
    </row>
    <row r="224" ht="15.75" customHeight="1">
      <c r="A224" s="283"/>
      <c r="B224" s="277"/>
      <c r="C224" s="284"/>
      <c r="D224" s="285"/>
      <c r="E224" s="286"/>
      <c r="F224" s="287"/>
      <c r="G224" s="203"/>
      <c r="H224" s="204"/>
      <c r="I224" s="288"/>
      <c r="J224" s="218"/>
      <c r="K224" s="218"/>
      <c r="L224" s="218"/>
      <c r="M224" s="218"/>
      <c r="N224" s="218"/>
      <c r="O224" s="218"/>
      <c r="P224" s="218"/>
      <c r="Q224" s="218"/>
      <c r="R224" s="218"/>
      <c r="S224" s="218"/>
      <c r="T224" s="218"/>
      <c r="U224" s="218"/>
      <c r="V224" s="218"/>
      <c r="W224" s="218"/>
      <c r="X224" s="218"/>
      <c r="Y224" s="218"/>
      <c r="Z224" s="218"/>
      <c r="AA224" s="218"/>
      <c r="AB224" s="218"/>
    </row>
    <row r="225" ht="15.75" customHeight="1">
      <c r="A225" s="283"/>
      <c r="B225" s="277"/>
      <c r="C225" s="284"/>
      <c r="D225" s="285"/>
      <c r="E225" s="286"/>
      <c r="F225" s="287"/>
      <c r="G225" s="203"/>
      <c r="H225" s="204"/>
      <c r="I225" s="288"/>
      <c r="J225" s="218"/>
      <c r="K225" s="218"/>
      <c r="L225" s="218"/>
      <c r="M225" s="218"/>
      <c r="N225" s="218"/>
      <c r="O225" s="218"/>
      <c r="P225" s="218"/>
      <c r="Q225" s="218"/>
      <c r="R225" s="218"/>
      <c r="S225" s="218"/>
      <c r="T225" s="218"/>
      <c r="U225" s="218"/>
      <c r="V225" s="218"/>
      <c r="W225" s="218"/>
      <c r="X225" s="218"/>
      <c r="Y225" s="218"/>
      <c r="Z225" s="218"/>
      <c r="AA225" s="218"/>
      <c r="AB225" s="218"/>
    </row>
    <row r="226" ht="15.75" customHeight="1">
      <c r="A226" s="289"/>
      <c r="B226" s="290"/>
      <c r="C226" s="291"/>
      <c r="E226" s="292"/>
      <c r="F226" s="293"/>
      <c r="G226" s="294"/>
      <c r="H226" s="295"/>
      <c r="I226" s="296"/>
    </row>
    <row r="227" ht="15.75" customHeight="1">
      <c r="A227" s="31"/>
      <c r="C227" s="297"/>
    </row>
    <row r="228" ht="15.75" customHeight="1">
      <c r="A228" s="31"/>
      <c r="C228" s="297"/>
    </row>
    <row r="229" ht="15.75" customHeight="1">
      <c r="A229" s="31"/>
      <c r="C229" s="297"/>
    </row>
    <row r="230" ht="15.75" customHeight="1">
      <c r="A230" s="31"/>
      <c r="C230" s="297"/>
    </row>
    <row r="231" ht="15.75" customHeight="1">
      <c r="A231" s="31"/>
      <c r="C231" s="297"/>
    </row>
    <row r="232" ht="15.75" customHeight="1">
      <c r="A232" s="31"/>
      <c r="C232" s="297"/>
    </row>
    <row r="233" ht="15.75" customHeight="1">
      <c r="A233" s="31"/>
      <c r="C233" s="297"/>
    </row>
    <row r="234" ht="15.75" customHeight="1">
      <c r="A234" s="31"/>
      <c r="C234" s="297"/>
    </row>
    <row r="235" ht="15.75" customHeight="1">
      <c r="A235" s="31"/>
      <c r="C235" s="297"/>
    </row>
    <row r="236" ht="15.75" customHeight="1">
      <c r="A236" s="31"/>
      <c r="C236" s="297"/>
    </row>
    <row r="237" ht="15.75" customHeight="1">
      <c r="A237" s="31"/>
      <c r="C237" s="297"/>
    </row>
    <row r="238" ht="15.75" customHeight="1">
      <c r="A238" s="31"/>
      <c r="C238" s="297"/>
    </row>
    <row r="239" ht="15.75" customHeight="1">
      <c r="A239" s="31"/>
      <c r="C239" s="297"/>
    </row>
    <row r="240" ht="15.75" customHeight="1">
      <c r="A240" s="31"/>
      <c r="C240" s="297"/>
    </row>
    <row r="241" ht="15.75" customHeight="1">
      <c r="A241" s="31"/>
      <c r="C241" s="297"/>
    </row>
    <row r="242" ht="15.75" customHeight="1">
      <c r="A242" s="31"/>
      <c r="C242" s="297"/>
    </row>
    <row r="243" ht="15.75" customHeight="1">
      <c r="A243" s="31"/>
      <c r="C243" s="297"/>
    </row>
    <row r="244" ht="15.75" customHeight="1">
      <c r="A244" s="31"/>
      <c r="C244" s="297"/>
    </row>
    <row r="245" ht="15.75" customHeight="1">
      <c r="A245" s="31"/>
      <c r="C245" s="297"/>
    </row>
    <row r="246" ht="15.75" customHeight="1">
      <c r="A246" s="31"/>
      <c r="C246" s="297"/>
    </row>
    <row r="247" ht="15.75" customHeight="1">
      <c r="A247" s="31"/>
      <c r="C247" s="297"/>
    </row>
    <row r="248" ht="15.75" customHeight="1">
      <c r="A248" s="31"/>
      <c r="C248" s="297"/>
    </row>
    <row r="249" ht="15.75" customHeight="1">
      <c r="A249" s="31"/>
      <c r="C249" s="297"/>
    </row>
    <row r="250" ht="15.75" customHeight="1">
      <c r="A250" s="31"/>
      <c r="C250" s="297"/>
    </row>
    <row r="251" ht="15.75" customHeight="1">
      <c r="A251" s="31"/>
      <c r="C251" s="297"/>
    </row>
    <row r="252" ht="15.75" customHeight="1">
      <c r="A252" s="31"/>
      <c r="C252" s="297"/>
    </row>
    <row r="253" ht="15.75" customHeight="1">
      <c r="A253" s="31"/>
      <c r="C253" s="297"/>
    </row>
    <row r="254" ht="15.75" customHeight="1">
      <c r="A254" s="31"/>
      <c r="C254" s="297"/>
    </row>
    <row r="255" ht="15.75" customHeight="1">
      <c r="A255" s="31"/>
      <c r="C255" s="297"/>
    </row>
    <row r="256" ht="15.75" customHeight="1">
      <c r="A256" s="31"/>
      <c r="C256" s="297"/>
    </row>
    <row r="257" ht="15.75" customHeight="1">
      <c r="A257" s="31"/>
      <c r="C257" s="297"/>
    </row>
    <row r="258" ht="15.75" customHeight="1">
      <c r="A258" s="31"/>
      <c r="C258" s="297"/>
    </row>
    <row r="259" ht="15.75" customHeight="1">
      <c r="A259" s="31"/>
      <c r="C259" s="297"/>
    </row>
    <row r="260" ht="15.75" customHeight="1">
      <c r="A260" s="31"/>
      <c r="C260" s="297"/>
    </row>
    <row r="261" ht="15.75" customHeight="1">
      <c r="A261" s="31"/>
      <c r="C261" s="297"/>
    </row>
    <row r="262" ht="15.75" customHeight="1">
      <c r="A262" s="31"/>
      <c r="C262" s="297"/>
    </row>
    <row r="263" ht="15.75" customHeight="1">
      <c r="A263" s="31"/>
      <c r="C263" s="297"/>
    </row>
    <row r="264" ht="15.75" customHeight="1">
      <c r="A264" s="31"/>
      <c r="C264" s="297"/>
    </row>
    <row r="265" ht="15.75" customHeight="1">
      <c r="A265" s="31"/>
      <c r="C265" s="297"/>
    </row>
    <row r="266" ht="15.75" customHeight="1">
      <c r="A266" s="31"/>
      <c r="C266" s="297"/>
    </row>
    <row r="267" ht="15.75" customHeight="1">
      <c r="A267" s="31"/>
      <c r="C267" s="297"/>
    </row>
    <row r="268" ht="15.75" customHeight="1">
      <c r="A268" s="31"/>
      <c r="C268" s="297"/>
    </row>
    <row r="269" ht="15.75" customHeight="1">
      <c r="A269" s="31"/>
      <c r="C269" s="297"/>
    </row>
    <row r="270" ht="15.75" customHeight="1">
      <c r="A270" s="31"/>
      <c r="C270" s="297"/>
    </row>
    <row r="271" ht="15.75" customHeight="1">
      <c r="A271" s="31"/>
      <c r="C271" s="297"/>
    </row>
    <row r="272" ht="15.75" customHeight="1">
      <c r="A272" s="31"/>
      <c r="C272" s="297"/>
    </row>
    <row r="273" ht="15.75" customHeight="1">
      <c r="A273" s="31"/>
      <c r="C273" s="297"/>
    </row>
    <row r="274" ht="15.75" customHeight="1">
      <c r="A274" s="31"/>
      <c r="C274" s="297"/>
    </row>
    <row r="275" ht="15.75" customHeight="1">
      <c r="A275" s="31"/>
      <c r="C275" s="297"/>
    </row>
    <row r="276" ht="15.75" customHeight="1">
      <c r="A276" s="31"/>
      <c r="C276" s="297"/>
    </row>
    <row r="277" ht="15.75" customHeight="1">
      <c r="A277" s="31"/>
      <c r="C277" s="297"/>
    </row>
    <row r="278" ht="15.75" customHeight="1">
      <c r="A278" s="31"/>
      <c r="C278" s="297"/>
    </row>
    <row r="279" ht="15.75" customHeight="1">
      <c r="A279" s="31"/>
      <c r="C279" s="297"/>
    </row>
    <row r="280" ht="15.75" customHeight="1">
      <c r="A280" s="31"/>
      <c r="C280" s="297"/>
    </row>
    <row r="281" ht="15.75" customHeight="1">
      <c r="A281" s="31"/>
      <c r="C281" s="297"/>
    </row>
    <row r="282" ht="15.75" customHeight="1">
      <c r="A282" s="31"/>
      <c r="C282" s="297"/>
    </row>
    <row r="283" ht="15.75" customHeight="1">
      <c r="A283" s="31"/>
      <c r="C283" s="297"/>
    </row>
    <row r="284" ht="15.75" customHeight="1">
      <c r="A284" s="31"/>
      <c r="C284" s="297"/>
    </row>
    <row r="285" ht="15.75" customHeight="1">
      <c r="A285" s="31"/>
      <c r="C285" s="297"/>
    </row>
    <row r="286" ht="15.75" customHeight="1">
      <c r="A286" s="31"/>
      <c r="C286" s="297"/>
    </row>
    <row r="287" ht="15.75" customHeight="1">
      <c r="A287" s="31"/>
      <c r="C287" s="297"/>
    </row>
    <row r="288" ht="15.75" customHeight="1">
      <c r="A288" s="31"/>
      <c r="C288" s="297"/>
    </row>
    <row r="289" ht="15.75" customHeight="1">
      <c r="A289" s="31"/>
      <c r="C289" s="297"/>
    </row>
    <row r="290" ht="15.75" customHeight="1">
      <c r="A290" s="31"/>
      <c r="C290" s="297"/>
    </row>
    <row r="291" ht="15.75" customHeight="1">
      <c r="A291" s="31"/>
      <c r="C291" s="297"/>
    </row>
    <row r="292" ht="15.75" customHeight="1">
      <c r="A292" s="31"/>
      <c r="C292" s="297"/>
    </row>
    <row r="293" ht="15.75" customHeight="1">
      <c r="A293" s="31"/>
      <c r="C293" s="297"/>
    </row>
    <row r="294" ht="15.75" customHeight="1">
      <c r="A294" s="31"/>
      <c r="C294" s="297"/>
    </row>
    <row r="295" ht="15.75" customHeight="1">
      <c r="A295" s="31"/>
      <c r="C295" s="297"/>
    </row>
    <row r="296" ht="15.75" customHeight="1">
      <c r="A296" s="31"/>
      <c r="C296" s="297"/>
    </row>
    <row r="297" ht="15.75" customHeight="1">
      <c r="A297" s="31"/>
      <c r="C297" s="297"/>
    </row>
    <row r="298" ht="15.75" customHeight="1">
      <c r="A298" s="31"/>
      <c r="C298" s="297"/>
    </row>
    <row r="299" ht="15.75" customHeight="1">
      <c r="A299" s="31"/>
      <c r="C299" s="297"/>
    </row>
    <row r="300" ht="15.75" customHeight="1">
      <c r="A300" s="31"/>
      <c r="C300" s="297"/>
    </row>
    <row r="301" ht="15.75" customHeight="1">
      <c r="A301" s="31"/>
      <c r="C301" s="297"/>
    </row>
    <row r="302" ht="15.75" customHeight="1">
      <c r="A302" s="31"/>
      <c r="C302" s="297"/>
    </row>
    <row r="303" ht="15.75" customHeight="1">
      <c r="A303" s="31"/>
      <c r="C303" s="297"/>
    </row>
    <row r="304" ht="15.75" customHeight="1">
      <c r="A304" s="31"/>
      <c r="C304" s="297"/>
    </row>
    <row r="305" ht="15.75" customHeight="1">
      <c r="A305" s="31"/>
      <c r="C305" s="297"/>
    </row>
    <row r="306" ht="15.75" customHeight="1">
      <c r="A306" s="31"/>
      <c r="C306" s="297"/>
    </row>
    <row r="307" ht="15.75" customHeight="1">
      <c r="A307" s="31"/>
      <c r="C307" s="297"/>
    </row>
    <row r="308" ht="15.75" customHeight="1">
      <c r="A308" s="31"/>
      <c r="C308" s="297"/>
    </row>
    <row r="309" ht="15.75" customHeight="1">
      <c r="A309" s="31"/>
      <c r="C309" s="297"/>
    </row>
    <row r="310" ht="15.75" customHeight="1">
      <c r="A310" s="31"/>
      <c r="C310" s="297"/>
    </row>
    <row r="311" ht="15.75" customHeight="1">
      <c r="A311" s="31"/>
      <c r="C311" s="297"/>
    </row>
    <row r="312" ht="15.75" customHeight="1">
      <c r="A312" s="31"/>
      <c r="C312" s="297"/>
    </row>
    <row r="313" ht="15.75" customHeight="1">
      <c r="A313" s="31"/>
      <c r="C313" s="297"/>
    </row>
    <row r="314" ht="15.75" customHeight="1">
      <c r="A314" s="31"/>
      <c r="C314" s="297"/>
    </row>
    <row r="315" ht="15.75" customHeight="1">
      <c r="A315" s="31"/>
      <c r="C315" s="297"/>
    </row>
    <row r="316" ht="15.75" customHeight="1">
      <c r="A316" s="31"/>
      <c r="C316" s="297"/>
    </row>
    <row r="317" ht="15.75" customHeight="1">
      <c r="A317" s="31"/>
      <c r="C317" s="297"/>
    </row>
    <row r="318" ht="15.75" customHeight="1">
      <c r="A318" s="31"/>
      <c r="C318" s="297"/>
    </row>
    <row r="319" ht="15.75" customHeight="1">
      <c r="A319" s="31"/>
      <c r="C319" s="297"/>
    </row>
    <row r="320" ht="15.75" customHeight="1">
      <c r="A320" s="31"/>
      <c r="C320" s="297"/>
    </row>
    <row r="321" ht="15.75" customHeight="1">
      <c r="A321" s="31"/>
      <c r="C321" s="297"/>
    </row>
    <row r="322" ht="15.75" customHeight="1">
      <c r="A322" s="31"/>
      <c r="C322" s="297"/>
    </row>
    <row r="323" ht="15.75" customHeight="1">
      <c r="A323" s="31"/>
      <c r="C323" s="297"/>
    </row>
    <row r="324" ht="15.75" customHeight="1">
      <c r="A324" s="31"/>
      <c r="C324" s="297"/>
    </row>
    <row r="325" ht="15.75" customHeight="1">
      <c r="A325" s="31"/>
      <c r="C325" s="297"/>
    </row>
    <row r="326" ht="15.75" customHeight="1">
      <c r="A326" s="31"/>
      <c r="C326" s="297"/>
    </row>
    <row r="327" ht="15.75" customHeight="1">
      <c r="A327" s="31"/>
      <c r="C327" s="297"/>
    </row>
    <row r="328" ht="15.75" customHeight="1">
      <c r="A328" s="31"/>
      <c r="C328" s="297"/>
    </row>
    <row r="329" ht="15.75" customHeight="1">
      <c r="A329" s="31"/>
      <c r="C329" s="297"/>
    </row>
    <row r="330" ht="15.75" customHeight="1">
      <c r="A330" s="31"/>
      <c r="C330" s="297"/>
    </row>
    <row r="331" ht="15.75" customHeight="1">
      <c r="A331" s="31"/>
      <c r="C331" s="297"/>
    </row>
    <row r="332" ht="15.75" customHeight="1">
      <c r="A332" s="31"/>
      <c r="C332" s="297"/>
    </row>
    <row r="333" ht="15.75" customHeight="1">
      <c r="A333" s="31"/>
      <c r="C333" s="297"/>
    </row>
    <row r="334" ht="15.75" customHeight="1">
      <c r="A334" s="31"/>
      <c r="C334" s="297"/>
    </row>
    <row r="335" ht="15.75" customHeight="1">
      <c r="A335" s="31"/>
      <c r="C335" s="297"/>
    </row>
    <row r="336" ht="15.75" customHeight="1">
      <c r="A336" s="31"/>
      <c r="C336" s="297"/>
    </row>
    <row r="337" ht="15.75" customHeight="1">
      <c r="A337" s="31"/>
      <c r="C337" s="297"/>
    </row>
    <row r="338" ht="15.75" customHeight="1">
      <c r="A338" s="31"/>
      <c r="C338" s="297"/>
    </row>
    <row r="339" ht="15.75" customHeight="1">
      <c r="A339" s="31"/>
      <c r="C339" s="297"/>
    </row>
    <row r="340" ht="15.75" customHeight="1">
      <c r="A340" s="31"/>
      <c r="C340" s="297"/>
    </row>
    <row r="341" ht="15.75" customHeight="1">
      <c r="A341" s="31"/>
      <c r="C341" s="297"/>
    </row>
    <row r="342" ht="15.75" customHeight="1">
      <c r="A342" s="31"/>
      <c r="C342" s="297"/>
    </row>
    <row r="343" ht="15.75" customHeight="1">
      <c r="A343" s="31"/>
      <c r="C343" s="297"/>
    </row>
    <row r="344" ht="15.75" customHeight="1">
      <c r="A344" s="31"/>
      <c r="C344" s="297"/>
    </row>
    <row r="345" ht="15.75" customHeight="1">
      <c r="A345" s="31"/>
      <c r="C345" s="297"/>
    </row>
    <row r="346" ht="15.75" customHeight="1">
      <c r="A346" s="31"/>
      <c r="C346" s="297"/>
    </row>
    <row r="347" ht="15.75" customHeight="1">
      <c r="A347" s="31"/>
      <c r="C347" s="297"/>
    </row>
    <row r="348" ht="15.75" customHeight="1">
      <c r="A348" s="31"/>
      <c r="C348" s="297"/>
    </row>
    <row r="349" ht="15.75" customHeight="1">
      <c r="A349" s="31"/>
      <c r="C349" s="297"/>
    </row>
    <row r="350" ht="15.75" customHeight="1">
      <c r="A350" s="31"/>
      <c r="C350" s="297"/>
    </row>
    <row r="351" ht="15.75" customHeight="1">
      <c r="A351" s="31"/>
      <c r="C351" s="297"/>
    </row>
    <row r="352" ht="15.75" customHeight="1">
      <c r="A352" s="31"/>
      <c r="C352" s="297"/>
    </row>
    <row r="353" ht="15.75" customHeight="1">
      <c r="A353" s="31"/>
      <c r="C353" s="297"/>
    </row>
    <row r="354" ht="15.75" customHeight="1">
      <c r="A354" s="31"/>
      <c r="C354" s="297"/>
    </row>
    <row r="355" ht="15.75" customHeight="1">
      <c r="A355" s="31"/>
      <c r="C355" s="297"/>
    </row>
    <row r="356" ht="15.75" customHeight="1">
      <c r="A356" s="31"/>
      <c r="C356" s="297"/>
    </row>
    <row r="357" ht="15.75" customHeight="1">
      <c r="A357" s="31"/>
      <c r="C357" s="297"/>
    </row>
    <row r="358" ht="15.75" customHeight="1">
      <c r="A358" s="31"/>
      <c r="C358" s="297"/>
    </row>
    <row r="359" ht="15.75" customHeight="1">
      <c r="A359" s="31"/>
      <c r="C359" s="297"/>
    </row>
    <row r="360" ht="15.75" customHeight="1">
      <c r="A360" s="31"/>
      <c r="C360" s="297"/>
    </row>
    <row r="361" ht="15.75" customHeight="1">
      <c r="A361" s="31"/>
      <c r="C361" s="297"/>
    </row>
    <row r="362" ht="15.75" customHeight="1">
      <c r="A362" s="31"/>
      <c r="C362" s="297"/>
    </row>
    <row r="363" ht="15.75" customHeight="1">
      <c r="A363" s="31"/>
      <c r="C363" s="297"/>
    </row>
    <row r="364" ht="15.75" customHeight="1">
      <c r="A364" s="31"/>
      <c r="C364" s="297"/>
    </row>
    <row r="365" ht="15.75" customHeight="1">
      <c r="A365" s="31"/>
      <c r="C365" s="297"/>
    </row>
    <row r="366" ht="15.75" customHeight="1">
      <c r="A366" s="31"/>
      <c r="C366" s="297"/>
    </row>
    <row r="367" ht="15.75" customHeight="1">
      <c r="A367" s="31"/>
      <c r="C367" s="297"/>
    </row>
    <row r="368" ht="15.75" customHeight="1">
      <c r="A368" s="31"/>
      <c r="C368" s="297"/>
    </row>
    <row r="369" ht="15.75" customHeight="1">
      <c r="A369" s="31"/>
      <c r="C369" s="297"/>
    </row>
    <row r="370" ht="15.75" customHeight="1">
      <c r="A370" s="31"/>
      <c r="C370" s="297"/>
    </row>
    <row r="371" ht="15.75" customHeight="1">
      <c r="A371" s="31"/>
      <c r="C371" s="297"/>
    </row>
    <row r="372" ht="15.75" customHeight="1">
      <c r="A372" s="31"/>
      <c r="C372" s="297"/>
    </row>
    <row r="373" ht="15.75" customHeight="1">
      <c r="A373" s="31"/>
      <c r="C373" s="297"/>
    </row>
    <row r="374" ht="15.75" customHeight="1">
      <c r="A374" s="31"/>
      <c r="C374" s="297"/>
    </row>
    <row r="375" ht="15.75" customHeight="1">
      <c r="A375" s="31"/>
      <c r="C375" s="297"/>
    </row>
    <row r="376" ht="15.75" customHeight="1">
      <c r="A376" s="31"/>
      <c r="C376" s="297"/>
    </row>
    <row r="377" ht="15.75" customHeight="1">
      <c r="A377" s="31"/>
      <c r="C377" s="297"/>
    </row>
    <row r="378" ht="15.75" customHeight="1">
      <c r="A378" s="31"/>
      <c r="C378" s="297"/>
    </row>
    <row r="379" ht="15.75" customHeight="1">
      <c r="A379" s="31"/>
      <c r="C379" s="297"/>
    </row>
    <row r="380" ht="15.75" customHeight="1">
      <c r="A380" s="31"/>
      <c r="C380" s="297"/>
    </row>
    <row r="381" ht="15.75" customHeight="1">
      <c r="A381" s="31"/>
      <c r="C381" s="297"/>
    </row>
    <row r="382" ht="15.75" customHeight="1">
      <c r="A382" s="31"/>
      <c r="C382" s="297"/>
    </row>
    <row r="383" ht="15.75" customHeight="1">
      <c r="A383" s="31"/>
      <c r="C383" s="297"/>
    </row>
    <row r="384" ht="15.75" customHeight="1">
      <c r="A384" s="31"/>
      <c r="C384" s="297"/>
    </row>
    <row r="385" ht="15.75" customHeight="1">
      <c r="A385" s="31"/>
      <c r="C385" s="297"/>
    </row>
    <row r="386" ht="15.75" customHeight="1">
      <c r="A386" s="31"/>
      <c r="C386" s="297"/>
    </row>
    <row r="387" ht="15.75" customHeight="1">
      <c r="A387" s="31"/>
      <c r="C387" s="297"/>
    </row>
    <row r="388" ht="15.75" customHeight="1">
      <c r="A388" s="31"/>
      <c r="C388" s="297"/>
    </row>
    <row r="389" ht="15.75" customHeight="1">
      <c r="A389" s="31"/>
      <c r="C389" s="297"/>
    </row>
    <row r="390" ht="15.75" customHeight="1">
      <c r="A390" s="31"/>
      <c r="C390" s="297"/>
    </row>
    <row r="391" ht="15.75" customHeight="1">
      <c r="A391" s="31"/>
      <c r="C391" s="297"/>
    </row>
    <row r="392" ht="15.75" customHeight="1">
      <c r="A392" s="31"/>
      <c r="C392" s="297"/>
    </row>
    <row r="393" ht="15.75" customHeight="1">
      <c r="A393" s="31"/>
      <c r="C393" s="297"/>
    </row>
    <row r="394" ht="15.75" customHeight="1">
      <c r="A394" s="31"/>
      <c r="C394" s="297"/>
    </row>
    <row r="395" ht="15.75" customHeight="1">
      <c r="A395" s="31"/>
      <c r="C395" s="297"/>
    </row>
    <row r="396" ht="15.75" customHeight="1">
      <c r="A396" s="31"/>
      <c r="C396" s="297"/>
    </row>
    <row r="397" ht="15.75" customHeight="1">
      <c r="A397" s="31"/>
      <c r="C397" s="297"/>
    </row>
    <row r="398" ht="15.75" customHeight="1">
      <c r="A398" s="31"/>
      <c r="C398" s="297"/>
    </row>
    <row r="399" ht="15.75" customHeight="1">
      <c r="A399" s="31"/>
      <c r="C399" s="297"/>
    </row>
    <row r="400" ht="15.75" customHeight="1">
      <c r="A400" s="31"/>
      <c r="C400" s="297"/>
    </row>
    <row r="401" ht="15.75" customHeight="1">
      <c r="A401" s="31"/>
      <c r="C401" s="297"/>
    </row>
    <row r="402" ht="15.75" customHeight="1">
      <c r="A402" s="31"/>
      <c r="C402" s="297"/>
    </row>
    <row r="403" ht="15.75" customHeight="1">
      <c r="A403" s="31"/>
      <c r="C403" s="297"/>
    </row>
    <row r="404" ht="15.75" customHeight="1">
      <c r="A404" s="31"/>
      <c r="C404" s="297"/>
    </row>
    <row r="405" ht="15.75" customHeight="1">
      <c r="A405" s="31"/>
      <c r="C405" s="297"/>
    </row>
    <row r="406" ht="15.75" customHeight="1">
      <c r="A406" s="31"/>
      <c r="C406" s="297"/>
    </row>
    <row r="407" ht="15.75" customHeight="1">
      <c r="A407" s="31"/>
      <c r="C407" s="297"/>
    </row>
    <row r="408" ht="15.75" customHeight="1">
      <c r="A408" s="31"/>
      <c r="C408" s="297"/>
    </row>
    <row r="409" ht="15.75" customHeight="1">
      <c r="A409" s="31"/>
      <c r="C409" s="297"/>
    </row>
    <row r="410" ht="15.75" customHeight="1">
      <c r="A410" s="31"/>
      <c r="C410" s="297"/>
    </row>
    <row r="411" ht="15.75" customHeight="1">
      <c r="A411" s="31"/>
      <c r="C411" s="297"/>
    </row>
    <row r="412" ht="15.75" customHeight="1">
      <c r="A412" s="31"/>
      <c r="C412" s="297"/>
    </row>
    <row r="413" ht="15.75" customHeight="1">
      <c r="A413" s="31"/>
      <c r="C413" s="297"/>
    </row>
    <row r="414" ht="15.75" customHeight="1">
      <c r="A414" s="31"/>
      <c r="C414" s="297"/>
    </row>
    <row r="415" ht="15.75" customHeight="1">
      <c r="A415" s="31"/>
      <c r="C415" s="297"/>
    </row>
    <row r="416" ht="15.75" customHeight="1">
      <c r="A416" s="31"/>
      <c r="C416" s="297"/>
    </row>
    <row r="417" ht="15.75" customHeight="1">
      <c r="A417" s="31"/>
      <c r="C417" s="297"/>
    </row>
    <row r="418" ht="15.75" customHeight="1">
      <c r="A418" s="31"/>
      <c r="C418" s="297"/>
    </row>
    <row r="419" ht="15.75" customHeight="1">
      <c r="A419" s="31"/>
      <c r="C419" s="297"/>
    </row>
    <row r="420" ht="15.75" customHeight="1">
      <c r="A420" s="31"/>
      <c r="C420" s="297"/>
    </row>
    <row r="421" ht="15.75" customHeight="1">
      <c r="A421" s="31"/>
      <c r="C421" s="297"/>
    </row>
    <row r="422" ht="15.75" customHeight="1">
      <c r="A422" s="31"/>
      <c r="C422" s="297"/>
    </row>
    <row r="423" ht="15.75" customHeight="1">
      <c r="A423" s="31"/>
      <c r="C423" s="297"/>
    </row>
    <row r="424" ht="15.75" customHeight="1">
      <c r="A424" s="31"/>
      <c r="C424" s="297"/>
    </row>
    <row r="425" ht="15.75" customHeight="1">
      <c r="A425" s="31"/>
      <c r="C425" s="297"/>
    </row>
    <row r="426" ht="15.75" customHeight="1">
      <c r="A426" s="31"/>
      <c r="C426" s="297"/>
    </row>
    <row r="427" ht="15.75" customHeight="1">
      <c r="A427" s="31"/>
      <c r="C427" s="297"/>
    </row>
    <row r="428" ht="15.75" customHeight="1">
      <c r="A428" s="31"/>
      <c r="C428" s="297"/>
    </row>
    <row r="429" ht="15.75" customHeight="1">
      <c r="A429" s="31"/>
      <c r="C429" s="297"/>
    </row>
    <row r="430" ht="15.75" customHeight="1">
      <c r="A430" s="31"/>
      <c r="C430" s="297"/>
    </row>
    <row r="431" ht="15.75" customHeight="1">
      <c r="A431" s="31"/>
      <c r="C431" s="297"/>
    </row>
    <row r="432" ht="15.75" customHeight="1">
      <c r="A432" s="31"/>
      <c r="C432" s="297"/>
    </row>
    <row r="433" ht="15.75" customHeight="1">
      <c r="A433" s="31"/>
      <c r="C433" s="297"/>
    </row>
    <row r="434" ht="15.75" customHeight="1">
      <c r="A434" s="31"/>
      <c r="C434" s="297"/>
    </row>
    <row r="435" ht="15.75" customHeight="1">
      <c r="A435" s="31"/>
      <c r="C435" s="297"/>
    </row>
    <row r="436" ht="15.75" customHeight="1">
      <c r="A436" s="31"/>
      <c r="C436" s="297"/>
    </row>
    <row r="437" ht="15.75" customHeight="1">
      <c r="A437" s="31"/>
      <c r="C437" s="297"/>
    </row>
    <row r="438" ht="15.75" customHeight="1">
      <c r="A438" s="31"/>
      <c r="C438" s="297"/>
    </row>
    <row r="439" ht="15.75" customHeight="1">
      <c r="A439" s="31"/>
      <c r="C439" s="297"/>
    </row>
    <row r="440" ht="15.75" customHeight="1">
      <c r="A440" s="31"/>
      <c r="C440" s="297"/>
    </row>
    <row r="441" ht="15.75" customHeight="1">
      <c r="A441" s="31"/>
      <c r="C441" s="297"/>
    </row>
    <row r="442" ht="15.75" customHeight="1">
      <c r="A442" s="31"/>
      <c r="C442" s="297"/>
    </row>
    <row r="443" ht="15.75" customHeight="1">
      <c r="A443" s="31"/>
      <c r="C443" s="297"/>
    </row>
    <row r="444" ht="15.75" customHeight="1">
      <c r="A444" s="31"/>
      <c r="C444" s="297"/>
    </row>
    <row r="445" ht="15.75" customHeight="1">
      <c r="A445" s="31"/>
      <c r="C445" s="297"/>
    </row>
    <row r="446" ht="15.75" customHeight="1">
      <c r="A446" s="31"/>
      <c r="C446" s="297"/>
    </row>
    <row r="447" ht="15.75" customHeight="1">
      <c r="A447" s="31"/>
      <c r="C447" s="297"/>
    </row>
    <row r="448" ht="15.75" customHeight="1">
      <c r="A448" s="31"/>
      <c r="C448" s="297"/>
    </row>
    <row r="449" ht="15.75" customHeight="1">
      <c r="A449" s="31"/>
      <c r="C449" s="297"/>
    </row>
    <row r="450" ht="15.75" customHeight="1">
      <c r="A450" s="31"/>
      <c r="C450" s="297"/>
    </row>
    <row r="451" ht="15.75" customHeight="1">
      <c r="A451" s="31"/>
      <c r="C451" s="297"/>
    </row>
    <row r="452" ht="15.75" customHeight="1">
      <c r="A452" s="31"/>
      <c r="C452" s="297"/>
    </row>
    <row r="453" ht="15.75" customHeight="1">
      <c r="A453" s="31"/>
      <c r="C453" s="297"/>
    </row>
    <row r="454" ht="15.75" customHeight="1">
      <c r="A454" s="31"/>
      <c r="C454" s="297"/>
    </row>
    <row r="455" ht="15.75" customHeight="1">
      <c r="A455" s="31"/>
      <c r="C455" s="297"/>
    </row>
    <row r="456" ht="15.75" customHeight="1">
      <c r="A456" s="31"/>
      <c r="C456" s="297"/>
    </row>
    <row r="457" ht="15.75" customHeight="1">
      <c r="A457" s="31"/>
      <c r="C457" s="297"/>
    </row>
    <row r="458" ht="15.75" customHeight="1">
      <c r="A458" s="31"/>
      <c r="C458" s="297"/>
    </row>
    <row r="459" ht="15.75" customHeight="1">
      <c r="A459" s="31"/>
      <c r="C459" s="297"/>
    </row>
    <row r="460" ht="15.75" customHeight="1">
      <c r="A460" s="31"/>
      <c r="C460" s="297"/>
    </row>
    <row r="461" ht="15.75" customHeight="1">
      <c r="A461" s="31"/>
      <c r="C461" s="297"/>
    </row>
    <row r="462" ht="15.75" customHeight="1">
      <c r="A462" s="31"/>
      <c r="C462" s="297"/>
    </row>
    <row r="463" ht="15.75" customHeight="1">
      <c r="A463" s="31"/>
      <c r="C463" s="297"/>
    </row>
    <row r="464" ht="15.75" customHeight="1">
      <c r="A464" s="31"/>
      <c r="C464" s="297"/>
    </row>
    <row r="465" ht="15.75" customHeight="1">
      <c r="A465" s="31"/>
      <c r="C465" s="297"/>
    </row>
    <row r="466" ht="15.75" customHeight="1">
      <c r="A466" s="31"/>
      <c r="C466" s="297"/>
    </row>
    <row r="467" ht="15.75" customHeight="1">
      <c r="A467" s="31"/>
      <c r="C467" s="297"/>
    </row>
    <row r="468" ht="15.75" customHeight="1">
      <c r="A468" s="31"/>
      <c r="C468" s="297"/>
    </row>
    <row r="469" ht="15.75" customHeight="1">
      <c r="A469" s="31"/>
      <c r="C469" s="297"/>
    </row>
    <row r="470" ht="15.75" customHeight="1">
      <c r="A470" s="31"/>
      <c r="C470" s="297"/>
    </row>
    <row r="471" ht="15.75" customHeight="1">
      <c r="A471" s="31"/>
      <c r="C471" s="297"/>
    </row>
    <row r="472" ht="15.75" customHeight="1">
      <c r="A472" s="31"/>
      <c r="C472" s="297"/>
    </row>
    <row r="473" ht="15.75" customHeight="1">
      <c r="A473" s="31"/>
      <c r="C473" s="297"/>
    </row>
    <row r="474" ht="15.75" customHeight="1">
      <c r="A474" s="31"/>
      <c r="C474" s="297"/>
    </row>
    <row r="475" ht="15.75" customHeight="1">
      <c r="A475" s="31"/>
      <c r="C475" s="297"/>
    </row>
    <row r="476" ht="15.75" customHeight="1">
      <c r="A476" s="31"/>
      <c r="C476" s="297"/>
    </row>
    <row r="477" ht="15.75" customHeight="1">
      <c r="A477" s="31"/>
      <c r="C477" s="297"/>
    </row>
    <row r="478" ht="15.75" customHeight="1">
      <c r="A478" s="31"/>
      <c r="C478" s="297"/>
    </row>
    <row r="479" ht="15.75" customHeight="1">
      <c r="A479" s="31"/>
      <c r="C479" s="297"/>
    </row>
    <row r="480" ht="15.75" customHeight="1">
      <c r="A480" s="31"/>
      <c r="C480" s="297"/>
    </row>
    <row r="481" ht="15.75" customHeight="1">
      <c r="A481" s="31"/>
      <c r="C481" s="297"/>
    </row>
    <row r="482" ht="15.75" customHeight="1">
      <c r="A482" s="31"/>
      <c r="C482" s="297"/>
    </row>
    <row r="483" ht="15.75" customHeight="1">
      <c r="A483" s="31"/>
      <c r="C483" s="297"/>
    </row>
    <row r="484" ht="15.75" customHeight="1">
      <c r="A484" s="31"/>
      <c r="C484" s="297"/>
    </row>
    <row r="485" ht="15.75" customHeight="1">
      <c r="A485" s="31"/>
      <c r="C485" s="297"/>
    </row>
    <row r="486" ht="15.75" customHeight="1">
      <c r="A486" s="31"/>
      <c r="C486" s="297"/>
    </row>
    <row r="487" ht="15.75" customHeight="1">
      <c r="A487" s="31"/>
      <c r="C487" s="297"/>
    </row>
    <row r="488" ht="15.75" customHeight="1">
      <c r="A488" s="31"/>
      <c r="C488" s="297"/>
    </row>
    <row r="489" ht="15.75" customHeight="1">
      <c r="A489" s="31"/>
      <c r="C489" s="297"/>
    </row>
    <row r="490" ht="15.75" customHeight="1">
      <c r="A490" s="31"/>
      <c r="C490" s="297"/>
    </row>
    <row r="491" ht="15.75" customHeight="1">
      <c r="A491" s="31"/>
      <c r="C491" s="297"/>
    </row>
    <row r="492" ht="15.75" customHeight="1">
      <c r="A492" s="31"/>
      <c r="C492" s="297"/>
    </row>
    <row r="493" ht="15.75" customHeight="1">
      <c r="A493" s="31"/>
      <c r="C493" s="297"/>
    </row>
    <row r="494" ht="15.75" customHeight="1">
      <c r="A494" s="31"/>
      <c r="C494" s="297"/>
    </row>
    <row r="495" ht="15.75" customHeight="1">
      <c r="A495" s="31"/>
      <c r="C495" s="297"/>
    </row>
    <row r="496" ht="15.75" customHeight="1">
      <c r="A496" s="31"/>
      <c r="C496" s="297"/>
    </row>
    <row r="497" ht="15.75" customHeight="1">
      <c r="A497" s="31"/>
      <c r="C497" s="297"/>
    </row>
    <row r="498" ht="15.75" customHeight="1">
      <c r="A498" s="31"/>
      <c r="C498" s="297"/>
    </row>
    <row r="499" ht="15.75" customHeight="1">
      <c r="A499" s="31"/>
      <c r="C499" s="297"/>
    </row>
    <row r="500" ht="15.75" customHeight="1">
      <c r="A500" s="31"/>
      <c r="C500" s="297"/>
    </row>
    <row r="501" ht="15.75" customHeight="1">
      <c r="A501" s="31"/>
      <c r="C501" s="297"/>
    </row>
    <row r="502" ht="15.75" customHeight="1">
      <c r="A502" s="31"/>
      <c r="C502" s="297"/>
    </row>
    <row r="503" ht="15.75" customHeight="1">
      <c r="A503" s="31"/>
      <c r="C503" s="297"/>
    </row>
    <row r="504" ht="15.75" customHeight="1">
      <c r="A504" s="31"/>
      <c r="C504" s="297"/>
    </row>
    <row r="505" ht="15.75" customHeight="1">
      <c r="A505" s="31"/>
      <c r="C505" s="297"/>
    </row>
    <row r="506" ht="15.75" customHeight="1">
      <c r="A506" s="31"/>
      <c r="C506" s="297"/>
    </row>
    <row r="507" ht="15.75" customHeight="1">
      <c r="A507" s="31"/>
      <c r="C507" s="297"/>
    </row>
    <row r="508" ht="15.75" customHeight="1">
      <c r="A508" s="31"/>
      <c r="C508" s="297"/>
    </row>
    <row r="509" ht="15.75" customHeight="1">
      <c r="A509" s="31"/>
      <c r="C509" s="297"/>
    </row>
    <row r="510" ht="15.75" customHeight="1">
      <c r="A510" s="31"/>
      <c r="C510" s="297"/>
    </row>
    <row r="511" ht="15.75" customHeight="1">
      <c r="A511" s="31"/>
      <c r="C511" s="297"/>
    </row>
    <row r="512" ht="15.75" customHeight="1">
      <c r="A512" s="31"/>
      <c r="C512" s="297"/>
    </row>
    <row r="513" ht="15.75" customHeight="1">
      <c r="A513" s="31"/>
      <c r="C513" s="297"/>
    </row>
    <row r="514" ht="15.75" customHeight="1">
      <c r="A514" s="31"/>
      <c r="C514" s="297"/>
    </row>
    <row r="515" ht="15.75" customHeight="1">
      <c r="A515" s="31"/>
      <c r="C515" s="297"/>
    </row>
    <row r="516" ht="15.75" customHeight="1">
      <c r="A516" s="31"/>
      <c r="C516" s="297"/>
    </row>
    <row r="517" ht="15.75" customHeight="1">
      <c r="A517" s="31"/>
      <c r="C517" s="297"/>
    </row>
    <row r="518" ht="15.75" customHeight="1">
      <c r="A518" s="31"/>
      <c r="C518" s="297"/>
    </row>
    <row r="519" ht="15.75" customHeight="1">
      <c r="A519" s="31"/>
      <c r="C519" s="297"/>
    </row>
    <row r="520" ht="15.75" customHeight="1">
      <c r="A520" s="31"/>
      <c r="C520" s="297"/>
    </row>
    <row r="521" ht="15.75" customHeight="1">
      <c r="A521" s="31"/>
      <c r="C521" s="297"/>
    </row>
    <row r="522" ht="15.75" customHeight="1">
      <c r="A522" s="31"/>
      <c r="C522" s="297"/>
    </row>
    <row r="523" ht="15.75" customHeight="1">
      <c r="A523" s="31"/>
      <c r="C523" s="297"/>
    </row>
    <row r="524" ht="15.75" customHeight="1">
      <c r="A524" s="31"/>
      <c r="C524" s="297"/>
    </row>
    <row r="525" ht="15.75" customHeight="1">
      <c r="A525" s="31"/>
      <c r="C525" s="297"/>
    </row>
    <row r="526" ht="15.75" customHeight="1">
      <c r="A526" s="31"/>
      <c r="C526" s="297"/>
    </row>
    <row r="527" ht="15.75" customHeight="1">
      <c r="A527" s="31"/>
      <c r="C527" s="297"/>
    </row>
    <row r="528" ht="15.75" customHeight="1">
      <c r="A528" s="31"/>
      <c r="C528" s="297"/>
    </row>
    <row r="529" ht="15.75" customHeight="1">
      <c r="A529" s="31"/>
      <c r="C529" s="297"/>
    </row>
    <row r="530" ht="15.75" customHeight="1">
      <c r="A530" s="31"/>
      <c r="C530" s="297"/>
    </row>
    <row r="531" ht="15.75" customHeight="1">
      <c r="A531" s="31"/>
      <c r="C531" s="297"/>
    </row>
    <row r="532" ht="15.75" customHeight="1">
      <c r="A532" s="31"/>
      <c r="C532" s="297"/>
    </row>
    <row r="533" ht="15.75" customHeight="1">
      <c r="A533" s="31"/>
      <c r="C533" s="297"/>
    </row>
    <row r="534" ht="15.75" customHeight="1">
      <c r="A534" s="31"/>
      <c r="C534" s="297"/>
    </row>
    <row r="535" ht="15.75" customHeight="1">
      <c r="A535" s="31"/>
      <c r="C535" s="297"/>
    </row>
    <row r="536" ht="15.75" customHeight="1">
      <c r="A536" s="31"/>
      <c r="C536" s="297"/>
    </row>
    <row r="537" ht="15.75" customHeight="1">
      <c r="A537" s="31"/>
      <c r="C537" s="297"/>
    </row>
    <row r="538" ht="15.75" customHeight="1">
      <c r="A538" s="31"/>
      <c r="C538" s="297"/>
    </row>
    <row r="539" ht="15.75" customHeight="1">
      <c r="A539" s="31"/>
      <c r="C539" s="297"/>
    </row>
    <row r="540" ht="15.75" customHeight="1">
      <c r="A540" s="31"/>
      <c r="C540" s="297"/>
    </row>
    <row r="541" ht="15.75" customHeight="1">
      <c r="A541" s="31"/>
      <c r="C541" s="297"/>
    </row>
    <row r="542" ht="15.75" customHeight="1">
      <c r="A542" s="31"/>
      <c r="C542" s="297"/>
    </row>
    <row r="543" ht="15.75" customHeight="1">
      <c r="A543" s="31"/>
      <c r="C543" s="297"/>
    </row>
    <row r="544" ht="15.75" customHeight="1">
      <c r="A544" s="31"/>
      <c r="C544" s="297"/>
    </row>
    <row r="545" ht="15.75" customHeight="1">
      <c r="A545" s="31"/>
      <c r="C545" s="297"/>
    </row>
    <row r="546" ht="15.75" customHeight="1">
      <c r="A546" s="31"/>
      <c r="C546" s="297"/>
    </row>
    <row r="547" ht="15.75" customHeight="1">
      <c r="A547" s="31"/>
      <c r="C547" s="297"/>
    </row>
    <row r="548" ht="15.75" customHeight="1">
      <c r="A548" s="31"/>
      <c r="C548" s="297"/>
    </row>
    <row r="549" ht="15.75" customHeight="1">
      <c r="A549" s="31"/>
      <c r="C549" s="297"/>
    </row>
    <row r="550" ht="15.75" customHeight="1">
      <c r="A550" s="31"/>
      <c r="C550" s="297"/>
    </row>
    <row r="551" ht="15.75" customHeight="1">
      <c r="A551" s="31"/>
      <c r="C551" s="297"/>
    </row>
    <row r="552" ht="15.75" customHeight="1">
      <c r="A552" s="31"/>
      <c r="C552" s="297"/>
    </row>
    <row r="553" ht="15.75" customHeight="1">
      <c r="A553" s="31"/>
      <c r="C553" s="297"/>
    </row>
    <row r="554" ht="15.75" customHeight="1">
      <c r="A554" s="31"/>
      <c r="C554" s="297"/>
    </row>
    <row r="555" ht="15.75" customHeight="1">
      <c r="A555" s="31"/>
      <c r="C555" s="297"/>
    </row>
    <row r="556" ht="15.75" customHeight="1">
      <c r="A556" s="31"/>
      <c r="C556" s="297"/>
    </row>
    <row r="557" ht="15.75" customHeight="1">
      <c r="A557" s="31"/>
      <c r="C557" s="297"/>
    </row>
    <row r="558" ht="15.75" customHeight="1">
      <c r="A558" s="31"/>
      <c r="C558" s="297"/>
    </row>
    <row r="559" ht="15.75" customHeight="1">
      <c r="A559" s="31"/>
      <c r="C559" s="297"/>
    </row>
    <row r="560" ht="15.75" customHeight="1">
      <c r="A560" s="31"/>
      <c r="C560" s="297"/>
    </row>
    <row r="561" ht="15.75" customHeight="1">
      <c r="A561" s="31"/>
      <c r="C561" s="297"/>
    </row>
    <row r="562" ht="15.75" customHeight="1">
      <c r="A562" s="31"/>
      <c r="C562" s="297"/>
    </row>
    <row r="563" ht="15.75" customHeight="1">
      <c r="A563" s="31"/>
      <c r="C563" s="297"/>
    </row>
    <row r="564" ht="15.75" customHeight="1">
      <c r="A564" s="31"/>
      <c r="C564" s="297"/>
    </row>
    <row r="565" ht="15.75" customHeight="1">
      <c r="A565" s="31"/>
      <c r="C565" s="297"/>
    </row>
    <row r="566" ht="15.75" customHeight="1">
      <c r="A566" s="31"/>
      <c r="C566" s="297"/>
    </row>
    <row r="567" ht="15.75" customHeight="1">
      <c r="A567" s="31"/>
      <c r="C567" s="297"/>
    </row>
    <row r="568" ht="15.75" customHeight="1">
      <c r="A568" s="31"/>
      <c r="C568" s="297"/>
    </row>
    <row r="569" ht="15.75" customHeight="1">
      <c r="A569" s="31"/>
      <c r="C569" s="297"/>
    </row>
    <row r="570" ht="15.75" customHeight="1">
      <c r="A570" s="31"/>
      <c r="C570" s="297"/>
    </row>
    <row r="571" ht="15.75" customHeight="1">
      <c r="A571" s="31"/>
      <c r="C571" s="297"/>
    </row>
    <row r="572" ht="15.75" customHeight="1">
      <c r="A572" s="31"/>
      <c r="C572" s="297"/>
    </row>
    <row r="573" ht="15.75" customHeight="1">
      <c r="A573" s="31"/>
      <c r="C573" s="297"/>
    </row>
    <row r="574" ht="15.75" customHeight="1">
      <c r="A574" s="31"/>
      <c r="C574" s="297"/>
    </row>
    <row r="575" ht="15.75" customHeight="1">
      <c r="A575" s="31"/>
      <c r="C575" s="297"/>
    </row>
    <row r="576" ht="15.75" customHeight="1">
      <c r="A576" s="31"/>
      <c r="C576" s="297"/>
    </row>
    <row r="577" ht="15.75" customHeight="1">
      <c r="A577" s="31"/>
      <c r="C577" s="297"/>
    </row>
    <row r="578" ht="15.75" customHeight="1">
      <c r="A578" s="31"/>
      <c r="C578" s="297"/>
    </row>
    <row r="579" ht="15.75" customHeight="1">
      <c r="A579" s="31"/>
      <c r="C579" s="297"/>
    </row>
    <row r="580" ht="15.75" customHeight="1">
      <c r="A580" s="31"/>
      <c r="C580" s="297"/>
    </row>
    <row r="581" ht="15.75" customHeight="1">
      <c r="A581" s="31"/>
      <c r="C581" s="297"/>
    </row>
    <row r="582" ht="15.75" customHeight="1">
      <c r="A582" s="31"/>
      <c r="C582" s="297"/>
    </row>
    <row r="583" ht="15.75" customHeight="1">
      <c r="A583" s="31"/>
      <c r="C583" s="297"/>
    </row>
    <row r="584" ht="15.75" customHeight="1">
      <c r="A584" s="31"/>
      <c r="C584" s="297"/>
    </row>
    <row r="585" ht="15.75" customHeight="1">
      <c r="A585" s="31"/>
      <c r="C585" s="297"/>
    </row>
    <row r="586" ht="15.75" customHeight="1">
      <c r="A586" s="31"/>
      <c r="C586" s="297"/>
    </row>
    <row r="587" ht="15.75" customHeight="1">
      <c r="A587" s="31"/>
      <c r="C587" s="297"/>
    </row>
    <row r="588" ht="15.75" customHeight="1">
      <c r="A588" s="31"/>
      <c r="C588" s="297"/>
    </row>
    <row r="589" ht="15.75" customHeight="1">
      <c r="A589" s="31"/>
      <c r="C589" s="297"/>
    </row>
    <row r="590" ht="15.75" customHeight="1">
      <c r="A590" s="31"/>
      <c r="C590" s="297"/>
    </row>
    <row r="591" ht="15.75" customHeight="1">
      <c r="A591" s="31"/>
      <c r="C591" s="297"/>
    </row>
    <row r="592" ht="15.75" customHeight="1">
      <c r="A592" s="31"/>
      <c r="C592" s="297"/>
    </row>
    <row r="593" ht="15.75" customHeight="1">
      <c r="A593" s="31"/>
      <c r="C593" s="297"/>
    </row>
    <row r="594" ht="15.75" customHeight="1">
      <c r="A594" s="31"/>
      <c r="C594" s="297"/>
    </row>
    <row r="595" ht="15.75" customHeight="1">
      <c r="A595" s="31"/>
      <c r="C595" s="297"/>
    </row>
    <row r="596" ht="15.75" customHeight="1">
      <c r="A596" s="31"/>
      <c r="C596" s="297"/>
    </row>
    <row r="597" ht="15.75" customHeight="1">
      <c r="A597" s="31"/>
      <c r="C597" s="297"/>
    </row>
    <row r="598" ht="15.75" customHeight="1">
      <c r="A598" s="31"/>
      <c r="C598" s="297"/>
    </row>
    <row r="599" ht="15.75" customHeight="1">
      <c r="A599" s="31"/>
      <c r="C599" s="297"/>
    </row>
    <row r="600" ht="15.75" customHeight="1">
      <c r="A600" s="31"/>
      <c r="C600" s="297"/>
    </row>
    <row r="601" ht="15.75" customHeight="1">
      <c r="A601" s="31"/>
      <c r="C601" s="297"/>
    </row>
    <row r="602" ht="15.75" customHeight="1">
      <c r="A602" s="31"/>
      <c r="C602" s="297"/>
    </row>
    <row r="603" ht="15.75" customHeight="1">
      <c r="A603" s="31"/>
      <c r="C603" s="297"/>
    </row>
    <row r="604" ht="15.75" customHeight="1">
      <c r="A604" s="31"/>
      <c r="C604" s="297"/>
    </row>
    <row r="605" ht="15.75" customHeight="1">
      <c r="A605" s="31"/>
      <c r="C605" s="297"/>
    </row>
    <row r="606" ht="15.75" customHeight="1">
      <c r="A606" s="31"/>
      <c r="C606" s="297"/>
    </row>
    <row r="607" ht="15.75" customHeight="1">
      <c r="A607" s="31"/>
      <c r="C607" s="297"/>
    </row>
    <row r="608" ht="15.75" customHeight="1">
      <c r="A608" s="31"/>
      <c r="C608" s="297"/>
    </row>
    <row r="609" ht="15.75" customHeight="1">
      <c r="A609" s="31"/>
      <c r="C609" s="297"/>
    </row>
    <row r="610" ht="15.75" customHeight="1">
      <c r="A610" s="31"/>
      <c r="C610" s="297"/>
    </row>
    <row r="611" ht="15.75" customHeight="1">
      <c r="A611" s="31"/>
      <c r="C611" s="297"/>
    </row>
    <row r="612" ht="15.75" customHeight="1">
      <c r="A612" s="31"/>
      <c r="C612" s="297"/>
    </row>
    <row r="613" ht="15.75" customHeight="1">
      <c r="A613" s="31"/>
      <c r="C613" s="297"/>
    </row>
    <row r="614" ht="15.75" customHeight="1">
      <c r="A614" s="31"/>
      <c r="C614" s="297"/>
    </row>
    <row r="615" ht="15.75" customHeight="1">
      <c r="A615" s="31"/>
      <c r="C615" s="297"/>
    </row>
    <row r="616" ht="15.75" customHeight="1">
      <c r="A616" s="31"/>
      <c r="C616" s="297"/>
    </row>
    <row r="617" ht="15.75" customHeight="1">
      <c r="A617" s="31"/>
      <c r="C617" s="297"/>
    </row>
    <row r="618" ht="15.75" customHeight="1">
      <c r="A618" s="31"/>
      <c r="C618" s="297"/>
    </row>
    <row r="619" ht="15.75" customHeight="1">
      <c r="A619" s="31"/>
      <c r="C619" s="297"/>
    </row>
    <row r="620" ht="15.75" customHeight="1">
      <c r="A620" s="31"/>
      <c r="C620" s="297"/>
    </row>
    <row r="621" ht="15.75" customHeight="1">
      <c r="A621" s="31"/>
      <c r="C621" s="297"/>
    </row>
    <row r="622" ht="15.75" customHeight="1">
      <c r="A622" s="31"/>
      <c r="C622" s="297"/>
    </row>
    <row r="623" ht="15.75" customHeight="1">
      <c r="A623" s="31"/>
      <c r="C623" s="297"/>
    </row>
    <row r="624" ht="15.75" customHeight="1">
      <c r="A624" s="31"/>
      <c r="C624" s="297"/>
    </row>
    <row r="625" ht="15.75" customHeight="1">
      <c r="A625" s="31"/>
      <c r="C625" s="297"/>
    </row>
    <row r="626" ht="15.75" customHeight="1">
      <c r="A626" s="31"/>
      <c r="C626" s="297"/>
    </row>
    <row r="627" ht="15.75" customHeight="1">
      <c r="A627" s="31"/>
      <c r="C627" s="297"/>
    </row>
    <row r="628" ht="15.75" customHeight="1">
      <c r="A628" s="31"/>
      <c r="C628" s="297"/>
    </row>
    <row r="629" ht="15.75" customHeight="1">
      <c r="A629" s="31"/>
      <c r="C629" s="297"/>
    </row>
    <row r="630" ht="15.75" customHeight="1">
      <c r="A630" s="31"/>
      <c r="C630" s="297"/>
    </row>
    <row r="631" ht="15.75" customHeight="1">
      <c r="A631" s="31"/>
      <c r="C631" s="297"/>
    </row>
    <row r="632" ht="15.75" customHeight="1">
      <c r="A632" s="31"/>
      <c r="C632" s="297"/>
    </row>
    <row r="633" ht="15.75" customHeight="1">
      <c r="A633" s="31"/>
      <c r="C633" s="297"/>
    </row>
    <row r="634" ht="15.75" customHeight="1">
      <c r="A634" s="31"/>
      <c r="C634" s="297"/>
    </row>
    <row r="635" ht="15.75" customHeight="1">
      <c r="A635" s="31"/>
      <c r="C635" s="297"/>
    </row>
    <row r="636" ht="15.75" customHeight="1">
      <c r="A636" s="31"/>
      <c r="C636" s="297"/>
    </row>
    <row r="637" ht="15.75" customHeight="1">
      <c r="C637" s="297"/>
    </row>
    <row r="638" ht="15.75" customHeight="1">
      <c r="C638" s="297"/>
    </row>
    <row r="639" ht="15.75" customHeight="1">
      <c r="C639" s="297"/>
    </row>
    <row r="640" ht="15.75" customHeight="1">
      <c r="C640" s="297"/>
    </row>
    <row r="641" ht="15.75" customHeight="1">
      <c r="C641" s="297"/>
    </row>
    <row r="642" ht="15.75" customHeight="1">
      <c r="C642" s="297"/>
    </row>
    <row r="643" ht="15.75" customHeight="1">
      <c r="C643" s="297"/>
    </row>
    <row r="644" ht="15.75" customHeight="1">
      <c r="C644" s="297"/>
    </row>
    <row r="645" ht="15.75" customHeight="1">
      <c r="C645" s="297"/>
    </row>
    <row r="646" ht="15.75" customHeight="1">
      <c r="C646" s="297"/>
    </row>
    <row r="647" ht="15.75" customHeight="1">
      <c r="C647" s="297"/>
    </row>
    <row r="648" ht="15.75" customHeight="1">
      <c r="C648" s="297"/>
    </row>
    <row r="649" ht="15.75" customHeight="1">
      <c r="C649" s="297"/>
    </row>
    <row r="650" ht="15.75" customHeight="1">
      <c r="C650" s="297"/>
    </row>
    <row r="651" ht="15.75" customHeight="1">
      <c r="C651" s="297"/>
    </row>
    <row r="652" ht="15.75" customHeight="1">
      <c r="C652" s="297"/>
    </row>
    <row r="653" ht="15.75" customHeight="1">
      <c r="C653" s="297"/>
    </row>
    <row r="654" ht="15.75" customHeight="1">
      <c r="C654" s="297"/>
    </row>
    <row r="655" ht="15.75" customHeight="1">
      <c r="C655" s="297"/>
    </row>
    <row r="656" ht="15.75" customHeight="1">
      <c r="C656" s="297"/>
    </row>
    <row r="657" ht="15.75" customHeight="1">
      <c r="C657" s="297"/>
    </row>
    <row r="658" ht="15.75" customHeight="1">
      <c r="C658" s="297"/>
    </row>
    <row r="659" ht="15.75" customHeight="1">
      <c r="C659" s="297"/>
    </row>
    <row r="660" ht="15.75" customHeight="1">
      <c r="C660" s="297"/>
    </row>
    <row r="661" ht="15.75" customHeight="1">
      <c r="C661" s="297"/>
    </row>
    <row r="662" ht="15.75" customHeight="1">
      <c r="C662" s="297"/>
    </row>
    <row r="663" ht="15.75" customHeight="1">
      <c r="C663" s="297"/>
    </row>
    <row r="664" ht="15.75" customHeight="1">
      <c r="C664" s="297"/>
    </row>
    <row r="665" ht="15.75" customHeight="1">
      <c r="C665" s="297"/>
    </row>
    <row r="666" ht="15.75" customHeight="1">
      <c r="C666" s="297"/>
    </row>
    <row r="667" ht="15.75" customHeight="1">
      <c r="C667" s="297"/>
    </row>
    <row r="668" ht="15.75" customHeight="1">
      <c r="C668" s="297"/>
    </row>
    <row r="669" ht="15.75" customHeight="1">
      <c r="C669" s="297"/>
    </row>
    <row r="670" ht="15.75" customHeight="1">
      <c r="C670" s="297"/>
    </row>
    <row r="671" ht="15.75" customHeight="1">
      <c r="C671" s="297"/>
    </row>
    <row r="672" ht="15.75" customHeight="1">
      <c r="C672" s="297"/>
    </row>
    <row r="673" ht="15.75" customHeight="1">
      <c r="C673" s="297"/>
    </row>
    <row r="674" ht="15.75" customHeight="1">
      <c r="C674" s="297"/>
    </row>
    <row r="675" ht="15.75" customHeight="1">
      <c r="C675" s="297"/>
    </row>
    <row r="676" ht="15.75" customHeight="1">
      <c r="C676" s="297"/>
    </row>
    <row r="677" ht="15.75" customHeight="1">
      <c r="C677" s="297"/>
    </row>
    <row r="678" ht="15.75" customHeight="1">
      <c r="C678" s="297"/>
    </row>
    <row r="679" ht="15.75" customHeight="1">
      <c r="C679" s="297"/>
    </row>
    <row r="680" ht="15.75" customHeight="1">
      <c r="C680" s="297"/>
    </row>
    <row r="681" ht="15.75" customHeight="1">
      <c r="C681" s="297"/>
    </row>
    <row r="682" ht="15.75" customHeight="1">
      <c r="C682" s="297"/>
    </row>
    <row r="683" ht="15.75" customHeight="1">
      <c r="C683" s="297"/>
    </row>
    <row r="684" ht="15.75" customHeight="1">
      <c r="C684" s="297"/>
    </row>
    <row r="685" ht="15.75" customHeight="1">
      <c r="C685" s="297"/>
    </row>
    <row r="686" ht="15.75" customHeight="1">
      <c r="C686" s="297"/>
    </row>
    <row r="687" ht="15.75" customHeight="1">
      <c r="C687" s="297"/>
    </row>
    <row r="688" ht="15.75" customHeight="1">
      <c r="C688" s="297"/>
    </row>
    <row r="689" ht="15.75" customHeight="1">
      <c r="C689" s="297"/>
    </row>
    <row r="690" ht="15.75" customHeight="1">
      <c r="C690" s="297"/>
    </row>
    <row r="691" ht="15.75" customHeight="1">
      <c r="C691" s="297"/>
    </row>
    <row r="692" ht="15.75" customHeight="1">
      <c r="C692" s="297"/>
    </row>
    <row r="693" ht="15.75" customHeight="1">
      <c r="C693" s="297"/>
    </row>
    <row r="694" ht="15.75" customHeight="1">
      <c r="C694" s="297"/>
    </row>
    <row r="695" ht="15.75" customHeight="1">
      <c r="C695" s="297"/>
    </row>
    <row r="696" ht="15.75" customHeight="1">
      <c r="C696" s="297"/>
    </row>
    <row r="697" ht="15.75" customHeight="1">
      <c r="C697" s="297"/>
    </row>
    <row r="698" ht="15.75" customHeight="1">
      <c r="C698" s="297"/>
    </row>
    <row r="699" ht="15.75" customHeight="1">
      <c r="C699" s="297"/>
    </row>
    <row r="700" ht="15.75" customHeight="1">
      <c r="C700" s="297"/>
    </row>
    <row r="701" ht="15.75" customHeight="1">
      <c r="C701" s="297"/>
    </row>
    <row r="702" ht="15.75" customHeight="1">
      <c r="C702" s="297"/>
    </row>
    <row r="703" ht="15.75" customHeight="1">
      <c r="C703" s="297"/>
    </row>
    <row r="704" ht="15.75" customHeight="1">
      <c r="C704" s="297"/>
    </row>
    <row r="705" ht="15.75" customHeight="1">
      <c r="C705" s="297"/>
    </row>
    <row r="706" ht="15.75" customHeight="1">
      <c r="C706" s="297"/>
    </row>
    <row r="707" ht="15.75" customHeight="1">
      <c r="C707" s="297"/>
    </row>
    <row r="708" ht="15.75" customHeight="1">
      <c r="C708" s="297"/>
    </row>
    <row r="709" ht="15.75" customHeight="1">
      <c r="C709" s="297"/>
    </row>
    <row r="710" ht="15.75" customHeight="1">
      <c r="C710" s="297"/>
    </row>
    <row r="711" ht="15.75" customHeight="1">
      <c r="C711" s="297"/>
    </row>
    <row r="712" ht="15.75" customHeight="1">
      <c r="C712" s="297"/>
    </row>
    <row r="713" ht="15.75" customHeight="1">
      <c r="C713" s="297"/>
    </row>
    <row r="714" ht="15.75" customHeight="1">
      <c r="C714" s="297"/>
    </row>
    <row r="715" ht="15.75" customHeight="1">
      <c r="C715" s="297"/>
    </row>
    <row r="716" ht="15.75" customHeight="1">
      <c r="C716" s="297"/>
    </row>
    <row r="717" ht="15.75" customHeight="1">
      <c r="C717" s="297"/>
    </row>
    <row r="718" ht="15.75" customHeight="1">
      <c r="C718" s="297"/>
    </row>
    <row r="719" ht="15.75" customHeight="1">
      <c r="C719" s="297"/>
    </row>
    <row r="720" ht="15.75" customHeight="1">
      <c r="C720" s="297"/>
    </row>
    <row r="721" ht="15.75" customHeight="1">
      <c r="C721" s="297"/>
    </row>
    <row r="722" ht="15.75" customHeight="1">
      <c r="C722" s="297"/>
    </row>
    <row r="723" ht="15.75" customHeight="1">
      <c r="C723" s="297"/>
    </row>
    <row r="724" ht="15.75" customHeight="1">
      <c r="C724" s="297"/>
    </row>
    <row r="725" ht="15.75" customHeight="1">
      <c r="C725" s="297"/>
    </row>
    <row r="726" ht="15.75" customHeight="1">
      <c r="C726" s="297"/>
    </row>
    <row r="727" ht="15.75" customHeight="1">
      <c r="C727" s="297"/>
    </row>
    <row r="728" ht="15.75" customHeight="1">
      <c r="C728" s="297"/>
    </row>
    <row r="729" ht="15.75" customHeight="1">
      <c r="C729" s="297"/>
    </row>
    <row r="730" ht="15.75" customHeight="1">
      <c r="C730" s="297"/>
    </row>
    <row r="731" ht="15.75" customHeight="1">
      <c r="C731" s="297"/>
    </row>
    <row r="732" ht="15.75" customHeight="1">
      <c r="C732" s="297"/>
    </row>
    <row r="733" ht="15.75" customHeight="1">
      <c r="C733" s="297"/>
    </row>
    <row r="734" ht="15.75" customHeight="1">
      <c r="C734" s="297"/>
    </row>
    <row r="735" ht="15.75" customHeight="1">
      <c r="C735" s="297"/>
    </row>
    <row r="736" ht="15.75" customHeight="1">
      <c r="C736" s="297"/>
    </row>
    <row r="737" ht="15.75" customHeight="1">
      <c r="C737" s="297"/>
    </row>
    <row r="738" ht="15.75" customHeight="1">
      <c r="C738" s="297"/>
    </row>
    <row r="739" ht="15.75" customHeight="1">
      <c r="C739" s="297"/>
    </row>
    <row r="740" ht="15.75" customHeight="1">
      <c r="C740" s="297"/>
    </row>
    <row r="741" ht="15.75" customHeight="1">
      <c r="C741" s="297"/>
    </row>
    <row r="742" ht="15.75" customHeight="1">
      <c r="C742" s="297"/>
    </row>
    <row r="743" ht="15.75" customHeight="1">
      <c r="C743" s="297"/>
    </row>
    <row r="744" ht="15.75" customHeight="1">
      <c r="C744" s="297"/>
    </row>
    <row r="745" ht="15.75" customHeight="1">
      <c r="C745" s="297"/>
    </row>
    <row r="746" ht="15.75" customHeight="1">
      <c r="C746" s="297"/>
    </row>
    <row r="747" ht="15.75" customHeight="1">
      <c r="C747" s="297"/>
    </row>
    <row r="748" ht="15.75" customHeight="1">
      <c r="C748" s="297"/>
    </row>
    <row r="749" ht="15.75" customHeight="1">
      <c r="C749" s="297"/>
    </row>
    <row r="750" ht="15.75" customHeight="1">
      <c r="C750" s="297"/>
    </row>
    <row r="751" ht="15.75" customHeight="1">
      <c r="C751" s="297"/>
    </row>
    <row r="752" ht="15.75" customHeight="1">
      <c r="C752" s="297"/>
    </row>
    <row r="753" ht="15.75" customHeight="1">
      <c r="C753" s="297"/>
    </row>
    <row r="754" ht="15.75" customHeight="1">
      <c r="C754" s="297"/>
    </row>
    <row r="755" ht="15.75" customHeight="1">
      <c r="C755" s="297"/>
    </row>
    <row r="756" ht="15.75" customHeight="1">
      <c r="C756" s="297"/>
    </row>
    <row r="757" ht="15.75" customHeight="1">
      <c r="C757" s="297"/>
    </row>
    <row r="758" ht="15.75" customHeight="1">
      <c r="C758" s="297"/>
    </row>
    <row r="759" ht="15.75" customHeight="1">
      <c r="C759" s="297"/>
    </row>
    <row r="760" ht="15.75" customHeight="1">
      <c r="C760" s="297"/>
    </row>
    <row r="761" ht="15.75" customHeight="1">
      <c r="C761" s="297"/>
    </row>
    <row r="762" ht="15.75" customHeight="1">
      <c r="C762" s="297"/>
    </row>
    <row r="763" ht="15.75" customHeight="1">
      <c r="C763" s="297"/>
    </row>
    <row r="764" ht="15.75" customHeight="1">
      <c r="C764" s="297"/>
    </row>
    <row r="765" ht="15.75" customHeight="1">
      <c r="C765" s="297"/>
    </row>
    <row r="766" ht="15.75" customHeight="1">
      <c r="C766" s="297"/>
    </row>
    <row r="767" ht="15.75" customHeight="1">
      <c r="C767" s="297"/>
    </row>
    <row r="768" ht="15.75" customHeight="1">
      <c r="C768" s="297"/>
    </row>
    <row r="769" ht="15.75" customHeight="1">
      <c r="C769" s="297"/>
    </row>
    <row r="770" ht="15.75" customHeight="1">
      <c r="C770" s="297"/>
    </row>
    <row r="771" ht="15.75" customHeight="1">
      <c r="C771" s="297"/>
    </row>
    <row r="772" ht="15.75" customHeight="1">
      <c r="C772" s="297"/>
    </row>
    <row r="773" ht="15.75" customHeight="1">
      <c r="C773" s="297"/>
    </row>
    <row r="774" ht="15.75" customHeight="1">
      <c r="C774" s="297"/>
    </row>
    <row r="775" ht="15.75" customHeight="1">
      <c r="C775" s="297"/>
    </row>
    <row r="776" ht="15.75" customHeight="1">
      <c r="C776" s="297"/>
    </row>
    <row r="777" ht="15.75" customHeight="1">
      <c r="C777" s="297"/>
    </row>
    <row r="778" ht="15.75" customHeight="1">
      <c r="C778" s="297"/>
    </row>
    <row r="779" ht="15.75" customHeight="1">
      <c r="C779" s="297"/>
    </row>
    <row r="780" ht="15.75" customHeight="1">
      <c r="C780" s="297"/>
    </row>
    <row r="781" ht="15.75" customHeight="1">
      <c r="C781" s="297"/>
    </row>
    <row r="782" ht="15.75" customHeight="1">
      <c r="C782" s="297"/>
    </row>
    <row r="783" ht="15.75" customHeight="1">
      <c r="C783" s="297"/>
    </row>
    <row r="784" ht="15.75" customHeight="1">
      <c r="C784" s="297"/>
    </row>
    <row r="785" ht="15.75" customHeight="1">
      <c r="C785" s="297"/>
    </row>
    <row r="786" ht="15.75" customHeight="1">
      <c r="C786" s="297"/>
    </row>
    <row r="787" ht="15.75" customHeight="1">
      <c r="C787" s="297"/>
    </row>
    <row r="788" ht="15.75" customHeight="1">
      <c r="C788" s="297"/>
    </row>
    <row r="789" ht="15.75" customHeight="1">
      <c r="C789" s="297"/>
    </row>
    <row r="790" ht="15.75" customHeight="1">
      <c r="C790" s="297"/>
    </row>
    <row r="791" ht="15.75" customHeight="1">
      <c r="C791" s="297"/>
    </row>
    <row r="792" ht="15.75" customHeight="1">
      <c r="C792" s="297"/>
    </row>
    <row r="793" ht="15.75" customHeight="1">
      <c r="C793" s="297"/>
    </row>
    <row r="794" ht="15.75" customHeight="1">
      <c r="C794" s="297"/>
    </row>
    <row r="795" ht="15.75" customHeight="1">
      <c r="C795" s="297"/>
    </row>
    <row r="796" ht="15.75" customHeight="1">
      <c r="C796" s="297"/>
    </row>
    <row r="797" ht="15.75" customHeight="1">
      <c r="C797" s="297"/>
    </row>
    <row r="798" ht="15.75" customHeight="1">
      <c r="C798" s="297"/>
    </row>
    <row r="799" ht="15.75" customHeight="1">
      <c r="C799" s="297"/>
    </row>
    <row r="800" ht="15.75" customHeight="1">
      <c r="C800" s="297"/>
    </row>
    <row r="801" ht="15.75" customHeight="1">
      <c r="C801" s="297"/>
    </row>
    <row r="802" ht="15.75" customHeight="1">
      <c r="C802" s="297"/>
    </row>
    <row r="803" ht="15.75" customHeight="1">
      <c r="C803" s="297"/>
    </row>
    <row r="804" ht="15.75" customHeight="1">
      <c r="C804" s="297"/>
    </row>
    <row r="805" ht="15.75" customHeight="1">
      <c r="C805" s="297"/>
    </row>
    <row r="806" ht="15.75" customHeight="1">
      <c r="C806" s="297"/>
    </row>
    <row r="807" ht="15.75" customHeight="1">
      <c r="C807" s="297"/>
    </row>
    <row r="808" ht="15.75" customHeight="1">
      <c r="C808" s="297"/>
    </row>
    <row r="809" ht="15.75" customHeight="1">
      <c r="C809" s="297"/>
    </row>
    <row r="810" ht="15.75" customHeight="1">
      <c r="C810" s="297"/>
    </row>
    <row r="811" ht="15.75" customHeight="1">
      <c r="C811" s="297"/>
    </row>
    <row r="812" ht="15.75" customHeight="1">
      <c r="C812" s="297"/>
    </row>
    <row r="813" ht="15.75" customHeight="1">
      <c r="C813" s="297"/>
    </row>
    <row r="814" ht="15.75" customHeight="1">
      <c r="C814" s="297"/>
    </row>
    <row r="815" ht="15.75" customHeight="1">
      <c r="C815" s="297"/>
    </row>
    <row r="816" ht="15.75" customHeight="1">
      <c r="C816" s="297"/>
    </row>
    <row r="817" ht="15.75" customHeight="1">
      <c r="C817" s="297"/>
    </row>
    <row r="818" ht="15.75" customHeight="1">
      <c r="C818" s="297"/>
    </row>
    <row r="819" ht="15.75" customHeight="1">
      <c r="C819" s="297"/>
    </row>
    <row r="820" ht="15.75" customHeight="1">
      <c r="C820" s="297"/>
    </row>
    <row r="821" ht="15.75" customHeight="1">
      <c r="C821" s="297"/>
    </row>
    <row r="822" ht="15.75" customHeight="1">
      <c r="C822" s="297"/>
    </row>
    <row r="823" ht="15.75" customHeight="1">
      <c r="C823" s="297"/>
    </row>
    <row r="824" ht="15.75" customHeight="1">
      <c r="C824" s="297"/>
    </row>
    <row r="825" ht="15.75" customHeight="1">
      <c r="C825" s="297"/>
    </row>
    <row r="826" ht="15.75" customHeight="1">
      <c r="C826" s="297"/>
    </row>
    <row r="827" ht="15.75" customHeight="1">
      <c r="C827" s="297"/>
    </row>
    <row r="828" ht="15.75" customHeight="1">
      <c r="C828" s="297"/>
    </row>
    <row r="829" ht="15.75" customHeight="1">
      <c r="C829" s="297"/>
    </row>
    <row r="830" ht="15.75" customHeight="1">
      <c r="C830" s="297"/>
    </row>
    <row r="831" ht="15.75" customHeight="1">
      <c r="C831" s="297"/>
    </row>
    <row r="832" ht="15.75" customHeight="1">
      <c r="C832" s="297"/>
    </row>
    <row r="833" ht="15.75" customHeight="1">
      <c r="C833" s="297"/>
    </row>
    <row r="834" ht="15.75" customHeight="1">
      <c r="C834" s="297"/>
    </row>
    <row r="835" ht="15.75" customHeight="1">
      <c r="C835" s="297"/>
    </row>
    <row r="836" ht="15.75" customHeight="1">
      <c r="C836" s="297"/>
    </row>
    <row r="837" ht="15.75" customHeight="1">
      <c r="C837" s="297"/>
    </row>
    <row r="838" ht="15.75" customHeight="1">
      <c r="C838" s="297"/>
    </row>
    <row r="839" ht="15.75" customHeight="1">
      <c r="C839" s="297"/>
    </row>
    <row r="840" ht="15.75" customHeight="1">
      <c r="C840" s="297"/>
    </row>
    <row r="841" ht="15.75" customHeight="1">
      <c r="C841" s="297"/>
    </row>
    <row r="842" ht="15.75" customHeight="1">
      <c r="C842" s="297"/>
    </row>
    <row r="843" ht="15.75" customHeight="1">
      <c r="C843" s="297"/>
    </row>
    <row r="844" ht="15.75" customHeight="1">
      <c r="C844" s="297"/>
    </row>
    <row r="845" ht="15.75" customHeight="1">
      <c r="C845" s="297"/>
    </row>
    <row r="846" ht="15.75" customHeight="1">
      <c r="C846" s="297"/>
    </row>
    <row r="847" ht="15.75" customHeight="1">
      <c r="C847" s="297"/>
    </row>
    <row r="848" ht="15.75" customHeight="1">
      <c r="C848" s="297"/>
    </row>
    <row r="849" ht="15.75" customHeight="1">
      <c r="C849" s="297"/>
    </row>
    <row r="850" ht="15.75" customHeight="1">
      <c r="C850" s="297"/>
    </row>
    <row r="851" ht="15.75" customHeight="1">
      <c r="C851" s="297"/>
    </row>
    <row r="852" ht="15.75" customHeight="1">
      <c r="C852" s="297"/>
    </row>
    <row r="853" ht="15.75" customHeight="1">
      <c r="C853" s="297"/>
    </row>
    <row r="854" ht="15.75" customHeight="1">
      <c r="C854" s="297"/>
    </row>
    <row r="855" ht="15.75" customHeight="1">
      <c r="C855" s="297"/>
    </row>
    <row r="856" ht="15.75" customHeight="1">
      <c r="C856" s="297"/>
    </row>
    <row r="857" ht="15.75" customHeight="1">
      <c r="C857" s="297"/>
    </row>
    <row r="858" ht="15.75" customHeight="1">
      <c r="C858" s="297"/>
    </row>
    <row r="859" ht="15.75" customHeight="1">
      <c r="C859" s="297"/>
    </row>
    <row r="860" ht="15.75" customHeight="1">
      <c r="C860" s="297"/>
    </row>
    <row r="861" ht="15.75" customHeight="1">
      <c r="C861" s="297"/>
    </row>
    <row r="862" ht="15.75" customHeight="1">
      <c r="C862" s="297"/>
    </row>
    <row r="863" ht="15.75" customHeight="1">
      <c r="C863" s="297"/>
    </row>
    <row r="864" ht="15.75" customHeight="1">
      <c r="C864" s="297"/>
    </row>
    <row r="865" ht="15.75" customHeight="1">
      <c r="C865" s="297"/>
    </row>
    <row r="866" ht="15.75" customHeight="1">
      <c r="C866" s="297"/>
    </row>
    <row r="867" ht="15.75" customHeight="1">
      <c r="C867" s="297"/>
    </row>
    <row r="868" ht="15.75" customHeight="1">
      <c r="C868" s="297"/>
    </row>
    <row r="869" ht="15.75" customHeight="1">
      <c r="C869" s="297"/>
    </row>
    <row r="870" ht="15.75" customHeight="1">
      <c r="C870" s="297"/>
    </row>
    <row r="871" ht="15.75" customHeight="1">
      <c r="C871" s="297"/>
    </row>
    <row r="872" ht="15.75" customHeight="1">
      <c r="C872" s="297"/>
    </row>
    <row r="873" ht="15.75" customHeight="1">
      <c r="C873" s="297"/>
    </row>
    <row r="874" ht="15.75" customHeight="1">
      <c r="C874" s="297"/>
    </row>
    <row r="875" ht="15.75" customHeight="1">
      <c r="C875" s="297"/>
    </row>
    <row r="876" ht="15.75" customHeight="1">
      <c r="C876" s="297"/>
    </row>
    <row r="877" ht="15.75" customHeight="1">
      <c r="C877" s="297"/>
    </row>
    <row r="878" ht="15.75" customHeight="1">
      <c r="C878" s="297"/>
    </row>
    <row r="879" ht="15.75" customHeight="1">
      <c r="C879" s="297"/>
    </row>
    <row r="880" ht="15.75" customHeight="1">
      <c r="C880" s="297"/>
    </row>
    <row r="881" ht="15.75" customHeight="1">
      <c r="C881" s="297"/>
    </row>
    <row r="882" ht="15.75" customHeight="1">
      <c r="C882" s="297"/>
    </row>
    <row r="883" ht="15.75" customHeight="1">
      <c r="C883" s="297"/>
    </row>
    <row r="884" ht="15.75" customHeight="1">
      <c r="C884" s="297"/>
    </row>
    <row r="885" ht="15.75" customHeight="1">
      <c r="C885" s="297"/>
    </row>
    <row r="886" ht="15.75" customHeight="1">
      <c r="C886" s="297"/>
    </row>
    <row r="887" ht="15.75" customHeight="1">
      <c r="C887" s="297"/>
    </row>
    <row r="888" ht="15.75" customHeight="1">
      <c r="C888" s="297"/>
    </row>
    <row r="889" ht="15.75" customHeight="1">
      <c r="C889" s="297"/>
    </row>
    <row r="890" ht="15.75" customHeight="1">
      <c r="C890" s="297"/>
    </row>
    <row r="891" ht="15.75" customHeight="1">
      <c r="C891" s="297"/>
    </row>
    <row r="892" ht="15.75" customHeight="1">
      <c r="C892" s="297"/>
    </row>
    <row r="893" ht="15.75" customHeight="1">
      <c r="C893" s="297"/>
    </row>
    <row r="894" ht="15.75" customHeight="1">
      <c r="C894" s="297"/>
    </row>
    <row r="895" ht="15.75" customHeight="1">
      <c r="C895" s="297"/>
    </row>
    <row r="896" ht="15.75" customHeight="1">
      <c r="C896" s="297"/>
    </row>
    <row r="897" ht="15.75" customHeight="1">
      <c r="C897" s="297"/>
    </row>
    <row r="898" ht="15.75" customHeight="1">
      <c r="C898" s="297"/>
    </row>
    <row r="899" ht="15.75" customHeight="1">
      <c r="C899" s="297"/>
    </row>
    <row r="900" ht="15.75" customHeight="1">
      <c r="C900" s="297"/>
    </row>
    <row r="901" ht="15.75" customHeight="1">
      <c r="C901" s="297"/>
    </row>
    <row r="902" ht="15.75" customHeight="1">
      <c r="C902" s="297"/>
    </row>
    <row r="903" ht="15.75" customHeight="1">
      <c r="C903" s="297"/>
    </row>
    <row r="904" ht="15.75" customHeight="1">
      <c r="C904" s="297"/>
    </row>
    <row r="905" ht="15.75" customHeight="1">
      <c r="C905" s="297"/>
    </row>
    <row r="906" ht="15.75" customHeight="1">
      <c r="C906" s="297"/>
    </row>
    <row r="907" ht="15.75" customHeight="1">
      <c r="C907" s="297"/>
    </row>
    <row r="908" ht="15.75" customHeight="1">
      <c r="C908" s="297"/>
    </row>
    <row r="909" ht="15.75" customHeight="1">
      <c r="C909" s="297"/>
    </row>
    <row r="910" ht="15.75" customHeight="1">
      <c r="C910" s="297"/>
    </row>
    <row r="911" ht="15.75" customHeight="1">
      <c r="C911" s="297"/>
    </row>
    <row r="912" ht="15.75" customHeight="1">
      <c r="C912" s="297"/>
    </row>
    <row r="913" ht="15.75" customHeight="1">
      <c r="C913" s="297"/>
    </row>
    <row r="914" ht="15.75" customHeight="1">
      <c r="C914" s="297"/>
    </row>
    <row r="915" ht="15.75" customHeight="1">
      <c r="C915" s="297"/>
    </row>
    <row r="916" ht="15.75" customHeight="1">
      <c r="C916" s="297"/>
    </row>
    <row r="917" ht="15.75" customHeight="1">
      <c r="C917" s="297"/>
    </row>
    <row r="918" ht="15.75" customHeight="1">
      <c r="C918" s="297"/>
    </row>
    <row r="919" ht="15.75" customHeight="1">
      <c r="C919" s="297"/>
    </row>
    <row r="920" ht="15.75" customHeight="1">
      <c r="C920" s="297"/>
    </row>
    <row r="921" ht="15.75" customHeight="1">
      <c r="C921" s="297"/>
    </row>
    <row r="922" ht="15.75" customHeight="1">
      <c r="C922" s="297"/>
    </row>
    <row r="923" ht="15.75" customHeight="1">
      <c r="C923" s="297"/>
    </row>
    <row r="924" ht="15.75" customHeight="1">
      <c r="C924" s="297"/>
    </row>
    <row r="925" ht="15.75" customHeight="1">
      <c r="C925" s="297"/>
    </row>
    <row r="926" ht="15.75" customHeight="1">
      <c r="C926" s="297"/>
    </row>
    <row r="927" ht="15.75" customHeight="1">
      <c r="C927" s="297"/>
    </row>
    <row r="928" ht="15.75" customHeight="1">
      <c r="C928" s="297"/>
    </row>
    <row r="929" ht="15.75" customHeight="1">
      <c r="C929" s="297"/>
    </row>
    <row r="930" ht="15.75" customHeight="1">
      <c r="C930" s="297"/>
    </row>
    <row r="931" ht="15.75" customHeight="1">
      <c r="C931" s="297"/>
    </row>
    <row r="932" ht="15.75" customHeight="1">
      <c r="C932" s="297"/>
    </row>
    <row r="933" ht="15.75" customHeight="1">
      <c r="C933" s="297"/>
    </row>
    <row r="934" ht="15.75" customHeight="1">
      <c r="C934" s="297"/>
    </row>
    <row r="935" ht="15.75" customHeight="1">
      <c r="C935" s="297"/>
    </row>
    <row r="936" ht="15.75" customHeight="1">
      <c r="C936" s="297"/>
    </row>
    <row r="937" ht="15.75" customHeight="1">
      <c r="C937" s="297"/>
    </row>
    <row r="938" ht="15.75" customHeight="1">
      <c r="C938" s="297"/>
    </row>
    <row r="939" ht="15.75" customHeight="1">
      <c r="C939" s="297"/>
    </row>
    <row r="940" ht="15.75" customHeight="1">
      <c r="C940" s="297"/>
    </row>
    <row r="941" ht="15.75" customHeight="1">
      <c r="C941" s="297"/>
    </row>
    <row r="942" ht="15.75" customHeight="1">
      <c r="C942" s="297"/>
    </row>
    <row r="943" ht="15.75" customHeight="1">
      <c r="C943" s="297"/>
    </row>
    <row r="944" ht="15.75" customHeight="1">
      <c r="C944" s="297"/>
    </row>
    <row r="945" ht="15.75" customHeight="1">
      <c r="C945" s="297"/>
    </row>
    <row r="946" ht="15.75" customHeight="1">
      <c r="C946" s="297"/>
    </row>
    <row r="947" ht="15.75" customHeight="1">
      <c r="C947" s="297"/>
    </row>
    <row r="948" ht="15.75" customHeight="1">
      <c r="C948" s="297"/>
    </row>
    <row r="949" ht="15.75" customHeight="1">
      <c r="C949" s="297"/>
    </row>
    <row r="950" ht="15.75" customHeight="1">
      <c r="C950" s="297"/>
    </row>
    <row r="951" ht="15.75" customHeight="1">
      <c r="C951" s="297"/>
    </row>
    <row r="952" ht="15.75" customHeight="1">
      <c r="C952" s="297"/>
    </row>
    <row r="953" ht="15.75" customHeight="1">
      <c r="C953" s="297"/>
    </row>
    <row r="954" ht="15.75" customHeight="1">
      <c r="C954" s="297"/>
    </row>
    <row r="955" ht="15.75" customHeight="1">
      <c r="C955" s="297"/>
    </row>
    <row r="956" ht="15.75" customHeight="1">
      <c r="C956" s="297"/>
    </row>
    <row r="957" ht="15.75" customHeight="1">
      <c r="C957" s="297"/>
    </row>
    <row r="958" ht="15.75" customHeight="1">
      <c r="C958" s="297"/>
    </row>
    <row r="959" ht="15.75" customHeight="1">
      <c r="C959" s="297"/>
    </row>
    <row r="960" ht="15.75" customHeight="1">
      <c r="C960" s="297"/>
    </row>
    <row r="961" ht="15.75" customHeight="1">
      <c r="C961" s="297"/>
    </row>
    <row r="962" ht="15.75" customHeight="1">
      <c r="C962" s="297"/>
    </row>
    <row r="963" ht="15.75" customHeight="1">
      <c r="C963" s="297"/>
    </row>
    <row r="964" ht="15.75" customHeight="1">
      <c r="C964" s="297"/>
    </row>
    <row r="965" ht="15.75" customHeight="1">
      <c r="C965" s="297"/>
    </row>
    <row r="966" ht="15.75" customHeight="1">
      <c r="C966" s="297"/>
    </row>
    <row r="967" ht="15.75" customHeight="1">
      <c r="C967" s="297"/>
    </row>
    <row r="968" ht="15.75" customHeight="1">
      <c r="C968" s="297"/>
    </row>
    <row r="969" ht="15.75" customHeight="1">
      <c r="C969" s="297"/>
    </row>
    <row r="970" ht="15.75" customHeight="1">
      <c r="C970" s="297"/>
    </row>
    <row r="971" ht="15.75" customHeight="1">
      <c r="C971" s="297"/>
    </row>
    <row r="972" ht="15.75" customHeight="1">
      <c r="C972" s="297"/>
    </row>
    <row r="973" ht="15.75" customHeight="1">
      <c r="C973" s="297"/>
    </row>
    <row r="974" ht="15.75" customHeight="1">
      <c r="C974" s="297"/>
    </row>
    <row r="975" ht="15.75" customHeight="1">
      <c r="C975" s="297"/>
    </row>
    <row r="976" ht="15.75" customHeight="1">
      <c r="C976" s="297"/>
    </row>
    <row r="977" ht="15.75" customHeight="1">
      <c r="C977" s="297"/>
    </row>
    <row r="978" ht="15.75" customHeight="1">
      <c r="C978" s="297"/>
    </row>
    <row r="979" ht="15.75" customHeight="1">
      <c r="C979" s="297"/>
    </row>
    <row r="980" ht="15.75" customHeight="1">
      <c r="C980" s="297"/>
    </row>
    <row r="981" ht="15.75" customHeight="1">
      <c r="C981" s="297"/>
    </row>
    <row r="982" ht="15.75" customHeight="1">
      <c r="C982" s="297"/>
    </row>
    <row r="983" ht="15.75" customHeight="1">
      <c r="C983" s="297"/>
    </row>
    <row r="984" ht="15.75" customHeight="1">
      <c r="C984" s="297"/>
    </row>
    <row r="985" ht="15.75" customHeight="1">
      <c r="C985" s="297"/>
    </row>
    <row r="986" ht="15.75" customHeight="1">
      <c r="C986" s="297"/>
    </row>
    <row r="987" ht="15.75" customHeight="1">
      <c r="C987" s="297"/>
    </row>
    <row r="988" ht="15.75" customHeight="1">
      <c r="C988" s="297"/>
    </row>
    <row r="989" ht="15.75" customHeight="1">
      <c r="C989" s="297"/>
    </row>
    <row r="990" ht="15.75" customHeight="1">
      <c r="C990" s="297"/>
    </row>
    <row r="991" ht="15.75" customHeight="1">
      <c r="C991" s="297"/>
    </row>
    <row r="992" ht="15.75" customHeight="1">
      <c r="C992" s="297"/>
    </row>
    <row r="993" ht="15.75" customHeight="1">
      <c r="C993" s="297"/>
    </row>
    <row r="994" ht="15.75" customHeight="1">
      <c r="C994" s="297"/>
    </row>
  </sheetData>
  <dataValidations>
    <dataValidation type="date" allowBlank="1" showInputMessage="1" showErrorMessage="1" prompt="Tbs - Nhap ngay ton tai" sqref="A34:A636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98" t="s">
        <v>5</v>
      </c>
      <c r="B1" s="299" t="s">
        <v>229</v>
      </c>
    </row>
    <row r="2">
      <c r="A2" s="300">
        <v>44743.0</v>
      </c>
      <c r="B2" s="301">
        <v>507000.0</v>
      </c>
      <c r="C2" s="302"/>
    </row>
    <row r="3">
      <c r="A3" s="303">
        <v>44744.0</v>
      </c>
      <c r="B3" s="304">
        <v>372840.0</v>
      </c>
    </row>
    <row r="4">
      <c r="A4" s="303">
        <v>44745.0</v>
      </c>
      <c r="B4" s="304">
        <v>1312200.0</v>
      </c>
    </row>
    <row r="5">
      <c r="A5" s="303">
        <v>44746.0</v>
      </c>
      <c r="B5" s="304">
        <v>562640.0</v>
      </c>
    </row>
    <row r="6">
      <c r="A6" s="303">
        <v>44747.0</v>
      </c>
      <c r="B6" s="304">
        <v>507780.0</v>
      </c>
    </row>
    <row r="7">
      <c r="A7" s="303">
        <v>44748.0</v>
      </c>
      <c r="B7" s="304">
        <v>370240.0</v>
      </c>
    </row>
    <row r="8">
      <c r="A8" s="303">
        <v>44749.0</v>
      </c>
      <c r="B8" s="304">
        <v>461240.0</v>
      </c>
    </row>
    <row r="9">
      <c r="A9" s="303">
        <v>44750.0</v>
      </c>
      <c r="B9" s="304">
        <v>793780.0</v>
      </c>
    </row>
    <row r="10">
      <c r="A10" s="303">
        <v>44751.0</v>
      </c>
      <c r="B10" s="304">
        <v>421720.0</v>
      </c>
    </row>
    <row r="11">
      <c r="A11" s="303">
        <v>44752.0</v>
      </c>
      <c r="B11" s="304">
        <v>365040.0</v>
      </c>
    </row>
    <row r="12">
      <c r="A12" s="303">
        <v>44753.0</v>
      </c>
      <c r="B12" s="304">
        <v>533260.0</v>
      </c>
    </row>
    <row r="13">
      <c r="A13" s="303">
        <v>44754.0</v>
      </c>
      <c r="B13" s="304">
        <v>1102400.0</v>
      </c>
    </row>
    <row r="14">
      <c r="A14" s="303">
        <v>44755.0</v>
      </c>
      <c r="B14" s="304">
        <v>1511900.0</v>
      </c>
    </row>
    <row r="15">
      <c r="A15" s="303">
        <v>44756.0</v>
      </c>
      <c r="B15" s="304">
        <v>727480.0</v>
      </c>
    </row>
    <row r="16">
      <c r="A16" s="303">
        <v>44757.0</v>
      </c>
      <c r="B16" s="304">
        <v>776360.0</v>
      </c>
    </row>
    <row r="17">
      <c r="A17" s="303">
        <v>44761.0</v>
      </c>
      <c r="B17" s="304">
        <v>466180.0</v>
      </c>
    </row>
    <row r="18">
      <c r="A18" s="303">
        <v>44762.0</v>
      </c>
      <c r="B18" s="304">
        <v>797160.0</v>
      </c>
    </row>
    <row r="19">
      <c r="A19" s="303">
        <v>44763.0</v>
      </c>
      <c r="B19" s="304">
        <v>702000.0</v>
      </c>
    </row>
    <row r="20">
      <c r="A20" s="303">
        <v>44764.0</v>
      </c>
      <c r="B20" s="304">
        <v>505440.0</v>
      </c>
    </row>
    <row r="21">
      <c r="A21" s="303">
        <v>44765.0</v>
      </c>
      <c r="B21" s="304">
        <v>366080.0</v>
      </c>
    </row>
    <row r="22">
      <c r="A22" s="303">
        <v>44766.0</v>
      </c>
      <c r="B22" s="304">
        <v>926640.0</v>
      </c>
    </row>
    <row r="23">
      <c r="A23" s="303">
        <v>44767.0</v>
      </c>
      <c r="B23" s="304">
        <v>631540.0</v>
      </c>
    </row>
    <row r="24">
      <c r="A24" s="303">
        <v>44768.0</v>
      </c>
      <c r="B24" s="304">
        <v>864760.0</v>
      </c>
    </row>
    <row r="25">
      <c r="A25" s="303">
        <v>44769.0</v>
      </c>
      <c r="B25" s="304">
        <v>648960.0</v>
      </c>
    </row>
    <row r="26">
      <c r="A26" s="303">
        <v>44770.0</v>
      </c>
      <c r="B26" s="304">
        <v>939640.0</v>
      </c>
    </row>
    <row r="27">
      <c r="A27" s="303">
        <v>44771.0</v>
      </c>
      <c r="B27" s="304">
        <v>1794520.0</v>
      </c>
    </row>
    <row r="28">
      <c r="A28" s="303">
        <v>44772.0</v>
      </c>
      <c r="B28" s="304">
        <v>872300.0</v>
      </c>
    </row>
    <row r="29">
      <c r="A29" s="303">
        <v>44773.0</v>
      </c>
      <c r="B29" s="304">
        <v>1087840.0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305" t="str">
        <f>"CTY CP-DT-TM HIEP BINH      Ngay: "&amp;TEXT(NOW(),"dd/mm/yyyy")</f>
        <v>CTY CP-DT-TM HIEP BINH      Ngay: 14/09/2022</v>
      </c>
      <c r="B1" s="305"/>
      <c r="C1" s="305"/>
      <c r="D1" s="306"/>
      <c r="E1" s="307"/>
      <c r="F1" s="307"/>
      <c r="G1" s="307"/>
      <c r="H1" s="307"/>
      <c r="I1" s="308"/>
      <c r="J1" s="308"/>
      <c r="K1" s="309">
        <v>10.0</v>
      </c>
      <c r="L1" s="308"/>
      <c r="M1" s="310" t="str">
        <f t="array" ref="M1">SUM(IF((K2=#REF!),#REF!))</f>
        <v>#REF!</v>
      </c>
      <c r="P1" s="307"/>
      <c r="Q1" s="307"/>
      <c r="R1" s="307"/>
      <c r="S1" s="307"/>
      <c r="T1" s="307"/>
      <c r="U1" s="307"/>
      <c r="V1" s="307"/>
      <c r="W1" s="307"/>
      <c r="X1" s="307"/>
      <c r="Y1" s="307"/>
      <c r="Z1" s="307"/>
    </row>
    <row r="2" ht="13.5" customHeight="1">
      <c r="A2" s="305" t="str">
        <f>"Ecco - Crescent Mall                 Gio:       "&amp;TEXT(NOW(),"hh:mm")</f>
        <v>Ecco - Crescent Mall                 Gio:       19:49</v>
      </c>
      <c r="B2" s="305"/>
      <c r="C2" s="305"/>
      <c r="D2" s="306"/>
      <c r="E2" s="307"/>
      <c r="F2" s="307"/>
      <c r="G2" s="307"/>
      <c r="H2" s="307"/>
      <c r="I2" s="308"/>
      <c r="J2" s="311" t="s">
        <v>230</v>
      </c>
      <c r="K2" s="308">
        <v>143.0</v>
      </c>
      <c r="L2" s="308"/>
      <c r="P2" s="307"/>
      <c r="Q2" s="307"/>
      <c r="R2" s="307"/>
      <c r="S2" s="307"/>
      <c r="T2" s="307"/>
      <c r="U2" s="307"/>
      <c r="V2" s="307"/>
      <c r="W2" s="307"/>
      <c r="X2" s="307"/>
      <c r="Y2" s="307"/>
      <c r="Z2" s="307"/>
    </row>
    <row r="3" ht="13.5" customHeight="1">
      <c r="A3" s="305" t="str">
        <f>"101 Ton Dat Tien,Quan 7     So HD: "&amp;K2</f>
        <v>101 Ton Dat Tien,Quan 7     So HD: 143</v>
      </c>
      <c r="B3" s="305"/>
      <c r="C3" s="305"/>
      <c r="D3" s="306"/>
      <c r="E3" s="307"/>
      <c r="F3" s="307"/>
      <c r="G3" s="307"/>
      <c r="H3" s="307"/>
      <c r="I3" s="308"/>
      <c r="J3" s="308"/>
      <c r="K3" s="308"/>
      <c r="L3" s="308"/>
      <c r="P3" s="307"/>
      <c r="Q3" s="307"/>
      <c r="R3" s="307"/>
      <c r="S3" s="307"/>
      <c r="T3" s="307"/>
      <c r="U3" s="307"/>
      <c r="V3" s="307"/>
      <c r="W3" s="307"/>
      <c r="X3" s="307"/>
      <c r="Y3" s="307"/>
      <c r="Z3" s="307"/>
    </row>
    <row r="4" ht="12.75" customHeight="1">
      <c r="A4" s="305" t="s">
        <v>231</v>
      </c>
      <c r="B4" s="305"/>
      <c r="C4" s="305"/>
      <c r="D4" s="306"/>
      <c r="E4" s="312"/>
      <c r="F4" s="312"/>
      <c r="G4" s="312"/>
      <c r="H4" s="312"/>
      <c r="I4" s="312"/>
      <c r="J4" s="312"/>
      <c r="K4" s="307"/>
      <c r="L4" s="312"/>
      <c r="M4" s="312"/>
      <c r="N4" s="312"/>
      <c r="O4" s="312"/>
      <c r="P4" s="312"/>
      <c r="Q4" s="312"/>
      <c r="R4" s="312"/>
      <c r="S4" s="312"/>
      <c r="T4" s="312"/>
      <c r="U4" s="312"/>
      <c r="V4" s="312"/>
      <c r="W4" s="312"/>
      <c r="X4" s="312"/>
      <c r="Y4" s="312"/>
      <c r="Z4" s="312"/>
    </row>
    <row r="5" ht="12.75" customHeight="1">
      <c r="A5" s="305"/>
      <c r="B5" s="305"/>
      <c r="C5" s="305"/>
      <c r="D5" s="305"/>
      <c r="E5" s="312"/>
      <c r="F5" s="312"/>
      <c r="G5" s="312"/>
      <c r="H5" s="312"/>
      <c r="I5" s="312"/>
      <c r="J5" s="312"/>
      <c r="K5" s="307"/>
      <c r="L5" s="312"/>
      <c r="M5" s="312"/>
      <c r="N5" s="312"/>
      <c r="O5" s="312"/>
      <c r="P5" s="312"/>
      <c r="Q5" s="312"/>
      <c r="R5" s="312"/>
      <c r="S5" s="312"/>
      <c r="T5" s="312"/>
      <c r="U5" s="312"/>
      <c r="V5" s="312"/>
      <c r="W5" s="312"/>
      <c r="X5" s="312"/>
      <c r="Y5" s="312"/>
      <c r="Z5" s="312"/>
    </row>
    <row r="6" ht="12.75" customHeight="1">
      <c r="A6" s="313" t="s">
        <v>232</v>
      </c>
      <c r="B6" s="314"/>
      <c r="C6" s="315"/>
      <c r="D6" s="315"/>
      <c r="E6" s="312"/>
      <c r="F6" s="312"/>
      <c r="G6" s="312"/>
      <c r="H6" s="312"/>
      <c r="I6" s="312"/>
      <c r="J6" s="312"/>
      <c r="K6" s="307"/>
      <c r="L6" s="312"/>
      <c r="M6" s="312"/>
      <c r="N6" s="312"/>
      <c r="O6" s="312"/>
      <c r="P6" s="312"/>
      <c r="Q6" s="312"/>
      <c r="R6" s="312"/>
      <c r="S6" s="312"/>
      <c r="T6" s="312"/>
      <c r="U6" s="312"/>
      <c r="V6" s="312"/>
      <c r="W6" s="312"/>
      <c r="X6" s="312"/>
      <c r="Y6" s="312"/>
      <c r="Z6" s="312"/>
    </row>
    <row r="7" ht="12.75" customHeight="1">
      <c r="A7" s="316" t="s">
        <v>233</v>
      </c>
      <c r="B7" s="305"/>
      <c r="C7" s="305"/>
      <c r="D7" s="305"/>
      <c r="E7" s="312"/>
      <c r="F7" s="312"/>
      <c r="G7" s="312"/>
      <c r="H7" s="312"/>
      <c r="I7" s="312"/>
      <c r="J7" s="312"/>
      <c r="K7" s="307"/>
      <c r="L7" s="312"/>
      <c r="M7" s="312"/>
      <c r="N7" s="312"/>
      <c r="O7" s="312"/>
      <c r="P7" s="312"/>
      <c r="Q7" s="312"/>
      <c r="R7" s="312"/>
      <c r="S7" s="312"/>
      <c r="T7" s="312"/>
      <c r="U7" s="312"/>
      <c r="V7" s="312"/>
      <c r="W7" s="312"/>
      <c r="X7" s="312"/>
      <c r="Y7" s="312"/>
      <c r="Z7" s="312"/>
    </row>
    <row r="8" ht="12.75" customHeight="1">
      <c r="A8" s="305" t="s">
        <v>234</v>
      </c>
      <c r="B8" s="317" t="s">
        <v>235</v>
      </c>
      <c r="C8" s="317" t="s">
        <v>236</v>
      </c>
      <c r="D8" s="306" t="s">
        <v>237</v>
      </c>
      <c r="E8" s="307"/>
      <c r="F8" s="307"/>
      <c r="G8" s="307"/>
      <c r="H8" s="307"/>
      <c r="I8" s="307"/>
      <c r="J8" s="307"/>
      <c r="K8" s="307"/>
      <c r="L8" s="307"/>
      <c r="M8" s="307"/>
      <c r="N8" s="307"/>
      <c r="O8" s="307"/>
      <c r="P8" s="307"/>
      <c r="Q8" s="307"/>
      <c r="R8" s="307"/>
      <c r="S8" s="307"/>
      <c r="T8" s="307"/>
      <c r="U8" s="307"/>
      <c r="V8" s="307"/>
      <c r="W8" s="307"/>
      <c r="X8" s="307"/>
      <c r="Y8" s="307"/>
      <c r="Z8" s="307"/>
    </row>
    <row r="9" ht="12.75" customHeight="1">
      <c r="A9" s="316" t="s">
        <v>233</v>
      </c>
      <c r="B9" s="317"/>
      <c r="C9" s="318"/>
      <c r="D9" s="319"/>
      <c r="E9" s="307"/>
      <c r="F9" s="307"/>
      <c r="G9" s="307"/>
      <c r="H9" s="307"/>
      <c r="I9" s="307"/>
      <c r="J9" s="307"/>
      <c r="K9" s="307"/>
      <c r="L9" s="307"/>
      <c r="M9" s="307"/>
      <c r="N9" s="307"/>
      <c r="O9" s="307"/>
      <c r="P9" s="307"/>
      <c r="Q9" s="307"/>
      <c r="R9" s="307"/>
      <c r="S9" s="307"/>
      <c r="T9" s="307"/>
      <c r="U9" s="307"/>
      <c r="V9" s="307"/>
      <c r="W9" s="307"/>
      <c r="X9" s="307"/>
      <c r="Y9" s="307"/>
      <c r="Z9" s="307"/>
    </row>
    <row r="10" ht="12.75" customHeight="1">
      <c r="A10" s="307"/>
      <c r="B10" s="307"/>
      <c r="C10" s="307"/>
      <c r="D10" s="307"/>
      <c r="E10" s="307"/>
      <c r="F10" s="305"/>
      <c r="G10" s="305"/>
      <c r="H10" s="305"/>
      <c r="I10" s="305"/>
      <c r="J10" s="305"/>
      <c r="K10" s="305"/>
      <c r="L10" s="305"/>
      <c r="M10" s="305"/>
      <c r="N10" s="305"/>
      <c r="O10" s="305"/>
      <c r="P10" s="305"/>
      <c r="Q10" s="305"/>
      <c r="R10" s="305"/>
      <c r="S10" s="305"/>
      <c r="T10" s="305"/>
      <c r="U10" s="305"/>
      <c r="V10" s="305"/>
      <c r="W10" s="305"/>
      <c r="X10" s="305"/>
      <c r="Y10" s="305"/>
      <c r="Z10" s="305"/>
    </row>
    <row r="11" ht="12.75" customHeight="1">
      <c r="A11" s="307"/>
      <c r="B11" s="307"/>
      <c r="C11" s="307"/>
      <c r="D11" s="307"/>
      <c r="E11" s="307"/>
      <c r="F11" s="305"/>
      <c r="G11" s="305"/>
      <c r="H11" s="305"/>
      <c r="I11" s="305"/>
      <c r="J11" s="305"/>
      <c r="K11" s="305"/>
      <c r="L11" s="305"/>
      <c r="M11" s="305"/>
      <c r="N11" s="305"/>
      <c r="O11" s="305"/>
      <c r="P11" s="305"/>
      <c r="Q11" s="305"/>
      <c r="R11" s="305"/>
      <c r="S11" s="305"/>
      <c r="T11" s="305"/>
      <c r="U11" s="305"/>
      <c r="V11" s="305"/>
      <c r="W11" s="305"/>
      <c r="X11" s="305"/>
      <c r="Y11" s="305"/>
      <c r="Z11" s="305"/>
    </row>
    <row r="12" ht="12.75" customHeight="1">
      <c r="A12" s="307"/>
      <c r="B12" s="307"/>
      <c r="C12" s="307"/>
      <c r="D12" s="307"/>
      <c r="E12" s="307"/>
      <c r="F12" s="305"/>
      <c r="G12" s="305"/>
      <c r="H12" s="305"/>
      <c r="I12" s="305"/>
      <c r="J12" s="305"/>
      <c r="K12" s="305"/>
      <c r="L12" s="305"/>
      <c r="M12" s="305"/>
      <c r="N12" s="305"/>
      <c r="O12" s="305"/>
      <c r="P12" s="305"/>
      <c r="Q12" s="305"/>
      <c r="R12" s="305"/>
      <c r="S12" s="305"/>
      <c r="T12" s="305"/>
      <c r="U12" s="305"/>
      <c r="V12" s="305"/>
      <c r="W12" s="305"/>
      <c r="X12" s="305"/>
      <c r="Y12" s="305"/>
      <c r="Z12" s="305"/>
    </row>
    <row r="13" ht="12.75" customHeight="1">
      <c r="A13" s="307"/>
      <c r="B13" s="307"/>
      <c r="C13" s="307"/>
      <c r="D13" s="307"/>
      <c r="E13" s="307"/>
      <c r="F13" s="305"/>
      <c r="G13" s="305"/>
      <c r="H13" s="305"/>
      <c r="I13" s="305"/>
      <c r="J13" s="305"/>
      <c r="K13" s="305"/>
      <c r="L13" s="305"/>
      <c r="M13" s="305"/>
      <c r="N13" s="305"/>
      <c r="O13" s="305"/>
      <c r="P13" s="305"/>
      <c r="Q13" s="305"/>
      <c r="R13" s="305"/>
      <c r="S13" s="305"/>
      <c r="T13" s="305"/>
      <c r="U13" s="305"/>
      <c r="V13" s="305"/>
      <c r="W13" s="305"/>
      <c r="X13" s="305"/>
      <c r="Y13" s="305"/>
      <c r="Z13" s="305"/>
    </row>
    <row r="14" ht="12.75" customHeight="1">
      <c r="A14" s="307"/>
      <c r="B14" s="307"/>
      <c r="C14" s="307"/>
      <c r="D14" s="307"/>
      <c r="E14" s="307"/>
      <c r="F14" s="305"/>
      <c r="G14" s="305"/>
      <c r="H14" s="305"/>
      <c r="I14" s="305"/>
      <c r="J14" s="305"/>
      <c r="K14" s="305"/>
      <c r="L14" s="305"/>
      <c r="M14" s="305"/>
      <c r="N14" s="305"/>
      <c r="O14" s="305"/>
      <c r="P14" s="305"/>
      <c r="Q14" s="305"/>
      <c r="R14" s="305"/>
      <c r="S14" s="305"/>
      <c r="T14" s="305"/>
      <c r="U14" s="305"/>
      <c r="V14" s="305"/>
      <c r="W14" s="305"/>
      <c r="X14" s="305"/>
      <c r="Y14" s="305"/>
      <c r="Z14" s="305"/>
    </row>
    <row r="15" ht="12.75" customHeight="1">
      <c r="A15" s="307"/>
      <c r="B15" s="307"/>
      <c r="C15" s="307"/>
      <c r="D15" s="307"/>
      <c r="E15" s="307"/>
      <c r="F15" s="305"/>
      <c r="G15" s="305"/>
      <c r="H15" s="305"/>
      <c r="I15" s="305"/>
      <c r="J15" s="305"/>
      <c r="K15" s="305"/>
      <c r="L15" s="305"/>
      <c r="M15" s="305"/>
      <c r="N15" s="305"/>
      <c r="O15" s="305"/>
      <c r="P15" s="305"/>
      <c r="Q15" s="305"/>
      <c r="R15" s="305"/>
      <c r="S15" s="305"/>
      <c r="T15" s="305"/>
      <c r="U15" s="305"/>
      <c r="V15" s="305"/>
      <c r="W15" s="305"/>
      <c r="X15" s="305"/>
      <c r="Y15" s="305"/>
      <c r="Z15" s="305"/>
    </row>
    <row r="16" ht="12.75" customHeight="1">
      <c r="A16" s="307"/>
      <c r="B16" s="307"/>
      <c r="C16" s="307"/>
      <c r="D16" s="307"/>
      <c r="E16" s="307"/>
      <c r="F16" s="305"/>
      <c r="G16" s="305"/>
      <c r="H16" s="305"/>
      <c r="I16" s="305"/>
      <c r="J16" s="305"/>
      <c r="K16" s="305"/>
      <c r="L16" s="305"/>
      <c r="M16" s="305"/>
      <c r="N16" s="305"/>
      <c r="O16" s="305"/>
      <c r="P16" s="305"/>
      <c r="Q16" s="305"/>
      <c r="R16" s="305"/>
      <c r="S16" s="305"/>
      <c r="T16" s="305"/>
      <c r="U16" s="305"/>
      <c r="V16" s="305"/>
      <c r="W16" s="305"/>
      <c r="X16" s="305"/>
      <c r="Y16" s="305"/>
      <c r="Z16" s="305"/>
    </row>
    <row r="17" ht="12.75" customHeight="1">
      <c r="A17" s="307"/>
      <c r="B17" s="307"/>
      <c r="C17" s="307"/>
      <c r="D17" s="307"/>
      <c r="E17" s="307"/>
      <c r="F17" s="305"/>
      <c r="G17" s="305"/>
      <c r="H17" s="305"/>
      <c r="I17" s="305"/>
      <c r="J17" s="305"/>
      <c r="K17" s="305"/>
      <c r="L17" s="305"/>
      <c r="M17" s="305"/>
      <c r="N17" s="305"/>
      <c r="O17" s="305"/>
      <c r="P17" s="305"/>
      <c r="Q17" s="305"/>
      <c r="R17" s="305"/>
      <c r="S17" s="305"/>
      <c r="T17" s="305"/>
      <c r="U17" s="305"/>
      <c r="V17" s="305"/>
      <c r="W17" s="305"/>
      <c r="X17" s="305"/>
      <c r="Y17" s="305"/>
      <c r="Z17" s="305"/>
    </row>
    <row r="18" ht="12.75" customHeight="1">
      <c r="A18" s="307"/>
      <c r="B18" s="307"/>
      <c r="C18" s="307"/>
      <c r="D18" s="307"/>
      <c r="E18" s="307"/>
      <c r="F18" s="305"/>
      <c r="G18" s="305"/>
      <c r="H18" s="305"/>
      <c r="I18" s="305"/>
      <c r="J18" s="305"/>
      <c r="K18" s="305"/>
      <c r="L18" s="305"/>
      <c r="M18" s="305"/>
      <c r="N18" s="305"/>
      <c r="O18" s="305"/>
      <c r="P18" s="305"/>
      <c r="Q18" s="305"/>
      <c r="R18" s="305"/>
      <c r="S18" s="305"/>
      <c r="T18" s="305"/>
      <c r="U18" s="305"/>
      <c r="V18" s="305"/>
      <c r="W18" s="305"/>
      <c r="X18" s="305"/>
      <c r="Y18" s="305"/>
      <c r="Z18" s="305"/>
    </row>
    <row r="19" ht="12.75" customHeight="1">
      <c r="A19" s="307"/>
      <c r="B19" s="307"/>
      <c r="C19" s="307"/>
      <c r="D19" s="307"/>
      <c r="E19" s="307"/>
      <c r="F19" s="305"/>
      <c r="G19" s="305"/>
      <c r="H19" s="305"/>
      <c r="I19" s="305"/>
      <c r="J19" s="305"/>
      <c r="K19" s="305"/>
      <c r="L19" s="305"/>
      <c r="M19" s="305"/>
      <c r="N19" s="305"/>
      <c r="O19" s="305"/>
      <c r="P19" s="305"/>
      <c r="Q19" s="305"/>
      <c r="R19" s="305"/>
      <c r="S19" s="305"/>
      <c r="T19" s="305"/>
      <c r="U19" s="305"/>
      <c r="V19" s="305"/>
      <c r="W19" s="305"/>
      <c r="X19" s="305"/>
      <c r="Y19" s="305"/>
      <c r="Z19" s="305"/>
    </row>
    <row r="20" ht="12.75" customHeight="1">
      <c r="A20" s="307"/>
      <c r="B20" s="307"/>
      <c r="C20" s="307"/>
      <c r="D20" s="307"/>
      <c r="E20" s="307"/>
      <c r="F20" s="305"/>
      <c r="G20" s="305"/>
      <c r="H20" s="305"/>
      <c r="I20" s="305"/>
      <c r="J20" s="305"/>
      <c r="K20" s="305"/>
      <c r="L20" s="305"/>
      <c r="M20" s="305"/>
      <c r="N20" s="305"/>
      <c r="O20" s="305"/>
      <c r="P20" s="305"/>
      <c r="Q20" s="305"/>
      <c r="R20" s="305"/>
      <c r="S20" s="305"/>
      <c r="T20" s="305"/>
      <c r="U20" s="305"/>
      <c r="V20" s="305"/>
      <c r="W20" s="305"/>
      <c r="X20" s="305"/>
      <c r="Y20" s="305"/>
      <c r="Z20" s="305"/>
    </row>
    <row r="21" ht="12.75" customHeight="1">
      <c r="A21" s="307"/>
      <c r="B21" s="307"/>
      <c r="C21" s="307"/>
      <c r="D21" s="307"/>
      <c r="E21" s="307"/>
      <c r="F21" s="305"/>
      <c r="G21" s="305"/>
      <c r="H21" s="305"/>
      <c r="I21" s="305"/>
      <c r="J21" s="305"/>
      <c r="K21" s="305"/>
      <c r="L21" s="305"/>
      <c r="M21" s="305"/>
      <c r="N21" s="305"/>
      <c r="O21" s="305"/>
      <c r="P21" s="305"/>
      <c r="Q21" s="305"/>
      <c r="R21" s="305"/>
      <c r="S21" s="305"/>
      <c r="T21" s="305"/>
      <c r="U21" s="305"/>
      <c r="V21" s="305"/>
      <c r="W21" s="305"/>
      <c r="X21" s="305"/>
      <c r="Y21" s="305"/>
      <c r="Z21" s="305"/>
    </row>
    <row r="22" ht="12.75" customHeight="1">
      <c r="A22" s="307"/>
      <c r="B22" s="307"/>
      <c r="C22" s="307"/>
      <c r="D22" s="307"/>
      <c r="E22" s="307"/>
      <c r="F22" s="305"/>
      <c r="G22" s="305"/>
      <c r="H22" s="305"/>
      <c r="I22" s="305"/>
      <c r="J22" s="305"/>
      <c r="K22" s="305"/>
      <c r="L22" s="305"/>
      <c r="M22" s="305"/>
      <c r="N22" s="305"/>
      <c r="O22" s="305"/>
      <c r="P22" s="305"/>
      <c r="Q22" s="305"/>
      <c r="R22" s="305"/>
      <c r="S22" s="305"/>
      <c r="T22" s="305"/>
      <c r="U22" s="305"/>
      <c r="V22" s="305"/>
      <c r="W22" s="305"/>
      <c r="X22" s="305"/>
      <c r="Y22" s="305"/>
      <c r="Z22" s="305"/>
    </row>
    <row r="23" ht="12.75" customHeight="1">
      <c r="A23" s="307"/>
      <c r="B23" s="307"/>
      <c r="C23" s="307"/>
      <c r="D23" s="307"/>
      <c r="E23" s="307"/>
      <c r="F23" s="305"/>
      <c r="G23" s="305"/>
      <c r="H23" s="305"/>
      <c r="I23" s="305"/>
      <c r="J23" s="305"/>
      <c r="K23" s="305"/>
      <c r="L23" s="305"/>
      <c r="M23" s="305"/>
      <c r="N23" s="305"/>
      <c r="O23" s="305"/>
      <c r="P23" s="305"/>
      <c r="Q23" s="305"/>
      <c r="R23" s="305"/>
      <c r="S23" s="305"/>
      <c r="T23" s="305"/>
      <c r="U23" s="305"/>
      <c r="V23" s="305"/>
      <c r="W23" s="305"/>
      <c r="X23" s="305"/>
      <c r="Y23" s="305"/>
      <c r="Z23" s="305"/>
    </row>
    <row r="24" ht="12.75" customHeight="1">
      <c r="A24" s="307"/>
      <c r="B24" s="307"/>
      <c r="C24" s="307"/>
      <c r="D24" s="307"/>
      <c r="E24" s="307"/>
      <c r="F24" s="305"/>
      <c r="G24" s="305"/>
      <c r="H24" s="305"/>
      <c r="I24" s="305"/>
      <c r="J24" s="305"/>
      <c r="K24" s="305"/>
      <c r="L24" s="305"/>
      <c r="M24" s="305"/>
      <c r="N24" s="305"/>
      <c r="O24" s="305"/>
      <c r="P24" s="305"/>
      <c r="Q24" s="305"/>
      <c r="R24" s="305"/>
      <c r="S24" s="305"/>
      <c r="T24" s="305"/>
      <c r="U24" s="305"/>
      <c r="V24" s="305"/>
      <c r="W24" s="305"/>
      <c r="X24" s="305"/>
      <c r="Y24" s="305"/>
      <c r="Z24" s="305"/>
    </row>
    <row r="25" ht="12.75" customHeight="1">
      <c r="A25" s="307"/>
      <c r="B25" s="307"/>
      <c r="C25" s="307"/>
      <c r="D25" s="307"/>
      <c r="E25" s="307"/>
      <c r="F25" s="305"/>
      <c r="G25" s="305"/>
      <c r="H25" s="305"/>
      <c r="I25" s="305"/>
      <c r="J25" s="305"/>
      <c r="K25" s="305"/>
      <c r="L25" s="305"/>
      <c r="M25" s="305"/>
      <c r="N25" s="305"/>
      <c r="O25" s="305"/>
      <c r="P25" s="305"/>
      <c r="Q25" s="305"/>
      <c r="R25" s="305"/>
      <c r="S25" s="305"/>
      <c r="T25" s="305"/>
      <c r="U25" s="305"/>
      <c r="V25" s="305"/>
      <c r="W25" s="305"/>
      <c r="X25" s="305"/>
      <c r="Y25" s="305"/>
      <c r="Z25" s="305"/>
    </row>
    <row r="26" ht="12.75" customHeight="1">
      <c r="A26" s="307"/>
      <c r="B26" s="307"/>
      <c r="C26" s="307"/>
      <c r="D26" s="307"/>
      <c r="E26" s="307"/>
      <c r="F26" s="305"/>
      <c r="G26" s="305"/>
      <c r="H26" s="305"/>
      <c r="I26" s="305"/>
      <c r="J26" s="305"/>
      <c r="K26" s="305"/>
      <c r="L26" s="305"/>
      <c r="M26" s="305"/>
      <c r="N26" s="305"/>
      <c r="O26" s="305"/>
      <c r="P26" s="305"/>
      <c r="Q26" s="305"/>
      <c r="R26" s="305"/>
      <c r="S26" s="305"/>
      <c r="T26" s="305"/>
      <c r="U26" s="305"/>
      <c r="V26" s="305"/>
      <c r="W26" s="305"/>
      <c r="X26" s="305"/>
      <c r="Y26" s="305"/>
      <c r="Z26" s="305"/>
    </row>
    <row r="27" ht="12.75" customHeight="1">
      <c r="A27" s="307"/>
      <c r="B27" s="307"/>
      <c r="C27" s="307"/>
      <c r="D27" s="307"/>
      <c r="E27" s="307"/>
      <c r="F27" s="305"/>
      <c r="G27" s="305"/>
      <c r="H27" s="305"/>
      <c r="I27" s="305"/>
      <c r="J27" s="305"/>
      <c r="K27" s="305"/>
      <c r="L27" s="305"/>
      <c r="M27" s="305"/>
      <c r="N27" s="305"/>
      <c r="O27" s="305"/>
      <c r="P27" s="305"/>
      <c r="Q27" s="305"/>
      <c r="R27" s="305"/>
      <c r="S27" s="305"/>
      <c r="T27" s="305"/>
      <c r="U27" s="305"/>
      <c r="V27" s="305"/>
      <c r="W27" s="305"/>
      <c r="X27" s="305"/>
      <c r="Y27" s="305"/>
      <c r="Z27" s="305"/>
    </row>
    <row r="28" ht="12.75" customHeight="1">
      <c r="A28" s="307"/>
      <c r="B28" s="307"/>
      <c r="C28" s="307"/>
      <c r="D28" s="307"/>
      <c r="E28" s="307"/>
      <c r="F28" s="305"/>
      <c r="G28" s="305"/>
      <c r="H28" s="305"/>
      <c r="I28" s="305"/>
      <c r="J28" s="305"/>
      <c r="K28" s="305"/>
      <c r="L28" s="305"/>
      <c r="M28" s="305"/>
      <c r="N28" s="305"/>
      <c r="O28" s="305"/>
      <c r="P28" s="305"/>
      <c r="Q28" s="305"/>
      <c r="R28" s="305"/>
      <c r="S28" s="305"/>
      <c r="T28" s="305"/>
      <c r="U28" s="305"/>
      <c r="V28" s="305"/>
      <c r="W28" s="305"/>
      <c r="X28" s="305"/>
      <c r="Y28" s="305"/>
      <c r="Z28" s="305"/>
    </row>
    <row r="29" ht="12.75" customHeight="1">
      <c r="A29" s="307"/>
      <c r="B29" s="307"/>
      <c r="C29" s="307"/>
      <c r="D29" s="307"/>
      <c r="E29" s="307"/>
      <c r="F29" s="305"/>
      <c r="G29" s="305"/>
      <c r="H29" s="305"/>
      <c r="I29" s="305"/>
      <c r="J29" s="305"/>
      <c r="K29" s="305"/>
      <c r="L29" s="305"/>
      <c r="M29" s="305"/>
      <c r="N29" s="305"/>
      <c r="O29" s="305"/>
      <c r="P29" s="305"/>
      <c r="Q29" s="305"/>
      <c r="R29" s="305"/>
      <c r="S29" s="305"/>
      <c r="T29" s="305"/>
      <c r="U29" s="305"/>
      <c r="V29" s="305"/>
      <c r="W29" s="305"/>
      <c r="X29" s="305"/>
      <c r="Y29" s="305"/>
      <c r="Z29" s="305"/>
    </row>
    <row r="30" ht="12.75" customHeight="1">
      <c r="A30" s="307"/>
      <c r="B30" s="307"/>
      <c r="C30" s="307"/>
      <c r="D30" s="307"/>
      <c r="E30" s="307"/>
      <c r="F30" s="305"/>
      <c r="G30" s="305"/>
      <c r="H30" s="305"/>
      <c r="I30" s="305"/>
      <c r="J30" s="305"/>
      <c r="K30" s="305"/>
      <c r="L30" s="305"/>
      <c r="M30" s="305"/>
      <c r="N30" s="305"/>
      <c r="O30" s="305"/>
      <c r="P30" s="305"/>
      <c r="Q30" s="305"/>
      <c r="R30" s="305"/>
      <c r="S30" s="305"/>
      <c r="T30" s="305"/>
      <c r="U30" s="305"/>
      <c r="V30" s="305"/>
      <c r="W30" s="305"/>
      <c r="X30" s="305"/>
      <c r="Y30" s="305"/>
      <c r="Z30" s="305"/>
    </row>
    <row r="31" ht="12.75" customHeight="1">
      <c r="A31" s="307"/>
      <c r="B31" s="307"/>
      <c r="C31" s="307"/>
      <c r="D31" s="307"/>
      <c r="E31" s="307"/>
      <c r="F31" s="305"/>
      <c r="G31" s="305"/>
      <c r="H31" s="305"/>
      <c r="I31" s="305"/>
      <c r="J31" s="305"/>
      <c r="K31" s="305"/>
      <c r="L31" s="305"/>
      <c r="M31" s="305"/>
      <c r="N31" s="305"/>
      <c r="O31" s="305"/>
      <c r="P31" s="305"/>
      <c r="Q31" s="305"/>
      <c r="R31" s="305"/>
      <c r="S31" s="305"/>
      <c r="T31" s="305"/>
      <c r="U31" s="305"/>
      <c r="V31" s="305"/>
      <c r="W31" s="305"/>
      <c r="X31" s="305"/>
      <c r="Y31" s="305"/>
      <c r="Z31" s="305"/>
    </row>
    <row r="32" ht="12.75" customHeight="1">
      <c r="A32" s="307"/>
      <c r="B32" s="307"/>
      <c r="C32" s="307"/>
      <c r="D32" s="307"/>
      <c r="E32" s="307"/>
      <c r="F32" s="305"/>
      <c r="G32" s="305"/>
      <c r="H32" s="305"/>
      <c r="I32" s="305"/>
      <c r="J32" s="305"/>
      <c r="K32" s="305"/>
      <c r="L32" s="305"/>
      <c r="M32" s="305"/>
      <c r="N32" s="305"/>
      <c r="O32" s="305"/>
      <c r="P32" s="305"/>
      <c r="Q32" s="305"/>
      <c r="R32" s="305"/>
      <c r="S32" s="305"/>
      <c r="T32" s="305"/>
      <c r="U32" s="305"/>
      <c r="V32" s="305"/>
      <c r="W32" s="305"/>
      <c r="X32" s="305"/>
      <c r="Y32" s="305"/>
      <c r="Z32" s="305"/>
    </row>
    <row r="33" ht="12.75" customHeight="1">
      <c r="A33" s="307"/>
      <c r="B33" s="307"/>
      <c r="C33" s="307"/>
      <c r="D33" s="307"/>
      <c r="E33" s="307"/>
      <c r="F33" s="305"/>
      <c r="G33" s="305"/>
      <c r="H33" s="305"/>
      <c r="I33" s="305"/>
      <c r="J33" s="305"/>
      <c r="K33" s="305"/>
      <c r="L33" s="305"/>
      <c r="M33" s="305"/>
      <c r="N33" s="305"/>
      <c r="O33" s="305"/>
      <c r="P33" s="305"/>
      <c r="Q33" s="305"/>
      <c r="R33" s="305"/>
      <c r="S33" s="305"/>
      <c r="T33" s="305"/>
      <c r="U33" s="305"/>
      <c r="V33" s="305"/>
      <c r="W33" s="305"/>
      <c r="X33" s="305"/>
      <c r="Y33" s="305"/>
      <c r="Z33" s="305"/>
    </row>
    <row r="34" ht="12.75" customHeight="1">
      <c r="A34" s="307"/>
      <c r="B34" s="307"/>
      <c r="C34" s="307"/>
      <c r="D34" s="307"/>
      <c r="E34" s="307"/>
      <c r="F34" s="305"/>
      <c r="G34" s="305"/>
      <c r="H34" s="305"/>
      <c r="I34" s="305"/>
      <c r="J34" s="305"/>
      <c r="K34" s="305"/>
      <c r="L34" s="305"/>
      <c r="M34" s="305"/>
      <c r="N34" s="305"/>
      <c r="O34" s="305"/>
      <c r="P34" s="305"/>
      <c r="Q34" s="305"/>
      <c r="R34" s="305"/>
      <c r="S34" s="305"/>
      <c r="T34" s="305"/>
      <c r="U34" s="305"/>
      <c r="V34" s="305"/>
      <c r="W34" s="305"/>
      <c r="X34" s="305"/>
      <c r="Y34" s="305"/>
      <c r="Z34" s="305"/>
    </row>
    <row r="35" ht="12.75" customHeight="1">
      <c r="A35" s="307"/>
      <c r="B35" s="307"/>
      <c r="C35" s="307"/>
      <c r="D35" s="307"/>
      <c r="E35" s="307"/>
      <c r="F35" s="305"/>
      <c r="G35" s="305"/>
      <c r="H35" s="305"/>
      <c r="I35" s="305"/>
      <c r="J35" s="305"/>
      <c r="K35" s="305"/>
      <c r="L35" s="305"/>
      <c r="M35" s="305"/>
      <c r="N35" s="305"/>
      <c r="O35" s="305"/>
      <c r="P35" s="305"/>
      <c r="Q35" s="305"/>
      <c r="R35" s="305"/>
      <c r="S35" s="305"/>
      <c r="T35" s="305"/>
      <c r="U35" s="305"/>
      <c r="V35" s="305"/>
      <c r="W35" s="305"/>
      <c r="X35" s="305"/>
      <c r="Y35" s="305"/>
      <c r="Z35" s="305"/>
    </row>
    <row r="36" ht="12.75" customHeight="1">
      <c r="A36" s="307"/>
      <c r="B36" s="307"/>
      <c r="C36" s="307"/>
      <c r="D36" s="307"/>
      <c r="E36" s="307"/>
      <c r="F36" s="305"/>
      <c r="G36" s="305"/>
      <c r="H36" s="305"/>
      <c r="I36" s="305"/>
      <c r="J36" s="305"/>
      <c r="K36" s="305"/>
      <c r="L36" s="305"/>
      <c r="M36" s="305"/>
      <c r="N36" s="305"/>
      <c r="O36" s="305"/>
      <c r="P36" s="305"/>
      <c r="Q36" s="305"/>
      <c r="R36" s="305"/>
      <c r="S36" s="305"/>
      <c r="T36" s="305"/>
      <c r="U36" s="305"/>
      <c r="V36" s="305"/>
      <c r="W36" s="305"/>
      <c r="X36" s="305"/>
      <c r="Y36" s="305"/>
      <c r="Z36" s="305"/>
    </row>
    <row r="37" ht="12.75" customHeight="1">
      <c r="A37" s="307"/>
      <c r="B37" s="307"/>
      <c r="C37" s="307"/>
      <c r="D37" s="307"/>
      <c r="E37" s="307"/>
      <c r="F37" s="305"/>
      <c r="G37" s="305"/>
      <c r="H37" s="305"/>
      <c r="I37" s="305"/>
      <c r="J37" s="305"/>
      <c r="K37" s="305"/>
      <c r="L37" s="305"/>
      <c r="M37" s="305"/>
      <c r="N37" s="305"/>
      <c r="O37" s="305"/>
      <c r="P37" s="305"/>
      <c r="Q37" s="305"/>
      <c r="R37" s="305"/>
      <c r="S37" s="305"/>
      <c r="T37" s="305"/>
      <c r="U37" s="305"/>
      <c r="V37" s="305"/>
      <c r="W37" s="305"/>
      <c r="X37" s="305"/>
      <c r="Y37" s="305"/>
      <c r="Z37" s="305"/>
    </row>
    <row r="38" ht="12.75" customHeight="1">
      <c r="A38" s="307"/>
      <c r="B38" s="307"/>
      <c r="C38" s="307"/>
      <c r="D38" s="307"/>
      <c r="E38" s="307"/>
      <c r="F38" s="305"/>
      <c r="G38" s="305"/>
      <c r="H38" s="305"/>
      <c r="I38" s="305"/>
      <c r="J38" s="305"/>
      <c r="K38" s="305"/>
      <c r="L38" s="305"/>
      <c r="M38" s="305"/>
      <c r="N38" s="305"/>
      <c r="O38" s="305"/>
      <c r="P38" s="305"/>
      <c r="Q38" s="305"/>
      <c r="R38" s="305"/>
      <c r="S38" s="305"/>
      <c r="T38" s="305"/>
      <c r="U38" s="305"/>
      <c r="V38" s="305"/>
      <c r="W38" s="305"/>
      <c r="X38" s="305"/>
      <c r="Y38" s="305"/>
      <c r="Z38" s="305"/>
    </row>
    <row r="39" ht="12.75" customHeight="1">
      <c r="A39" s="307"/>
      <c r="B39" s="307"/>
      <c r="C39" s="307"/>
      <c r="D39" s="307"/>
      <c r="E39" s="307"/>
      <c r="F39" s="305"/>
      <c r="G39" s="305"/>
      <c r="H39" s="305"/>
      <c r="I39" s="305"/>
      <c r="J39" s="305"/>
      <c r="K39" s="305"/>
      <c r="L39" s="305"/>
      <c r="M39" s="305"/>
      <c r="N39" s="305"/>
      <c r="O39" s="305"/>
      <c r="P39" s="305"/>
      <c r="Q39" s="305"/>
      <c r="R39" s="305"/>
      <c r="S39" s="305"/>
      <c r="T39" s="305"/>
      <c r="U39" s="305"/>
      <c r="V39" s="305"/>
      <c r="W39" s="305"/>
      <c r="X39" s="305"/>
      <c r="Y39" s="305"/>
      <c r="Z39" s="305"/>
    </row>
    <row r="40" ht="12.75" customHeight="1">
      <c r="A40" s="307"/>
      <c r="B40" s="307"/>
      <c r="C40" s="307"/>
      <c r="D40" s="307"/>
      <c r="E40" s="307"/>
      <c r="F40" s="307"/>
      <c r="G40" s="307"/>
      <c r="H40" s="307"/>
      <c r="I40" s="307"/>
      <c r="J40" s="307"/>
      <c r="K40" s="307"/>
      <c r="L40" s="307"/>
      <c r="M40" s="307"/>
      <c r="N40" s="307"/>
      <c r="O40" s="307"/>
      <c r="P40" s="307"/>
      <c r="Q40" s="307"/>
      <c r="R40" s="307"/>
      <c r="S40" s="307"/>
      <c r="T40" s="307"/>
      <c r="U40" s="307"/>
      <c r="V40" s="307"/>
      <c r="W40" s="307"/>
      <c r="X40" s="307"/>
      <c r="Y40" s="307"/>
      <c r="Z40" s="307"/>
    </row>
    <row r="41" ht="12.75" customHeight="1">
      <c r="A41" s="307"/>
      <c r="B41" s="307"/>
      <c r="C41" s="307"/>
      <c r="D41" s="307"/>
      <c r="E41" s="307"/>
      <c r="F41" s="307"/>
      <c r="G41" s="307"/>
      <c r="H41" s="307"/>
      <c r="I41" s="307"/>
      <c r="J41" s="307"/>
      <c r="K41" s="307"/>
      <c r="L41" s="307"/>
      <c r="M41" s="307"/>
      <c r="N41" s="307"/>
      <c r="O41" s="307"/>
      <c r="P41" s="307"/>
      <c r="Q41" s="307"/>
      <c r="R41" s="307"/>
      <c r="S41" s="307"/>
      <c r="T41" s="307"/>
      <c r="U41" s="307"/>
      <c r="V41" s="307"/>
      <c r="W41" s="307"/>
      <c r="X41" s="307"/>
      <c r="Y41" s="307"/>
      <c r="Z41" s="307"/>
    </row>
    <row r="42" ht="12.75" customHeight="1">
      <c r="A42" s="307"/>
      <c r="B42" s="307"/>
      <c r="C42" s="307"/>
      <c r="D42" s="307"/>
      <c r="E42" s="307"/>
      <c r="F42" s="307"/>
      <c r="G42" s="307"/>
      <c r="H42" s="307"/>
      <c r="I42" s="307"/>
      <c r="J42" s="307"/>
      <c r="K42" s="307"/>
      <c r="L42" s="307"/>
      <c r="M42" s="307"/>
      <c r="N42" s="307"/>
      <c r="O42" s="307"/>
      <c r="P42" s="307"/>
      <c r="Q42" s="307"/>
      <c r="R42" s="307"/>
      <c r="S42" s="307"/>
      <c r="T42" s="307"/>
      <c r="U42" s="307"/>
      <c r="V42" s="307"/>
      <c r="W42" s="307"/>
      <c r="X42" s="307"/>
      <c r="Y42" s="307"/>
      <c r="Z42" s="307"/>
    </row>
    <row r="43" ht="12.75" customHeight="1">
      <c r="A43" s="307"/>
      <c r="B43" s="307"/>
      <c r="C43" s="307"/>
      <c r="D43" s="307"/>
      <c r="E43" s="307"/>
      <c r="F43" s="307"/>
      <c r="G43" s="307"/>
      <c r="H43" s="307"/>
      <c r="I43" s="307"/>
      <c r="J43" s="307"/>
      <c r="K43" s="307"/>
      <c r="L43" s="307"/>
      <c r="M43" s="307"/>
      <c r="N43" s="307"/>
      <c r="O43" s="307"/>
      <c r="P43" s="307"/>
      <c r="Q43" s="307"/>
      <c r="R43" s="307"/>
      <c r="S43" s="307"/>
      <c r="T43" s="307"/>
      <c r="U43" s="307"/>
      <c r="V43" s="307"/>
      <c r="W43" s="307"/>
      <c r="X43" s="307"/>
      <c r="Y43" s="307"/>
      <c r="Z43" s="307"/>
    </row>
    <row r="44" ht="12.75" customHeight="1">
      <c r="A44" s="307"/>
      <c r="B44" s="307"/>
      <c r="C44" s="307"/>
      <c r="D44" s="307"/>
      <c r="E44" s="307"/>
      <c r="F44" s="307"/>
      <c r="G44" s="307"/>
      <c r="H44" s="307"/>
      <c r="I44" s="307"/>
      <c r="J44" s="307"/>
      <c r="K44" s="307"/>
      <c r="L44" s="307"/>
      <c r="M44" s="307"/>
      <c r="N44" s="307"/>
      <c r="O44" s="307"/>
      <c r="P44" s="307"/>
      <c r="Q44" s="307"/>
      <c r="R44" s="307"/>
      <c r="S44" s="307"/>
      <c r="T44" s="307"/>
      <c r="U44" s="307"/>
      <c r="V44" s="307"/>
      <c r="W44" s="307"/>
      <c r="X44" s="307"/>
      <c r="Y44" s="307"/>
      <c r="Z44" s="307"/>
    </row>
    <row r="45" ht="12.75" customHeight="1">
      <c r="A45" s="307"/>
      <c r="B45" s="307"/>
      <c r="C45" s="307"/>
      <c r="D45" s="307"/>
      <c r="E45" s="307"/>
      <c r="F45" s="307"/>
      <c r="G45" s="307"/>
      <c r="H45" s="307"/>
      <c r="I45" s="307"/>
      <c r="J45" s="307"/>
      <c r="K45" s="307"/>
      <c r="L45" s="307"/>
      <c r="M45" s="307"/>
      <c r="N45" s="307"/>
      <c r="O45" s="307"/>
      <c r="P45" s="307"/>
      <c r="Q45" s="307"/>
      <c r="R45" s="307"/>
      <c r="S45" s="307"/>
      <c r="T45" s="307"/>
      <c r="U45" s="307"/>
      <c r="V45" s="307"/>
      <c r="W45" s="307"/>
      <c r="X45" s="307"/>
      <c r="Y45" s="307"/>
      <c r="Z45" s="307"/>
    </row>
    <row r="46" ht="12.75" customHeight="1">
      <c r="A46" s="307"/>
      <c r="B46" s="307"/>
      <c r="C46" s="307"/>
      <c r="D46" s="307"/>
      <c r="E46" s="307"/>
      <c r="F46" s="307"/>
      <c r="G46" s="307"/>
      <c r="H46" s="307"/>
      <c r="I46" s="307"/>
      <c r="J46" s="307"/>
      <c r="K46" s="307"/>
      <c r="L46" s="307"/>
      <c r="M46" s="307"/>
      <c r="N46" s="307"/>
      <c r="O46" s="307"/>
      <c r="P46" s="307"/>
      <c r="Q46" s="307"/>
      <c r="R46" s="307"/>
      <c r="S46" s="307"/>
      <c r="T46" s="307"/>
      <c r="U46" s="307"/>
      <c r="V46" s="307"/>
      <c r="W46" s="307"/>
      <c r="X46" s="307"/>
      <c r="Y46" s="307"/>
      <c r="Z46" s="307"/>
    </row>
    <row r="47" ht="12.75" customHeight="1">
      <c r="A47" s="307"/>
      <c r="B47" s="307"/>
      <c r="C47" s="307"/>
      <c r="D47" s="307"/>
      <c r="E47" s="307"/>
      <c r="F47" s="307"/>
      <c r="G47" s="307"/>
      <c r="H47" s="307"/>
      <c r="I47" s="307"/>
      <c r="J47" s="307"/>
      <c r="K47" s="307"/>
      <c r="L47" s="307"/>
      <c r="M47" s="307"/>
      <c r="N47" s="307"/>
      <c r="O47" s="307"/>
      <c r="P47" s="307"/>
      <c r="Q47" s="307"/>
      <c r="R47" s="307"/>
      <c r="S47" s="307"/>
      <c r="T47" s="307"/>
      <c r="U47" s="307"/>
      <c r="V47" s="307"/>
      <c r="W47" s="307"/>
      <c r="X47" s="307"/>
      <c r="Y47" s="307"/>
      <c r="Z47" s="307"/>
    </row>
    <row r="48" ht="12.75" customHeight="1">
      <c r="A48" s="307"/>
      <c r="B48" s="307"/>
      <c r="C48" s="307"/>
      <c r="D48" s="307"/>
      <c r="E48" s="307"/>
      <c r="F48" s="307"/>
      <c r="G48" s="307"/>
      <c r="H48" s="307"/>
      <c r="I48" s="307"/>
      <c r="J48" s="307"/>
      <c r="K48" s="307"/>
      <c r="L48" s="307"/>
      <c r="M48" s="307"/>
      <c r="N48" s="307"/>
      <c r="O48" s="307"/>
      <c r="P48" s="307"/>
      <c r="Q48" s="307"/>
      <c r="R48" s="307"/>
      <c r="S48" s="307"/>
      <c r="T48" s="307"/>
      <c r="U48" s="307"/>
      <c r="V48" s="307"/>
      <c r="W48" s="307"/>
      <c r="X48" s="307"/>
      <c r="Y48" s="307"/>
      <c r="Z48" s="307"/>
    </row>
    <row r="49" ht="12.75" customHeight="1">
      <c r="A49" s="307"/>
      <c r="B49" s="307"/>
      <c r="C49" s="307"/>
      <c r="D49" s="307"/>
      <c r="E49" s="307"/>
      <c r="F49" s="307"/>
      <c r="G49" s="307"/>
      <c r="H49" s="307"/>
      <c r="I49" s="307"/>
      <c r="J49" s="307"/>
      <c r="K49" s="307"/>
      <c r="L49" s="307"/>
      <c r="M49" s="307"/>
      <c r="N49" s="307"/>
      <c r="O49" s="307"/>
      <c r="P49" s="307"/>
      <c r="Q49" s="307"/>
      <c r="R49" s="307"/>
      <c r="S49" s="307"/>
      <c r="T49" s="307"/>
      <c r="U49" s="307"/>
      <c r="V49" s="307"/>
      <c r="W49" s="307"/>
      <c r="X49" s="307"/>
      <c r="Y49" s="307"/>
      <c r="Z49" s="307"/>
    </row>
    <row r="50" ht="12.75" customHeight="1">
      <c r="A50" s="307"/>
      <c r="B50" s="307"/>
      <c r="C50" s="307"/>
      <c r="D50" s="307"/>
      <c r="E50" s="307"/>
      <c r="F50" s="307"/>
      <c r="G50" s="307"/>
      <c r="H50" s="307"/>
      <c r="I50" s="307"/>
      <c r="J50" s="307"/>
      <c r="K50" s="307"/>
      <c r="L50" s="307"/>
      <c r="M50" s="307"/>
      <c r="N50" s="307"/>
      <c r="O50" s="307"/>
      <c r="P50" s="307"/>
      <c r="Q50" s="307"/>
      <c r="R50" s="307"/>
      <c r="S50" s="307"/>
      <c r="T50" s="307"/>
      <c r="U50" s="307"/>
      <c r="V50" s="307"/>
      <c r="W50" s="307"/>
      <c r="X50" s="307"/>
      <c r="Y50" s="307"/>
      <c r="Z50" s="307"/>
    </row>
    <row r="51" ht="12.75" customHeight="1">
      <c r="A51" s="307"/>
      <c r="B51" s="307"/>
      <c r="C51" s="307"/>
      <c r="D51" s="307"/>
      <c r="E51" s="307"/>
      <c r="F51" s="307"/>
      <c r="G51" s="307"/>
      <c r="H51" s="307"/>
      <c r="I51" s="307"/>
      <c r="J51" s="307"/>
      <c r="K51" s="307"/>
      <c r="L51" s="307"/>
      <c r="M51" s="307"/>
      <c r="N51" s="307"/>
      <c r="O51" s="307"/>
      <c r="P51" s="307"/>
      <c r="Q51" s="307"/>
      <c r="R51" s="307"/>
      <c r="S51" s="307"/>
      <c r="T51" s="307"/>
      <c r="U51" s="307"/>
      <c r="V51" s="307"/>
      <c r="W51" s="307"/>
      <c r="X51" s="307"/>
      <c r="Y51" s="307"/>
      <c r="Z51" s="307"/>
    </row>
    <row r="52" ht="12.75" customHeight="1">
      <c r="A52" s="307"/>
      <c r="B52" s="307"/>
      <c r="C52" s="307"/>
      <c r="D52" s="307"/>
      <c r="E52" s="307"/>
      <c r="F52" s="307"/>
      <c r="G52" s="307"/>
      <c r="H52" s="307"/>
      <c r="I52" s="307"/>
      <c r="J52" s="307"/>
      <c r="K52" s="307"/>
      <c r="L52" s="307"/>
      <c r="M52" s="307"/>
      <c r="N52" s="307"/>
      <c r="O52" s="307"/>
      <c r="P52" s="307"/>
      <c r="Q52" s="307"/>
      <c r="R52" s="307"/>
      <c r="S52" s="307"/>
      <c r="T52" s="307"/>
      <c r="U52" s="307"/>
      <c r="V52" s="307"/>
      <c r="W52" s="307"/>
      <c r="X52" s="307"/>
      <c r="Y52" s="307"/>
      <c r="Z52" s="307"/>
    </row>
    <row r="53" ht="12.75" customHeight="1">
      <c r="A53" s="307"/>
      <c r="B53" s="307"/>
      <c r="C53" s="307"/>
      <c r="D53" s="307"/>
      <c r="E53" s="307"/>
      <c r="F53" s="307"/>
      <c r="G53" s="307"/>
      <c r="H53" s="307"/>
      <c r="I53" s="307"/>
      <c r="J53" s="307"/>
      <c r="K53" s="307"/>
      <c r="L53" s="307"/>
      <c r="M53" s="307"/>
      <c r="N53" s="307"/>
      <c r="O53" s="307"/>
      <c r="P53" s="307"/>
      <c r="Q53" s="307"/>
      <c r="R53" s="307"/>
      <c r="S53" s="307"/>
      <c r="T53" s="307"/>
      <c r="U53" s="307"/>
      <c r="V53" s="307"/>
      <c r="W53" s="307"/>
      <c r="X53" s="307"/>
      <c r="Y53" s="307"/>
      <c r="Z53" s="307"/>
    </row>
    <row r="54" ht="12.75" customHeight="1">
      <c r="A54" s="307"/>
      <c r="B54" s="307"/>
      <c r="C54" s="307"/>
      <c r="D54" s="307"/>
      <c r="E54" s="307"/>
      <c r="F54" s="307"/>
      <c r="G54" s="307"/>
      <c r="H54" s="307"/>
      <c r="I54" s="307"/>
      <c r="J54" s="307"/>
      <c r="K54" s="307"/>
      <c r="L54" s="307"/>
      <c r="M54" s="307"/>
      <c r="N54" s="307"/>
      <c r="O54" s="307"/>
      <c r="P54" s="307"/>
      <c r="Q54" s="307"/>
      <c r="R54" s="307"/>
      <c r="S54" s="307"/>
      <c r="T54" s="307"/>
      <c r="U54" s="307"/>
      <c r="V54" s="307"/>
      <c r="W54" s="307"/>
      <c r="X54" s="307"/>
      <c r="Y54" s="307"/>
      <c r="Z54" s="307"/>
    </row>
    <row r="55" ht="12.75" customHeight="1">
      <c r="A55" s="307"/>
      <c r="B55" s="307"/>
      <c r="C55" s="307"/>
      <c r="D55" s="307"/>
      <c r="E55" s="307"/>
      <c r="F55" s="307"/>
      <c r="G55" s="307"/>
      <c r="H55" s="307"/>
      <c r="I55" s="307"/>
      <c r="J55" s="307"/>
      <c r="K55" s="307"/>
      <c r="L55" s="307"/>
      <c r="M55" s="307"/>
      <c r="N55" s="307"/>
      <c r="O55" s="307"/>
      <c r="P55" s="307"/>
      <c r="Q55" s="307"/>
      <c r="R55" s="307"/>
      <c r="S55" s="307"/>
      <c r="T55" s="307"/>
      <c r="U55" s="307"/>
      <c r="V55" s="307"/>
      <c r="W55" s="307"/>
      <c r="X55" s="307"/>
      <c r="Y55" s="307"/>
      <c r="Z55" s="307"/>
    </row>
    <row r="56" ht="12.75" customHeight="1">
      <c r="A56" s="307"/>
      <c r="B56" s="307"/>
      <c r="C56" s="307"/>
      <c r="D56" s="307"/>
      <c r="E56" s="307"/>
      <c r="F56" s="307"/>
      <c r="G56" s="307"/>
      <c r="H56" s="307"/>
      <c r="I56" s="307"/>
      <c r="J56" s="307"/>
      <c r="K56" s="307"/>
      <c r="L56" s="307"/>
      <c r="M56" s="307"/>
      <c r="N56" s="307"/>
      <c r="O56" s="307"/>
      <c r="P56" s="307"/>
      <c r="Q56" s="307"/>
      <c r="R56" s="307"/>
      <c r="S56" s="307"/>
      <c r="T56" s="307"/>
      <c r="U56" s="307"/>
      <c r="V56" s="307"/>
      <c r="W56" s="307"/>
      <c r="X56" s="307"/>
      <c r="Y56" s="307"/>
      <c r="Z56" s="307"/>
    </row>
    <row r="57" ht="12.75" customHeight="1">
      <c r="A57" s="307"/>
      <c r="B57" s="307"/>
      <c r="C57" s="307"/>
      <c r="D57" s="307"/>
      <c r="E57" s="307"/>
      <c r="F57" s="307"/>
      <c r="G57" s="307"/>
      <c r="H57" s="307"/>
      <c r="I57" s="307"/>
      <c r="J57" s="307"/>
      <c r="K57" s="307"/>
      <c r="L57" s="307"/>
      <c r="M57" s="307"/>
      <c r="N57" s="307"/>
      <c r="O57" s="307"/>
      <c r="P57" s="307"/>
      <c r="Q57" s="307"/>
      <c r="R57" s="307"/>
      <c r="S57" s="307"/>
      <c r="T57" s="307"/>
      <c r="U57" s="307"/>
      <c r="V57" s="307"/>
      <c r="W57" s="307"/>
      <c r="X57" s="307"/>
      <c r="Y57" s="307"/>
      <c r="Z57" s="307"/>
    </row>
    <row r="58" ht="12.75" customHeight="1">
      <c r="A58" s="307"/>
      <c r="B58" s="307"/>
      <c r="C58" s="307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7"/>
      <c r="O58" s="307"/>
      <c r="P58" s="307"/>
      <c r="Q58" s="307"/>
      <c r="R58" s="307"/>
      <c r="S58" s="307"/>
      <c r="T58" s="307"/>
      <c r="U58" s="307"/>
      <c r="V58" s="307"/>
      <c r="W58" s="307"/>
      <c r="X58" s="307"/>
      <c r="Y58" s="307"/>
      <c r="Z58" s="307"/>
    </row>
    <row r="59" ht="12.75" customHeight="1">
      <c r="A59" s="307"/>
      <c r="B59" s="307"/>
      <c r="C59" s="307"/>
      <c r="D59" s="307"/>
      <c r="E59" s="307"/>
      <c r="F59" s="307"/>
      <c r="G59" s="307"/>
      <c r="H59" s="307"/>
      <c r="I59" s="307"/>
      <c r="J59" s="307"/>
      <c r="K59" s="307"/>
      <c r="L59" s="307"/>
      <c r="M59" s="307"/>
      <c r="N59" s="307"/>
      <c r="O59" s="307"/>
      <c r="P59" s="307"/>
      <c r="Q59" s="307"/>
      <c r="R59" s="307"/>
      <c r="S59" s="307"/>
      <c r="T59" s="307"/>
      <c r="U59" s="307"/>
      <c r="V59" s="307"/>
      <c r="W59" s="307"/>
      <c r="X59" s="307"/>
      <c r="Y59" s="307"/>
      <c r="Z59" s="307"/>
    </row>
    <row r="60" ht="12.75" customHeight="1">
      <c r="A60" s="307"/>
      <c r="B60" s="307"/>
      <c r="C60" s="307"/>
      <c r="D60" s="307"/>
      <c r="E60" s="307"/>
      <c r="F60" s="307"/>
      <c r="G60" s="307"/>
      <c r="H60" s="307"/>
      <c r="I60" s="307"/>
      <c r="J60" s="307"/>
      <c r="K60" s="307"/>
      <c r="L60" s="307"/>
      <c r="M60" s="307"/>
      <c r="N60" s="307"/>
      <c r="O60" s="307"/>
      <c r="P60" s="307"/>
      <c r="Q60" s="307"/>
      <c r="R60" s="307"/>
      <c r="S60" s="307"/>
      <c r="T60" s="307"/>
      <c r="U60" s="307"/>
      <c r="V60" s="307"/>
      <c r="W60" s="307"/>
      <c r="X60" s="307"/>
      <c r="Y60" s="307"/>
      <c r="Z60" s="307"/>
    </row>
    <row r="61" ht="12.75" customHeight="1">
      <c r="A61" s="307"/>
      <c r="B61" s="307"/>
      <c r="C61" s="307"/>
      <c r="D61" s="307"/>
      <c r="E61" s="307"/>
      <c r="F61" s="307"/>
      <c r="G61" s="307"/>
      <c r="H61" s="307"/>
      <c r="I61" s="307"/>
      <c r="J61" s="307"/>
      <c r="K61" s="307"/>
      <c r="L61" s="307"/>
      <c r="M61" s="307"/>
      <c r="N61" s="307"/>
      <c r="O61" s="307"/>
      <c r="P61" s="307"/>
      <c r="Q61" s="307"/>
      <c r="R61" s="307"/>
      <c r="S61" s="307"/>
      <c r="T61" s="307"/>
      <c r="U61" s="307"/>
      <c r="V61" s="307"/>
      <c r="W61" s="307"/>
      <c r="X61" s="307"/>
      <c r="Y61" s="307"/>
      <c r="Z61" s="307"/>
    </row>
    <row r="62" ht="12.75" customHeight="1">
      <c r="A62" s="307"/>
      <c r="B62" s="307"/>
      <c r="C62" s="307"/>
      <c r="D62" s="307"/>
      <c r="E62" s="307"/>
      <c r="F62" s="307"/>
      <c r="G62" s="307"/>
      <c r="H62" s="307"/>
      <c r="I62" s="307"/>
      <c r="J62" s="307"/>
      <c r="K62" s="307"/>
      <c r="L62" s="307"/>
      <c r="M62" s="307"/>
      <c r="N62" s="307"/>
      <c r="O62" s="307"/>
      <c r="P62" s="307"/>
      <c r="Q62" s="307"/>
      <c r="R62" s="307"/>
      <c r="S62" s="307"/>
      <c r="T62" s="307"/>
      <c r="U62" s="307"/>
      <c r="V62" s="307"/>
      <c r="W62" s="307"/>
      <c r="X62" s="307"/>
      <c r="Y62" s="307"/>
      <c r="Z62" s="307"/>
    </row>
    <row r="63" ht="12.75" customHeight="1">
      <c r="A63" s="307"/>
      <c r="B63" s="307"/>
      <c r="C63" s="307"/>
      <c r="D63" s="307"/>
      <c r="E63" s="307"/>
      <c r="F63" s="307"/>
      <c r="G63" s="307"/>
      <c r="H63" s="307"/>
      <c r="I63" s="307"/>
      <c r="J63" s="307"/>
      <c r="K63" s="307"/>
      <c r="L63" s="307"/>
      <c r="M63" s="307"/>
      <c r="N63" s="307"/>
      <c r="O63" s="307"/>
      <c r="P63" s="307"/>
      <c r="Q63" s="307"/>
      <c r="R63" s="307"/>
      <c r="S63" s="307"/>
      <c r="T63" s="307"/>
      <c r="U63" s="307"/>
      <c r="V63" s="307"/>
      <c r="W63" s="307"/>
      <c r="X63" s="307"/>
      <c r="Y63" s="307"/>
      <c r="Z63" s="307"/>
    </row>
    <row r="64" ht="12.75" customHeight="1">
      <c r="A64" s="307"/>
      <c r="B64" s="307"/>
      <c r="C64" s="307"/>
      <c r="D64" s="307"/>
      <c r="E64" s="307"/>
      <c r="F64" s="307"/>
      <c r="G64" s="307"/>
      <c r="H64" s="307"/>
      <c r="I64" s="307"/>
      <c r="J64" s="307"/>
      <c r="K64" s="307"/>
      <c r="L64" s="307"/>
      <c r="M64" s="307"/>
      <c r="N64" s="307"/>
      <c r="O64" s="307"/>
      <c r="P64" s="307"/>
      <c r="Q64" s="307"/>
      <c r="R64" s="307"/>
      <c r="S64" s="307"/>
      <c r="T64" s="307"/>
      <c r="U64" s="307"/>
      <c r="V64" s="307"/>
      <c r="W64" s="307"/>
      <c r="X64" s="307"/>
      <c r="Y64" s="307"/>
      <c r="Z64" s="307"/>
    </row>
    <row r="65" ht="12.75" customHeight="1">
      <c r="A65" s="307"/>
      <c r="B65" s="307"/>
      <c r="C65" s="307"/>
      <c r="D65" s="307"/>
      <c r="E65" s="307"/>
      <c r="F65" s="307"/>
      <c r="G65" s="307"/>
      <c r="H65" s="307"/>
      <c r="I65" s="307"/>
      <c r="J65" s="307"/>
      <c r="K65" s="307"/>
      <c r="L65" s="307"/>
      <c r="M65" s="307"/>
      <c r="N65" s="307"/>
      <c r="O65" s="307"/>
      <c r="P65" s="307"/>
      <c r="Q65" s="307"/>
      <c r="R65" s="307"/>
      <c r="S65" s="307"/>
      <c r="T65" s="307"/>
      <c r="U65" s="307"/>
      <c r="V65" s="307"/>
      <c r="W65" s="307"/>
      <c r="X65" s="307"/>
      <c r="Y65" s="307"/>
      <c r="Z65" s="307"/>
    </row>
    <row r="66" ht="12.75" customHeight="1">
      <c r="A66" s="307"/>
      <c r="B66" s="307"/>
      <c r="C66" s="307"/>
      <c r="D66" s="307"/>
      <c r="E66" s="307"/>
      <c r="F66" s="307"/>
      <c r="G66" s="307"/>
      <c r="H66" s="307"/>
      <c r="I66" s="307"/>
      <c r="J66" s="307"/>
      <c r="K66" s="307"/>
      <c r="L66" s="307"/>
      <c r="M66" s="307"/>
      <c r="N66" s="307"/>
      <c r="O66" s="307"/>
      <c r="P66" s="307"/>
      <c r="Q66" s="307"/>
      <c r="R66" s="307"/>
      <c r="S66" s="307"/>
      <c r="T66" s="307"/>
      <c r="U66" s="307"/>
      <c r="V66" s="307"/>
      <c r="W66" s="307"/>
      <c r="X66" s="307"/>
      <c r="Y66" s="307"/>
      <c r="Z66" s="307"/>
    </row>
    <row r="67" ht="12.75" customHeight="1">
      <c r="A67" s="307"/>
      <c r="B67" s="307"/>
      <c r="C67" s="307"/>
      <c r="D67" s="307"/>
      <c r="E67" s="307"/>
      <c r="F67" s="307"/>
      <c r="G67" s="307"/>
      <c r="H67" s="307"/>
      <c r="I67" s="307"/>
      <c r="J67" s="307"/>
      <c r="K67" s="307"/>
      <c r="L67" s="307"/>
      <c r="M67" s="307"/>
      <c r="N67" s="307"/>
      <c r="O67" s="307"/>
      <c r="P67" s="307"/>
      <c r="Q67" s="307"/>
      <c r="R67" s="307"/>
      <c r="S67" s="307"/>
      <c r="T67" s="307"/>
      <c r="U67" s="307"/>
      <c r="V67" s="307"/>
      <c r="W67" s="307"/>
      <c r="X67" s="307"/>
      <c r="Y67" s="307"/>
      <c r="Z67" s="307"/>
    </row>
    <row r="68" ht="12.75" customHeight="1">
      <c r="A68" s="307"/>
      <c r="B68" s="307"/>
      <c r="C68" s="307"/>
      <c r="D68" s="307"/>
      <c r="E68" s="307"/>
      <c r="F68" s="307"/>
      <c r="G68" s="307"/>
      <c r="H68" s="307"/>
      <c r="I68" s="307"/>
      <c r="J68" s="307"/>
      <c r="K68" s="307"/>
      <c r="L68" s="307"/>
      <c r="M68" s="307"/>
      <c r="N68" s="307"/>
      <c r="O68" s="307"/>
      <c r="P68" s="307"/>
      <c r="Q68" s="307"/>
      <c r="R68" s="307"/>
      <c r="S68" s="307"/>
      <c r="T68" s="307"/>
      <c r="U68" s="307"/>
      <c r="V68" s="307"/>
      <c r="W68" s="307"/>
      <c r="X68" s="307"/>
      <c r="Y68" s="307"/>
      <c r="Z68" s="307"/>
    </row>
    <row r="69" ht="12.75" customHeight="1">
      <c r="A69" s="307"/>
      <c r="B69" s="307"/>
      <c r="C69" s="307"/>
      <c r="D69" s="307"/>
      <c r="E69" s="307"/>
      <c r="F69" s="307"/>
      <c r="G69" s="307"/>
      <c r="H69" s="307"/>
      <c r="I69" s="307"/>
      <c r="J69" s="307"/>
      <c r="K69" s="307"/>
      <c r="L69" s="307"/>
      <c r="M69" s="307"/>
      <c r="N69" s="307"/>
      <c r="O69" s="307"/>
      <c r="P69" s="307"/>
      <c r="Q69" s="307"/>
      <c r="R69" s="307"/>
      <c r="S69" s="307"/>
      <c r="T69" s="307"/>
      <c r="U69" s="307"/>
      <c r="V69" s="307"/>
      <c r="W69" s="307"/>
      <c r="X69" s="307"/>
      <c r="Y69" s="307"/>
      <c r="Z69" s="307"/>
    </row>
    <row r="70" ht="12.75" customHeight="1">
      <c r="A70" s="307"/>
      <c r="B70" s="307"/>
      <c r="C70" s="307"/>
      <c r="D70" s="307"/>
      <c r="E70" s="307"/>
      <c r="F70" s="307"/>
      <c r="G70" s="307"/>
      <c r="H70" s="307"/>
      <c r="I70" s="307"/>
      <c r="J70" s="307"/>
      <c r="K70" s="307"/>
      <c r="L70" s="307"/>
      <c r="M70" s="307"/>
      <c r="N70" s="307"/>
      <c r="O70" s="307"/>
      <c r="P70" s="307"/>
      <c r="Q70" s="307"/>
      <c r="R70" s="307"/>
      <c r="S70" s="307"/>
      <c r="T70" s="307"/>
      <c r="U70" s="307"/>
      <c r="V70" s="307"/>
      <c r="W70" s="307"/>
      <c r="X70" s="307"/>
      <c r="Y70" s="307"/>
      <c r="Z70" s="307"/>
    </row>
    <row r="71" ht="12.75" customHeight="1">
      <c r="A71" s="307"/>
      <c r="B71" s="307"/>
      <c r="C71" s="307"/>
      <c r="D71" s="307"/>
      <c r="E71" s="307"/>
      <c r="F71" s="307"/>
      <c r="G71" s="307"/>
      <c r="H71" s="307"/>
      <c r="I71" s="307"/>
      <c r="J71" s="307"/>
      <c r="K71" s="307"/>
      <c r="L71" s="307"/>
      <c r="M71" s="307"/>
      <c r="N71" s="307"/>
      <c r="O71" s="307"/>
      <c r="P71" s="307"/>
      <c r="Q71" s="307"/>
      <c r="R71" s="307"/>
      <c r="S71" s="307"/>
      <c r="T71" s="307"/>
      <c r="U71" s="307"/>
      <c r="V71" s="307"/>
      <c r="W71" s="307"/>
      <c r="X71" s="307"/>
      <c r="Y71" s="307"/>
      <c r="Z71" s="307"/>
    </row>
    <row r="72" ht="12.75" customHeight="1">
      <c r="A72" s="307"/>
      <c r="B72" s="307"/>
      <c r="C72" s="307"/>
      <c r="D72" s="307"/>
      <c r="E72" s="307"/>
      <c r="F72" s="307"/>
      <c r="G72" s="307"/>
      <c r="H72" s="307"/>
      <c r="I72" s="307"/>
      <c r="J72" s="307"/>
      <c r="K72" s="307"/>
      <c r="L72" s="307"/>
      <c r="M72" s="307"/>
      <c r="N72" s="307"/>
      <c r="O72" s="307"/>
      <c r="P72" s="307"/>
      <c r="Q72" s="307"/>
      <c r="R72" s="307"/>
      <c r="S72" s="307"/>
      <c r="T72" s="307"/>
      <c r="U72" s="307"/>
      <c r="V72" s="307"/>
      <c r="W72" s="307"/>
      <c r="X72" s="307"/>
      <c r="Y72" s="307"/>
      <c r="Z72" s="307"/>
    </row>
    <row r="73" ht="12.75" customHeight="1">
      <c r="A73" s="307"/>
      <c r="B73" s="307"/>
      <c r="C73" s="307"/>
      <c r="D73" s="307"/>
      <c r="E73" s="307"/>
      <c r="F73" s="307"/>
      <c r="G73" s="307"/>
      <c r="H73" s="307"/>
      <c r="I73" s="307"/>
      <c r="J73" s="307"/>
      <c r="K73" s="307"/>
      <c r="L73" s="307"/>
      <c r="M73" s="307"/>
      <c r="N73" s="307"/>
      <c r="O73" s="307"/>
      <c r="P73" s="307"/>
      <c r="Q73" s="307"/>
      <c r="R73" s="307"/>
      <c r="S73" s="307"/>
      <c r="T73" s="307"/>
      <c r="U73" s="307"/>
      <c r="V73" s="307"/>
      <c r="W73" s="307"/>
      <c r="X73" s="307"/>
      <c r="Y73" s="307"/>
      <c r="Z73" s="307"/>
    </row>
    <row r="74" ht="12.75" customHeight="1">
      <c r="A74" s="307"/>
      <c r="B74" s="307"/>
      <c r="C74" s="307"/>
      <c r="D74" s="307"/>
      <c r="E74" s="307"/>
      <c r="F74" s="307"/>
      <c r="G74" s="307"/>
      <c r="H74" s="307"/>
      <c r="I74" s="307"/>
      <c r="J74" s="307"/>
      <c r="K74" s="307"/>
      <c r="L74" s="307"/>
      <c r="M74" s="307"/>
      <c r="N74" s="307"/>
      <c r="O74" s="307"/>
      <c r="P74" s="307"/>
      <c r="Q74" s="307"/>
      <c r="R74" s="307"/>
      <c r="S74" s="307"/>
      <c r="T74" s="307"/>
      <c r="U74" s="307"/>
      <c r="V74" s="307"/>
      <c r="W74" s="307"/>
      <c r="X74" s="307"/>
      <c r="Y74" s="307"/>
      <c r="Z74" s="307"/>
    </row>
    <row r="75" ht="12.75" customHeight="1">
      <c r="A75" s="307"/>
      <c r="B75" s="307"/>
      <c r="C75" s="307"/>
      <c r="D75" s="307"/>
      <c r="E75" s="307"/>
      <c r="F75" s="307"/>
      <c r="G75" s="307"/>
      <c r="H75" s="307"/>
      <c r="I75" s="307"/>
      <c r="J75" s="307"/>
      <c r="K75" s="307"/>
      <c r="L75" s="307"/>
      <c r="M75" s="307"/>
      <c r="N75" s="307"/>
      <c r="O75" s="307"/>
      <c r="P75" s="307"/>
      <c r="Q75" s="307"/>
      <c r="R75" s="307"/>
      <c r="S75" s="307"/>
      <c r="T75" s="307"/>
      <c r="U75" s="307"/>
      <c r="V75" s="307"/>
      <c r="W75" s="307"/>
      <c r="X75" s="307"/>
      <c r="Y75" s="307"/>
      <c r="Z75" s="307"/>
    </row>
    <row r="76" ht="12.75" customHeight="1">
      <c r="A76" s="307"/>
      <c r="B76" s="307"/>
      <c r="C76" s="307"/>
      <c r="D76" s="307"/>
      <c r="E76" s="307"/>
      <c r="F76" s="307"/>
      <c r="G76" s="307"/>
      <c r="H76" s="307"/>
      <c r="I76" s="307"/>
      <c r="J76" s="307"/>
      <c r="K76" s="307"/>
      <c r="L76" s="307"/>
      <c r="M76" s="307"/>
      <c r="N76" s="307"/>
      <c r="O76" s="307"/>
      <c r="P76" s="307"/>
      <c r="Q76" s="307"/>
      <c r="R76" s="307"/>
      <c r="S76" s="307"/>
      <c r="T76" s="307"/>
      <c r="U76" s="307"/>
      <c r="V76" s="307"/>
      <c r="W76" s="307"/>
      <c r="X76" s="307"/>
      <c r="Y76" s="307"/>
      <c r="Z76" s="307"/>
    </row>
    <row r="77" ht="12.75" customHeight="1">
      <c r="A77" s="307"/>
      <c r="B77" s="307"/>
      <c r="C77" s="307"/>
      <c r="D77" s="307"/>
      <c r="E77" s="307"/>
      <c r="F77" s="307"/>
      <c r="G77" s="307"/>
      <c r="H77" s="307"/>
      <c r="I77" s="307"/>
      <c r="J77" s="307"/>
      <c r="K77" s="307"/>
      <c r="L77" s="307"/>
      <c r="M77" s="307"/>
      <c r="N77" s="307"/>
      <c r="O77" s="307"/>
      <c r="P77" s="307"/>
      <c r="Q77" s="307"/>
      <c r="R77" s="307"/>
      <c r="S77" s="307"/>
      <c r="T77" s="307"/>
      <c r="U77" s="307"/>
      <c r="V77" s="307"/>
      <c r="W77" s="307"/>
      <c r="X77" s="307"/>
      <c r="Y77" s="307"/>
      <c r="Z77" s="307"/>
    </row>
    <row r="78" ht="12.75" customHeight="1">
      <c r="A78" s="307"/>
      <c r="B78" s="307"/>
      <c r="C78" s="307"/>
      <c r="D78" s="307"/>
      <c r="E78" s="307"/>
      <c r="F78" s="307"/>
      <c r="G78" s="307"/>
      <c r="H78" s="307"/>
      <c r="I78" s="307"/>
      <c r="J78" s="307"/>
      <c r="K78" s="307"/>
      <c r="L78" s="307"/>
      <c r="M78" s="307"/>
      <c r="N78" s="307"/>
      <c r="O78" s="307"/>
      <c r="P78" s="307"/>
      <c r="Q78" s="307"/>
      <c r="R78" s="307"/>
      <c r="S78" s="307"/>
      <c r="T78" s="307"/>
      <c r="U78" s="307"/>
      <c r="V78" s="307"/>
      <c r="W78" s="307"/>
      <c r="X78" s="307"/>
      <c r="Y78" s="307"/>
      <c r="Z78" s="307"/>
    </row>
    <row r="79" ht="12.75" customHeight="1">
      <c r="A79" s="307"/>
      <c r="B79" s="307"/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/>
      <c r="Q79" s="307"/>
      <c r="R79" s="307"/>
      <c r="S79" s="307"/>
      <c r="T79" s="307"/>
      <c r="U79" s="307"/>
      <c r="V79" s="307"/>
      <c r="W79" s="307"/>
      <c r="X79" s="307"/>
      <c r="Y79" s="307"/>
      <c r="Z79" s="307"/>
    </row>
    <row r="80" ht="12.75" customHeight="1">
      <c r="A80" s="307"/>
      <c r="B80" s="307"/>
      <c r="C80" s="307"/>
      <c r="D80" s="307"/>
      <c r="E80" s="307"/>
      <c r="F80" s="307"/>
      <c r="G80" s="307"/>
      <c r="H80" s="307"/>
      <c r="I80" s="307"/>
      <c r="J80" s="307"/>
      <c r="K80" s="307"/>
      <c r="L80" s="307"/>
      <c r="M80" s="307"/>
      <c r="N80" s="307"/>
      <c r="O80" s="307"/>
      <c r="P80" s="307"/>
      <c r="Q80" s="307"/>
      <c r="R80" s="307"/>
      <c r="S80" s="307"/>
      <c r="T80" s="307"/>
      <c r="U80" s="307"/>
      <c r="V80" s="307"/>
      <c r="W80" s="307"/>
      <c r="X80" s="307"/>
      <c r="Y80" s="307"/>
      <c r="Z80" s="307"/>
    </row>
    <row r="81" ht="12.75" customHeight="1">
      <c r="A81" s="307"/>
      <c r="B81" s="307"/>
      <c r="C81" s="307"/>
      <c r="D81" s="307"/>
      <c r="E81" s="307"/>
      <c r="F81" s="307"/>
      <c r="G81" s="307"/>
      <c r="H81" s="307"/>
      <c r="I81" s="307"/>
      <c r="J81" s="307"/>
      <c r="K81" s="307"/>
      <c r="L81" s="307"/>
      <c r="M81" s="307"/>
      <c r="N81" s="307"/>
      <c r="O81" s="307"/>
      <c r="P81" s="307"/>
      <c r="Q81" s="307"/>
      <c r="R81" s="307"/>
      <c r="S81" s="307"/>
      <c r="T81" s="307"/>
      <c r="U81" s="307"/>
      <c r="V81" s="307"/>
      <c r="W81" s="307"/>
      <c r="X81" s="307"/>
      <c r="Y81" s="307"/>
      <c r="Z81" s="307"/>
    </row>
    <row r="82" ht="12.75" customHeight="1">
      <c r="A82" s="307"/>
      <c r="B82" s="307"/>
      <c r="C82" s="307"/>
      <c r="D82" s="307"/>
      <c r="E82" s="307"/>
      <c r="F82" s="307"/>
      <c r="G82" s="307"/>
      <c r="H82" s="307"/>
      <c r="I82" s="307"/>
      <c r="J82" s="307"/>
      <c r="K82" s="307"/>
      <c r="L82" s="307"/>
      <c r="M82" s="307"/>
      <c r="N82" s="307"/>
      <c r="O82" s="307"/>
      <c r="P82" s="307"/>
      <c r="Q82" s="307"/>
      <c r="R82" s="307"/>
      <c r="S82" s="307"/>
      <c r="T82" s="307"/>
      <c r="U82" s="307"/>
      <c r="V82" s="307"/>
      <c r="W82" s="307"/>
      <c r="X82" s="307"/>
      <c r="Y82" s="307"/>
      <c r="Z82" s="307"/>
    </row>
    <row r="83" ht="12.75" customHeight="1">
      <c r="A83" s="307"/>
      <c r="B83" s="307"/>
      <c r="C83" s="307"/>
      <c r="D83" s="307"/>
      <c r="E83" s="307"/>
      <c r="F83" s="307"/>
      <c r="G83" s="307"/>
      <c r="H83" s="307"/>
      <c r="I83" s="307"/>
      <c r="J83" s="307"/>
      <c r="K83" s="307"/>
      <c r="L83" s="307"/>
      <c r="M83" s="307"/>
      <c r="N83" s="307"/>
      <c r="O83" s="307"/>
      <c r="P83" s="307"/>
      <c r="Q83" s="307"/>
      <c r="R83" s="307"/>
      <c r="S83" s="307"/>
      <c r="T83" s="307"/>
      <c r="U83" s="307"/>
      <c r="V83" s="307"/>
      <c r="W83" s="307"/>
      <c r="X83" s="307"/>
      <c r="Y83" s="307"/>
      <c r="Z83" s="307"/>
    </row>
    <row r="84" ht="12.75" customHeight="1">
      <c r="A84" s="307"/>
      <c r="B84" s="307"/>
      <c r="C84" s="307"/>
      <c r="D84" s="307"/>
      <c r="E84" s="307"/>
      <c r="F84" s="307"/>
      <c r="G84" s="307"/>
      <c r="H84" s="307"/>
      <c r="I84" s="307"/>
      <c r="J84" s="307"/>
      <c r="K84" s="307"/>
      <c r="L84" s="307"/>
      <c r="M84" s="307"/>
      <c r="N84" s="307"/>
      <c r="O84" s="307"/>
      <c r="P84" s="307"/>
      <c r="Q84" s="307"/>
      <c r="R84" s="307"/>
      <c r="S84" s="307"/>
      <c r="T84" s="307"/>
      <c r="U84" s="307"/>
      <c r="V84" s="307"/>
      <c r="W84" s="307"/>
      <c r="X84" s="307"/>
      <c r="Y84" s="307"/>
      <c r="Z84" s="307"/>
    </row>
    <row r="85" ht="12.75" customHeight="1">
      <c r="A85" s="307"/>
      <c r="B85" s="307"/>
      <c r="C85" s="307"/>
      <c r="D85" s="307"/>
      <c r="E85" s="307"/>
      <c r="F85" s="307"/>
      <c r="G85" s="307"/>
      <c r="H85" s="307"/>
      <c r="I85" s="307"/>
      <c r="J85" s="307"/>
      <c r="K85" s="307"/>
      <c r="L85" s="307"/>
      <c r="M85" s="307"/>
      <c r="N85" s="307"/>
      <c r="O85" s="307"/>
      <c r="P85" s="307"/>
      <c r="Q85" s="307"/>
      <c r="R85" s="307"/>
      <c r="S85" s="307"/>
      <c r="T85" s="307"/>
      <c r="U85" s="307"/>
      <c r="V85" s="307"/>
      <c r="W85" s="307"/>
      <c r="X85" s="307"/>
      <c r="Y85" s="307"/>
      <c r="Z85" s="307"/>
    </row>
    <row r="86" ht="12.75" customHeight="1">
      <c r="A86" s="307"/>
      <c r="B86" s="307"/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/>
      <c r="Q86" s="307"/>
      <c r="R86" s="307"/>
      <c r="S86" s="307"/>
      <c r="T86" s="307"/>
      <c r="U86" s="307"/>
      <c r="V86" s="307"/>
      <c r="W86" s="307"/>
      <c r="X86" s="307"/>
      <c r="Y86" s="307"/>
      <c r="Z86" s="307"/>
    </row>
    <row r="87" ht="12.75" customHeight="1">
      <c r="A87" s="307"/>
      <c r="B87" s="307"/>
      <c r="C87" s="307"/>
      <c r="D87" s="307"/>
      <c r="E87" s="307"/>
      <c r="F87" s="307"/>
      <c r="G87" s="307"/>
      <c r="H87" s="307"/>
      <c r="I87" s="307"/>
      <c r="J87" s="307"/>
      <c r="K87" s="307"/>
      <c r="L87" s="307"/>
      <c r="M87" s="307"/>
      <c r="N87" s="307"/>
      <c r="O87" s="307"/>
      <c r="P87" s="307"/>
      <c r="Q87" s="307"/>
      <c r="R87" s="307"/>
      <c r="S87" s="307"/>
      <c r="T87" s="307"/>
      <c r="U87" s="307"/>
      <c r="V87" s="307"/>
      <c r="W87" s="307"/>
      <c r="X87" s="307"/>
      <c r="Y87" s="307"/>
      <c r="Z87" s="307"/>
    </row>
    <row r="88" ht="12.75" customHeight="1">
      <c r="A88" s="307"/>
      <c r="B88" s="307"/>
      <c r="C88" s="307"/>
      <c r="D88" s="307"/>
      <c r="E88" s="307"/>
      <c r="F88" s="307"/>
      <c r="G88" s="307"/>
      <c r="H88" s="307"/>
      <c r="I88" s="307"/>
      <c r="J88" s="307"/>
      <c r="K88" s="307"/>
      <c r="L88" s="307"/>
      <c r="M88" s="307"/>
      <c r="N88" s="307"/>
      <c r="O88" s="307"/>
      <c r="P88" s="307"/>
      <c r="Q88" s="307"/>
      <c r="R88" s="307"/>
      <c r="S88" s="307"/>
      <c r="T88" s="307"/>
      <c r="U88" s="307"/>
      <c r="V88" s="307"/>
      <c r="W88" s="307"/>
      <c r="X88" s="307"/>
      <c r="Y88" s="307"/>
      <c r="Z88" s="307"/>
    </row>
    <row r="89" ht="12.75" customHeight="1">
      <c r="A89" s="307"/>
      <c r="B89" s="307"/>
      <c r="C89" s="307"/>
      <c r="D89" s="307"/>
      <c r="E89" s="307"/>
      <c r="F89" s="307"/>
      <c r="G89" s="307"/>
      <c r="H89" s="307"/>
      <c r="I89" s="307"/>
      <c r="J89" s="307"/>
      <c r="K89" s="307"/>
      <c r="L89" s="307"/>
      <c r="M89" s="307"/>
      <c r="N89" s="307"/>
      <c r="O89" s="307"/>
      <c r="P89" s="307"/>
      <c r="Q89" s="307"/>
      <c r="R89" s="307"/>
      <c r="S89" s="307"/>
      <c r="T89" s="307"/>
      <c r="U89" s="307"/>
      <c r="V89" s="307"/>
      <c r="W89" s="307"/>
      <c r="X89" s="307"/>
      <c r="Y89" s="307"/>
      <c r="Z89" s="307"/>
    </row>
    <row r="90" ht="12.75" customHeight="1">
      <c r="A90" s="307"/>
      <c r="B90" s="307"/>
      <c r="C90" s="307"/>
      <c r="D90" s="307"/>
      <c r="E90" s="307"/>
      <c r="F90" s="307"/>
      <c r="G90" s="307"/>
      <c r="H90" s="307"/>
      <c r="I90" s="307"/>
      <c r="J90" s="307"/>
      <c r="K90" s="307"/>
      <c r="L90" s="307"/>
      <c r="M90" s="307"/>
      <c r="N90" s="307"/>
      <c r="O90" s="307"/>
      <c r="P90" s="307"/>
      <c r="Q90" s="307"/>
      <c r="R90" s="307"/>
      <c r="S90" s="307"/>
      <c r="T90" s="307"/>
      <c r="U90" s="307"/>
      <c r="V90" s="307"/>
      <c r="W90" s="307"/>
      <c r="X90" s="307"/>
      <c r="Y90" s="307"/>
      <c r="Z90" s="307"/>
    </row>
    <row r="91" ht="12.75" customHeight="1">
      <c r="A91" s="307"/>
      <c r="B91" s="307"/>
      <c r="C91" s="307"/>
      <c r="D91" s="307"/>
      <c r="E91" s="307"/>
      <c r="F91" s="307"/>
      <c r="G91" s="307"/>
      <c r="H91" s="307"/>
      <c r="I91" s="307"/>
      <c r="J91" s="307"/>
      <c r="K91" s="307"/>
      <c r="L91" s="307"/>
      <c r="M91" s="307"/>
      <c r="N91" s="307"/>
      <c r="O91" s="307"/>
      <c r="P91" s="307"/>
      <c r="Q91" s="307"/>
      <c r="R91" s="307"/>
      <c r="S91" s="307"/>
      <c r="T91" s="307"/>
      <c r="U91" s="307"/>
      <c r="V91" s="307"/>
      <c r="W91" s="307"/>
      <c r="X91" s="307"/>
      <c r="Y91" s="307"/>
      <c r="Z91" s="307"/>
    </row>
    <row r="92" ht="12.75" customHeight="1">
      <c r="A92" s="307"/>
      <c r="B92" s="307"/>
      <c r="C92" s="307"/>
      <c r="D92" s="307"/>
      <c r="E92" s="307"/>
      <c r="F92" s="307"/>
      <c r="G92" s="307"/>
      <c r="H92" s="307"/>
      <c r="I92" s="307"/>
      <c r="J92" s="307"/>
      <c r="K92" s="307"/>
      <c r="L92" s="307"/>
      <c r="M92" s="307"/>
      <c r="N92" s="307"/>
      <c r="O92" s="307"/>
      <c r="P92" s="307"/>
      <c r="Q92" s="307"/>
      <c r="R92" s="307"/>
      <c r="S92" s="307"/>
      <c r="T92" s="307"/>
      <c r="U92" s="307"/>
      <c r="V92" s="307"/>
      <c r="W92" s="307"/>
      <c r="X92" s="307"/>
      <c r="Y92" s="307"/>
      <c r="Z92" s="307"/>
    </row>
    <row r="93" ht="12.75" customHeight="1">
      <c r="A93" s="307"/>
      <c r="B93" s="307"/>
      <c r="C93" s="307"/>
      <c r="D93" s="307"/>
      <c r="E93" s="307"/>
      <c r="F93" s="307"/>
      <c r="G93" s="307"/>
      <c r="H93" s="307"/>
      <c r="I93" s="307"/>
      <c r="J93" s="307"/>
      <c r="K93" s="307"/>
      <c r="L93" s="307"/>
      <c r="M93" s="307"/>
      <c r="N93" s="307"/>
      <c r="O93" s="307"/>
      <c r="P93" s="307"/>
      <c r="Q93" s="307"/>
      <c r="R93" s="307"/>
      <c r="S93" s="307"/>
      <c r="T93" s="307"/>
      <c r="U93" s="307"/>
      <c r="V93" s="307"/>
      <c r="W93" s="307"/>
      <c r="X93" s="307"/>
      <c r="Y93" s="307"/>
      <c r="Z93" s="307"/>
    </row>
    <row r="94" ht="12.75" customHeight="1">
      <c r="A94" s="307"/>
      <c r="B94" s="307"/>
      <c r="C94" s="307"/>
      <c r="D94" s="307"/>
      <c r="E94" s="307"/>
      <c r="F94" s="307"/>
      <c r="G94" s="307"/>
      <c r="H94" s="307"/>
      <c r="I94" s="307"/>
      <c r="J94" s="307"/>
      <c r="K94" s="307"/>
      <c r="L94" s="307"/>
      <c r="M94" s="307"/>
      <c r="N94" s="307"/>
      <c r="O94" s="307"/>
      <c r="P94" s="307"/>
      <c r="Q94" s="307"/>
      <c r="R94" s="307"/>
      <c r="S94" s="307"/>
      <c r="T94" s="307"/>
      <c r="U94" s="307"/>
      <c r="V94" s="307"/>
      <c r="W94" s="307"/>
      <c r="X94" s="307"/>
      <c r="Y94" s="307"/>
      <c r="Z94" s="307"/>
    </row>
    <row r="95" ht="12.75" customHeight="1">
      <c r="A95" s="307"/>
      <c r="B95" s="307"/>
      <c r="C95" s="307"/>
      <c r="D95" s="307"/>
      <c r="E95" s="307"/>
      <c r="F95" s="307"/>
      <c r="G95" s="307"/>
      <c r="H95" s="307"/>
      <c r="I95" s="307"/>
      <c r="J95" s="307"/>
      <c r="K95" s="307"/>
      <c r="L95" s="307"/>
      <c r="M95" s="307"/>
      <c r="N95" s="307"/>
      <c r="O95" s="307"/>
      <c r="P95" s="307"/>
      <c r="Q95" s="307"/>
      <c r="R95" s="307"/>
      <c r="S95" s="307"/>
      <c r="T95" s="307"/>
      <c r="U95" s="307"/>
      <c r="V95" s="307"/>
      <c r="W95" s="307"/>
      <c r="X95" s="307"/>
      <c r="Y95" s="307"/>
      <c r="Z95" s="307"/>
    </row>
    <row r="96" ht="12.75" customHeight="1">
      <c r="A96" s="307"/>
      <c r="B96" s="307"/>
      <c r="C96" s="307"/>
      <c r="D96" s="307"/>
      <c r="E96" s="307"/>
      <c r="F96" s="307"/>
      <c r="G96" s="307"/>
      <c r="H96" s="307"/>
      <c r="I96" s="307"/>
      <c r="J96" s="307"/>
      <c r="K96" s="307"/>
      <c r="L96" s="307"/>
      <c r="M96" s="307"/>
      <c r="N96" s="307"/>
      <c r="O96" s="307"/>
      <c r="P96" s="307"/>
      <c r="Q96" s="307"/>
      <c r="R96" s="307"/>
      <c r="S96" s="307"/>
      <c r="T96" s="307"/>
      <c r="U96" s="307"/>
      <c r="V96" s="307"/>
      <c r="W96" s="307"/>
      <c r="X96" s="307"/>
      <c r="Y96" s="307"/>
      <c r="Z96" s="307"/>
    </row>
    <row r="97" ht="12.75" customHeight="1">
      <c r="A97" s="307"/>
      <c r="B97" s="307"/>
      <c r="C97" s="307"/>
      <c r="D97" s="307"/>
      <c r="E97" s="307"/>
      <c r="F97" s="307"/>
      <c r="G97" s="307"/>
      <c r="H97" s="307"/>
      <c r="I97" s="307"/>
      <c r="J97" s="307"/>
      <c r="K97" s="307"/>
      <c r="L97" s="307"/>
      <c r="M97" s="307"/>
      <c r="N97" s="307"/>
      <c r="O97" s="307"/>
      <c r="P97" s="307"/>
      <c r="Q97" s="307"/>
      <c r="R97" s="307"/>
      <c r="S97" s="307"/>
      <c r="T97" s="307"/>
      <c r="U97" s="307"/>
      <c r="V97" s="307"/>
      <c r="W97" s="307"/>
      <c r="X97" s="307"/>
      <c r="Y97" s="307"/>
      <c r="Z97" s="307"/>
    </row>
    <row r="98" ht="12.75" customHeight="1">
      <c r="A98" s="307"/>
      <c r="B98" s="307"/>
      <c r="C98" s="307"/>
      <c r="D98" s="307"/>
      <c r="E98" s="307"/>
      <c r="F98" s="307"/>
      <c r="G98" s="307"/>
      <c r="H98" s="307"/>
      <c r="I98" s="307"/>
      <c r="J98" s="307"/>
      <c r="K98" s="307"/>
      <c r="L98" s="307"/>
      <c r="M98" s="307"/>
      <c r="N98" s="307"/>
      <c r="O98" s="307"/>
      <c r="P98" s="307"/>
      <c r="Q98" s="307"/>
      <c r="R98" s="307"/>
      <c r="S98" s="307"/>
      <c r="T98" s="307"/>
      <c r="U98" s="307"/>
      <c r="V98" s="307"/>
      <c r="W98" s="307"/>
      <c r="X98" s="307"/>
      <c r="Y98" s="307"/>
      <c r="Z98" s="307"/>
    </row>
    <row r="99" ht="12.75" customHeight="1">
      <c r="A99" s="307"/>
      <c r="B99" s="307"/>
      <c r="C99" s="307"/>
      <c r="D99" s="307"/>
      <c r="E99" s="307"/>
      <c r="F99" s="307"/>
      <c r="G99" s="307"/>
      <c r="H99" s="307"/>
      <c r="I99" s="307"/>
      <c r="J99" s="307"/>
      <c r="K99" s="307"/>
      <c r="L99" s="307"/>
      <c r="M99" s="307"/>
      <c r="N99" s="307"/>
      <c r="O99" s="307"/>
      <c r="P99" s="307"/>
      <c r="Q99" s="307"/>
      <c r="R99" s="307"/>
      <c r="S99" s="307"/>
      <c r="T99" s="307"/>
      <c r="U99" s="307"/>
      <c r="V99" s="307"/>
      <c r="W99" s="307"/>
      <c r="X99" s="307"/>
      <c r="Y99" s="307"/>
      <c r="Z99" s="307"/>
    </row>
    <row r="100" ht="12.75" customHeight="1">
      <c r="A100" s="307"/>
      <c r="B100" s="307"/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/>
      <c r="Q100" s="307"/>
      <c r="R100" s="307"/>
      <c r="S100" s="307"/>
      <c r="T100" s="307"/>
      <c r="U100" s="307"/>
      <c r="V100" s="307"/>
      <c r="W100" s="307"/>
      <c r="X100" s="307"/>
      <c r="Y100" s="307"/>
      <c r="Z100" s="307"/>
    </row>
    <row r="101" ht="12.75" customHeight="1">
      <c r="A101" s="307"/>
      <c r="B101" s="307"/>
      <c r="C101" s="307"/>
      <c r="D101" s="307"/>
      <c r="E101" s="307"/>
      <c r="F101" s="307"/>
      <c r="G101" s="307"/>
      <c r="H101" s="307"/>
      <c r="I101" s="307"/>
      <c r="J101" s="307"/>
      <c r="K101" s="307"/>
      <c r="L101" s="307"/>
      <c r="M101" s="307"/>
      <c r="N101" s="307"/>
      <c r="O101" s="307"/>
      <c r="P101" s="307"/>
      <c r="Q101" s="307"/>
      <c r="R101" s="307"/>
      <c r="S101" s="307"/>
      <c r="T101" s="307"/>
      <c r="U101" s="307"/>
      <c r="V101" s="307"/>
      <c r="W101" s="307"/>
      <c r="X101" s="307"/>
      <c r="Y101" s="307"/>
      <c r="Z101" s="307"/>
    </row>
    <row r="102" ht="12.75" customHeight="1">
      <c r="A102" s="307"/>
      <c r="B102" s="307"/>
      <c r="C102" s="307"/>
      <c r="D102" s="307"/>
      <c r="E102" s="307"/>
      <c r="F102" s="307"/>
      <c r="G102" s="307"/>
      <c r="H102" s="307"/>
      <c r="I102" s="307"/>
      <c r="J102" s="307"/>
      <c r="K102" s="307"/>
      <c r="L102" s="307"/>
      <c r="M102" s="307"/>
      <c r="N102" s="307"/>
      <c r="O102" s="307"/>
      <c r="P102" s="307"/>
      <c r="Q102" s="307"/>
      <c r="R102" s="307"/>
      <c r="S102" s="307"/>
      <c r="T102" s="307"/>
      <c r="U102" s="307"/>
      <c r="V102" s="307"/>
      <c r="W102" s="307"/>
      <c r="X102" s="307"/>
      <c r="Y102" s="307"/>
      <c r="Z102" s="307"/>
    </row>
    <row r="103" ht="12.75" customHeight="1">
      <c r="A103" s="307"/>
      <c r="B103" s="307"/>
      <c r="C103" s="307"/>
      <c r="D103" s="307"/>
      <c r="E103" s="307"/>
      <c r="F103" s="307"/>
      <c r="G103" s="307"/>
      <c r="H103" s="307"/>
      <c r="I103" s="307"/>
      <c r="J103" s="307"/>
      <c r="K103" s="307"/>
      <c r="L103" s="307"/>
      <c r="M103" s="307"/>
      <c r="N103" s="307"/>
      <c r="O103" s="307"/>
      <c r="P103" s="307"/>
      <c r="Q103" s="307"/>
      <c r="R103" s="307"/>
      <c r="S103" s="307"/>
      <c r="T103" s="307"/>
      <c r="U103" s="307"/>
      <c r="V103" s="307"/>
      <c r="W103" s="307"/>
      <c r="X103" s="307"/>
      <c r="Y103" s="307"/>
      <c r="Z103" s="307"/>
    </row>
    <row r="104" ht="12.75" customHeight="1">
      <c r="A104" s="307"/>
      <c r="B104" s="307"/>
      <c r="C104" s="307"/>
      <c r="D104" s="307"/>
      <c r="E104" s="307"/>
      <c r="F104" s="307"/>
      <c r="G104" s="307"/>
      <c r="H104" s="307"/>
      <c r="I104" s="307"/>
      <c r="J104" s="307"/>
      <c r="K104" s="307"/>
      <c r="L104" s="307"/>
      <c r="M104" s="307"/>
      <c r="N104" s="307"/>
      <c r="O104" s="307"/>
      <c r="P104" s="307"/>
      <c r="Q104" s="307"/>
      <c r="R104" s="307"/>
      <c r="S104" s="307"/>
      <c r="T104" s="307"/>
      <c r="U104" s="307"/>
      <c r="V104" s="307"/>
      <c r="W104" s="307"/>
      <c r="X104" s="307"/>
      <c r="Y104" s="307"/>
      <c r="Z104" s="307"/>
    </row>
    <row r="105" ht="12.75" customHeight="1">
      <c r="A105" s="307"/>
      <c r="B105" s="307"/>
      <c r="C105" s="307"/>
      <c r="D105" s="307"/>
      <c r="E105" s="307"/>
      <c r="F105" s="307"/>
      <c r="G105" s="307"/>
      <c r="H105" s="307"/>
      <c r="I105" s="307"/>
      <c r="J105" s="307"/>
      <c r="K105" s="307"/>
      <c r="L105" s="307"/>
      <c r="M105" s="307"/>
      <c r="N105" s="307"/>
      <c r="O105" s="307"/>
      <c r="P105" s="307"/>
      <c r="Q105" s="307"/>
      <c r="R105" s="307"/>
      <c r="S105" s="307"/>
      <c r="T105" s="307"/>
      <c r="U105" s="307"/>
      <c r="V105" s="307"/>
      <c r="W105" s="307"/>
      <c r="X105" s="307"/>
      <c r="Y105" s="307"/>
      <c r="Z105" s="307"/>
    </row>
    <row r="106" ht="12.75" customHeight="1">
      <c r="A106" s="307"/>
      <c r="B106" s="307"/>
      <c r="C106" s="307"/>
      <c r="D106" s="307"/>
      <c r="E106" s="307"/>
      <c r="F106" s="307"/>
      <c r="G106" s="307"/>
      <c r="H106" s="307"/>
      <c r="I106" s="307"/>
      <c r="J106" s="307"/>
      <c r="K106" s="307"/>
      <c r="L106" s="307"/>
      <c r="M106" s="307"/>
      <c r="N106" s="307"/>
      <c r="O106" s="307"/>
      <c r="P106" s="307"/>
      <c r="Q106" s="307"/>
      <c r="R106" s="307"/>
      <c r="S106" s="307"/>
      <c r="T106" s="307"/>
      <c r="U106" s="307"/>
      <c r="V106" s="307"/>
      <c r="W106" s="307"/>
      <c r="X106" s="307"/>
      <c r="Y106" s="307"/>
      <c r="Z106" s="307"/>
    </row>
    <row r="107" ht="12.75" customHeight="1">
      <c r="A107" s="307"/>
      <c r="B107" s="307"/>
      <c r="C107" s="307"/>
      <c r="D107" s="307"/>
      <c r="E107" s="307"/>
      <c r="F107" s="307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/>
      <c r="Q107" s="307"/>
      <c r="R107" s="307"/>
      <c r="S107" s="307"/>
      <c r="T107" s="307"/>
      <c r="U107" s="307"/>
      <c r="V107" s="307"/>
      <c r="W107" s="307"/>
      <c r="X107" s="307"/>
      <c r="Y107" s="307"/>
      <c r="Z107" s="307"/>
    </row>
    <row r="108" ht="12.75" customHeight="1">
      <c r="A108" s="307"/>
      <c r="B108" s="307"/>
      <c r="C108" s="307"/>
      <c r="D108" s="307"/>
      <c r="E108" s="307"/>
      <c r="F108" s="307"/>
      <c r="G108" s="307"/>
      <c r="H108" s="307"/>
      <c r="I108" s="307"/>
      <c r="J108" s="307"/>
      <c r="K108" s="307"/>
      <c r="L108" s="307"/>
      <c r="M108" s="307"/>
      <c r="N108" s="307"/>
      <c r="O108" s="307"/>
      <c r="P108" s="307"/>
      <c r="Q108" s="307"/>
      <c r="R108" s="307"/>
      <c r="S108" s="307"/>
      <c r="T108" s="307"/>
      <c r="U108" s="307"/>
      <c r="V108" s="307"/>
      <c r="W108" s="307"/>
      <c r="X108" s="307"/>
      <c r="Y108" s="307"/>
      <c r="Z108" s="307"/>
    </row>
    <row r="109" ht="12.75" customHeight="1">
      <c r="A109" s="307"/>
      <c r="B109" s="307"/>
      <c r="C109" s="307"/>
      <c r="D109" s="307"/>
      <c r="E109" s="307"/>
      <c r="F109" s="307"/>
      <c r="G109" s="307"/>
      <c r="H109" s="307"/>
      <c r="I109" s="307"/>
      <c r="J109" s="307"/>
      <c r="K109" s="307"/>
      <c r="L109" s="307"/>
      <c r="M109" s="307"/>
      <c r="N109" s="307"/>
      <c r="O109" s="307"/>
      <c r="P109" s="307"/>
      <c r="Q109" s="307"/>
      <c r="R109" s="307"/>
      <c r="S109" s="307"/>
      <c r="T109" s="307"/>
      <c r="U109" s="307"/>
      <c r="V109" s="307"/>
      <c r="W109" s="307"/>
      <c r="X109" s="307"/>
      <c r="Y109" s="307"/>
      <c r="Z109" s="307"/>
    </row>
    <row r="110" ht="12.75" customHeight="1">
      <c r="A110" s="307"/>
      <c r="B110" s="307"/>
      <c r="C110" s="307"/>
      <c r="D110" s="307"/>
      <c r="E110" s="307"/>
      <c r="F110" s="307"/>
      <c r="G110" s="307"/>
      <c r="H110" s="307"/>
      <c r="I110" s="307"/>
      <c r="J110" s="307"/>
      <c r="K110" s="307"/>
      <c r="L110" s="307"/>
      <c r="M110" s="307"/>
      <c r="N110" s="307"/>
      <c r="O110" s="307"/>
      <c r="P110" s="307"/>
      <c r="Q110" s="307"/>
      <c r="R110" s="307"/>
      <c r="S110" s="307"/>
      <c r="T110" s="307"/>
      <c r="U110" s="307"/>
      <c r="V110" s="307"/>
      <c r="W110" s="307"/>
      <c r="X110" s="307"/>
      <c r="Y110" s="307"/>
      <c r="Z110" s="307"/>
    </row>
    <row r="111" ht="12.75" customHeight="1">
      <c r="A111" s="307"/>
      <c r="B111" s="307"/>
      <c r="C111" s="307"/>
      <c r="D111" s="307"/>
      <c r="E111" s="307"/>
      <c r="F111" s="307"/>
      <c r="G111" s="307"/>
      <c r="H111" s="307"/>
      <c r="I111" s="307"/>
      <c r="J111" s="307"/>
      <c r="K111" s="307"/>
      <c r="L111" s="307"/>
      <c r="M111" s="307"/>
      <c r="N111" s="307"/>
      <c r="O111" s="307"/>
      <c r="P111" s="307"/>
      <c r="Q111" s="307"/>
      <c r="R111" s="307"/>
      <c r="S111" s="307"/>
      <c r="T111" s="307"/>
      <c r="U111" s="307"/>
      <c r="V111" s="307"/>
      <c r="W111" s="307"/>
      <c r="X111" s="307"/>
      <c r="Y111" s="307"/>
      <c r="Z111" s="307"/>
    </row>
    <row r="112" ht="12.75" customHeight="1">
      <c r="A112" s="307"/>
      <c r="B112" s="307"/>
      <c r="C112" s="307"/>
      <c r="D112" s="307"/>
      <c r="E112" s="307"/>
      <c r="F112" s="307"/>
      <c r="G112" s="307"/>
      <c r="H112" s="307"/>
      <c r="I112" s="307"/>
      <c r="J112" s="307"/>
      <c r="K112" s="307"/>
      <c r="L112" s="307"/>
      <c r="M112" s="307"/>
      <c r="N112" s="307"/>
      <c r="O112" s="307"/>
      <c r="P112" s="307"/>
      <c r="Q112" s="307"/>
      <c r="R112" s="307"/>
      <c r="S112" s="307"/>
      <c r="T112" s="307"/>
      <c r="U112" s="307"/>
      <c r="V112" s="307"/>
      <c r="W112" s="307"/>
      <c r="X112" s="307"/>
      <c r="Y112" s="307"/>
      <c r="Z112" s="307"/>
    </row>
    <row r="113" ht="12.75" customHeight="1">
      <c r="A113" s="307"/>
      <c r="B113" s="307"/>
      <c r="C113" s="307"/>
      <c r="D113" s="307"/>
      <c r="E113" s="307"/>
      <c r="F113" s="307"/>
      <c r="G113" s="307"/>
      <c r="H113" s="307"/>
      <c r="I113" s="307"/>
      <c r="J113" s="307"/>
      <c r="K113" s="307"/>
      <c r="L113" s="307"/>
      <c r="M113" s="307"/>
      <c r="N113" s="307"/>
      <c r="O113" s="307"/>
      <c r="P113" s="307"/>
      <c r="Q113" s="307"/>
      <c r="R113" s="307"/>
      <c r="S113" s="307"/>
      <c r="T113" s="307"/>
      <c r="U113" s="307"/>
      <c r="V113" s="307"/>
      <c r="W113" s="307"/>
      <c r="X113" s="307"/>
      <c r="Y113" s="307"/>
      <c r="Z113" s="307"/>
    </row>
    <row r="114" ht="12.75" customHeight="1">
      <c r="A114" s="307"/>
      <c r="B114" s="307"/>
      <c r="C114" s="307"/>
      <c r="D114" s="307"/>
      <c r="E114" s="307"/>
      <c r="F114" s="307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/>
      <c r="Q114" s="307"/>
      <c r="R114" s="307"/>
      <c r="S114" s="307"/>
      <c r="T114" s="307"/>
      <c r="U114" s="307"/>
      <c r="V114" s="307"/>
      <c r="W114" s="307"/>
      <c r="X114" s="307"/>
      <c r="Y114" s="307"/>
      <c r="Z114" s="307"/>
    </row>
    <row r="115" ht="12.75" customHeight="1">
      <c r="A115" s="307"/>
      <c r="B115" s="307"/>
      <c r="C115" s="307"/>
      <c r="D115" s="307"/>
      <c r="E115" s="307"/>
      <c r="F115" s="307"/>
      <c r="G115" s="307"/>
      <c r="H115" s="307"/>
      <c r="I115" s="307"/>
      <c r="J115" s="307"/>
      <c r="K115" s="307"/>
      <c r="L115" s="307"/>
      <c r="M115" s="307"/>
      <c r="N115" s="307"/>
      <c r="O115" s="307"/>
      <c r="P115" s="307"/>
      <c r="Q115" s="307"/>
      <c r="R115" s="307"/>
      <c r="S115" s="307"/>
      <c r="T115" s="307"/>
      <c r="U115" s="307"/>
      <c r="V115" s="307"/>
      <c r="W115" s="307"/>
      <c r="X115" s="307"/>
      <c r="Y115" s="307"/>
      <c r="Z115" s="307"/>
    </row>
    <row r="116" ht="12.75" customHeight="1">
      <c r="A116" s="307"/>
      <c r="B116" s="307"/>
      <c r="C116" s="307"/>
      <c r="D116" s="307"/>
      <c r="E116" s="307"/>
      <c r="F116" s="307"/>
      <c r="G116" s="307"/>
      <c r="H116" s="307"/>
      <c r="I116" s="307"/>
      <c r="J116" s="307"/>
      <c r="K116" s="307"/>
      <c r="L116" s="307"/>
      <c r="M116" s="307"/>
      <c r="N116" s="307"/>
      <c r="O116" s="307"/>
      <c r="P116" s="307"/>
      <c r="Q116" s="307"/>
      <c r="R116" s="307"/>
      <c r="S116" s="307"/>
      <c r="T116" s="307"/>
      <c r="U116" s="307"/>
      <c r="V116" s="307"/>
      <c r="W116" s="307"/>
      <c r="X116" s="307"/>
      <c r="Y116" s="307"/>
      <c r="Z116" s="307"/>
    </row>
    <row r="117" ht="12.75" customHeight="1">
      <c r="A117" s="307"/>
      <c r="B117" s="307"/>
      <c r="C117" s="307"/>
      <c r="D117" s="307"/>
      <c r="E117" s="307"/>
      <c r="F117" s="307"/>
      <c r="G117" s="307"/>
      <c r="H117" s="307"/>
      <c r="I117" s="307"/>
      <c r="J117" s="307"/>
      <c r="K117" s="307"/>
      <c r="L117" s="307"/>
      <c r="M117" s="307"/>
      <c r="N117" s="307"/>
      <c r="O117" s="307"/>
      <c r="P117" s="307"/>
      <c r="Q117" s="307"/>
      <c r="R117" s="307"/>
      <c r="S117" s="307"/>
      <c r="T117" s="307"/>
      <c r="U117" s="307"/>
      <c r="V117" s="307"/>
      <c r="W117" s="307"/>
      <c r="X117" s="307"/>
      <c r="Y117" s="307"/>
      <c r="Z117" s="307"/>
    </row>
    <row r="118" ht="12.75" customHeight="1">
      <c r="A118" s="307"/>
      <c r="B118" s="307"/>
      <c r="C118" s="307"/>
      <c r="D118" s="307"/>
      <c r="E118" s="307"/>
      <c r="F118" s="307"/>
      <c r="G118" s="307"/>
      <c r="H118" s="307"/>
      <c r="I118" s="307"/>
      <c r="J118" s="307"/>
      <c r="K118" s="307"/>
      <c r="L118" s="307"/>
      <c r="M118" s="307"/>
      <c r="N118" s="307"/>
      <c r="O118" s="307"/>
      <c r="P118" s="307"/>
      <c r="Q118" s="307"/>
      <c r="R118" s="307"/>
      <c r="S118" s="307"/>
      <c r="T118" s="307"/>
      <c r="U118" s="307"/>
      <c r="V118" s="307"/>
      <c r="W118" s="307"/>
      <c r="X118" s="307"/>
      <c r="Y118" s="307"/>
      <c r="Z118" s="307"/>
    </row>
    <row r="119" ht="12.75" customHeight="1">
      <c r="A119" s="307"/>
      <c r="B119" s="307"/>
      <c r="C119" s="307"/>
      <c r="D119" s="307"/>
      <c r="E119" s="307"/>
      <c r="F119" s="307"/>
      <c r="G119" s="307"/>
      <c r="H119" s="307"/>
      <c r="I119" s="307"/>
      <c r="J119" s="307"/>
      <c r="K119" s="307"/>
      <c r="L119" s="307"/>
      <c r="M119" s="307"/>
      <c r="N119" s="307"/>
      <c r="O119" s="307"/>
      <c r="P119" s="307"/>
      <c r="Q119" s="307"/>
      <c r="R119" s="307"/>
      <c r="S119" s="307"/>
      <c r="T119" s="307"/>
      <c r="U119" s="307"/>
      <c r="V119" s="307"/>
      <c r="W119" s="307"/>
      <c r="X119" s="307"/>
      <c r="Y119" s="307"/>
      <c r="Z119" s="307"/>
    </row>
    <row r="120" ht="12.75" customHeight="1">
      <c r="A120" s="307"/>
      <c r="B120" s="307"/>
      <c r="C120" s="307"/>
      <c r="D120" s="307"/>
      <c r="E120" s="307"/>
      <c r="F120" s="307"/>
      <c r="G120" s="307"/>
      <c r="H120" s="307"/>
      <c r="I120" s="307"/>
      <c r="J120" s="307"/>
      <c r="K120" s="307"/>
      <c r="L120" s="307"/>
      <c r="M120" s="307"/>
      <c r="N120" s="307"/>
      <c r="O120" s="307"/>
      <c r="P120" s="307"/>
      <c r="Q120" s="307"/>
      <c r="R120" s="307"/>
      <c r="S120" s="307"/>
      <c r="T120" s="307"/>
      <c r="U120" s="307"/>
      <c r="V120" s="307"/>
      <c r="W120" s="307"/>
      <c r="X120" s="307"/>
      <c r="Y120" s="307"/>
      <c r="Z120" s="307"/>
    </row>
    <row r="121" ht="12.75" customHeight="1">
      <c r="A121" s="307"/>
      <c r="B121" s="307"/>
      <c r="C121" s="307"/>
      <c r="D121" s="307"/>
      <c r="E121" s="307"/>
      <c r="F121" s="307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/>
      <c r="Q121" s="307"/>
      <c r="R121" s="307"/>
      <c r="S121" s="307"/>
      <c r="T121" s="307"/>
      <c r="U121" s="307"/>
      <c r="V121" s="307"/>
      <c r="W121" s="307"/>
      <c r="X121" s="307"/>
      <c r="Y121" s="307"/>
      <c r="Z121" s="307"/>
    </row>
    <row r="122" ht="12.75" customHeight="1">
      <c r="A122" s="307"/>
      <c r="B122" s="307"/>
      <c r="C122" s="307"/>
      <c r="D122" s="307"/>
      <c r="E122" s="307"/>
      <c r="F122" s="307"/>
      <c r="G122" s="307"/>
      <c r="H122" s="307"/>
      <c r="I122" s="307"/>
      <c r="J122" s="307"/>
      <c r="K122" s="307"/>
      <c r="L122" s="307"/>
      <c r="M122" s="307"/>
      <c r="N122" s="307"/>
      <c r="O122" s="307"/>
      <c r="P122" s="307"/>
      <c r="Q122" s="307"/>
      <c r="R122" s="307"/>
      <c r="S122" s="307"/>
      <c r="T122" s="307"/>
      <c r="U122" s="307"/>
      <c r="V122" s="307"/>
      <c r="W122" s="307"/>
      <c r="X122" s="307"/>
      <c r="Y122" s="307"/>
      <c r="Z122" s="307"/>
    </row>
    <row r="123" ht="12.75" customHeight="1">
      <c r="A123" s="307"/>
      <c r="B123" s="307"/>
      <c r="C123" s="307"/>
      <c r="D123" s="307"/>
      <c r="E123" s="307"/>
      <c r="F123" s="307"/>
      <c r="G123" s="307"/>
      <c r="H123" s="307"/>
      <c r="I123" s="307"/>
      <c r="J123" s="307"/>
      <c r="K123" s="307"/>
      <c r="L123" s="307"/>
      <c r="M123" s="307"/>
      <c r="N123" s="307"/>
      <c r="O123" s="307"/>
      <c r="P123" s="307"/>
      <c r="Q123" s="307"/>
      <c r="R123" s="307"/>
      <c r="S123" s="307"/>
      <c r="T123" s="307"/>
      <c r="U123" s="307"/>
      <c r="V123" s="307"/>
      <c r="W123" s="307"/>
      <c r="X123" s="307"/>
      <c r="Y123" s="307"/>
      <c r="Z123" s="307"/>
    </row>
    <row r="124" ht="12.75" customHeight="1">
      <c r="A124" s="307"/>
      <c r="B124" s="307"/>
      <c r="C124" s="307"/>
      <c r="D124" s="307"/>
      <c r="E124" s="307"/>
      <c r="F124" s="307"/>
      <c r="G124" s="307"/>
      <c r="H124" s="307"/>
      <c r="I124" s="307"/>
      <c r="J124" s="307"/>
      <c r="K124" s="307"/>
      <c r="L124" s="307"/>
      <c r="M124" s="307"/>
      <c r="N124" s="307"/>
      <c r="O124" s="307"/>
      <c r="P124" s="307"/>
      <c r="Q124" s="307"/>
      <c r="R124" s="307"/>
      <c r="S124" s="307"/>
      <c r="T124" s="307"/>
      <c r="U124" s="307"/>
      <c r="V124" s="307"/>
      <c r="W124" s="307"/>
      <c r="X124" s="307"/>
      <c r="Y124" s="307"/>
      <c r="Z124" s="307"/>
    </row>
    <row r="125" ht="12.75" customHeight="1">
      <c r="A125" s="307"/>
      <c r="B125" s="307"/>
      <c r="C125" s="307"/>
      <c r="D125" s="307"/>
      <c r="E125" s="307"/>
      <c r="F125" s="307"/>
      <c r="G125" s="307"/>
      <c r="H125" s="307"/>
      <c r="I125" s="307"/>
      <c r="J125" s="307"/>
      <c r="K125" s="307"/>
      <c r="L125" s="307"/>
      <c r="M125" s="307"/>
      <c r="N125" s="307"/>
      <c r="O125" s="307"/>
      <c r="P125" s="307"/>
      <c r="Q125" s="307"/>
      <c r="R125" s="307"/>
      <c r="S125" s="307"/>
      <c r="T125" s="307"/>
      <c r="U125" s="307"/>
      <c r="V125" s="307"/>
      <c r="W125" s="307"/>
      <c r="X125" s="307"/>
      <c r="Y125" s="307"/>
      <c r="Z125" s="307"/>
    </row>
    <row r="126" ht="12.75" customHeight="1">
      <c r="A126" s="307"/>
      <c r="B126" s="307"/>
      <c r="C126" s="307"/>
      <c r="D126" s="307"/>
      <c r="E126" s="307"/>
      <c r="F126" s="307"/>
      <c r="G126" s="307"/>
      <c r="H126" s="307"/>
      <c r="I126" s="307"/>
      <c r="J126" s="307"/>
      <c r="K126" s="307"/>
      <c r="L126" s="307"/>
      <c r="M126" s="307"/>
      <c r="N126" s="307"/>
      <c r="O126" s="307"/>
      <c r="P126" s="307"/>
      <c r="Q126" s="307"/>
      <c r="R126" s="307"/>
      <c r="S126" s="307"/>
      <c r="T126" s="307"/>
      <c r="U126" s="307"/>
      <c r="V126" s="307"/>
      <c r="W126" s="307"/>
      <c r="X126" s="307"/>
      <c r="Y126" s="307"/>
      <c r="Z126" s="307"/>
    </row>
    <row r="127" ht="12.75" customHeight="1">
      <c r="A127" s="307"/>
      <c r="B127" s="307"/>
      <c r="C127" s="307"/>
      <c r="D127" s="307"/>
      <c r="E127" s="307"/>
      <c r="F127" s="307"/>
      <c r="G127" s="307"/>
      <c r="H127" s="307"/>
      <c r="I127" s="307"/>
      <c r="J127" s="307"/>
      <c r="K127" s="307"/>
      <c r="L127" s="307"/>
      <c r="M127" s="307"/>
      <c r="N127" s="307"/>
      <c r="O127" s="307"/>
      <c r="P127" s="307"/>
      <c r="Q127" s="307"/>
      <c r="R127" s="307"/>
      <c r="S127" s="307"/>
      <c r="T127" s="307"/>
      <c r="U127" s="307"/>
      <c r="V127" s="307"/>
      <c r="W127" s="307"/>
      <c r="X127" s="307"/>
      <c r="Y127" s="307"/>
      <c r="Z127" s="307"/>
    </row>
    <row r="128" ht="12.75" customHeight="1">
      <c r="A128" s="307"/>
      <c r="B128" s="307"/>
      <c r="C128" s="307"/>
      <c r="D128" s="307"/>
      <c r="E128" s="307"/>
      <c r="F128" s="307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/>
      <c r="Q128" s="307"/>
      <c r="R128" s="307"/>
      <c r="S128" s="307"/>
      <c r="T128" s="307"/>
      <c r="U128" s="307"/>
      <c r="V128" s="307"/>
      <c r="W128" s="307"/>
      <c r="X128" s="307"/>
      <c r="Y128" s="307"/>
      <c r="Z128" s="307"/>
    </row>
    <row r="129" ht="12.75" customHeight="1">
      <c r="A129" s="307"/>
      <c r="B129" s="307"/>
      <c r="C129" s="307"/>
      <c r="D129" s="307"/>
      <c r="E129" s="307"/>
      <c r="F129" s="307"/>
      <c r="G129" s="307"/>
      <c r="H129" s="307"/>
      <c r="I129" s="307"/>
      <c r="J129" s="307"/>
      <c r="K129" s="307"/>
      <c r="L129" s="307"/>
      <c r="M129" s="307"/>
      <c r="N129" s="307"/>
      <c r="O129" s="307"/>
      <c r="P129" s="307"/>
      <c r="Q129" s="307"/>
      <c r="R129" s="307"/>
      <c r="S129" s="307"/>
      <c r="T129" s="307"/>
      <c r="U129" s="307"/>
      <c r="V129" s="307"/>
      <c r="W129" s="307"/>
      <c r="X129" s="307"/>
      <c r="Y129" s="307"/>
      <c r="Z129" s="307"/>
    </row>
    <row r="130" ht="12.75" customHeight="1">
      <c r="A130" s="307"/>
      <c r="B130" s="307"/>
      <c r="C130" s="307"/>
      <c r="D130" s="307"/>
      <c r="E130" s="307"/>
      <c r="F130" s="307"/>
      <c r="G130" s="307"/>
      <c r="H130" s="307"/>
      <c r="I130" s="307"/>
      <c r="J130" s="307"/>
      <c r="K130" s="307"/>
      <c r="L130" s="307"/>
      <c r="M130" s="307"/>
      <c r="N130" s="307"/>
      <c r="O130" s="307"/>
      <c r="P130" s="307"/>
      <c r="Q130" s="307"/>
      <c r="R130" s="307"/>
      <c r="S130" s="307"/>
      <c r="T130" s="307"/>
      <c r="U130" s="307"/>
      <c r="V130" s="307"/>
      <c r="W130" s="307"/>
      <c r="X130" s="307"/>
      <c r="Y130" s="307"/>
      <c r="Z130" s="307"/>
    </row>
    <row r="131" ht="12.75" customHeight="1">
      <c r="A131" s="307"/>
      <c r="B131" s="307"/>
      <c r="C131" s="307"/>
      <c r="D131" s="307"/>
      <c r="E131" s="307"/>
      <c r="F131" s="307"/>
      <c r="G131" s="307"/>
      <c r="H131" s="307"/>
      <c r="I131" s="307"/>
      <c r="J131" s="307"/>
      <c r="K131" s="307"/>
      <c r="L131" s="307"/>
      <c r="M131" s="307"/>
      <c r="N131" s="307"/>
      <c r="O131" s="307"/>
      <c r="P131" s="307"/>
      <c r="Q131" s="307"/>
      <c r="R131" s="307"/>
      <c r="S131" s="307"/>
      <c r="T131" s="307"/>
      <c r="U131" s="307"/>
      <c r="V131" s="307"/>
      <c r="W131" s="307"/>
      <c r="X131" s="307"/>
      <c r="Y131" s="307"/>
      <c r="Z131" s="307"/>
    </row>
    <row r="132" ht="12.75" customHeight="1">
      <c r="A132" s="307"/>
      <c r="B132" s="307"/>
      <c r="C132" s="307"/>
      <c r="D132" s="307"/>
      <c r="E132" s="307"/>
      <c r="F132" s="307"/>
      <c r="G132" s="307"/>
      <c r="H132" s="307"/>
      <c r="I132" s="307"/>
      <c r="J132" s="307"/>
      <c r="K132" s="307"/>
      <c r="L132" s="307"/>
      <c r="M132" s="307"/>
      <c r="N132" s="307"/>
      <c r="O132" s="307"/>
      <c r="P132" s="307"/>
      <c r="Q132" s="307"/>
      <c r="R132" s="307"/>
      <c r="S132" s="307"/>
      <c r="T132" s="307"/>
      <c r="U132" s="307"/>
      <c r="V132" s="307"/>
      <c r="W132" s="307"/>
      <c r="X132" s="307"/>
      <c r="Y132" s="307"/>
      <c r="Z132" s="307"/>
    </row>
    <row r="133" ht="12.75" customHeight="1">
      <c r="A133" s="307"/>
      <c r="B133" s="307"/>
      <c r="C133" s="307"/>
      <c r="D133" s="307"/>
      <c r="E133" s="307"/>
      <c r="F133" s="307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/>
      <c r="Q133" s="307"/>
      <c r="R133" s="307"/>
      <c r="S133" s="307"/>
      <c r="T133" s="307"/>
      <c r="U133" s="307"/>
      <c r="V133" s="307"/>
      <c r="W133" s="307"/>
      <c r="X133" s="307"/>
      <c r="Y133" s="307"/>
      <c r="Z133" s="307"/>
    </row>
    <row r="134" ht="12.75" customHeight="1">
      <c r="A134" s="307"/>
      <c r="B134" s="307"/>
      <c r="C134" s="307"/>
      <c r="D134" s="307"/>
      <c r="E134" s="307"/>
      <c r="F134" s="307"/>
      <c r="G134" s="307"/>
      <c r="H134" s="307"/>
      <c r="I134" s="307"/>
      <c r="J134" s="307"/>
      <c r="K134" s="307"/>
      <c r="L134" s="307"/>
      <c r="M134" s="307"/>
      <c r="N134" s="307"/>
      <c r="O134" s="307"/>
      <c r="P134" s="307"/>
      <c r="Q134" s="307"/>
      <c r="R134" s="307"/>
      <c r="S134" s="307"/>
      <c r="T134" s="307"/>
      <c r="U134" s="307"/>
      <c r="V134" s="307"/>
      <c r="W134" s="307"/>
      <c r="X134" s="307"/>
      <c r="Y134" s="307"/>
      <c r="Z134" s="307"/>
    </row>
    <row r="135" ht="12.75" customHeight="1">
      <c r="A135" s="307"/>
      <c r="B135" s="307"/>
      <c r="C135" s="307"/>
      <c r="D135" s="307"/>
      <c r="E135" s="307"/>
      <c r="F135" s="307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/>
      <c r="Q135" s="307"/>
      <c r="R135" s="307"/>
      <c r="S135" s="307"/>
      <c r="T135" s="307"/>
      <c r="U135" s="307"/>
      <c r="V135" s="307"/>
      <c r="W135" s="307"/>
      <c r="X135" s="307"/>
      <c r="Y135" s="307"/>
      <c r="Z135" s="307"/>
    </row>
    <row r="136" ht="12.75" customHeight="1">
      <c r="A136" s="307"/>
      <c r="B136" s="307"/>
      <c r="C136" s="307"/>
      <c r="D136" s="307"/>
      <c r="E136" s="307"/>
      <c r="F136" s="307"/>
      <c r="G136" s="307"/>
      <c r="H136" s="307"/>
      <c r="I136" s="307"/>
      <c r="J136" s="307"/>
      <c r="K136" s="307"/>
      <c r="L136" s="307"/>
      <c r="M136" s="307"/>
      <c r="N136" s="307"/>
      <c r="O136" s="307"/>
      <c r="P136" s="307"/>
      <c r="Q136" s="307"/>
      <c r="R136" s="307"/>
      <c r="S136" s="307"/>
      <c r="T136" s="307"/>
      <c r="U136" s="307"/>
      <c r="V136" s="307"/>
      <c r="W136" s="307"/>
      <c r="X136" s="307"/>
      <c r="Y136" s="307"/>
      <c r="Z136" s="307"/>
    </row>
    <row r="137" ht="12.75" customHeight="1">
      <c r="A137" s="307"/>
      <c r="B137" s="307"/>
      <c r="C137" s="307"/>
      <c r="D137" s="307"/>
      <c r="E137" s="307"/>
      <c r="F137" s="307"/>
      <c r="G137" s="307"/>
      <c r="H137" s="307"/>
      <c r="I137" s="307"/>
      <c r="J137" s="307"/>
      <c r="K137" s="307"/>
      <c r="L137" s="307"/>
      <c r="M137" s="307"/>
      <c r="N137" s="307"/>
      <c r="O137" s="307"/>
      <c r="P137" s="307"/>
      <c r="Q137" s="307"/>
      <c r="R137" s="307"/>
      <c r="S137" s="307"/>
      <c r="T137" s="307"/>
      <c r="U137" s="307"/>
      <c r="V137" s="307"/>
      <c r="W137" s="307"/>
      <c r="X137" s="307"/>
      <c r="Y137" s="307"/>
      <c r="Z137" s="307"/>
    </row>
    <row r="138" ht="12.75" customHeight="1">
      <c r="A138" s="307"/>
      <c r="B138" s="307"/>
      <c r="C138" s="307"/>
      <c r="D138" s="307"/>
      <c r="E138" s="307"/>
      <c r="F138" s="307"/>
      <c r="G138" s="307"/>
      <c r="H138" s="307"/>
      <c r="I138" s="307"/>
      <c r="J138" s="307"/>
      <c r="K138" s="307"/>
      <c r="L138" s="307"/>
      <c r="M138" s="307"/>
      <c r="N138" s="307"/>
      <c r="O138" s="307"/>
      <c r="P138" s="307"/>
      <c r="Q138" s="307"/>
      <c r="R138" s="307"/>
      <c r="S138" s="307"/>
      <c r="T138" s="307"/>
      <c r="U138" s="307"/>
      <c r="V138" s="307"/>
      <c r="W138" s="307"/>
      <c r="X138" s="307"/>
      <c r="Y138" s="307"/>
      <c r="Z138" s="307"/>
    </row>
    <row r="139" ht="12.75" customHeight="1">
      <c r="A139" s="307"/>
      <c r="B139" s="307"/>
      <c r="C139" s="307"/>
      <c r="D139" s="307"/>
      <c r="E139" s="307"/>
      <c r="F139" s="307"/>
      <c r="G139" s="307"/>
      <c r="H139" s="307"/>
      <c r="I139" s="307"/>
      <c r="J139" s="307"/>
      <c r="K139" s="307"/>
      <c r="L139" s="307"/>
      <c r="M139" s="307"/>
      <c r="N139" s="307"/>
      <c r="O139" s="307"/>
      <c r="P139" s="307"/>
      <c r="Q139" s="307"/>
      <c r="R139" s="307"/>
      <c r="S139" s="307"/>
      <c r="T139" s="307"/>
      <c r="U139" s="307"/>
      <c r="V139" s="307"/>
      <c r="W139" s="307"/>
      <c r="X139" s="307"/>
      <c r="Y139" s="307"/>
      <c r="Z139" s="307"/>
    </row>
    <row r="140" ht="12.75" customHeight="1">
      <c r="A140" s="307"/>
      <c r="B140" s="307"/>
      <c r="C140" s="307"/>
      <c r="D140" s="307"/>
      <c r="E140" s="307"/>
      <c r="F140" s="307"/>
      <c r="G140" s="307"/>
      <c r="H140" s="307"/>
      <c r="I140" s="307"/>
      <c r="J140" s="307"/>
      <c r="K140" s="307"/>
      <c r="L140" s="307"/>
      <c r="M140" s="307"/>
      <c r="N140" s="307"/>
      <c r="O140" s="307"/>
      <c r="P140" s="307"/>
      <c r="Q140" s="307"/>
      <c r="R140" s="307"/>
      <c r="S140" s="307"/>
      <c r="T140" s="307"/>
      <c r="U140" s="307"/>
      <c r="V140" s="307"/>
      <c r="W140" s="307"/>
      <c r="X140" s="307"/>
      <c r="Y140" s="307"/>
      <c r="Z140" s="307"/>
    </row>
    <row r="141" ht="12.75" customHeight="1">
      <c r="A141" s="307"/>
      <c r="B141" s="307"/>
      <c r="C141" s="307"/>
      <c r="D141" s="307"/>
      <c r="E141" s="307"/>
      <c r="F141" s="307"/>
      <c r="G141" s="307"/>
      <c r="H141" s="307"/>
      <c r="I141" s="307"/>
      <c r="J141" s="307"/>
      <c r="K141" s="307"/>
      <c r="L141" s="307"/>
      <c r="M141" s="307"/>
      <c r="N141" s="307"/>
      <c r="O141" s="307"/>
      <c r="P141" s="307"/>
      <c r="Q141" s="307"/>
      <c r="R141" s="307"/>
      <c r="S141" s="307"/>
      <c r="T141" s="307"/>
      <c r="U141" s="307"/>
      <c r="V141" s="307"/>
      <c r="W141" s="307"/>
      <c r="X141" s="307"/>
      <c r="Y141" s="307"/>
      <c r="Z141" s="307"/>
    </row>
    <row r="142" ht="12.75" customHeight="1">
      <c r="A142" s="307"/>
      <c r="B142" s="307"/>
      <c r="C142" s="307"/>
      <c r="D142" s="307"/>
      <c r="E142" s="307"/>
      <c r="F142" s="307"/>
      <c r="G142" s="307"/>
      <c r="H142" s="307"/>
      <c r="I142" s="307"/>
      <c r="J142" s="307"/>
      <c r="K142" s="307"/>
      <c r="L142" s="307"/>
      <c r="M142" s="307"/>
      <c r="N142" s="307"/>
      <c r="O142" s="307"/>
      <c r="P142" s="307"/>
      <c r="Q142" s="307"/>
      <c r="R142" s="307"/>
      <c r="S142" s="307"/>
      <c r="T142" s="307"/>
      <c r="U142" s="307"/>
      <c r="V142" s="307"/>
      <c r="W142" s="307"/>
      <c r="X142" s="307"/>
      <c r="Y142" s="307"/>
      <c r="Z142" s="307"/>
    </row>
    <row r="143" ht="12.75" customHeight="1">
      <c r="A143" s="307"/>
      <c r="B143" s="307"/>
      <c r="C143" s="307"/>
      <c r="D143" s="307"/>
      <c r="E143" s="307"/>
      <c r="F143" s="307"/>
      <c r="G143" s="307"/>
      <c r="H143" s="307"/>
      <c r="I143" s="307"/>
      <c r="J143" s="307"/>
      <c r="K143" s="307"/>
      <c r="L143" s="307"/>
      <c r="M143" s="307"/>
      <c r="N143" s="307"/>
      <c r="O143" s="307"/>
      <c r="P143" s="307"/>
      <c r="Q143" s="307"/>
      <c r="R143" s="307"/>
      <c r="S143" s="307"/>
      <c r="T143" s="307"/>
      <c r="U143" s="307"/>
      <c r="V143" s="307"/>
      <c r="W143" s="307"/>
      <c r="X143" s="307"/>
      <c r="Y143" s="307"/>
      <c r="Z143" s="307"/>
    </row>
    <row r="144" ht="12.75" customHeight="1">
      <c r="A144" s="307"/>
      <c r="B144" s="307"/>
      <c r="C144" s="307"/>
      <c r="D144" s="307"/>
      <c r="E144" s="307"/>
      <c r="F144" s="307"/>
      <c r="G144" s="307"/>
      <c r="H144" s="307"/>
      <c r="I144" s="307"/>
      <c r="J144" s="307"/>
      <c r="K144" s="307"/>
      <c r="L144" s="307"/>
      <c r="M144" s="307"/>
      <c r="N144" s="307"/>
      <c r="O144" s="307"/>
      <c r="P144" s="307"/>
      <c r="Q144" s="307"/>
      <c r="R144" s="307"/>
      <c r="S144" s="307"/>
      <c r="T144" s="307"/>
      <c r="U144" s="307"/>
      <c r="V144" s="307"/>
      <c r="W144" s="307"/>
      <c r="X144" s="307"/>
      <c r="Y144" s="307"/>
      <c r="Z144" s="307"/>
    </row>
    <row r="145" ht="12.75" customHeight="1">
      <c r="A145" s="307"/>
      <c r="B145" s="307"/>
      <c r="C145" s="307"/>
      <c r="D145" s="307"/>
      <c r="E145" s="307"/>
      <c r="F145" s="307"/>
      <c r="G145" s="307"/>
      <c r="H145" s="307"/>
      <c r="I145" s="307"/>
      <c r="J145" s="307"/>
      <c r="K145" s="307"/>
      <c r="L145" s="307"/>
      <c r="M145" s="307"/>
      <c r="N145" s="307"/>
      <c r="O145" s="307"/>
      <c r="P145" s="307"/>
      <c r="Q145" s="307"/>
      <c r="R145" s="307"/>
      <c r="S145" s="307"/>
      <c r="T145" s="307"/>
      <c r="U145" s="307"/>
      <c r="V145" s="307"/>
      <c r="W145" s="307"/>
      <c r="X145" s="307"/>
      <c r="Y145" s="307"/>
      <c r="Z145" s="307"/>
    </row>
    <row r="146" ht="12.75" customHeight="1">
      <c r="A146" s="307"/>
      <c r="B146" s="307"/>
      <c r="C146" s="307"/>
      <c r="D146" s="307"/>
      <c r="E146" s="307"/>
      <c r="F146" s="307"/>
      <c r="G146" s="307"/>
      <c r="H146" s="307"/>
      <c r="I146" s="307"/>
      <c r="J146" s="307"/>
      <c r="K146" s="307"/>
      <c r="L146" s="307"/>
      <c r="M146" s="307"/>
      <c r="N146" s="307"/>
      <c r="O146" s="307"/>
      <c r="P146" s="307"/>
      <c r="Q146" s="307"/>
      <c r="R146" s="307"/>
      <c r="S146" s="307"/>
      <c r="T146" s="307"/>
      <c r="U146" s="307"/>
      <c r="V146" s="307"/>
      <c r="W146" s="307"/>
      <c r="X146" s="307"/>
      <c r="Y146" s="307"/>
      <c r="Z146" s="307"/>
    </row>
    <row r="147" ht="12.75" customHeight="1">
      <c r="A147" s="307"/>
      <c r="B147" s="307"/>
      <c r="C147" s="307"/>
      <c r="D147" s="307"/>
      <c r="E147" s="307"/>
      <c r="F147" s="307"/>
      <c r="G147" s="307"/>
      <c r="H147" s="307"/>
      <c r="I147" s="307"/>
      <c r="J147" s="307"/>
      <c r="K147" s="307"/>
      <c r="L147" s="307"/>
      <c r="M147" s="307"/>
      <c r="N147" s="307"/>
      <c r="O147" s="307"/>
      <c r="P147" s="307"/>
      <c r="Q147" s="307"/>
      <c r="R147" s="307"/>
      <c r="S147" s="307"/>
      <c r="T147" s="307"/>
      <c r="U147" s="307"/>
      <c r="V147" s="307"/>
      <c r="W147" s="307"/>
      <c r="X147" s="307"/>
      <c r="Y147" s="307"/>
      <c r="Z147" s="307"/>
    </row>
    <row r="148" ht="12.75" customHeight="1">
      <c r="A148" s="307"/>
      <c r="B148" s="307"/>
      <c r="C148" s="307"/>
      <c r="D148" s="307"/>
      <c r="E148" s="307"/>
      <c r="F148" s="307"/>
      <c r="G148" s="307"/>
      <c r="H148" s="307"/>
      <c r="I148" s="307"/>
      <c r="J148" s="307"/>
      <c r="K148" s="307"/>
      <c r="L148" s="307"/>
      <c r="M148" s="307"/>
      <c r="N148" s="307"/>
      <c r="O148" s="307"/>
      <c r="P148" s="307"/>
      <c r="Q148" s="307"/>
      <c r="R148" s="307"/>
      <c r="S148" s="307"/>
      <c r="T148" s="307"/>
      <c r="U148" s="307"/>
      <c r="V148" s="307"/>
      <c r="W148" s="307"/>
      <c r="X148" s="307"/>
      <c r="Y148" s="307"/>
      <c r="Z148" s="307"/>
    </row>
    <row r="149" ht="12.75" customHeight="1">
      <c r="A149" s="307"/>
      <c r="B149" s="307"/>
      <c r="C149" s="307"/>
      <c r="D149" s="307"/>
      <c r="E149" s="307"/>
      <c r="F149" s="307"/>
      <c r="G149" s="307"/>
      <c r="H149" s="307"/>
      <c r="I149" s="307"/>
      <c r="J149" s="307"/>
      <c r="K149" s="307"/>
      <c r="L149" s="307"/>
      <c r="M149" s="307"/>
      <c r="N149" s="307"/>
      <c r="O149" s="307"/>
      <c r="P149" s="307"/>
      <c r="Q149" s="307"/>
      <c r="R149" s="307"/>
      <c r="S149" s="307"/>
      <c r="T149" s="307"/>
      <c r="U149" s="307"/>
      <c r="V149" s="307"/>
      <c r="W149" s="307"/>
      <c r="X149" s="307"/>
      <c r="Y149" s="307"/>
      <c r="Z149" s="307"/>
    </row>
    <row r="150" ht="12.75" customHeight="1">
      <c r="A150" s="307"/>
      <c r="B150" s="307"/>
      <c r="C150" s="307"/>
      <c r="D150" s="307"/>
      <c r="E150" s="307"/>
      <c r="F150" s="307"/>
      <c r="G150" s="307"/>
      <c r="H150" s="307"/>
      <c r="I150" s="307"/>
      <c r="J150" s="307"/>
      <c r="K150" s="307"/>
      <c r="L150" s="307"/>
      <c r="M150" s="307"/>
      <c r="N150" s="307"/>
      <c r="O150" s="307"/>
      <c r="P150" s="307"/>
      <c r="Q150" s="307"/>
      <c r="R150" s="307"/>
      <c r="S150" s="307"/>
      <c r="T150" s="307"/>
      <c r="U150" s="307"/>
      <c r="V150" s="307"/>
      <c r="W150" s="307"/>
      <c r="X150" s="307"/>
      <c r="Y150" s="307"/>
      <c r="Z150" s="307"/>
    </row>
    <row r="151" ht="12.75" customHeight="1">
      <c r="A151" s="307"/>
      <c r="B151" s="307"/>
      <c r="C151" s="307"/>
      <c r="D151" s="307"/>
      <c r="E151" s="307"/>
      <c r="F151" s="307"/>
      <c r="G151" s="307"/>
      <c r="H151" s="307"/>
      <c r="I151" s="307"/>
      <c r="J151" s="307"/>
      <c r="K151" s="307"/>
      <c r="L151" s="307"/>
      <c r="M151" s="307"/>
      <c r="N151" s="307"/>
      <c r="O151" s="307"/>
      <c r="P151" s="307"/>
      <c r="Q151" s="307"/>
      <c r="R151" s="307"/>
      <c r="S151" s="307"/>
      <c r="T151" s="307"/>
      <c r="U151" s="307"/>
      <c r="V151" s="307"/>
      <c r="W151" s="307"/>
      <c r="X151" s="307"/>
      <c r="Y151" s="307"/>
      <c r="Z151" s="307"/>
    </row>
    <row r="152" ht="12.75" customHeight="1">
      <c r="A152" s="307"/>
      <c r="B152" s="307"/>
      <c r="C152" s="307"/>
      <c r="D152" s="307"/>
      <c r="E152" s="307"/>
      <c r="F152" s="307"/>
      <c r="G152" s="307"/>
      <c r="H152" s="307"/>
      <c r="I152" s="307"/>
      <c r="J152" s="307"/>
      <c r="K152" s="307"/>
      <c r="L152" s="307"/>
      <c r="M152" s="307"/>
      <c r="N152" s="307"/>
      <c r="O152" s="307"/>
      <c r="P152" s="307"/>
      <c r="Q152" s="307"/>
      <c r="R152" s="307"/>
      <c r="S152" s="307"/>
      <c r="T152" s="307"/>
      <c r="U152" s="307"/>
      <c r="V152" s="307"/>
      <c r="W152" s="307"/>
      <c r="X152" s="307"/>
      <c r="Y152" s="307"/>
      <c r="Z152" s="307"/>
    </row>
    <row r="153" ht="12.75" customHeight="1">
      <c r="A153" s="307"/>
      <c r="B153" s="307"/>
      <c r="C153" s="307"/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7"/>
      <c r="O153" s="307"/>
      <c r="P153" s="307"/>
      <c r="Q153" s="307"/>
      <c r="R153" s="307"/>
      <c r="S153" s="307"/>
      <c r="T153" s="307"/>
      <c r="U153" s="307"/>
      <c r="V153" s="307"/>
      <c r="W153" s="307"/>
      <c r="X153" s="307"/>
      <c r="Y153" s="307"/>
      <c r="Z153" s="307"/>
    </row>
    <row r="154" ht="12.75" customHeight="1">
      <c r="A154" s="307"/>
      <c r="B154" s="307"/>
      <c r="C154" s="307"/>
      <c r="D154" s="307"/>
      <c r="E154" s="307"/>
      <c r="F154" s="307"/>
      <c r="G154" s="307"/>
      <c r="H154" s="307"/>
      <c r="I154" s="307"/>
      <c r="J154" s="307"/>
      <c r="K154" s="307"/>
      <c r="L154" s="307"/>
      <c r="M154" s="307"/>
      <c r="N154" s="307"/>
      <c r="O154" s="307"/>
      <c r="P154" s="307"/>
      <c r="Q154" s="307"/>
      <c r="R154" s="307"/>
      <c r="S154" s="307"/>
      <c r="T154" s="307"/>
      <c r="U154" s="307"/>
      <c r="V154" s="307"/>
      <c r="W154" s="307"/>
      <c r="X154" s="307"/>
      <c r="Y154" s="307"/>
      <c r="Z154" s="307"/>
    </row>
    <row r="155" ht="12.75" customHeight="1">
      <c r="A155" s="307"/>
      <c r="B155" s="307"/>
      <c r="C155" s="307"/>
      <c r="D155" s="307"/>
      <c r="E155" s="307"/>
      <c r="F155" s="307"/>
      <c r="G155" s="307"/>
      <c r="H155" s="307"/>
      <c r="I155" s="307"/>
      <c r="J155" s="307"/>
      <c r="K155" s="307"/>
      <c r="L155" s="307"/>
      <c r="M155" s="307"/>
      <c r="N155" s="307"/>
      <c r="O155" s="307"/>
      <c r="P155" s="307"/>
      <c r="Q155" s="307"/>
      <c r="R155" s="307"/>
      <c r="S155" s="307"/>
      <c r="T155" s="307"/>
      <c r="U155" s="307"/>
      <c r="V155" s="307"/>
      <c r="W155" s="307"/>
      <c r="X155" s="307"/>
      <c r="Y155" s="307"/>
      <c r="Z155" s="307"/>
    </row>
    <row r="156" ht="12.75" customHeight="1">
      <c r="A156" s="307"/>
      <c r="B156" s="307"/>
      <c r="C156" s="307"/>
      <c r="D156" s="307"/>
      <c r="E156" s="307"/>
      <c r="F156" s="307"/>
      <c r="G156" s="307"/>
      <c r="H156" s="307"/>
      <c r="I156" s="307"/>
      <c r="J156" s="307"/>
      <c r="K156" s="307"/>
      <c r="L156" s="307"/>
      <c r="M156" s="307"/>
      <c r="N156" s="307"/>
      <c r="O156" s="307"/>
      <c r="P156" s="307"/>
      <c r="Q156" s="307"/>
      <c r="R156" s="307"/>
      <c r="S156" s="307"/>
      <c r="T156" s="307"/>
      <c r="U156" s="307"/>
      <c r="V156" s="307"/>
      <c r="W156" s="307"/>
      <c r="X156" s="307"/>
      <c r="Y156" s="307"/>
      <c r="Z156" s="307"/>
    </row>
    <row r="157" ht="12.75" customHeight="1">
      <c r="A157" s="307"/>
      <c r="B157" s="307"/>
      <c r="C157" s="307"/>
      <c r="D157" s="307"/>
      <c r="E157" s="307"/>
      <c r="F157" s="307"/>
      <c r="G157" s="307"/>
      <c r="H157" s="307"/>
      <c r="I157" s="307"/>
      <c r="J157" s="307"/>
      <c r="K157" s="307"/>
      <c r="L157" s="307"/>
      <c r="M157" s="307"/>
      <c r="N157" s="307"/>
      <c r="O157" s="307"/>
      <c r="P157" s="307"/>
      <c r="Q157" s="307"/>
      <c r="R157" s="307"/>
      <c r="S157" s="307"/>
      <c r="T157" s="307"/>
      <c r="U157" s="307"/>
      <c r="V157" s="307"/>
      <c r="W157" s="307"/>
      <c r="X157" s="307"/>
      <c r="Y157" s="307"/>
      <c r="Z157" s="307"/>
    </row>
    <row r="158" ht="12.75" customHeight="1">
      <c r="A158" s="307"/>
      <c r="B158" s="307"/>
      <c r="C158" s="307"/>
      <c r="D158" s="307"/>
      <c r="E158" s="307"/>
      <c r="F158" s="307"/>
      <c r="G158" s="307"/>
      <c r="H158" s="307"/>
      <c r="I158" s="307"/>
      <c r="J158" s="307"/>
      <c r="K158" s="307"/>
      <c r="L158" s="307"/>
      <c r="M158" s="307"/>
      <c r="N158" s="307"/>
      <c r="O158" s="307"/>
      <c r="P158" s="307"/>
      <c r="Q158" s="307"/>
      <c r="R158" s="307"/>
      <c r="S158" s="307"/>
      <c r="T158" s="307"/>
      <c r="U158" s="307"/>
      <c r="V158" s="307"/>
      <c r="W158" s="307"/>
      <c r="X158" s="307"/>
      <c r="Y158" s="307"/>
      <c r="Z158" s="307"/>
    </row>
    <row r="159" ht="12.75" customHeight="1">
      <c r="A159" s="307"/>
      <c r="B159" s="307"/>
      <c r="C159" s="307"/>
      <c r="D159" s="307"/>
      <c r="E159" s="307"/>
      <c r="F159" s="307"/>
      <c r="G159" s="307"/>
      <c r="H159" s="307"/>
      <c r="I159" s="307"/>
      <c r="J159" s="307"/>
      <c r="K159" s="307"/>
      <c r="L159" s="307"/>
      <c r="M159" s="307"/>
      <c r="N159" s="307"/>
      <c r="O159" s="307"/>
      <c r="P159" s="307"/>
      <c r="Q159" s="307"/>
      <c r="R159" s="307"/>
      <c r="S159" s="307"/>
      <c r="T159" s="307"/>
      <c r="U159" s="307"/>
      <c r="V159" s="307"/>
      <c r="W159" s="307"/>
      <c r="X159" s="307"/>
      <c r="Y159" s="307"/>
      <c r="Z159" s="307"/>
    </row>
    <row r="160" ht="12.75" customHeight="1">
      <c r="A160" s="307"/>
      <c r="B160" s="307"/>
      <c r="C160" s="307"/>
      <c r="D160" s="307"/>
      <c r="E160" s="307"/>
      <c r="F160" s="307"/>
      <c r="G160" s="307"/>
      <c r="H160" s="307"/>
      <c r="I160" s="307"/>
      <c r="J160" s="307"/>
      <c r="K160" s="307"/>
      <c r="L160" s="307"/>
      <c r="M160" s="307"/>
      <c r="N160" s="307"/>
      <c r="O160" s="307"/>
      <c r="P160" s="307"/>
      <c r="Q160" s="307"/>
      <c r="R160" s="307"/>
      <c r="S160" s="307"/>
      <c r="T160" s="307"/>
      <c r="U160" s="307"/>
      <c r="V160" s="307"/>
      <c r="W160" s="307"/>
      <c r="X160" s="307"/>
      <c r="Y160" s="307"/>
      <c r="Z160" s="307"/>
    </row>
    <row r="161" ht="12.75" customHeight="1">
      <c r="A161" s="307"/>
      <c r="B161" s="307"/>
      <c r="C161" s="307"/>
      <c r="D161" s="307"/>
      <c r="E161" s="307"/>
      <c r="F161" s="307"/>
      <c r="G161" s="307"/>
      <c r="H161" s="307"/>
      <c r="I161" s="307"/>
      <c r="J161" s="307"/>
      <c r="K161" s="307"/>
      <c r="L161" s="307"/>
      <c r="M161" s="307"/>
      <c r="N161" s="307"/>
      <c r="O161" s="307"/>
      <c r="P161" s="307"/>
      <c r="Q161" s="307"/>
      <c r="R161" s="307"/>
      <c r="S161" s="307"/>
      <c r="T161" s="307"/>
      <c r="U161" s="307"/>
      <c r="V161" s="307"/>
      <c r="W161" s="307"/>
      <c r="X161" s="307"/>
      <c r="Y161" s="307"/>
      <c r="Z161" s="307"/>
    </row>
    <row r="162" ht="12.75" customHeight="1">
      <c r="A162" s="307"/>
      <c r="B162" s="307"/>
      <c r="C162" s="307"/>
      <c r="D162" s="307"/>
      <c r="E162" s="307"/>
      <c r="F162" s="307"/>
      <c r="G162" s="307"/>
      <c r="H162" s="307"/>
      <c r="I162" s="307"/>
      <c r="J162" s="307"/>
      <c r="K162" s="307"/>
      <c r="L162" s="307"/>
      <c r="M162" s="307"/>
      <c r="N162" s="307"/>
      <c r="O162" s="307"/>
      <c r="P162" s="307"/>
      <c r="Q162" s="307"/>
      <c r="R162" s="307"/>
      <c r="S162" s="307"/>
      <c r="T162" s="307"/>
      <c r="U162" s="307"/>
      <c r="V162" s="307"/>
      <c r="W162" s="307"/>
      <c r="X162" s="307"/>
      <c r="Y162" s="307"/>
      <c r="Z162" s="307"/>
    </row>
    <row r="163" ht="12.75" customHeight="1">
      <c r="A163" s="307"/>
      <c r="B163" s="307"/>
      <c r="C163" s="307"/>
      <c r="D163" s="307"/>
      <c r="E163" s="307"/>
      <c r="F163" s="307"/>
      <c r="G163" s="307"/>
      <c r="H163" s="307"/>
      <c r="I163" s="307"/>
      <c r="J163" s="307"/>
      <c r="K163" s="307"/>
      <c r="L163" s="307"/>
      <c r="M163" s="307"/>
      <c r="N163" s="307"/>
      <c r="O163" s="307"/>
      <c r="P163" s="307"/>
      <c r="Q163" s="307"/>
      <c r="R163" s="307"/>
      <c r="S163" s="307"/>
      <c r="T163" s="307"/>
      <c r="U163" s="307"/>
      <c r="V163" s="307"/>
      <c r="W163" s="307"/>
      <c r="X163" s="307"/>
      <c r="Y163" s="307"/>
      <c r="Z163" s="307"/>
    </row>
    <row r="164" ht="12.75" customHeight="1">
      <c r="A164" s="307"/>
      <c r="B164" s="307"/>
      <c r="C164" s="307"/>
      <c r="D164" s="307"/>
      <c r="E164" s="307"/>
      <c r="F164" s="307"/>
      <c r="G164" s="307"/>
      <c r="H164" s="307"/>
      <c r="I164" s="307"/>
      <c r="J164" s="307"/>
      <c r="K164" s="307"/>
      <c r="L164" s="307"/>
      <c r="M164" s="307"/>
      <c r="N164" s="307"/>
      <c r="O164" s="307"/>
      <c r="P164" s="307"/>
      <c r="Q164" s="307"/>
      <c r="R164" s="307"/>
      <c r="S164" s="307"/>
      <c r="T164" s="307"/>
      <c r="U164" s="307"/>
      <c r="V164" s="307"/>
      <c r="W164" s="307"/>
      <c r="X164" s="307"/>
      <c r="Y164" s="307"/>
      <c r="Z164" s="307"/>
    </row>
    <row r="165" ht="12.75" customHeight="1">
      <c r="A165" s="307"/>
      <c r="B165" s="307"/>
      <c r="C165" s="307"/>
      <c r="D165" s="307"/>
      <c r="E165" s="307"/>
      <c r="F165" s="307"/>
      <c r="G165" s="307"/>
      <c r="H165" s="307"/>
      <c r="I165" s="307"/>
      <c r="J165" s="307"/>
      <c r="K165" s="307"/>
      <c r="L165" s="307"/>
      <c r="M165" s="307"/>
      <c r="N165" s="307"/>
      <c r="O165" s="307"/>
      <c r="P165" s="307"/>
      <c r="Q165" s="307"/>
      <c r="R165" s="307"/>
      <c r="S165" s="307"/>
      <c r="T165" s="307"/>
      <c r="U165" s="307"/>
      <c r="V165" s="307"/>
      <c r="W165" s="307"/>
      <c r="X165" s="307"/>
      <c r="Y165" s="307"/>
      <c r="Z165" s="307"/>
    </row>
    <row r="166" ht="12.75" customHeight="1">
      <c r="A166" s="307"/>
      <c r="B166" s="307"/>
      <c r="C166" s="307"/>
      <c r="D166" s="307"/>
      <c r="E166" s="307"/>
      <c r="F166" s="307"/>
      <c r="G166" s="307"/>
      <c r="H166" s="307"/>
      <c r="I166" s="307"/>
      <c r="J166" s="307"/>
      <c r="K166" s="307"/>
      <c r="L166" s="307"/>
      <c r="M166" s="307"/>
      <c r="N166" s="307"/>
      <c r="O166" s="307"/>
      <c r="P166" s="307"/>
      <c r="Q166" s="307"/>
      <c r="R166" s="307"/>
      <c r="S166" s="307"/>
      <c r="T166" s="307"/>
      <c r="U166" s="307"/>
      <c r="V166" s="307"/>
      <c r="W166" s="307"/>
      <c r="X166" s="307"/>
      <c r="Y166" s="307"/>
      <c r="Z166" s="307"/>
    </row>
    <row r="167" ht="12.75" customHeight="1">
      <c r="A167" s="307"/>
      <c r="B167" s="307"/>
      <c r="C167" s="307"/>
      <c r="D167" s="307"/>
      <c r="E167" s="307"/>
      <c r="F167" s="307"/>
      <c r="G167" s="307"/>
      <c r="H167" s="307"/>
      <c r="I167" s="307"/>
      <c r="J167" s="307"/>
      <c r="K167" s="307"/>
      <c r="L167" s="307"/>
      <c r="M167" s="307"/>
      <c r="N167" s="307"/>
      <c r="O167" s="307"/>
      <c r="P167" s="307"/>
      <c r="Q167" s="307"/>
      <c r="R167" s="307"/>
      <c r="S167" s="307"/>
      <c r="T167" s="307"/>
      <c r="U167" s="307"/>
      <c r="V167" s="307"/>
      <c r="W167" s="307"/>
      <c r="X167" s="307"/>
      <c r="Y167" s="307"/>
      <c r="Z167" s="307"/>
    </row>
    <row r="168" ht="12.75" customHeight="1">
      <c r="A168" s="307"/>
      <c r="B168" s="307"/>
      <c r="C168" s="307"/>
      <c r="D168" s="307"/>
      <c r="E168" s="307"/>
      <c r="F168" s="307"/>
      <c r="G168" s="307"/>
      <c r="H168" s="307"/>
      <c r="I168" s="307"/>
      <c r="J168" s="307"/>
      <c r="K168" s="307"/>
      <c r="L168" s="307"/>
      <c r="M168" s="307"/>
      <c r="N168" s="307"/>
      <c r="O168" s="307"/>
      <c r="P168" s="307"/>
      <c r="Q168" s="307"/>
      <c r="R168" s="307"/>
      <c r="S168" s="307"/>
      <c r="T168" s="307"/>
      <c r="U168" s="307"/>
      <c r="V168" s="307"/>
      <c r="W168" s="307"/>
      <c r="X168" s="307"/>
      <c r="Y168" s="307"/>
      <c r="Z168" s="307"/>
    </row>
    <row r="169" ht="12.75" customHeight="1">
      <c r="A169" s="307"/>
      <c r="B169" s="307"/>
      <c r="C169" s="307"/>
      <c r="D169" s="307"/>
      <c r="E169" s="307"/>
      <c r="F169" s="307"/>
      <c r="G169" s="307"/>
      <c r="H169" s="307"/>
      <c r="I169" s="307"/>
      <c r="J169" s="307"/>
      <c r="K169" s="307"/>
      <c r="L169" s="307"/>
      <c r="M169" s="307"/>
      <c r="N169" s="307"/>
      <c r="O169" s="307"/>
      <c r="P169" s="307"/>
      <c r="Q169" s="307"/>
      <c r="R169" s="307"/>
      <c r="S169" s="307"/>
      <c r="T169" s="307"/>
      <c r="U169" s="307"/>
      <c r="V169" s="307"/>
      <c r="W169" s="307"/>
      <c r="X169" s="307"/>
      <c r="Y169" s="307"/>
      <c r="Z169" s="307"/>
    </row>
    <row r="170" ht="12.75" customHeight="1">
      <c r="A170" s="307"/>
      <c r="B170" s="307"/>
      <c r="C170" s="307"/>
      <c r="D170" s="307"/>
      <c r="E170" s="307"/>
      <c r="F170" s="307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/>
      <c r="Q170" s="307"/>
      <c r="R170" s="307"/>
      <c r="S170" s="307"/>
      <c r="T170" s="307"/>
      <c r="U170" s="307"/>
      <c r="V170" s="307"/>
      <c r="W170" s="307"/>
      <c r="X170" s="307"/>
      <c r="Y170" s="307"/>
      <c r="Z170" s="307"/>
    </row>
    <row r="171" ht="12.75" customHeight="1">
      <c r="A171" s="307"/>
      <c r="B171" s="307"/>
      <c r="C171" s="307"/>
      <c r="D171" s="307"/>
      <c r="E171" s="307"/>
      <c r="F171" s="307"/>
      <c r="G171" s="307"/>
      <c r="H171" s="307"/>
      <c r="I171" s="307"/>
      <c r="J171" s="307"/>
      <c r="K171" s="307"/>
      <c r="L171" s="307"/>
      <c r="M171" s="307"/>
      <c r="N171" s="307"/>
      <c r="O171" s="307"/>
      <c r="P171" s="307"/>
      <c r="Q171" s="307"/>
      <c r="R171" s="307"/>
      <c r="S171" s="307"/>
      <c r="T171" s="307"/>
      <c r="U171" s="307"/>
      <c r="V171" s="307"/>
      <c r="W171" s="307"/>
      <c r="X171" s="307"/>
      <c r="Y171" s="307"/>
      <c r="Z171" s="307"/>
    </row>
    <row r="172" ht="12.75" customHeight="1">
      <c r="A172" s="307"/>
      <c r="B172" s="307"/>
      <c r="C172" s="307"/>
      <c r="D172" s="307"/>
      <c r="E172" s="307"/>
      <c r="F172" s="307"/>
      <c r="G172" s="307"/>
      <c r="H172" s="307"/>
      <c r="I172" s="307"/>
      <c r="J172" s="307"/>
      <c r="K172" s="307"/>
      <c r="L172" s="307"/>
      <c r="M172" s="307"/>
      <c r="N172" s="307"/>
      <c r="O172" s="307"/>
      <c r="P172" s="307"/>
      <c r="Q172" s="307"/>
      <c r="R172" s="307"/>
      <c r="S172" s="307"/>
      <c r="T172" s="307"/>
      <c r="U172" s="307"/>
      <c r="V172" s="307"/>
      <c r="W172" s="307"/>
      <c r="X172" s="307"/>
      <c r="Y172" s="307"/>
      <c r="Z172" s="307"/>
    </row>
    <row r="173" ht="12.75" customHeight="1">
      <c r="A173" s="307"/>
      <c r="B173" s="307"/>
      <c r="C173" s="307"/>
      <c r="D173" s="307"/>
      <c r="E173" s="307"/>
      <c r="F173" s="307"/>
      <c r="G173" s="307"/>
      <c r="H173" s="307"/>
      <c r="I173" s="307"/>
      <c r="J173" s="307"/>
      <c r="K173" s="307"/>
      <c r="L173" s="307"/>
      <c r="M173" s="307"/>
      <c r="N173" s="307"/>
      <c r="O173" s="307"/>
      <c r="P173" s="307"/>
      <c r="Q173" s="307"/>
      <c r="R173" s="307"/>
      <c r="S173" s="307"/>
      <c r="T173" s="307"/>
      <c r="U173" s="307"/>
      <c r="V173" s="307"/>
      <c r="W173" s="307"/>
      <c r="X173" s="307"/>
      <c r="Y173" s="307"/>
      <c r="Z173" s="307"/>
    </row>
    <row r="174" ht="12.75" customHeight="1">
      <c r="A174" s="307"/>
      <c r="B174" s="307"/>
      <c r="C174" s="307"/>
      <c r="D174" s="307"/>
      <c r="E174" s="307"/>
      <c r="F174" s="307"/>
      <c r="G174" s="307"/>
      <c r="H174" s="307"/>
      <c r="I174" s="307"/>
      <c r="J174" s="307"/>
      <c r="K174" s="307"/>
      <c r="L174" s="307"/>
      <c r="M174" s="307"/>
      <c r="N174" s="307"/>
      <c r="O174" s="307"/>
      <c r="P174" s="307"/>
      <c r="Q174" s="307"/>
      <c r="R174" s="307"/>
      <c r="S174" s="307"/>
      <c r="T174" s="307"/>
      <c r="U174" s="307"/>
      <c r="V174" s="307"/>
      <c r="W174" s="307"/>
      <c r="X174" s="307"/>
      <c r="Y174" s="307"/>
      <c r="Z174" s="307"/>
    </row>
    <row r="175" ht="12.75" customHeight="1">
      <c r="A175" s="307"/>
      <c r="B175" s="307"/>
      <c r="C175" s="307"/>
      <c r="D175" s="307"/>
      <c r="E175" s="307"/>
      <c r="F175" s="307"/>
      <c r="G175" s="307"/>
      <c r="H175" s="307"/>
      <c r="I175" s="307"/>
      <c r="J175" s="307"/>
      <c r="K175" s="307"/>
      <c r="L175" s="307"/>
      <c r="M175" s="307"/>
      <c r="N175" s="307"/>
      <c r="O175" s="307"/>
      <c r="P175" s="307"/>
      <c r="Q175" s="307"/>
      <c r="R175" s="307"/>
      <c r="S175" s="307"/>
      <c r="T175" s="307"/>
      <c r="U175" s="307"/>
      <c r="V175" s="307"/>
      <c r="W175" s="307"/>
      <c r="X175" s="307"/>
      <c r="Y175" s="307"/>
      <c r="Z175" s="307"/>
    </row>
    <row r="176" ht="12.75" customHeight="1">
      <c r="A176" s="307"/>
      <c r="B176" s="307"/>
      <c r="C176" s="307"/>
      <c r="D176" s="307"/>
      <c r="E176" s="307"/>
      <c r="F176" s="307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/>
      <c r="Q176" s="307"/>
      <c r="R176" s="307"/>
      <c r="S176" s="307"/>
      <c r="T176" s="307"/>
      <c r="U176" s="307"/>
      <c r="V176" s="307"/>
      <c r="W176" s="307"/>
      <c r="X176" s="307"/>
      <c r="Y176" s="307"/>
      <c r="Z176" s="307"/>
    </row>
    <row r="177" ht="12.75" customHeight="1">
      <c r="A177" s="307"/>
      <c r="B177" s="307"/>
      <c r="C177" s="307"/>
      <c r="D177" s="307"/>
      <c r="E177" s="307"/>
      <c r="F177" s="307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/>
      <c r="Q177" s="307"/>
      <c r="R177" s="307"/>
      <c r="S177" s="307"/>
      <c r="T177" s="307"/>
      <c r="U177" s="307"/>
      <c r="V177" s="307"/>
      <c r="W177" s="307"/>
      <c r="X177" s="307"/>
      <c r="Y177" s="307"/>
      <c r="Z177" s="307"/>
    </row>
    <row r="178" ht="12.75" customHeight="1">
      <c r="A178" s="307"/>
      <c r="B178" s="307"/>
      <c r="C178" s="307"/>
      <c r="D178" s="307"/>
      <c r="E178" s="307"/>
      <c r="F178" s="307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/>
      <c r="Q178" s="307"/>
      <c r="R178" s="307"/>
      <c r="S178" s="307"/>
      <c r="T178" s="307"/>
      <c r="U178" s="307"/>
      <c r="V178" s="307"/>
      <c r="W178" s="307"/>
      <c r="X178" s="307"/>
      <c r="Y178" s="307"/>
      <c r="Z178" s="307"/>
    </row>
    <row r="179" ht="12.75" customHeight="1">
      <c r="A179" s="307"/>
      <c r="B179" s="307"/>
      <c r="C179" s="307"/>
      <c r="D179" s="307"/>
      <c r="E179" s="307"/>
      <c r="F179" s="307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/>
      <c r="Q179" s="307"/>
      <c r="R179" s="307"/>
      <c r="S179" s="307"/>
      <c r="T179" s="307"/>
      <c r="U179" s="307"/>
      <c r="V179" s="307"/>
      <c r="W179" s="307"/>
      <c r="X179" s="307"/>
      <c r="Y179" s="307"/>
      <c r="Z179" s="307"/>
    </row>
    <row r="180" ht="12.75" customHeight="1">
      <c r="A180" s="307"/>
      <c r="B180" s="307"/>
      <c r="C180" s="307"/>
      <c r="D180" s="307"/>
      <c r="E180" s="307"/>
      <c r="F180" s="307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/>
      <c r="Q180" s="307"/>
      <c r="R180" s="307"/>
      <c r="S180" s="307"/>
      <c r="T180" s="307"/>
      <c r="U180" s="307"/>
      <c r="V180" s="307"/>
      <c r="W180" s="307"/>
      <c r="X180" s="307"/>
      <c r="Y180" s="307"/>
      <c r="Z180" s="307"/>
    </row>
    <row r="181" ht="12.75" customHeight="1">
      <c r="A181" s="307"/>
      <c r="B181" s="307"/>
      <c r="C181" s="307"/>
      <c r="D181" s="307"/>
      <c r="E181" s="307"/>
      <c r="F181" s="307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/>
      <c r="Q181" s="307"/>
      <c r="R181" s="307"/>
      <c r="S181" s="307"/>
      <c r="T181" s="307"/>
      <c r="U181" s="307"/>
      <c r="V181" s="307"/>
      <c r="W181" s="307"/>
      <c r="X181" s="307"/>
      <c r="Y181" s="307"/>
      <c r="Z181" s="307"/>
    </row>
    <row r="182" ht="12.75" customHeight="1">
      <c r="A182" s="307"/>
      <c r="B182" s="307"/>
      <c r="C182" s="307"/>
      <c r="D182" s="307"/>
      <c r="E182" s="307"/>
      <c r="F182" s="307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/>
      <c r="Q182" s="307"/>
      <c r="R182" s="307"/>
      <c r="S182" s="307"/>
      <c r="T182" s="307"/>
      <c r="U182" s="307"/>
      <c r="V182" s="307"/>
      <c r="W182" s="307"/>
      <c r="X182" s="307"/>
      <c r="Y182" s="307"/>
      <c r="Z182" s="307"/>
    </row>
    <row r="183" ht="12.75" customHeight="1">
      <c r="A183" s="307"/>
      <c r="B183" s="307"/>
      <c r="C183" s="307"/>
      <c r="D183" s="307"/>
      <c r="E183" s="307"/>
      <c r="F183" s="307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/>
      <c r="Q183" s="307"/>
      <c r="R183" s="307"/>
      <c r="S183" s="307"/>
      <c r="T183" s="307"/>
      <c r="U183" s="307"/>
      <c r="V183" s="307"/>
      <c r="W183" s="307"/>
      <c r="X183" s="307"/>
      <c r="Y183" s="307"/>
      <c r="Z183" s="307"/>
    </row>
    <row r="184" ht="12.75" customHeight="1">
      <c r="A184" s="307"/>
      <c r="B184" s="307"/>
      <c r="C184" s="307"/>
      <c r="D184" s="307"/>
      <c r="E184" s="307"/>
      <c r="F184" s="307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/>
      <c r="Q184" s="307"/>
      <c r="R184" s="307"/>
      <c r="S184" s="307"/>
      <c r="T184" s="307"/>
      <c r="U184" s="307"/>
      <c r="V184" s="307"/>
      <c r="W184" s="307"/>
      <c r="X184" s="307"/>
      <c r="Y184" s="307"/>
      <c r="Z184" s="307"/>
    </row>
    <row r="185" ht="12.75" customHeight="1">
      <c r="A185" s="307"/>
      <c r="B185" s="307"/>
      <c r="C185" s="307"/>
      <c r="D185" s="307"/>
      <c r="E185" s="307"/>
      <c r="F185" s="307"/>
      <c r="G185" s="307"/>
      <c r="H185" s="307"/>
      <c r="I185" s="307"/>
      <c r="J185" s="307"/>
      <c r="K185" s="307"/>
      <c r="L185" s="307"/>
      <c r="M185" s="307"/>
      <c r="N185" s="307"/>
      <c r="O185" s="307"/>
      <c r="P185" s="307"/>
      <c r="Q185" s="307"/>
      <c r="R185" s="307"/>
      <c r="S185" s="307"/>
      <c r="T185" s="307"/>
      <c r="U185" s="307"/>
      <c r="V185" s="307"/>
      <c r="W185" s="307"/>
      <c r="X185" s="307"/>
      <c r="Y185" s="307"/>
      <c r="Z185" s="307"/>
    </row>
    <row r="186" ht="12.75" customHeight="1">
      <c r="A186" s="307"/>
      <c r="B186" s="307"/>
      <c r="C186" s="307"/>
      <c r="D186" s="307"/>
      <c r="E186" s="307"/>
      <c r="F186" s="307"/>
      <c r="G186" s="307"/>
      <c r="H186" s="307"/>
      <c r="I186" s="307"/>
      <c r="J186" s="307"/>
      <c r="K186" s="307"/>
      <c r="L186" s="307"/>
      <c r="M186" s="307"/>
      <c r="N186" s="307"/>
      <c r="O186" s="307"/>
      <c r="P186" s="307"/>
      <c r="Q186" s="307"/>
      <c r="R186" s="307"/>
      <c r="S186" s="307"/>
      <c r="T186" s="307"/>
      <c r="U186" s="307"/>
      <c r="V186" s="307"/>
      <c r="W186" s="307"/>
      <c r="X186" s="307"/>
      <c r="Y186" s="307"/>
      <c r="Z186" s="307"/>
    </row>
    <row r="187" ht="12.75" customHeight="1">
      <c r="A187" s="307"/>
      <c r="B187" s="307"/>
      <c r="C187" s="307"/>
      <c r="D187" s="307"/>
      <c r="E187" s="307"/>
      <c r="F187" s="307"/>
      <c r="G187" s="307"/>
      <c r="H187" s="307"/>
      <c r="I187" s="307"/>
      <c r="J187" s="307"/>
      <c r="K187" s="307"/>
      <c r="L187" s="307"/>
      <c r="M187" s="307"/>
      <c r="N187" s="307"/>
      <c r="O187" s="307"/>
      <c r="P187" s="307"/>
      <c r="Q187" s="307"/>
      <c r="R187" s="307"/>
      <c r="S187" s="307"/>
      <c r="T187" s="307"/>
      <c r="U187" s="307"/>
      <c r="V187" s="307"/>
      <c r="W187" s="307"/>
      <c r="X187" s="307"/>
      <c r="Y187" s="307"/>
      <c r="Z187" s="307"/>
    </row>
    <row r="188" ht="12.75" customHeight="1">
      <c r="A188" s="307"/>
      <c r="B188" s="307"/>
      <c r="C188" s="307"/>
      <c r="D188" s="307"/>
      <c r="E188" s="307"/>
      <c r="F188" s="307"/>
      <c r="G188" s="307"/>
      <c r="H188" s="307"/>
      <c r="I188" s="307"/>
      <c r="J188" s="307"/>
      <c r="K188" s="307"/>
      <c r="L188" s="307"/>
      <c r="M188" s="307"/>
      <c r="N188" s="307"/>
      <c r="O188" s="307"/>
      <c r="P188" s="307"/>
      <c r="Q188" s="307"/>
      <c r="R188" s="307"/>
      <c r="S188" s="307"/>
      <c r="T188" s="307"/>
      <c r="U188" s="307"/>
      <c r="V188" s="307"/>
      <c r="W188" s="307"/>
      <c r="X188" s="307"/>
      <c r="Y188" s="307"/>
      <c r="Z188" s="307"/>
    </row>
    <row r="189" ht="12.75" customHeight="1">
      <c r="A189" s="307"/>
      <c r="B189" s="307"/>
      <c r="C189" s="307"/>
      <c r="D189" s="307"/>
      <c r="E189" s="307"/>
      <c r="F189" s="307"/>
      <c r="G189" s="307"/>
      <c r="H189" s="307"/>
      <c r="I189" s="307"/>
      <c r="J189" s="307"/>
      <c r="K189" s="307"/>
      <c r="L189" s="307"/>
      <c r="M189" s="307"/>
      <c r="N189" s="307"/>
      <c r="O189" s="307"/>
      <c r="P189" s="307"/>
      <c r="Q189" s="307"/>
      <c r="R189" s="307"/>
      <c r="S189" s="307"/>
      <c r="T189" s="307"/>
      <c r="U189" s="307"/>
      <c r="V189" s="307"/>
      <c r="W189" s="307"/>
      <c r="X189" s="307"/>
      <c r="Y189" s="307"/>
      <c r="Z189" s="307"/>
    </row>
    <row r="190" ht="12.75" customHeight="1">
      <c r="A190" s="307"/>
      <c r="B190" s="307"/>
      <c r="C190" s="307"/>
      <c r="D190" s="307"/>
      <c r="E190" s="307"/>
      <c r="F190" s="307"/>
      <c r="G190" s="307"/>
      <c r="H190" s="307"/>
      <c r="I190" s="307"/>
      <c r="J190" s="307"/>
      <c r="K190" s="307"/>
      <c r="L190" s="307"/>
      <c r="M190" s="307"/>
      <c r="N190" s="307"/>
      <c r="O190" s="307"/>
      <c r="P190" s="307"/>
      <c r="Q190" s="307"/>
      <c r="R190" s="307"/>
      <c r="S190" s="307"/>
      <c r="T190" s="307"/>
      <c r="U190" s="307"/>
      <c r="V190" s="307"/>
      <c r="W190" s="307"/>
      <c r="X190" s="307"/>
      <c r="Y190" s="307"/>
      <c r="Z190" s="307"/>
    </row>
    <row r="191" ht="12.75" customHeight="1">
      <c r="A191" s="307"/>
      <c r="B191" s="307"/>
      <c r="C191" s="307"/>
      <c r="D191" s="307"/>
      <c r="E191" s="307"/>
      <c r="F191" s="307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/>
      <c r="Q191" s="307"/>
      <c r="R191" s="307"/>
      <c r="S191" s="307"/>
      <c r="T191" s="307"/>
      <c r="U191" s="307"/>
      <c r="V191" s="307"/>
      <c r="W191" s="307"/>
      <c r="X191" s="307"/>
      <c r="Y191" s="307"/>
      <c r="Z191" s="307"/>
    </row>
    <row r="192" ht="12.75" customHeight="1">
      <c r="A192" s="307"/>
      <c r="B192" s="307"/>
      <c r="C192" s="307"/>
      <c r="D192" s="307"/>
      <c r="E192" s="307"/>
      <c r="F192" s="307"/>
      <c r="G192" s="307"/>
      <c r="H192" s="307"/>
      <c r="I192" s="307"/>
      <c r="J192" s="307"/>
      <c r="K192" s="307"/>
      <c r="L192" s="307"/>
      <c r="M192" s="307"/>
      <c r="N192" s="307"/>
      <c r="O192" s="307"/>
      <c r="P192" s="307"/>
      <c r="Q192" s="307"/>
      <c r="R192" s="307"/>
      <c r="S192" s="307"/>
      <c r="T192" s="307"/>
      <c r="U192" s="307"/>
      <c r="V192" s="307"/>
      <c r="W192" s="307"/>
      <c r="X192" s="307"/>
      <c r="Y192" s="307"/>
      <c r="Z192" s="307"/>
    </row>
    <row r="193" ht="12.75" customHeight="1">
      <c r="A193" s="307"/>
      <c r="B193" s="307"/>
      <c r="C193" s="307"/>
      <c r="D193" s="307"/>
      <c r="E193" s="307"/>
      <c r="F193" s="307"/>
      <c r="G193" s="307"/>
      <c r="H193" s="307"/>
      <c r="I193" s="307"/>
      <c r="J193" s="307"/>
      <c r="K193" s="307"/>
      <c r="L193" s="307"/>
      <c r="M193" s="307"/>
      <c r="N193" s="307"/>
      <c r="O193" s="307"/>
      <c r="P193" s="307"/>
      <c r="Q193" s="307"/>
      <c r="R193" s="307"/>
      <c r="S193" s="307"/>
      <c r="T193" s="307"/>
      <c r="U193" s="307"/>
      <c r="V193" s="307"/>
      <c r="W193" s="307"/>
      <c r="X193" s="307"/>
      <c r="Y193" s="307"/>
      <c r="Z193" s="307"/>
    </row>
    <row r="194" ht="12.75" customHeight="1">
      <c r="A194" s="307"/>
      <c r="B194" s="307"/>
      <c r="C194" s="307"/>
      <c r="D194" s="307"/>
      <c r="E194" s="307"/>
      <c r="F194" s="307"/>
      <c r="G194" s="307"/>
      <c r="H194" s="307"/>
      <c r="I194" s="307"/>
      <c r="J194" s="307"/>
      <c r="K194" s="307"/>
      <c r="L194" s="307"/>
      <c r="M194" s="307"/>
      <c r="N194" s="307"/>
      <c r="O194" s="307"/>
      <c r="P194" s="307"/>
      <c r="Q194" s="307"/>
      <c r="R194" s="307"/>
      <c r="S194" s="307"/>
      <c r="T194" s="307"/>
      <c r="U194" s="307"/>
      <c r="V194" s="307"/>
      <c r="W194" s="307"/>
      <c r="X194" s="307"/>
      <c r="Y194" s="307"/>
      <c r="Z194" s="307"/>
    </row>
    <row r="195" ht="12.75" customHeight="1">
      <c r="A195" s="307"/>
      <c r="B195" s="307"/>
      <c r="C195" s="307"/>
      <c r="D195" s="307"/>
      <c r="E195" s="307"/>
      <c r="F195" s="307"/>
      <c r="G195" s="307"/>
      <c r="H195" s="307"/>
      <c r="I195" s="307"/>
      <c r="J195" s="307"/>
      <c r="K195" s="307"/>
      <c r="L195" s="307"/>
      <c r="M195" s="307"/>
      <c r="N195" s="307"/>
      <c r="O195" s="307"/>
      <c r="P195" s="307"/>
      <c r="Q195" s="307"/>
      <c r="R195" s="307"/>
      <c r="S195" s="307"/>
      <c r="T195" s="307"/>
      <c r="U195" s="307"/>
      <c r="V195" s="307"/>
      <c r="W195" s="307"/>
      <c r="X195" s="307"/>
      <c r="Y195" s="307"/>
      <c r="Z195" s="307"/>
    </row>
    <row r="196" ht="12.75" customHeight="1">
      <c r="A196" s="307"/>
      <c r="B196" s="307"/>
      <c r="C196" s="307"/>
      <c r="D196" s="307"/>
      <c r="E196" s="307"/>
      <c r="F196" s="307"/>
      <c r="G196" s="307"/>
      <c r="H196" s="307"/>
      <c r="I196" s="307"/>
      <c r="J196" s="307"/>
      <c r="K196" s="307"/>
      <c r="L196" s="307"/>
      <c r="M196" s="307"/>
      <c r="N196" s="307"/>
      <c r="O196" s="307"/>
      <c r="P196" s="307"/>
      <c r="Q196" s="307"/>
      <c r="R196" s="307"/>
      <c r="S196" s="307"/>
      <c r="T196" s="307"/>
      <c r="U196" s="307"/>
      <c r="V196" s="307"/>
      <c r="W196" s="307"/>
      <c r="X196" s="307"/>
      <c r="Y196" s="307"/>
      <c r="Z196" s="307"/>
    </row>
    <row r="197" ht="12.75" customHeight="1">
      <c r="A197" s="307"/>
      <c r="B197" s="307"/>
      <c r="C197" s="307"/>
      <c r="D197" s="307"/>
      <c r="E197" s="307"/>
      <c r="F197" s="307"/>
      <c r="G197" s="307"/>
      <c r="H197" s="307"/>
      <c r="I197" s="307"/>
      <c r="J197" s="307"/>
      <c r="K197" s="307"/>
      <c r="L197" s="307"/>
      <c r="M197" s="307"/>
      <c r="N197" s="307"/>
      <c r="O197" s="307"/>
      <c r="P197" s="307"/>
      <c r="Q197" s="307"/>
      <c r="R197" s="307"/>
      <c r="S197" s="307"/>
      <c r="T197" s="307"/>
      <c r="U197" s="307"/>
      <c r="V197" s="307"/>
      <c r="W197" s="307"/>
      <c r="X197" s="307"/>
      <c r="Y197" s="307"/>
      <c r="Z197" s="307"/>
    </row>
    <row r="198" ht="12.75" customHeight="1">
      <c r="A198" s="307"/>
      <c r="B198" s="307"/>
      <c r="C198" s="307"/>
      <c r="D198" s="307"/>
      <c r="E198" s="307"/>
      <c r="F198" s="307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/>
      <c r="Q198" s="307"/>
      <c r="R198" s="307"/>
      <c r="S198" s="307"/>
      <c r="T198" s="307"/>
      <c r="U198" s="307"/>
      <c r="V198" s="307"/>
      <c r="W198" s="307"/>
      <c r="X198" s="307"/>
      <c r="Y198" s="307"/>
      <c r="Z198" s="307"/>
    </row>
    <row r="199" ht="12.75" customHeight="1">
      <c r="A199" s="307"/>
      <c r="B199" s="307"/>
      <c r="C199" s="307"/>
      <c r="D199" s="307"/>
      <c r="E199" s="307"/>
      <c r="F199" s="307"/>
      <c r="G199" s="307"/>
      <c r="H199" s="307"/>
      <c r="I199" s="307"/>
      <c r="J199" s="307"/>
      <c r="K199" s="307"/>
      <c r="L199" s="307"/>
      <c r="M199" s="307"/>
      <c r="N199" s="307"/>
      <c r="O199" s="307"/>
      <c r="P199" s="307"/>
      <c r="Q199" s="307"/>
      <c r="R199" s="307"/>
      <c r="S199" s="307"/>
      <c r="T199" s="307"/>
      <c r="U199" s="307"/>
      <c r="V199" s="307"/>
      <c r="W199" s="307"/>
      <c r="X199" s="307"/>
      <c r="Y199" s="307"/>
      <c r="Z199" s="307"/>
    </row>
    <row r="200" ht="12.75" customHeight="1">
      <c r="A200" s="307"/>
      <c r="B200" s="307"/>
      <c r="C200" s="307"/>
      <c r="D200" s="307"/>
      <c r="E200" s="307"/>
      <c r="F200" s="307"/>
      <c r="G200" s="307"/>
      <c r="H200" s="307"/>
      <c r="I200" s="307"/>
      <c r="J200" s="307"/>
      <c r="K200" s="307"/>
      <c r="L200" s="307"/>
      <c r="M200" s="307"/>
      <c r="N200" s="307"/>
      <c r="O200" s="307"/>
      <c r="P200" s="307"/>
      <c r="Q200" s="307"/>
      <c r="R200" s="307"/>
      <c r="S200" s="307"/>
      <c r="T200" s="307"/>
      <c r="U200" s="307"/>
      <c r="V200" s="307"/>
      <c r="W200" s="307"/>
      <c r="X200" s="307"/>
      <c r="Y200" s="307"/>
      <c r="Z200" s="307"/>
    </row>
    <row r="201" ht="12.75" customHeight="1">
      <c r="A201" s="307"/>
      <c r="B201" s="307"/>
      <c r="C201" s="307"/>
      <c r="D201" s="307"/>
      <c r="E201" s="307"/>
      <c r="F201" s="307"/>
      <c r="G201" s="307"/>
      <c r="H201" s="307"/>
      <c r="I201" s="307"/>
      <c r="J201" s="307"/>
      <c r="K201" s="307"/>
      <c r="L201" s="307"/>
      <c r="M201" s="307"/>
      <c r="N201" s="307"/>
      <c r="O201" s="307"/>
      <c r="P201" s="307"/>
      <c r="Q201" s="307"/>
      <c r="R201" s="307"/>
      <c r="S201" s="307"/>
      <c r="T201" s="307"/>
      <c r="U201" s="307"/>
      <c r="V201" s="307"/>
      <c r="W201" s="307"/>
      <c r="X201" s="307"/>
      <c r="Y201" s="307"/>
      <c r="Z201" s="307"/>
    </row>
    <row r="202" ht="12.75" customHeight="1">
      <c r="A202" s="307"/>
      <c r="B202" s="307"/>
      <c r="C202" s="307"/>
      <c r="D202" s="307"/>
      <c r="E202" s="307"/>
      <c r="F202" s="307"/>
      <c r="G202" s="307"/>
      <c r="H202" s="307"/>
      <c r="I202" s="307"/>
      <c r="J202" s="307"/>
      <c r="K202" s="307"/>
      <c r="L202" s="307"/>
      <c r="M202" s="307"/>
      <c r="N202" s="307"/>
      <c r="O202" s="307"/>
      <c r="P202" s="307"/>
      <c r="Q202" s="307"/>
      <c r="R202" s="307"/>
      <c r="S202" s="307"/>
      <c r="T202" s="307"/>
      <c r="U202" s="307"/>
      <c r="V202" s="307"/>
      <c r="W202" s="307"/>
      <c r="X202" s="307"/>
      <c r="Y202" s="307"/>
      <c r="Z202" s="307"/>
    </row>
    <row r="203" ht="12.75" customHeight="1">
      <c r="A203" s="307"/>
      <c r="B203" s="307"/>
      <c r="C203" s="307"/>
      <c r="D203" s="307"/>
      <c r="E203" s="307"/>
      <c r="F203" s="307"/>
      <c r="G203" s="307"/>
      <c r="H203" s="307"/>
      <c r="I203" s="307"/>
      <c r="J203" s="307"/>
      <c r="K203" s="307"/>
      <c r="L203" s="307"/>
      <c r="M203" s="307"/>
      <c r="N203" s="307"/>
      <c r="O203" s="307"/>
      <c r="P203" s="307"/>
      <c r="Q203" s="307"/>
      <c r="R203" s="307"/>
      <c r="S203" s="307"/>
      <c r="T203" s="307"/>
      <c r="U203" s="307"/>
      <c r="V203" s="307"/>
      <c r="W203" s="307"/>
      <c r="X203" s="307"/>
      <c r="Y203" s="307"/>
      <c r="Z203" s="307"/>
    </row>
    <row r="204" ht="12.75" customHeight="1">
      <c r="A204" s="307"/>
      <c r="B204" s="307"/>
      <c r="C204" s="307"/>
      <c r="D204" s="307"/>
      <c r="E204" s="307"/>
      <c r="F204" s="307"/>
      <c r="G204" s="307"/>
      <c r="H204" s="307"/>
      <c r="I204" s="307"/>
      <c r="J204" s="307"/>
      <c r="K204" s="307"/>
      <c r="L204" s="307"/>
      <c r="M204" s="307"/>
      <c r="N204" s="307"/>
      <c r="O204" s="307"/>
      <c r="P204" s="307"/>
      <c r="Q204" s="307"/>
      <c r="R204" s="307"/>
      <c r="S204" s="307"/>
      <c r="T204" s="307"/>
      <c r="U204" s="307"/>
      <c r="V204" s="307"/>
      <c r="W204" s="307"/>
      <c r="X204" s="307"/>
      <c r="Y204" s="307"/>
      <c r="Z204" s="307"/>
    </row>
    <row r="205" ht="12.75" customHeight="1">
      <c r="A205" s="307"/>
      <c r="B205" s="307"/>
      <c r="C205" s="307"/>
      <c r="D205" s="307"/>
      <c r="E205" s="307"/>
      <c r="F205" s="307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/>
      <c r="Q205" s="307"/>
      <c r="R205" s="307"/>
      <c r="S205" s="307"/>
      <c r="T205" s="307"/>
      <c r="U205" s="307"/>
      <c r="V205" s="307"/>
      <c r="W205" s="307"/>
      <c r="X205" s="307"/>
      <c r="Y205" s="307"/>
      <c r="Z205" s="307"/>
    </row>
    <row r="206" ht="12.75" customHeight="1">
      <c r="A206" s="307"/>
      <c r="B206" s="307"/>
      <c r="C206" s="307"/>
      <c r="D206" s="307"/>
      <c r="E206" s="307"/>
      <c r="F206" s="307"/>
      <c r="G206" s="307"/>
      <c r="H206" s="307"/>
      <c r="I206" s="307"/>
      <c r="J206" s="307"/>
      <c r="K206" s="307"/>
      <c r="L206" s="307"/>
      <c r="M206" s="307"/>
      <c r="N206" s="307"/>
      <c r="O206" s="307"/>
      <c r="P206" s="307"/>
      <c r="Q206" s="307"/>
      <c r="R206" s="307"/>
      <c r="S206" s="307"/>
      <c r="T206" s="307"/>
      <c r="U206" s="307"/>
      <c r="V206" s="307"/>
      <c r="W206" s="307"/>
      <c r="X206" s="307"/>
      <c r="Y206" s="307"/>
      <c r="Z206" s="307"/>
    </row>
    <row r="207" ht="12.75" customHeight="1">
      <c r="A207" s="307"/>
      <c r="B207" s="307"/>
      <c r="C207" s="307"/>
      <c r="D207" s="307"/>
      <c r="E207" s="307"/>
      <c r="F207" s="307"/>
      <c r="G207" s="307"/>
      <c r="H207" s="307"/>
      <c r="I207" s="307"/>
      <c r="J207" s="307"/>
      <c r="K207" s="307"/>
      <c r="L207" s="307"/>
      <c r="M207" s="307"/>
      <c r="N207" s="307"/>
      <c r="O207" s="307"/>
      <c r="P207" s="307"/>
      <c r="Q207" s="307"/>
      <c r="R207" s="307"/>
      <c r="S207" s="307"/>
      <c r="T207" s="307"/>
      <c r="U207" s="307"/>
      <c r="V207" s="307"/>
      <c r="W207" s="307"/>
      <c r="X207" s="307"/>
      <c r="Y207" s="307"/>
      <c r="Z207" s="307"/>
    </row>
    <row r="208" ht="12.75" customHeight="1">
      <c r="A208" s="307"/>
      <c r="B208" s="307"/>
      <c r="C208" s="307"/>
      <c r="D208" s="307"/>
      <c r="E208" s="307"/>
      <c r="F208" s="307"/>
      <c r="G208" s="307"/>
      <c r="H208" s="307"/>
      <c r="I208" s="307"/>
      <c r="J208" s="307"/>
      <c r="K208" s="307"/>
      <c r="L208" s="307"/>
      <c r="M208" s="307"/>
      <c r="N208" s="307"/>
      <c r="O208" s="307"/>
      <c r="P208" s="307"/>
      <c r="Q208" s="307"/>
      <c r="R208" s="307"/>
      <c r="S208" s="307"/>
      <c r="T208" s="307"/>
      <c r="U208" s="307"/>
      <c r="V208" s="307"/>
      <c r="W208" s="307"/>
      <c r="X208" s="307"/>
      <c r="Y208" s="307"/>
      <c r="Z208" s="307"/>
    </row>
    <row r="209" ht="12.75" customHeight="1">
      <c r="A209" s="307"/>
      <c r="B209" s="307"/>
      <c r="C209" s="307"/>
      <c r="D209" s="307"/>
      <c r="E209" s="307"/>
      <c r="F209" s="307"/>
      <c r="G209" s="307"/>
      <c r="H209" s="307"/>
      <c r="I209" s="307"/>
      <c r="J209" s="307"/>
      <c r="K209" s="307"/>
      <c r="L209" s="307"/>
      <c r="M209" s="307"/>
      <c r="N209" s="307"/>
      <c r="O209" s="307"/>
      <c r="P209" s="307"/>
      <c r="Q209" s="307"/>
      <c r="R209" s="307"/>
      <c r="S209" s="307"/>
      <c r="T209" s="307"/>
      <c r="U209" s="307"/>
      <c r="V209" s="307"/>
      <c r="W209" s="307"/>
      <c r="X209" s="307"/>
      <c r="Y209" s="307"/>
      <c r="Z209" s="307"/>
    </row>
    <row r="210" ht="12.75" customHeight="1">
      <c r="A210" s="307"/>
      <c r="B210" s="307"/>
      <c r="C210" s="307"/>
      <c r="D210" s="307"/>
      <c r="E210" s="307"/>
      <c r="F210" s="307"/>
      <c r="G210" s="307"/>
      <c r="H210" s="307"/>
      <c r="I210" s="307"/>
      <c r="J210" s="307"/>
      <c r="K210" s="307"/>
      <c r="L210" s="307"/>
      <c r="M210" s="307"/>
      <c r="N210" s="307"/>
      <c r="O210" s="307"/>
      <c r="P210" s="307"/>
      <c r="Q210" s="307"/>
      <c r="R210" s="307"/>
      <c r="S210" s="307"/>
      <c r="T210" s="307"/>
      <c r="U210" s="307"/>
      <c r="V210" s="307"/>
      <c r="W210" s="307"/>
      <c r="X210" s="307"/>
      <c r="Y210" s="307"/>
      <c r="Z210" s="307"/>
    </row>
    <row r="211" ht="12.75" customHeight="1">
      <c r="A211" s="307"/>
      <c r="B211" s="307"/>
      <c r="C211" s="307"/>
      <c r="D211" s="307"/>
      <c r="E211" s="307"/>
      <c r="F211" s="307"/>
      <c r="G211" s="307"/>
      <c r="H211" s="307"/>
      <c r="I211" s="307"/>
      <c r="J211" s="307"/>
      <c r="K211" s="307"/>
      <c r="L211" s="307"/>
      <c r="M211" s="307"/>
      <c r="N211" s="307"/>
      <c r="O211" s="307"/>
      <c r="P211" s="307"/>
      <c r="Q211" s="307"/>
      <c r="R211" s="307"/>
      <c r="S211" s="307"/>
      <c r="T211" s="307"/>
      <c r="U211" s="307"/>
      <c r="V211" s="307"/>
      <c r="W211" s="307"/>
      <c r="X211" s="307"/>
      <c r="Y211" s="307"/>
      <c r="Z211" s="307"/>
    </row>
    <row r="212" ht="12.75" customHeight="1">
      <c r="A212" s="307"/>
      <c r="B212" s="307"/>
      <c r="C212" s="307"/>
      <c r="D212" s="307"/>
      <c r="E212" s="307"/>
      <c r="F212" s="307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/>
      <c r="Q212" s="307"/>
      <c r="R212" s="307"/>
      <c r="S212" s="307"/>
      <c r="T212" s="307"/>
      <c r="U212" s="307"/>
      <c r="V212" s="307"/>
      <c r="W212" s="307"/>
      <c r="X212" s="307"/>
      <c r="Y212" s="307"/>
      <c r="Z212" s="307"/>
    </row>
    <row r="213" ht="12.75" customHeight="1">
      <c r="A213" s="307"/>
      <c r="B213" s="307"/>
      <c r="C213" s="307"/>
      <c r="D213" s="307"/>
      <c r="E213" s="307"/>
      <c r="F213" s="307"/>
      <c r="G213" s="307"/>
      <c r="H213" s="307"/>
      <c r="I213" s="307"/>
      <c r="J213" s="307"/>
      <c r="K213" s="307"/>
      <c r="L213" s="307"/>
      <c r="M213" s="307"/>
      <c r="N213" s="307"/>
      <c r="O213" s="307"/>
      <c r="P213" s="307"/>
      <c r="Q213" s="307"/>
      <c r="R213" s="307"/>
      <c r="S213" s="307"/>
      <c r="T213" s="307"/>
      <c r="U213" s="307"/>
      <c r="V213" s="307"/>
      <c r="W213" s="307"/>
      <c r="X213" s="307"/>
      <c r="Y213" s="307"/>
      <c r="Z213" s="307"/>
    </row>
    <row r="214" ht="12.75" customHeight="1">
      <c r="A214" s="307"/>
      <c r="B214" s="307"/>
      <c r="C214" s="307"/>
      <c r="D214" s="307"/>
      <c r="E214" s="307"/>
      <c r="F214" s="307"/>
      <c r="G214" s="307"/>
      <c r="H214" s="307"/>
      <c r="I214" s="307"/>
      <c r="J214" s="307"/>
      <c r="K214" s="307"/>
      <c r="L214" s="307"/>
      <c r="M214" s="307"/>
      <c r="N214" s="307"/>
      <c r="O214" s="307"/>
      <c r="P214" s="307"/>
      <c r="Q214" s="307"/>
      <c r="R214" s="307"/>
      <c r="S214" s="307"/>
      <c r="T214" s="307"/>
      <c r="U214" s="307"/>
      <c r="V214" s="307"/>
      <c r="W214" s="307"/>
      <c r="X214" s="307"/>
      <c r="Y214" s="307"/>
      <c r="Z214" s="307"/>
    </row>
    <row r="215" ht="12.75" customHeight="1">
      <c r="A215" s="307"/>
      <c r="B215" s="307"/>
      <c r="C215" s="307"/>
      <c r="D215" s="307"/>
      <c r="E215" s="307"/>
      <c r="F215" s="307"/>
      <c r="G215" s="307"/>
      <c r="H215" s="307"/>
      <c r="I215" s="307"/>
      <c r="J215" s="307"/>
      <c r="K215" s="307"/>
      <c r="L215" s="307"/>
      <c r="M215" s="307"/>
      <c r="N215" s="307"/>
      <c r="O215" s="307"/>
      <c r="P215" s="307"/>
      <c r="Q215" s="307"/>
      <c r="R215" s="307"/>
      <c r="S215" s="307"/>
      <c r="T215" s="307"/>
      <c r="U215" s="307"/>
      <c r="V215" s="307"/>
      <c r="W215" s="307"/>
      <c r="X215" s="307"/>
      <c r="Y215" s="307"/>
      <c r="Z215" s="307"/>
    </row>
    <row r="216" ht="12.75" customHeight="1">
      <c r="A216" s="307"/>
      <c r="B216" s="307"/>
      <c r="C216" s="307"/>
      <c r="D216" s="307"/>
      <c r="E216" s="307"/>
      <c r="F216" s="307"/>
      <c r="G216" s="307"/>
      <c r="H216" s="307"/>
      <c r="I216" s="307"/>
      <c r="J216" s="307"/>
      <c r="K216" s="307"/>
      <c r="L216" s="307"/>
      <c r="M216" s="307"/>
      <c r="N216" s="307"/>
      <c r="O216" s="307"/>
      <c r="P216" s="307"/>
      <c r="Q216" s="307"/>
      <c r="R216" s="307"/>
      <c r="S216" s="307"/>
      <c r="T216" s="307"/>
      <c r="U216" s="307"/>
      <c r="V216" s="307"/>
      <c r="W216" s="307"/>
      <c r="X216" s="307"/>
      <c r="Y216" s="307"/>
      <c r="Z216" s="307"/>
    </row>
    <row r="217" ht="12.75" customHeight="1">
      <c r="A217" s="307"/>
      <c r="B217" s="307"/>
      <c r="C217" s="307"/>
      <c r="D217" s="307"/>
      <c r="E217" s="307"/>
      <c r="F217" s="307"/>
      <c r="G217" s="307"/>
      <c r="H217" s="307"/>
      <c r="I217" s="307"/>
      <c r="J217" s="307"/>
      <c r="K217" s="307"/>
      <c r="L217" s="307"/>
      <c r="M217" s="307"/>
      <c r="N217" s="307"/>
      <c r="O217" s="307"/>
      <c r="P217" s="307"/>
      <c r="Q217" s="307"/>
      <c r="R217" s="307"/>
      <c r="S217" s="307"/>
      <c r="T217" s="307"/>
      <c r="U217" s="307"/>
      <c r="V217" s="307"/>
      <c r="W217" s="307"/>
      <c r="X217" s="307"/>
      <c r="Y217" s="307"/>
      <c r="Z217" s="307"/>
    </row>
    <row r="218" ht="12.75" customHeight="1">
      <c r="A218" s="307"/>
      <c r="B218" s="307"/>
      <c r="C218" s="307"/>
      <c r="D218" s="307"/>
      <c r="E218" s="307"/>
      <c r="F218" s="307"/>
      <c r="G218" s="307"/>
      <c r="H218" s="307"/>
      <c r="I218" s="307"/>
      <c r="J218" s="307"/>
      <c r="K218" s="307"/>
      <c r="L218" s="307"/>
      <c r="M218" s="307"/>
      <c r="N218" s="307"/>
      <c r="O218" s="307"/>
      <c r="P218" s="307"/>
      <c r="Q218" s="307"/>
      <c r="R218" s="307"/>
      <c r="S218" s="307"/>
      <c r="T218" s="307"/>
      <c r="U218" s="307"/>
      <c r="V218" s="307"/>
      <c r="W218" s="307"/>
      <c r="X218" s="307"/>
      <c r="Y218" s="307"/>
      <c r="Z218" s="307"/>
    </row>
    <row r="219" ht="12.75" customHeight="1">
      <c r="A219" s="307"/>
      <c r="B219" s="307"/>
      <c r="C219" s="307"/>
      <c r="D219" s="307"/>
      <c r="E219" s="307"/>
      <c r="F219" s="307"/>
      <c r="G219" s="307"/>
      <c r="H219" s="307"/>
      <c r="I219" s="307"/>
      <c r="J219" s="307"/>
      <c r="K219" s="307"/>
      <c r="L219" s="307"/>
      <c r="M219" s="307"/>
      <c r="N219" s="307"/>
      <c r="O219" s="307"/>
      <c r="P219" s="307"/>
      <c r="Q219" s="307"/>
      <c r="R219" s="307"/>
      <c r="S219" s="307"/>
      <c r="T219" s="307"/>
      <c r="U219" s="307"/>
      <c r="V219" s="307"/>
      <c r="W219" s="307"/>
      <c r="X219" s="307"/>
      <c r="Y219" s="307"/>
      <c r="Z219" s="307"/>
    </row>
    <row r="220" ht="12.75" customHeight="1">
      <c r="A220" s="307"/>
      <c r="B220" s="307"/>
      <c r="C220" s="307"/>
      <c r="D220" s="307"/>
      <c r="E220" s="307"/>
      <c r="F220" s="307"/>
      <c r="G220" s="307"/>
      <c r="H220" s="307"/>
      <c r="I220" s="307"/>
      <c r="J220" s="307"/>
      <c r="K220" s="307"/>
      <c r="L220" s="307"/>
      <c r="M220" s="307"/>
      <c r="N220" s="307"/>
      <c r="O220" s="307"/>
      <c r="P220" s="307"/>
      <c r="Q220" s="307"/>
      <c r="R220" s="307"/>
      <c r="S220" s="307"/>
      <c r="T220" s="307"/>
      <c r="U220" s="307"/>
      <c r="V220" s="307"/>
      <c r="W220" s="307"/>
      <c r="X220" s="307"/>
      <c r="Y220" s="307"/>
      <c r="Z220" s="30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