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ANH THU" sheetId="1" r:id="rId4"/>
    <sheet state="visible" name="CHI TIẾT CHI" sheetId="2" r:id="rId5"/>
    <sheet state="visible" name="CHI" sheetId="3" r:id="rId6"/>
    <sheet state="visible" name="BÀN GIAO TIÊN A HIỀN" sheetId="4" r:id="rId7"/>
    <sheet state="visible" name="CK SHOPEE FOOD" sheetId="5" r:id="rId8"/>
    <sheet state="visible" name="README" sheetId="6" r:id="rId9"/>
    <sheet state="hidden" name="In HD COLE HAAN" sheetId="7" r:id="rId10"/>
    <sheet state="hidden" name="Sheet1" sheetId="8" r:id="rId11"/>
    <sheet state="hidden" name="Sheet2" sheetId="9" r:id="rId12"/>
  </sheets>
  <definedNames>
    <definedName name="time">#REF!</definedName>
    <definedName name="tax">#REF!</definedName>
    <definedName name="ExportData">#REF!</definedName>
    <definedName name="dm.ecco">#REF!</definedName>
    <definedName name="dm.ecco.all">#REF!</definedName>
    <definedName name="payment">#REF!</definedName>
    <definedName name="dm.dc">#REF!</definedName>
    <definedName name="EC">#REF!</definedName>
    <definedName name="discount">#REF!</definedName>
    <definedName name="day">#REF!</definedName>
    <definedName name="data.ecco">'DOANH THU'!$C$4:$C$26</definedName>
    <definedName name="total">#REF!</definedName>
    <definedName name="bill.dc">#REF!</definedName>
    <definedName name="dm.dc.all">#REF!</definedName>
  </definedNames>
  <calcPr/>
</workbook>
</file>

<file path=xl/sharedStrings.xml><?xml version="1.0" encoding="utf-8"?>
<sst xmlns="http://schemas.openxmlformats.org/spreadsheetml/2006/main" count="292" uniqueCount="244">
  <si>
    <t xml:space="preserve"> </t>
  </si>
  <si>
    <t>TỔNG THU</t>
  </si>
  <si>
    <t>STT</t>
  </si>
  <si>
    <t>Ngày</t>
  </si>
  <si>
    <t>Doanh thu</t>
  </si>
  <si>
    <t>NGÀY</t>
  </si>
  <si>
    <t>Loại</t>
  </si>
  <si>
    <t xml:space="preserve">TÊN </t>
  </si>
  <si>
    <t>ĐVT</t>
  </si>
  <si>
    <t>SỐ LƯỢNG</t>
  </si>
  <si>
    <t>ĐƠN GIÁ</t>
  </si>
  <si>
    <t>THÀNH TIỀN</t>
  </si>
  <si>
    <t>GHI CHÚ</t>
  </si>
  <si>
    <t>nước thông cống</t>
  </si>
  <si>
    <t>bún tươi</t>
  </si>
  <si>
    <t>hủ túi</t>
  </si>
  <si>
    <t>đậu hu</t>
  </si>
  <si>
    <t>nấm mèo khô</t>
  </si>
  <si>
    <t>rau muống,bún,khóm,rừa</t>
  </si>
  <si>
    <t>gas đỉnh xám</t>
  </si>
  <si>
    <t>chả cua ĐB 500g</t>
  </si>
  <si>
    <t>Dê lạnh loại 1</t>
  </si>
  <si>
    <t>tô Kraft 750ml+nắp pet</t>
  </si>
  <si>
    <t>2 thùng</t>
  </si>
  <si>
    <t>Hộp cơm nhỏ</t>
  </si>
  <si>
    <t>Ly Giấy 480ml+Nắp pet (nâu)</t>
  </si>
  <si>
    <t>ship hộp</t>
  </si>
  <si>
    <t>ship chả cua</t>
  </si>
  <si>
    <t>muối ăn visaco</t>
  </si>
  <si>
    <t>lưới rửa chén tân bách phát</t>
  </si>
  <si>
    <t>giấm gạo</t>
  </si>
  <si>
    <t>bột giặt</t>
  </si>
  <si>
    <t>dậu hà làn coop select</t>
  </si>
  <si>
    <t>tau hù trăng</t>
  </si>
  <si>
    <t>bắp non coop</t>
  </si>
  <si>
    <t>0.22</t>
  </si>
  <si>
    <t>rưa leo + đậu hủ non</t>
  </si>
  <si>
    <t>lấy chả</t>
  </si>
  <si>
    <t>ship hàng</t>
  </si>
  <si>
    <t>đậu hủ ky lá</t>
  </si>
  <si>
    <t>3kg</t>
  </si>
  <si>
    <t>nấm rơm</t>
  </si>
  <si>
    <t>viết ứng 500k</t>
  </si>
  <si>
    <t>cải bó xôi</t>
  </si>
  <si>
    <t>lá dứa</t>
  </si>
  <si>
    <t>dưa leo</t>
  </si>
  <si>
    <t>cà rốt</t>
  </si>
  <si>
    <t>chanh</t>
  </si>
  <si>
    <t>củ cải trắng</t>
  </si>
  <si>
    <t xml:space="preserve">bún </t>
  </si>
  <si>
    <t>hủ tiếu</t>
  </si>
  <si>
    <t>dđậu hũ</t>
  </si>
  <si>
    <t xml:space="preserve">thuốc thông cống </t>
  </si>
  <si>
    <t>Gại lứt vàng</t>
  </si>
  <si>
    <t xml:space="preserve">Gạo st </t>
  </si>
  <si>
    <t>Gas đỉnh xám 45kg</t>
  </si>
  <si>
    <t>Bún tươi, mướp hương, bắp non,Hủ tíu xào,nấm bào ngư</t>
  </si>
  <si>
    <t>giá sống</t>
  </si>
  <si>
    <t>bắp non</t>
  </si>
  <si>
    <t>bún hủ tiếu</t>
  </si>
  <si>
    <t>chay vệ sinh đa năng</t>
  </si>
  <si>
    <t xml:space="preserve">bàn chải sắt </t>
  </si>
  <si>
    <t>dầu ăn</t>
  </si>
  <si>
    <t>rau muống</t>
  </si>
  <si>
    <t>rau nhúc</t>
  </si>
  <si>
    <t>cải thìa</t>
  </si>
  <si>
    <t>bí đỏ</t>
  </si>
  <si>
    <t>rau muống cọng</t>
  </si>
  <si>
    <t>bó xôi</t>
  </si>
  <si>
    <t>cải cúc</t>
  </si>
  <si>
    <t>bún</t>
  </si>
  <si>
    <t>khoai tây</t>
  </si>
  <si>
    <t>lương chị viên</t>
  </si>
  <si>
    <t xml:space="preserve">bảng hiệu quận4 </t>
  </si>
  <si>
    <t xml:space="preserve">tiền rác </t>
  </si>
  <si>
    <t xml:space="preserve"> tiền xe baga chở tủ lanh</t>
  </si>
  <si>
    <t>đậu hà lan</t>
  </si>
  <si>
    <t>kim bấm vở</t>
  </si>
  <si>
    <t>tinh dầu vỏgo</t>
  </si>
  <si>
    <t>gừng vn</t>
  </si>
  <si>
    <t>bún tươi gói 500g</t>
  </si>
  <si>
    <t>muối ăn viasco</t>
  </si>
  <si>
    <t>thông cống</t>
  </si>
  <si>
    <t xml:space="preserve">nhang </t>
  </si>
  <si>
    <t>bún+hủi+bắp non+đậu hủ+cải nồi+húng lủi+rau nhúc</t>
  </si>
  <si>
    <t>bún tươi gói 500gr</t>
  </si>
  <si>
    <t>củ săn</t>
  </si>
  <si>
    <t>Anh hiền lấy</t>
  </si>
  <si>
    <t>6/14/2022</t>
  </si>
  <si>
    <t>anh hiền hàng</t>
  </si>
  <si>
    <t>hủ tiếu xào</t>
  </si>
  <si>
    <t>bao tay bọc</t>
  </si>
  <si>
    <t>đường cát</t>
  </si>
  <si>
    <t>bột ngọt</t>
  </si>
  <si>
    <t>dầu oliu</t>
  </si>
  <si>
    <t>6/16/2022</t>
  </si>
  <si>
    <t>hủ tiếu xào vs giá sống</t>
  </si>
  <si>
    <t>lấy đồ anh hiền</t>
  </si>
  <si>
    <t>6/17/2022</t>
  </si>
  <si>
    <t>giá</t>
  </si>
  <si>
    <t>gạo lứt vàng</t>
  </si>
  <si>
    <t>60kg</t>
  </si>
  <si>
    <t xml:space="preserve">gạo st </t>
  </si>
  <si>
    <t>50kg</t>
  </si>
  <si>
    <t xml:space="preserve">ship hàng anh hiền sường </t>
  </si>
  <si>
    <t>bún +giá</t>
  </si>
  <si>
    <t xml:space="preserve">gas </t>
  </si>
  <si>
    <t>tiêu den</t>
  </si>
  <si>
    <t>tỏi tím</t>
  </si>
  <si>
    <t>Bông chuối bào</t>
  </si>
  <si>
    <t>càng cua</t>
  </si>
  <si>
    <t>rau muống hạt</t>
  </si>
  <si>
    <t>đậu hủ ki lá</t>
  </si>
  <si>
    <t>Hật điều nguyên hạt</t>
  </si>
  <si>
    <t>rau răm</t>
  </si>
  <si>
    <t>mướp hương</t>
  </si>
  <si>
    <t>Dầu ăn Happi Koki</t>
  </si>
  <si>
    <t xml:space="preserve">Minh Ứng </t>
  </si>
  <si>
    <t>Nhật ứng tiền</t>
  </si>
  <si>
    <t>chuyển khỏoản</t>
  </si>
  <si>
    <t>bảnh hiệu quận 4</t>
  </si>
  <si>
    <t>chuyển khỏan</t>
  </si>
  <si>
    <t>Dầu hào</t>
  </si>
  <si>
    <t xml:space="preserve">in giấy </t>
  </si>
  <si>
    <t>06/21/2022</t>
  </si>
  <si>
    <t>nhật ứng tiền</t>
  </si>
  <si>
    <t>chuyển khoỏn</t>
  </si>
  <si>
    <t>dầu ăn cool</t>
  </si>
  <si>
    <t>cây kéo kinh</t>
  </si>
  <si>
    <t>gas bình lớn</t>
  </si>
  <si>
    <t>chanh không hạt</t>
  </si>
  <si>
    <t>0.98</t>
  </si>
  <si>
    <t>minh ứng</t>
  </si>
  <si>
    <t>06/22/2022</t>
  </si>
  <si>
    <t>bún+hủ tíu</t>
  </si>
  <si>
    <t>ship</t>
  </si>
  <si>
    <t>Tiền cơm</t>
  </si>
  <si>
    <t xml:space="preserve">ANH HIỀN LẤY </t>
  </si>
  <si>
    <t>nấm bào ngư</t>
  </si>
  <si>
    <t>hu tíu</t>
  </si>
  <si>
    <t>dậu hủ</t>
  </si>
  <si>
    <t>húng cây</t>
  </si>
  <si>
    <t>.</t>
  </si>
  <si>
    <t>tía tô</t>
  </si>
  <si>
    <t>rau càng cua</t>
  </si>
  <si>
    <t>húng quế</t>
  </si>
  <si>
    <t>gas</t>
  </si>
  <si>
    <t>cơm nhân viên 2 bữa</t>
  </si>
  <si>
    <t>viết ứng tiền</t>
  </si>
  <si>
    <t>bún+hủ tiếu</t>
  </si>
  <si>
    <t xml:space="preserve">đậu hũ </t>
  </si>
  <si>
    <t>dùa tươi</t>
  </si>
  <si>
    <t>bún chiều</t>
  </si>
  <si>
    <t>cơm nhân viên</t>
  </si>
  <si>
    <t>vệ xinh bơm gas máy lạnh</t>
  </si>
  <si>
    <t>gas gia đình 45kg</t>
  </si>
  <si>
    <t>chuyển khoản</t>
  </si>
  <si>
    <t>hành baro</t>
  </si>
  <si>
    <t>tương ớt</t>
  </si>
  <si>
    <t xml:space="preserve">gạo lức vàng </t>
  </si>
  <si>
    <t>gạo st</t>
  </si>
  <si>
    <t>bịch</t>
  </si>
  <si>
    <t>muối</t>
  </si>
  <si>
    <t>cơm nv 2 bữa</t>
  </si>
  <si>
    <t xml:space="preserve">bún tươi </t>
  </si>
  <si>
    <t>đậu hủ</t>
  </si>
  <si>
    <t>số để bàng maca</t>
  </si>
  <si>
    <t>dầu ăn thực vật</t>
  </si>
  <si>
    <t>bơ thực vật</t>
  </si>
  <si>
    <t>Gas 45kg</t>
  </si>
  <si>
    <t>Cây lau nhà</t>
  </si>
  <si>
    <t>ớt chuông</t>
  </si>
  <si>
    <t>nấm đùi gà</t>
  </si>
  <si>
    <t>Song ứng tiền</t>
  </si>
  <si>
    <t xml:space="preserve"> nước đá</t>
  </si>
  <si>
    <t>cà chua</t>
  </si>
  <si>
    <t>TỔNG CHI</t>
  </si>
  <si>
    <t>CHI PHÍ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</si>
  <si>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</si>
  <si>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</si>
  <si>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</si>
  <si>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</si>
  <si>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</si>
  <si>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</si>
  <si>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</si>
  <si>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</si>
  <si>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</si>
  <si>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</si>
  <si>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</si>
  <si>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</si>
  <si>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</si>
  <si>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</si>
  <si>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</si>
  <si>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</si>
  <si>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</si>
  <si>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</si>
  <si>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</si>
  <si>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</si>
  <si>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</si>
  <si>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</si>
  <si>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</si>
  <si>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</si>
  <si>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</si>
  <si>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</si>
  <si>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</si>
  <si>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</si>
  <si>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</si>
  <si>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</si>
  <si>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</si>
  <si>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`</t>
  </si>
  <si>
    <t>TIỀN MẶT BÀN GIAO</t>
  </si>
  <si>
    <t>VÍ MOMO</t>
  </si>
  <si>
    <t>now</t>
  </si>
  <si>
    <t xml:space="preserve">GRAB </t>
  </si>
  <si>
    <t>BAEMIN</t>
  </si>
  <si>
    <t>C. KHOẢN</t>
  </si>
  <si>
    <t>song ứng tiền</t>
  </si>
  <si>
    <t>chuyển tiền gas 26/06</t>
  </si>
  <si>
    <t>vũ ứng</t>
  </si>
  <si>
    <t>nhật ứng</t>
  </si>
  <si>
    <t>bảnh hiệu q4</t>
  </si>
  <si>
    <t>tiền dầu ăn</t>
  </si>
  <si>
    <t>Ahien lấy</t>
  </si>
  <si>
    <t>tiền điện</t>
  </si>
  <si>
    <t>tổng còn</t>
  </si>
  <si>
    <t>GIÁ TRỊ</t>
  </si>
  <si>
    <t>sheets</t>
  </si>
  <si>
    <t>df_slice</t>
  </si>
  <si>
    <t>column_name</t>
  </si>
  <si>
    <t>type</t>
  </si>
  <si>
    <t>Year</t>
  </si>
  <si>
    <t>Month</t>
  </si>
  <si>
    <t>{"DOANH-THU-NGAY": "0", "CHI-PHI-NGAY": "2", "GRAB,BAEMIN,SP-FOOD": "3", "CK-SP-FOOD": "4"}</t>
  </si>
  <si>
    <t>{"0": [[3,34], 1, 2], "2": [[2,33], 1, 2], "3": [[2,33], 0, 5, 6, 7], "4": [[1,32], 0, 1]}</t>
  </si>
  <si>
    <t>{"0": ["NGAY", "DOANH-THU"], "2": ["NGAY", "CHI-PHI"], "3": ["NGAY", "NET-SP-FOOD", "GRAB", "BAEMIN"], "4": ["NGAY","CK-SP-FOOD"]}</t>
  </si>
  <si>
    <t>finance</t>
  </si>
  <si>
    <t>Chọn hóa đơn cần in:</t>
  </si>
  <si>
    <t>Ma so thue:     0304198785</t>
  </si>
  <si>
    <t xml:space="preserve">               HOA DON BAN LE</t>
  </si>
  <si>
    <t>--------------------------------------------------</t>
  </si>
  <si>
    <t>MA HANG</t>
  </si>
  <si>
    <t>SL</t>
  </si>
  <si>
    <t>%</t>
  </si>
  <si>
    <t>DONGIA-VND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</si>
</sst>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_(* #,##0_);_(* \(#,##0\);_(* &quot;-&quot;??_);_(@_)"/>
    <numFmt numFmtId="165" formatCode="dd/MM/yyyy"/>
    <numFmt numFmtId="166" formatCode="#,##0\ [$đ-42A]"/>
    <numFmt numFmtId="167" formatCode="_(* #,##0.00_);_(* \(#,##0.00\);_(* &quot;-&quot;??_);_(@_)"/>
    <numFmt numFmtId="168" formatCode="d/m/yyyy"/>
    <numFmt numFmtId="169" formatCode="d\.m"/>
    <numFmt numFmtId="170" formatCode="_(&quot;$&quot;* #,##0_);_(&quot;$&quot;* \(#,##0\);_(&quot;$&quot;* &quot;-&quot;_);_(@_)"/>
  </numFmts>
  <fonts count="79">
    <font>
      <sz val="10.0"/>
      <color rgb="FF000000"/>
      <name val="Calibri"/>
      <scheme val="minor"/>
    </font>
    <font>
      <sz val="14.0"/>
      <color rgb="FF000000"/>
      <name val="Calibri"/>
    </font>
    <font>
      <b/>
      <i/>
      <sz val="16.0"/>
      <color rgb="FFFF00FF"/>
      <name val="Tahoma"/>
    </font>
    <font>
      <sz val="16.0"/>
      <color rgb="FFFF0000"/>
      <name val="Tahoma"/>
    </font>
    <font>
      <b/>
      <sz val="10.0"/>
      <color theme="1"/>
      <name val="Calibri"/>
    </font>
    <font>
      <b/>
      <sz val="16.0"/>
      <color rgb="FFFF00FF"/>
      <name val="Calibri"/>
    </font>
    <font>
      <sz val="16.0"/>
      <color rgb="FFFF0000"/>
      <name val="Calibri"/>
    </font>
    <font>
      <sz val="14.0"/>
      <color rgb="FFFFFFFF"/>
      <name val="Calibri"/>
    </font>
    <font>
      <sz val="16.0"/>
      <color rgb="FFFF00FF"/>
      <name val="Calibri"/>
    </font>
    <font>
      <sz val="12.0"/>
      <color theme="1"/>
      <name val="Calibri"/>
    </font>
    <font>
      <sz val="16.0"/>
      <color rgb="FFFF00FF"/>
      <name val="Open Sans"/>
    </font>
    <font>
      <sz val="16.0"/>
      <color rgb="FFFF0000"/>
      <name val="Open Sans"/>
    </font>
    <font>
      <sz val="10.0"/>
      <color theme="1"/>
      <name val="Calibri"/>
    </font>
    <font>
      <sz val="17.0"/>
      <color rgb="FFFF0000"/>
      <name val="Open Sans"/>
    </font>
    <font>
      <sz val="12.0"/>
      <color rgb="FF000000"/>
      <name val="Open Sans"/>
    </font>
    <font>
      <sz val="10.0"/>
      <color rgb="FF000000"/>
      <name val="Open Sans"/>
    </font>
    <font>
      <b/>
      <i/>
      <sz val="15.0"/>
      <color theme="1"/>
      <name val="Arial"/>
    </font>
    <font>
      <b/>
      <sz val="15.0"/>
      <color theme="1"/>
      <name val="Open Sans"/>
    </font>
    <font>
      <b/>
      <sz val="12.0"/>
      <color rgb="FFFF0000"/>
      <name val="Open Sans"/>
    </font>
    <font>
      <b/>
      <sz val="14.0"/>
      <color rgb="FF000000"/>
      <name val="Arial"/>
    </font>
    <font>
      <sz val="10.0"/>
      <color rgb="FFFF0000"/>
      <name val="Calibri"/>
    </font>
    <font>
      <b/>
      <i/>
      <sz val="15.0"/>
      <color rgb="FFFF0000"/>
      <name val="Arial"/>
    </font>
    <font>
      <b/>
      <i/>
      <sz val="14.0"/>
      <color rgb="FFFF0000"/>
      <name val="Arial"/>
    </font>
    <font>
      <b/>
      <i/>
      <sz val="12.0"/>
      <color rgb="FFFF0000"/>
      <name val="Arial"/>
    </font>
    <font>
      <sz val="12.0"/>
      <color theme="1"/>
      <name val="Arial"/>
    </font>
    <font>
      <b/>
      <sz val="15.0"/>
      <color theme="1"/>
      <name val="Arial"/>
    </font>
    <font>
      <b/>
      <sz val="12.0"/>
      <color rgb="FFFF0000"/>
      <name val="Arial"/>
    </font>
    <font>
      <sz val="12.0"/>
      <color rgb="FFFF0000"/>
      <name val="Arial"/>
    </font>
    <font>
      <b/>
      <i/>
      <sz val="14.0"/>
      <color rgb="FF000000"/>
      <name val="Arial"/>
    </font>
    <font>
      <sz val="12.0"/>
      <color rgb="FF000000"/>
      <name val="Arial"/>
    </font>
    <font>
      <b/>
      <sz val="15.0"/>
      <color theme="1"/>
      <name val="Calibri"/>
    </font>
    <font>
      <b/>
      <sz val="12.0"/>
      <color rgb="FFFF0000"/>
      <name val="Calibri"/>
    </font>
    <font>
      <i/>
      <sz val="12.0"/>
      <color theme="1"/>
      <name val="Arial"/>
    </font>
    <font>
      <i/>
      <sz val="12.0"/>
      <color rgb="FFFF0000"/>
      <name val="Arial"/>
    </font>
    <font>
      <i/>
      <sz val="12.0"/>
      <color rgb="FF000000"/>
      <name val="Arial"/>
    </font>
    <font>
      <b/>
      <sz val="15.0"/>
      <color rgb="FF000000"/>
      <name val="Arial"/>
    </font>
    <font>
      <b/>
      <sz val="14.0"/>
      <color theme="1"/>
      <name val="Arial"/>
    </font>
    <font>
      <b/>
      <sz val="12.0"/>
      <color theme="1"/>
      <name val="Arial"/>
    </font>
    <font>
      <sz val="12.0"/>
      <color rgb="FF00FF00"/>
      <name val="Arial"/>
    </font>
    <font>
      <sz val="12.0"/>
      <color rgb="FFFF0000"/>
      <name val="Calibri"/>
    </font>
    <font>
      <b/>
      <sz val="10.0"/>
      <color rgb="FFFF0000"/>
      <name val="Calibri"/>
    </font>
    <font>
      <b/>
      <sz val="14.0"/>
      <color rgb="FF000000"/>
      <name val="Calibri"/>
    </font>
    <font>
      <sz val="13.0"/>
      <color theme="1"/>
      <name val="Arial"/>
    </font>
    <font>
      <b/>
      <sz val="13.0"/>
      <color rgb="FFFF0000"/>
      <name val="Arial"/>
    </font>
    <font>
      <b/>
      <sz val="16.0"/>
      <color rgb="FFFF0000"/>
      <name val="Arial"/>
    </font>
    <font>
      <b/>
      <sz val="13.0"/>
      <color theme="1"/>
      <name val="Arial"/>
    </font>
    <font>
      <b/>
      <sz val="14.0"/>
      <color rgb="FFFF0000"/>
      <name val="Arial"/>
    </font>
    <font>
      <b/>
      <sz val="18.0"/>
      <color theme="1"/>
      <name val="Open Sans"/>
    </font>
    <font>
      <b/>
      <sz val="14.0"/>
      <color theme="1"/>
      <name val="Open Sans"/>
    </font>
    <font>
      <b/>
      <sz val="12.0"/>
      <color theme="1"/>
      <name val="Open Sans"/>
    </font>
    <font>
      <sz val="10.0"/>
      <color theme="1"/>
      <name val="Open Sans"/>
    </font>
    <font>
      <b/>
      <sz val="18.0"/>
      <color rgb="FF000000"/>
      <name val="Inconsolata"/>
    </font>
    <font>
      <sz val="14.0"/>
      <color rgb="FF000000"/>
      <name val="Open Sans"/>
    </font>
    <font>
      <b/>
      <i/>
      <sz val="18.0"/>
      <color rgb="FFFF0000"/>
      <name val="Inconsolata"/>
    </font>
    <font>
      <b/>
      <sz val="14.0"/>
      <color rgb="FF000000"/>
      <name val="Open Sans"/>
    </font>
    <font>
      <b/>
      <i/>
      <sz val="12.0"/>
      <color rgb="FF000000"/>
      <name val="Open Sans"/>
    </font>
    <font>
      <b/>
      <sz val="12.0"/>
      <color rgb="FF000000"/>
      <name val="Open Sans"/>
    </font>
    <font>
      <sz val="10.0"/>
      <color rgb="FFFF0000"/>
      <name val="Open Sans"/>
    </font>
    <font>
      <sz val="11.0"/>
      <color rgb="FFFF0000"/>
      <name val="Open Sans"/>
    </font>
    <font>
      <sz val="20.0"/>
      <color rgb="FFFF0000"/>
      <name val="Open Sans"/>
    </font>
    <font>
      <sz val="14.0"/>
      <color rgb="FFFF0000"/>
      <name val="Open Sans"/>
    </font>
    <font>
      <sz val="11.0"/>
      <color rgb="FF000000"/>
      <name val="Open Sans"/>
    </font>
    <font>
      <sz val="12.0"/>
      <color rgb="FF000000"/>
      <name val="Calibri"/>
    </font>
    <font>
      <b/>
      <sz val="12.0"/>
      <color rgb="FF000000"/>
      <name val="Calibri"/>
    </font>
    <font>
      <b/>
      <sz val="12.0"/>
      <color theme="1"/>
      <name val="Calibri"/>
    </font>
    <font>
      <sz val="14.0"/>
      <color theme="1"/>
      <name val="Open Sans"/>
    </font>
    <font>
      <sz val="14.0"/>
      <color theme="1"/>
      <name val="Calibri"/>
    </font>
    <font>
      <color theme="1"/>
      <name val="Calibri"/>
      <scheme val="minor"/>
    </font>
    <font>
      <sz val="12.0"/>
      <color theme="1"/>
      <name val="Times New Roman"/>
    </font>
    <font>
      <sz val="10.0"/>
      <color rgb="FF000000"/>
      <name val="Calibri"/>
    </font>
    <font>
      <color rgb="FF000000"/>
      <name val="Calibri"/>
    </font>
    <font>
      <sz val="8.0"/>
      <color theme="1"/>
      <name val="Tahoma"/>
    </font>
    <font>
      <sz val="10.0"/>
      <color theme="1"/>
      <name val="Arial"/>
    </font>
    <font>
      <b/>
      <i/>
      <sz val="10.0"/>
      <color theme="1"/>
      <name val="Times New Roman"/>
    </font>
    <font>
      <b/>
      <i/>
      <sz val="10.0"/>
      <color rgb="FFC0C0C0"/>
      <name val="Times New Roman"/>
    </font>
    <font>
      <i/>
      <sz val="24.0"/>
      <color rgb="FF008000"/>
      <name val="Arial"/>
    </font>
    <font>
      <sz val="8.0"/>
      <color theme="1"/>
      <name val="Arial"/>
    </font>
    <font>
      <sz val="10.0"/>
      <color rgb="FFFF0000"/>
      <name val="Tahoma"/>
    </font>
    <font>
      <sz val="10.0"/>
      <color theme="1"/>
      <name val="Tahoma"/>
    </font>
  </fonts>
  <fills count="25">
    <fill>
      <patternFill patternType="none"/>
    </fill>
    <fill>
      <patternFill patternType="lightGray"/>
    </fill>
    <fill>
      <patternFill patternType="solid">
        <fgColor rgb="FF008000"/>
        <bgColor rgb="FF008000"/>
      </patternFill>
    </fill>
    <fill>
      <patternFill patternType="solid">
        <fgColor rgb="FF808080"/>
        <bgColor rgb="FF808080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000000"/>
        <bgColor rgb="FF000000"/>
      </patternFill>
    </fill>
    <fill>
      <patternFill patternType="solid">
        <fgColor rgb="FF1D1B10"/>
        <bgColor rgb="FF1D1B10"/>
      </patternFill>
    </fill>
    <fill>
      <patternFill patternType="solid">
        <fgColor theme="1"/>
        <bgColor theme="1"/>
      </patternFill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  <fill>
      <patternFill patternType="solid">
        <fgColor rgb="FFE6B8AF"/>
        <bgColor rgb="FFE6B8AF"/>
      </patternFill>
    </fill>
    <fill>
      <patternFill patternType="solid">
        <fgColor rgb="FF92CDDC"/>
        <bgColor rgb="FF92CDDC"/>
      </patternFill>
    </fill>
    <fill>
      <patternFill patternType="solid">
        <fgColor rgb="FFB7B7B7"/>
        <bgColor rgb="FFB7B7B7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C27BA0"/>
        <bgColor rgb="FFC27BA0"/>
      </patternFill>
    </fill>
    <fill>
      <patternFill patternType="solid">
        <fgColor theme="6"/>
        <bgColor theme="6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AEBD7"/>
        <bgColor rgb="FFFAEBD7"/>
      </patternFill>
    </fill>
    <fill>
      <patternFill patternType="solid">
        <fgColor rgb="FFC0C0C0"/>
        <bgColor rgb="FFC0C0C0"/>
      </patternFill>
    </fill>
  </fills>
  <borders count="10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/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6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vertical="center"/>
    </xf>
    <xf borderId="0" fillId="0" fontId="2" numFmtId="0" xfId="0" applyAlignment="1" applyFont="1">
      <alignment horizontal="left"/>
    </xf>
    <xf borderId="1" fillId="2" fontId="3" numFmtId="164" xfId="0" applyAlignment="1" applyBorder="1" applyFill="1" applyFont="1" applyNumberFormat="1">
      <alignment horizontal="center" vertical="center"/>
    </xf>
    <xf borderId="0" fillId="0" fontId="4" numFmtId="1" xfId="0" applyAlignment="1" applyFont="1" applyNumberFormat="1">
      <alignment horizontal="center" readingOrder="0"/>
    </xf>
    <xf borderId="0" fillId="0" fontId="5" numFmtId="0" xfId="0" applyFont="1"/>
    <xf borderId="0" fillId="0" fontId="6" numFmtId="0" xfId="0" applyFont="1"/>
    <xf borderId="2" fillId="3" fontId="7" numFmtId="1" xfId="0" applyAlignment="1" applyBorder="1" applyFill="1" applyFont="1" applyNumberFormat="1">
      <alignment horizontal="center" shrinkToFit="0" vertical="center" wrapText="1"/>
    </xf>
    <xf borderId="2" fillId="3" fontId="8" numFmtId="14" xfId="0" applyAlignment="1" applyBorder="1" applyFont="1" applyNumberFormat="1">
      <alignment horizontal="center" shrinkToFit="0" vertical="center" wrapText="1"/>
    </xf>
    <xf borderId="2" fillId="3" fontId="6" numFmtId="0" xfId="0" applyAlignment="1" applyBorder="1" applyFont="1">
      <alignment horizontal="center" shrinkToFit="0" vertical="center" wrapText="1"/>
    </xf>
    <xf borderId="2" fillId="4" fontId="9" numFmtId="1" xfId="0" applyAlignment="1" applyBorder="1" applyFill="1" applyFont="1" applyNumberFormat="1">
      <alignment horizontal="center"/>
    </xf>
    <xf borderId="2" fillId="4" fontId="10" numFmtId="165" xfId="0" applyBorder="1" applyFont="1" applyNumberFormat="1"/>
    <xf borderId="2" fillId="4" fontId="11" numFmtId="164" xfId="0" applyBorder="1" applyFont="1" applyNumberFormat="1"/>
    <xf borderId="1" fillId="4" fontId="12" numFmtId="0" xfId="0" applyBorder="1" applyFont="1"/>
    <xf borderId="0" fillId="0" fontId="12" numFmtId="0" xfId="0" applyFont="1"/>
    <xf borderId="2" fillId="4" fontId="13" numFmtId="164" xfId="0" applyBorder="1" applyFont="1" applyNumberFormat="1"/>
    <xf borderId="1" fillId="4" fontId="9" numFmtId="0" xfId="0" applyBorder="1" applyFont="1"/>
    <xf borderId="0" fillId="0" fontId="14" numFmtId="0" xfId="0" applyFont="1"/>
    <xf borderId="0" fillId="0" fontId="15" numFmtId="0" xfId="0" applyFont="1"/>
    <xf borderId="2" fillId="5" fontId="9" numFmtId="1" xfId="0" applyAlignment="1" applyBorder="1" applyFill="1" applyFont="1" applyNumberFormat="1">
      <alignment horizontal="center"/>
    </xf>
    <xf borderId="2" fillId="4" fontId="10" numFmtId="14" xfId="0" applyBorder="1" applyFont="1" applyNumberFormat="1"/>
    <xf borderId="0" fillId="0" fontId="10" numFmtId="0" xfId="0" applyFont="1"/>
    <xf borderId="0" fillId="0" fontId="11" numFmtId="0" xfId="0" applyFont="1"/>
    <xf borderId="2" fillId="6" fontId="16" numFmtId="0" xfId="0" applyBorder="1" applyFill="1" applyFont="1"/>
    <xf borderId="0" fillId="0" fontId="17" numFmtId="0" xfId="0" applyAlignment="1" applyFont="1">
      <alignment horizontal="left"/>
    </xf>
    <xf borderId="1" fillId="4" fontId="18" numFmtId="0" xfId="0" applyAlignment="1" applyBorder="1" applyFont="1">
      <alignment horizontal="center"/>
    </xf>
    <xf borderId="2" fillId="4" fontId="19" numFmtId="166" xfId="0" applyAlignment="1" applyBorder="1" applyFont="1" applyNumberFormat="1">
      <alignment horizontal="center"/>
    </xf>
    <xf borderId="0" fillId="0" fontId="20" numFmtId="166" xfId="0" applyAlignment="1" applyFont="1" applyNumberFormat="1">
      <alignment horizontal="right"/>
    </xf>
    <xf borderId="2" fillId="7" fontId="21" numFmtId="14" xfId="0" applyBorder="1" applyFill="1" applyFont="1" applyNumberFormat="1"/>
    <xf borderId="3" fillId="8" fontId="22" numFmtId="0" xfId="0" applyAlignment="1" applyBorder="1" applyFill="1" applyFont="1">
      <alignment horizontal="center" shrinkToFit="0" vertical="center" wrapText="1"/>
    </xf>
    <xf borderId="3" fillId="8" fontId="21" numFmtId="0" xfId="0" applyAlignment="1" applyBorder="1" applyFont="1">
      <alignment horizontal="left" vertical="center"/>
    </xf>
    <xf borderId="3" fillId="8" fontId="22" numFmtId="0" xfId="0" applyAlignment="1" applyBorder="1" applyFont="1">
      <alignment horizontal="center" vertical="center"/>
    </xf>
    <xf borderId="3" fillId="8" fontId="23" numFmtId="0" xfId="0" applyAlignment="1" applyBorder="1" applyFont="1">
      <alignment horizontal="center" vertical="center"/>
    </xf>
    <xf borderId="2" fillId="8" fontId="19" numFmtId="166" xfId="0" applyAlignment="1" applyBorder="1" applyFont="1" applyNumberFormat="1">
      <alignment horizontal="center"/>
    </xf>
    <xf borderId="4" fillId="9" fontId="22" numFmtId="166" xfId="0" applyAlignment="1" applyBorder="1" applyFill="1" applyFont="1" applyNumberFormat="1">
      <alignment horizontal="right" vertical="center"/>
    </xf>
    <xf borderId="1" fillId="4" fontId="24" numFmtId="167" xfId="0" applyAlignment="1" applyBorder="1" applyFont="1" applyNumberFormat="1">
      <alignment horizontal="center"/>
    </xf>
    <xf borderId="1" fillId="4" fontId="24" numFmtId="0" xfId="0" applyAlignment="1" applyBorder="1" applyFont="1">
      <alignment horizontal="center"/>
    </xf>
    <xf borderId="2" fillId="10" fontId="16" numFmtId="14" xfId="0" applyBorder="1" applyFill="1" applyFont="1" applyNumberFormat="1"/>
    <xf borderId="2" fillId="10" fontId="24" numFmtId="0" xfId="0" applyAlignment="1" applyBorder="1" applyFont="1">
      <alignment horizontal="center" shrinkToFit="0" wrapText="1"/>
    </xf>
    <xf borderId="2" fillId="10" fontId="25" numFmtId="0" xfId="0" applyAlignment="1" applyBorder="1" applyFont="1">
      <alignment horizontal="left"/>
    </xf>
    <xf borderId="2" fillId="10" fontId="24" numFmtId="0" xfId="0" applyAlignment="1" applyBorder="1" applyFont="1">
      <alignment horizontal="center"/>
    </xf>
    <xf borderId="2" fillId="10" fontId="26" numFmtId="0" xfId="0" applyAlignment="1" applyBorder="1" applyFont="1">
      <alignment horizontal="center"/>
    </xf>
    <xf borderId="2" fillId="10" fontId="19" numFmtId="166" xfId="0" applyAlignment="1" applyBorder="1" applyFont="1" applyNumberFormat="1">
      <alignment horizontal="center"/>
    </xf>
    <xf borderId="2" fillId="10" fontId="27" numFmtId="166" xfId="0" applyAlignment="1" applyBorder="1" applyFont="1" applyNumberFormat="1">
      <alignment horizontal="right"/>
    </xf>
    <xf borderId="2" fillId="10" fontId="12" numFmtId="0" xfId="0" applyBorder="1" applyFont="1"/>
    <xf borderId="1" fillId="4" fontId="15" numFmtId="0" xfId="0" applyBorder="1" applyFont="1"/>
    <xf borderId="2" fillId="6" fontId="16" numFmtId="14" xfId="0" applyBorder="1" applyFont="1" applyNumberFormat="1"/>
    <xf borderId="2" fillId="6" fontId="24" numFmtId="0" xfId="0" applyAlignment="1" applyBorder="1" applyFont="1">
      <alignment horizontal="center" shrinkToFit="0" wrapText="1"/>
    </xf>
    <xf borderId="2" fillId="6" fontId="25" numFmtId="0" xfId="0" applyAlignment="1" applyBorder="1" applyFont="1">
      <alignment horizontal="left"/>
    </xf>
    <xf borderId="2" fillId="6" fontId="24" numFmtId="0" xfId="0" applyAlignment="1" applyBorder="1" applyFont="1">
      <alignment horizontal="center"/>
    </xf>
    <xf borderId="2" fillId="6" fontId="26" numFmtId="0" xfId="0" applyAlignment="1" applyBorder="1" applyFont="1">
      <alignment horizontal="center"/>
    </xf>
    <xf borderId="2" fillId="6" fontId="19" numFmtId="166" xfId="0" applyAlignment="1" applyBorder="1" applyFont="1" applyNumberFormat="1">
      <alignment horizontal="center"/>
    </xf>
    <xf borderId="2" fillId="6" fontId="27" numFmtId="166" xfId="0" applyAlignment="1" applyBorder="1" applyFont="1" applyNumberFormat="1">
      <alignment horizontal="right"/>
    </xf>
    <xf borderId="2" fillId="6" fontId="12" numFmtId="0" xfId="0" applyBorder="1" applyFont="1"/>
    <xf borderId="2" fillId="6" fontId="21" numFmtId="0" xfId="0" applyAlignment="1" applyBorder="1" applyFont="1">
      <alignment horizontal="center"/>
    </xf>
    <xf borderId="2" fillId="6" fontId="28" numFmtId="166" xfId="0" applyBorder="1" applyFont="1" applyNumberFormat="1"/>
    <xf borderId="2" fillId="6" fontId="21" numFmtId="166" xfId="0" applyAlignment="1" applyBorder="1" applyFont="1" applyNumberFormat="1">
      <alignment horizontal="right"/>
    </xf>
    <xf borderId="1" fillId="4" fontId="29" numFmtId="0" xfId="0" applyBorder="1" applyFont="1"/>
    <xf borderId="2" fillId="10" fontId="24" numFmtId="0" xfId="0" applyBorder="1" applyFont="1"/>
    <xf borderId="2" fillId="10" fontId="16" numFmtId="0" xfId="0" applyBorder="1" applyFont="1"/>
    <xf borderId="2" fillId="10" fontId="26" numFmtId="3" xfId="0" applyAlignment="1" applyBorder="1" applyFont="1" applyNumberFormat="1">
      <alignment horizontal="center"/>
    </xf>
    <xf borderId="2" fillId="6" fontId="24" numFmtId="0" xfId="0" applyBorder="1" applyFont="1"/>
    <xf borderId="1" fillId="6" fontId="30" numFmtId="0" xfId="0" applyBorder="1" applyFont="1"/>
    <xf borderId="1" fillId="6" fontId="27" numFmtId="166" xfId="0" applyAlignment="1" applyBorder="1" applyFont="1" applyNumberFormat="1">
      <alignment horizontal="right"/>
    </xf>
    <xf borderId="2" fillId="6" fontId="30" numFmtId="0" xfId="0" applyBorder="1" applyFont="1"/>
    <xf borderId="2" fillId="6" fontId="31" numFmtId="3" xfId="0" applyAlignment="1" applyBorder="1" applyFont="1" applyNumberFormat="1">
      <alignment horizontal="center"/>
    </xf>
    <xf borderId="2" fillId="10" fontId="24" numFmtId="0" xfId="0" applyAlignment="1" applyBorder="1" applyFont="1">
      <alignment vertical="center"/>
    </xf>
    <xf borderId="2" fillId="10" fontId="30" numFmtId="0" xfId="0" applyBorder="1" applyFont="1"/>
    <xf borderId="2" fillId="6" fontId="16" numFmtId="168" xfId="0" applyBorder="1" applyFont="1" applyNumberFormat="1"/>
    <xf borderId="2" fillId="10" fontId="26" numFmtId="169" xfId="0" applyAlignment="1" applyBorder="1" applyFont="1" applyNumberFormat="1">
      <alignment horizontal="center"/>
    </xf>
    <xf borderId="2" fillId="6" fontId="25" numFmtId="170" xfId="0" applyAlignment="1" applyBorder="1" applyFont="1" applyNumberFormat="1">
      <alignment horizontal="left"/>
    </xf>
    <xf borderId="2" fillId="6" fontId="26" numFmtId="3" xfId="0" applyAlignment="1" applyBorder="1" applyFont="1" applyNumberFormat="1">
      <alignment horizontal="center"/>
    </xf>
    <xf borderId="2" fillId="10" fontId="32" numFmtId="0" xfId="0" applyBorder="1" applyFont="1"/>
    <xf borderId="2" fillId="10" fontId="16" numFmtId="0" xfId="0" applyAlignment="1" applyBorder="1" applyFont="1">
      <alignment horizontal="left"/>
    </xf>
    <xf borderId="2" fillId="10" fontId="23" numFmtId="0" xfId="0" applyAlignment="1" applyBorder="1" applyFont="1">
      <alignment horizontal="center"/>
    </xf>
    <xf borderId="2" fillId="10" fontId="33" numFmtId="166" xfId="0" applyAlignment="1" applyBorder="1" applyFont="1" applyNumberFormat="1">
      <alignment horizontal="right"/>
    </xf>
    <xf borderId="1" fillId="4" fontId="34" numFmtId="0" xfId="0" applyBorder="1" applyFont="1"/>
    <xf borderId="2" fillId="6" fontId="26" numFmtId="169" xfId="0" applyAlignment="1" applyBorder="1" applyFont="1" applyNumberFormat="1">
      <alignment horizontal="center"/>
    </xf>
    <xf borderId="2" fillId="6" fontId="27" numFmtId="0" xfId="0" applyBorder="1" applyFont="1"/>
    <xf borderId="2" fillId="5" fontId="25" numFmtId="0" xfId="0" applyAlignment="1" applyBorder="1" applyFont="1">
      <alignment horizontal="left"/>
    </xf>
    <xf borderId="2" fillId="5" fontId="27" numFmtId="0" xfId="0" applyBorder="1" applyFont="1"/>
    <xf borderId="2" fillId="5" fontId="26" numFmtId="3" xfId="0" applyAlignment="1" applyBorder="1" applyFont="1" applyNumberFormat="1">
      <alignment horizontal="center"/>
    </xf>
    <xf borderId="2" fillId="5" fontId="19" numFmtId="166" xfId="0" applyAlignment="1" applyBorder="1" applyFont="1" applyNumberFormat="1">
      <alignment horizontal="center"/>
    </xf>
    <xf borderId="2" fillId="5" fontId="27" numFmtId="166" xfId="0" applyAlignment="1" applyBorder="1" applyFont="1" applyNumberFormat="1">
      <alignment horizontal="right"/>
    </xf>
    <xf borderId="1" fillId="4" fontId="27" numFmtId="0" xfId="0" applyBorder="1" applyFont="1"/>
    <xf borderId="2" fillId="5" fontId="25" numFmtId="0" xfId="0" applyBorder="1" applyFont="1"/>
    <xf borderId="5" fillId="5" fontId="12" numFmtId="0" xfId="0" applyBorder="1" applyFont="1"/>
    <xf borderId="5" fillId="5" fontId="12" numFmtId="169" xfId="0" applyBorder="1" applyFont="1" applyNumberFormat="1"/>
    <xf borderId="5" fillId="5" fontId="12" numFmtId="166" xfId="0" applyBorder="1" applyFont="1" applyNumberFormat="1"/>
    <xf borderId="5" fillId="5" fontId="27" numFmtId="166" xfId="0" applyAlignment="1" applyBorder="1" applyFont="1" applyNumberFormat="1">
      <alignment horizontal="right"/>
    </xf>
    <xf borderId="2" fillId="10" fontId="24" numFmtId="170" xfId="0" applyBorder="1" applyFont="1" applyNumberFormat="1"/>
    <xf borderId="1" fillId="4" fontId="29" numFmtId="170" xfId="0" applyBorder="1" applyFont="1" applyNumberFormat="1"/>
    <xf borderId="2" fillId="6" fontId="24" numFmtId="170" xfId="0" applyBorder="1" applyFont="1" applyNumberFormat="1"/>
    <xf borderId="2" fillId="4" fontId="24" numFmtId="170" xfId="0" applyBorder="1" applyFont="1" applyNumberFormat="1"/>
    <xf borderId="1" fillId="10" fontId="29" numFmtId="0" xfId="0" applyBorder="1" applyFont="1"/>
    <xf borderId="2" fillId="6" fontId="25" numFmtId="0" xfId="0" applyAlignment="1" applyBorder="1" applyFont="1">
      <alignment horizontal="left" shrinkToFit="0" wrapText="1"/>
    </xf>
    <xf borderId="6" fillId="6" fontId="24" numFmtId="0" xfId="0" applyBorder="1" applyFont="1"/>
    <xf borderId="6" fillId="6" fontId="25" numFmtId="0" xfId="0" applyAlignment="1" applyBorder="1" applyFont="1">
      <alignment horizontal="left"/>
    </xf>
    <xf borderId="6" fillId="6" fontId="26" numFmtId="0" xfId="0" applyAlignment="1" applyBorder="1" applyFont="1">
      <alignment horizontal="center"/>
    </xf>
    <xf borderId="2" fillId="6" fontId="24" numFmtId="3" xfId="0" applyBorder="1" applyFont="1" applyNumberFormat="1"/>
    <xf borderId="2" fillId="10" fontId="24" numFmtId="3" xfId="0" applyBorder="1" applyFont="1" applyNumberFormat="1"/>
    <xf borderId="2" fillId="5" fontId="24" numFmtId="0" xfId="0" applyBorder="1" applyFont="1"/>
    <xf borderId="2" fillId="5" fontId="26" numFmtId="0" xfId="0" applyAlignment="1" applyBorder="1" applyFont="1">
      <alignment horizontal="center"/>
    </xf>
    <xf borderId="2" fillId="6" fontId="29" numFmtId="0" xfId="0" applyBorder="1" applyFont="1"/>
    <xf borderId="2" fillId="6" fontId="35" numFmtId="0" xfId="0" applyAlignment="1" applyBorder="1" applyFont="1">
      <alignment horizontal="left"/>
    </xf>
    <xf borderId="2" fillId="6" fontId="36" numFmtId="0" xfId="0" applyAlignment="1" applyBorder="1" applyFont="1">
      <alignment horizontal="left"/>
    </xf>
    <xf borderId="2" fillId="10" fontId="37" numFmtId="0" xfId="0" applyAlignment="1" applyBorder="1" applyFont="1">
      <alignment horizontal="center"/>
    </xf>
    <xf borderId="2" fillId="10" fontId="36" numFmtId="166" xfId="0" applyAlignment="1" applyBorder="1" applyFont="1" applyNumberFormat="1">
      <alignment horizontal="center"/>
    </xf>
    <xf borderId="2" fillId="10" fontId="24" numFmtId="166" xfId="0" applyAlignment="1" applyBorder="1" applyFont="1" applyNumberFormat="1">
      <alignment horizontal="right"/>
    </xf>
    <xf borderId="5" fillId="10" fontId="12" numFmtId="0" xfId="0" applyBorder="1" applyFont="1"/>
    <xf borderId="5" fillId="4" fontId="12" numFmtId="0" xfId="0" applyBorder="1" applyFont="1"/>
    <xf borderId="5" fillId="4" fontId="24" numFmtId="0" xfId="0" applyAlignment="1" applyBorder="1" applyFont="1">
      <alignment horizontal="right"/>
    </xf>
    <xf borderId="2" fillId="10" fontId="38" numFmtId="0" xfId="0" applyBorder="1" applyFont="1"/>
    <xf borderId="2" fillId="6" fontId="24" numFmtId="0" xfId="0" applyAlignment="1" applyBorder="1" applyFont="1">
      <alignment horizontal="left"/>
    </xf>
    <xf borderId="2" fillId="6" fontId="19" numFmtId="166" xfId="0" applyAlignment="1" applyBorder="1" applyFont="1" applyNumberFormat="1">
      <alignment horizontal="left"/>
    </xf>
    <xf borderId="2" fillId="10" fontId="35" numFmtId="0" xfId="0" applyAlignment="1" applyBorder="1" applyFont="1">
      <alignment horizontal="left"/>
    </xf>
    <xf borderId="2" fillId="6" fontId="30" numFmtId="0" xfId="0" applyAlignment="1" applyBorder="1" applyFont="1">
      <alignment horizontal="left"/>
    </xf>
    <xf borderId="2" fillId="6" fontId="31" numFmtId="0" xfId="0" applyAlignment="1" applyBorder="1" applyFont="1">
      <alignment horizontal="center"/>
    </xf>
    <xf borderId="2" fillId="5" fontId="30" numFmtId="0" xfId="0" applyAlignment="1" applyBorder="1" applyFont="1">
      <alignment horizontal="left"/>
    </xf>
    <xf borderId="2" fillId="5" fontId="12" numFmtId="0" xfId="0" applyBorder="1" applyFont="1"/>
    <xf borderId="2" fillId="5" fontId="31" numFmtId="0" xfId="0" applyAlignment="1" applyBorder="1" applyFont="1">
      <alignment horizontal="center"/>
    </xf>
    <xf borderId="5" fillId="10" fontId="30" numFmtId="0" xfId="0" applyAlignment="1" applyBorder="1" applyFont="1">
      <alignment horizontal="left"/>
    </xf>
    <xf borderId="5" fillId="10" fontId="31" numFmtId="3" xfId="0" applyAlignment="1" applyBorder="1" applyFont="1" applyNumberFormat="1">
      <alignment horizontal="center"/>
    </xf>
    <xf borderId="5" fillId="10" fontId="39" numFmtId="166" xfId="0" applyAlignment="1" applyBorder="1" applyFont="1" applyNumberFormat="1">
      <alignment horizontal="right"/>
    </xf>
    <xf borderId="5" fillId="6" fontId="12" numFmtId="0" xfId="0" applyBorder="1" applyFont="1"/>
    <xf borderId="2" fillId="5" fontId="30" numFmtId="0" xfId="0" applyBorder="1" applyFont="1"/>
    <xf borderId="5" fillId="6" fontId="20" numFmtId="0" xfId="0" applyBorder="1" applyFont="1"/>
    <xf borderId="5" fillId="5" fontId="30" numFmtId="0" xfId="0" applyAlignment="1" applyBorder="1" applyFont="1">
      <alignment horizontal="left"/>
    </xf>
    <xf borderId="5" fillId="5" fontId="31" numFmtId="3" xfId="0" applyAlignment="1" applyBorder="1" applyFont="1" applyNumberFormat="1">
      <alignment horizontal="center"/>
    </xf>
    <xf borderId="5" fillId="6" fontId="30" numFmtId="0" xfId="0" applyAlignment="1" applyBorder="1" applyFont="1">
      <alignment horizontal="left"/>
    </xf>
    <xf borderId="5" fillId="6" fontId="31" numFmtId="0" xfId="0" applyAlignment="1" applyBorder="1" applyFont="1">
      <alignment horizontal="center"/>
    </xf>
    <xf borderId="5" fillId="11" fontId="30" numFmtId="0" xfId="0" applyAlignment="1" applyBorder="1" applyFill="1" applyFont="1">
      <alignment horizontal="left"/>
    </xf>
    <xf borderId="5" fillId="11" fontId="12" numFmtId="0" xfId="0" applyBorder="1" applyFont="1"/>
    <xf borderId="5" fillId="11" fontId="31" numFmtId="0" xfId="0" applyAlignment="1" applyBorder="1" applyFont="1">
      <alignment horizontal="center"/>
    </xf>
    <xf borderId="2" fillId="11" fontId="19" numFmtId="166" xfId="0" applyAlignment="1" applyBorder="1" applyFont="1" applyNumberFormat="1">
      <alignment horizontal="center"/>
    </xf>
    <xf borderId="2" fillId="11" fontId="27" numFmtId="166" xfId="0" applyAlignment="1" applyBorder="1" applyFont="1" applyNumberFormat="1">
      <alignment horizontal="right"/>
    </xf>
    <xf borderId="5" fillId="10" fontId="31" numFmtId="0" xfId="0" applyAlignment="1" applyBorder="1" applyFont="1">
      <alignment horizontal="center"/>
    </xf>
    <xf borderId="5" fillId="12" fontId="30" numFmtId="0" xfId="0" applyAlignment="1" applyBorder="1" applyFill="1" applyFont="1">
      <alignment horizontal="left"/>
    </xf>
    <xf borderId="5" fillId="12" fontId="12" numFmtId="0" xfId="0" applyBorder="1" applyFont="1"/>
    <xf borderId="5" fillId="12" fontId="31" numFmtId="0" xfId="0" applyAlignment="1" applyBorder="1" applyFont="1">
      <alignment horizontal="center"/>
    </xf>
    <xf borderId="2" fillId="12" fontId="19" numFmtId="166" xfId="0" applyAlignment="1" applyBorder="1" applyFont="1" applyNumberFormat="1">
      <alignment horizontal="center"/>
    </xf>
    <xf borderId="2" fillId="12" fontId="27" numFmtId="166" xfId="0" applyAlignment="1" applyBorder="1" applyFont="1" applyNumberFormat="1">
      <alignment horizontal="right"/>
    </xf>
    <xf borderId="5" fillId="6" fontId="31" numFmtId="3" xfId="0" applyAlignment="1" applyBorder="1" applyFont="1" applyNumberFormat="1">
      <alignment horizontal="center"/>
    </xf>
    <xf borderId="2" fillId="10" fontId="30" numFmtId="0" xfId="0" applyAlignment="1" applyBorder="1" applyFont="1">
      <alignment horizontal="left"/>
    </xf>
    <xf borderId="2" fillId="10" fontId="31" numFmtId="0" xfId="0" applyAlignment="1" applyBorder="1" applyFont="1">
      <alignment horizontal="center"/>
    </xf>
    <xf borderId="1" fillId="10" fontId="12" numFmtId="14" xfId="0" applyBorder="1" applyFont="1" applyNumberFormat="1"/>
    <xf borderId="2" fillId="11" fontId="12" numFmtId="0" xfId="0" applyBorder="1" applyFont="1"/>
    <xf borderId="2" fillId="5" fontId="31" numFmtId="3" xfId="0" applyAlignment="1" applyBorder="1" applyFont="1" applyNumberFormat="1">
      <alignment horizontal="center"/>
    </xf>
    <xf borderId="2" fillId="10" fontId="16" numFmtId="168" xfId="0" applyBorder="1" applyFont="1" applyNumberFormat="1"/>
    <xf borderId="1" fillId="6" fontId="12" numFmtId="0" xfId="0" applyBorder="1" applyFont="1"/>
    <xf borderId="1" fillId="6" fontId="40" numFmtId="0" xfId="0" applyAlignment="1" applyBorder="1" applyFont="1">
      <alignment horizontal="center"/>
    </xf>
    <xf borderId="1" fillId="6" fontId="41" numFmtId="166" xfId="0" applyBorder="1" applyFont="1" applyNumberFormat="1"/>
    <xf borderId="1" fillId="6" fontId="20" numFmtId="166" xfId="0" applyAlignment="1" applyBorder="1" applyFont="1" applyNumberFormat="1">
      <alignment horizontal="right"/>
    </xf>
    <xf borderId="0" fillId="0" fontId="30" numFmtId="0" xfId="0" applyFont="1"/>
    <xf borderId="0" fillId="0" fontId="40" numFmtId="0" xfId="0" applyAlignment="1" applyFont="1">
      <alignment horizontal="center"/>
    </xf>
    <xf borderId="0" fillId="0" fontId="41" numFmtId="166" xfId="0" applyFont="1" applyNumberFormat="1"/>
    <xf borderId="0" fillId="0" fontId="42" numFmtId="49" xfId="0" applyAlignment="1" applyFont="1" applyNumberFormat="1">
      <alignment horizontal="center"/>
    </xf>
    <xf borderId="2" fillId="0" fontId="43" numFmtId="164" xfId="0" applyAlignment="1" applyBorder="1" applyFont="1" applyNumberFormat="1">
      <alignment horizontal="center"/>
    </xf>
    <xf borderId="2" fillId="0" fontId="44" numFmtId="164" xfId="0" applyAlignment="1" applyBorder="1" applyFont="1" applyNumberFormat="1">
      <alignment horizontal="center"/>
    </xf>
    <xf borderId="0" fillId="0" fontId="42" numFmtId="0" xfId="0" applyFont="1"/>
    <xf borderId="2" fillId="0" fontId="45" numFmtId="49" xfId="0" applyAlignment="1" applyBorder="1" applyFont="1" applyNumberFormat="1">
      <alignment horizontal="center" vertical="center"/>
    </xf>
    <xf borderId="2" fillId="0" fontId="45" numFmtId="0" xfId="0" applyAlignment="1" applyBorder="1" applyFont="1">
      <alignment horizontal="center" vertical="center"/>
    </xf>
    <xf borderId="2" fillId="0" fontId="9" numFmtId="49" xfId="0" applyBorder="1" applyFont="1" applyNumberFormat="1"/>
    <xf borderId="2" fillId="0" fontId="43" numFmtId="165" xfId="0" applyAlignment="1" applyBorder="1" applyFont="1" applyNumberFormat="1">
      <alignment horizontal="center" vertical="center"/>
    </xf>
    <xf borderId="2" fillId="0" fontId="43" numFmtId="164" xfId="0" applyAlignment="1" applyBorder="1" applyFont="1" applyNumberFormat="1">
      <alignment horizontal="center" vertical="center"/>
    </xf>
    <xf borderId="1" fillId="4" fontId="42" numFmtId="0" xfId="0" applyBorder="1" applyFont="1"/>
    <xf borderId="2" fillId="0" fontId="46" numFmtId="164" xfId="0" applyAlignment="1" applyBorder="1" applyFont="1" applyNumberFormat="1">
      <alignment horizontal="center" vertical="center"/>
    </xf>
    <xf borderId="2" fillId="0" fontId="43" numFmtId="3" xfId="0" applyAlignment="1" applyBorder="1" applyFont="1" applyNumberFormat="1">
      <alignment horizontal="right" vertical="center"/>
    </xf>
    <xf borderId="2" fillId="0" fontId="43" numFmtId="164" xfId="0" applyBorder="1" applyFont="1" applyNumberFormat="1"/>
    <xf borderId="2" fillId="0" fontId="43" numFmtId="14" xfId="0" applyAlignment="1" applyBorder="1" applyFont="1" applyNumberFormat="1">
      <alignment horizontal="center" vertical="center"/>
    </xf>
    <xf borderId="2" fillId="0" fontId="42" numFmtId="0" xfId="0" applyAlignment="1" applyBorder="1" applyFont="1">
      <alignment horizontal="center"/>
    </xf>
    <xf borderId="2" fillId="13" fontId="47" numFmtId="164" xfId="0" applyAlignment="1" applyBorder="1" applyFill="1" applyFont="1" applyNumberFormat="1">
      <alignment horizontal="center" vertical="center"/>
    </xf>
    <xf borderId="2" fillId="13" fontId="48" numFmtId="164" xfId="0" applyAlignment="1" applyBorder="1" applyFont="1" applyNumberFormat="1">
      <alignment horizontal="center" vertical="center"/>
    </xf>
    <xf borderId="2" fillId="14" fontId="48" numFmtId="164" xfId="0" applyAlignment="1" applyBorder="1" applyFill="1" applyFont="1" applyNumberFormat="1">
      <alignment horizontal="center" vertical="center"/>
    </xf>
    <xf borderId="7" fillId="15" fontId="48" numFmtId="164" xfId="0" applyAlignment="1" applyBorder="1" applyFill="1" applyFont="1" applyNumberFormat="1">
      <alignment horizontal="center" vertical="center"/>
    </xf>
    <xf borderId="1" fillId="10" fontId="48" numFmtId="164" xfId="0" applyAlignment="1" applyBorder="1" applyFont="1" applyNumberFormat="1">
      <alignment horizontal="center" vertical="center"/>
    </xf>
    <xf borderId="1" fillId="16" fontId="48" numFmtId="164" xfId="0" applyAlignment="1" applyBorder="1" applyFill="1" applyFont="1" applyNumberFormat="1">
      <alignment horizontal="center" vertical="center"/>
    </xf>
    <xf borderId="1" fillId="17" fontId="48" numFmtId="164" xfId="0" applyAlignment="1" applyBorder="1" applyFill="1" applyFont="1" applyNumberFormat="1">
      <alignment horizontal="center" vertical="center"/>
    </xf>
    <xf borderId="5" fillId="18" fontId="48" numFmtId="164" xfId="0" applyAlignment="1" applyBorder="1" applyFill="1" applyFont="1" applyNumberFormat="1">
      <alignment horizontal="center" vertical="center"/>
    </xf>
    <xf borderId="1" fillId="13" fontId="49" numFmtId="0" xfId="0" applyAlignment="1" applyBorder="1" applyFont="1">
      <alignment horizontal="center" vertical="center"/>
    </xf>
    <xf borderId="1" fillId="13" fontId="50" numFmtId="0" xfId="0" applyAlignment="1" applyBorder="1" applyFont="1">
      <alignment horizontal="center" vertical="center"/>
    </xf>
    <xf borderId="2" fillId="19" fontId="47" numFmtId="164" xfId="0" applyAlignment="1" applyBorder="1" applyFill="1" applyFont="1" applyNumberFormat="1">
      <alignment horizontal="center" vertical="center"/>
    </xf>
    <xf borderId="2" fillId="19" fontId="48" numFmtId="164" xfId="0" applyAlignment="1" applyBorder="1" applyFont="1" applyNumberFormat="1">
      <alignment horizontal="center" vertical="center"/>
    </xf>
    <xf borderId="2" fillId="20" fontId="48" numFmtId="164" xfId="0" applyAlignment="1" applyBorder="1" applyFill="1" applyFont="1" applyNumberFormat="1">
      <alignment horizontal="center" vertical="center"/>
    </xf>
    <xf borderId="4" fillId="15" fontId="48" numFmtId="164" xfId="0" applyAlignment="1" applyBorder="1" applyFont="1" applyNumberFormat="1">
      <alignment horizontal="center" vertical="center"/>
    </xf>
    <xf borderId="1" fillId="10" fontId="51" numFmtId="164" xfId="0" applyBorder="1" applyFont="1" applyNumberFormat="1"/>
    <xf borderId="4" fillId="16" fontId="48" numFmtId="164" xfId="0" applyAlignment="1" applyBorder="1" applyFont="1" applyNumberFormat="1">
      <alignment horizontal="center" vertical="center"/>
    </xf>
    <xf borderId="4" fillId="17" fontId="48" numFmtId="164" xfId="0" applyAlignment="1" applyBorder="1" applyFont="1" applyNumberFormat="1">
      <alignment horizontal="center" vertical="center"/>
    </xf>
    <xf borderId="4" fillId="18" fontId="48" numFmtId="164" xfId="0" applyAlignment="1" applyBorder="1" applyFont="1" applyNumberFormat="1">
      <alignment horizontal="center" vertical="center"/>
    </xf>
    <xf borderId="1" fillId="10" fontId="48" numFmtId="0" xfId="0" applyAlignment="1" applyBorder="1" applyFont="1">
      <alignment horizontal="center" vertical="center"/>
    </xf>
    <xf borderId="0" fillId="0" fontId="50" numFmtId="0" xfId="0" applyAlignment="1" applyFont="1">
      <alignment horizontal="center" vertical="center"/>
    </xf>
    <xf borderId="8" fillId="5" fontId="9" numFmtId="165" xfId="0" applyBorder="1" applyFont="1" applyNumberFormat="1"/>
    <xf borderId="2" fillId="17" fontId="52" numFmtId="164" xfId="0" applyAlignment="1" applyBorder="1" applyFont="1" applyNumberFormat="1">
      <alignment horizontal="center" vertical="center"/>
    </xf>
    <xf borderId="2" fillId="5" fontId="53" numFmtId="164" xfId="0" applyAlignment="1" applyBorder="1" applyFont="1" applyNumberFormat="1">
      <alignment horizontal="left"/>
    </xf>
    <xf borderId="5" fillId="15" fontId="54" numFmtId="164" xfId="0" applyAlignment="1" applyBorder="1" applyFont="1" applyNumberFormat="1">
      <alignment horizontal="center" vertical="center"/>
    </xf>
    <xf borderId="5" fillId="10" fontId="54" numFmtId="164" xfId="0" applyAlignment="1" applyBorder="1" applyFont="1" applyNumberFormat="1">
      <alignment horizontal="center" vertical="center"/>
    </xf>
    <xf borderId="2" fillId="16" fontId="54" numFmtId="164" xfId="0" applyAlignment="1" applyBorder="1" applyFont="1" applyNumberFormat="1">
      <alignment horizontal="center" vertical="center"/>
    </xf>
    <xf borderId="2" fillId="17" fontId="54" numFmtId="164" xfId="0" applyAlignment="1" applyBorder="1" applyFont="1" applyNumberFormat="1">
      <alignment horizontal="center" vertical="center"/>
    </xf>
    <xf borderId="1" fillId="5" fontId="55" numFmtId="0" xfId="0" applyAlignment="1" applyBorder="1" applyFont="1">
      <alignment horizontal="center" vertical="center"/>
    </xf>
    <xf borderId="1" fillId="10" fontId="56" numFmtId="164" xfId="0" applyAlignment="1" applyBorder="1" applyFont="1" applyNumberFormat="1">
      <alignment horizontal="center" vertical="center"/>
    </xf>
    <xf borderId="1" fillId="4" fontId="15" numFmtId="0" xfId="0" applyAlignment="1" applyBorder="1" applyFont="1">
      <alignment horizontal="center" vertical="center"/>
    </xf>
    <xf borderId="1" fillId="4" fontId="15" numFmtId="166" xfId="0" applyAlignment="1" applyBorder="1" applyFont="1" applyNumberFormat="1">
      <alignment horizontal="center" vertical="center"/>
    </xf>
    <xf borderId="1" fillId="21" fontId="57" numFmtId="166" xfId="0" applyAlignment="1" applyBorder="1" applyFill="1" applyFont="1" applyNumberFormat="1">
      <alignment horizontal="center" vertical="center"/>
    </xf>
    <xf borderId="1" fillId="4" fontId="58" numFmtId="166" xfId="0" applyAlignment="1" applyBorder="1" applyFont="1" applyNumberFormat="1">
      <alignment horizontal="center" vertical="center"/>
    </xf>
    <xf borderId="1" fillId="4" fontId="59" numFmtId="0" xfId="0" applyAlignment="1" applyBorder="1" applyFont="1">
      <alignment horizontal="center" vertical="center"/>
    </xf>
    <xf borderId="1" fillId="4" fontId="60" numFmtId="166" xfId="0" applyAlignment="1" applyBorder="1" applyFont="1" applyNumberFormat="1">
      <alignment horizontal="center" vertical="center"/>
    </xf>
    <xf borderId="1" fillId="4" fontId="57" numFmtId="166" xfId="0" applyAlignment="1" applyBorder="1" applyFont="1" applyNumberFormat="1">
      <alignment horizontal="center" vertical="center"/>
    </xf>
    <xf borderId="1" fillId="4" fontId="58" numFmtId="0" xfId="0" applyAlignment="1" applyBorder="1" applyFont="1">
      <alignment horizontal="center" vertical="center"/>
    </xf>
    <xf borderId="1" fillId="11" fontId="58" numFmtId="166" xfId="0" applyAlignment="1" applyBorder="1" applyFont="1" applyNumberFormat="1">
      <alignment horizontal="center" vertical="center"/>
    </xf>
    <xf borderId="1" fillId="4" fontId="61" numFmtId="166" xfId="0" applyAlignment="1" applyBorder="1" applyFont="1" applyNumberFormat="1">
      <alignment horizontal="center" vertical="center"/>
    </xf>
    <xf borderId="9" fillId="10" fontId="54" numFmtId="164" xfId="0" applyAlignment="1" applyBorder="1" applyFont="1" applyNumberFormat="1">
      <alignment horizontal="center" vertical="center"/>
    </xf>
    <xf borderId="2" fillId="16" fontId="54" numFmtId="164" xfId="0" applyAlignment="1" applyBorder="1" applyFont="1" applyNumberFormat="1">
      <alignment vertical="center"/>
    </xf>
    <xf borderId="5" fillId="17" fontId="54" numFmtId="164" xfId="0" applyAlignment="1" applyBorder="1" applyFont="1" applyNumberFormat="1">
      <alignment vertical="center"/>
    </xf>
    <xf borderId="1" fillId="22" fontId="15" numFmtId="0" xfId="0" applyAlignment="1" applyBorder="1" applyFill="1" applyFont="1">
      <alignment vertical="center"/>
    </xf>
    <xf borderId="1" fillId="4" fontId="15" numFmtId="0" xfId="0" applyAlignment="1" applyBorder="1" applyFont="1">
      <alignment vertical="center"/>
    </xf>
    <xf borderId="1" fillId="15" fontId="48" numFmtId="3" xfId="0" applyBorder="1" applyFont="1" applyNumberFormat="1"/>
    <xf borderId="1" fillId="22" fontId="61" numFmtId="0" xfId="0" applyAlignment="1" applyBorder="1" applyFont="1">
      <alignment horizontal="center" vertical="center"/>
    </xf>
    <xf borderId="2" fillId="15" fontId="54" numFmtId="164" xfId="0" applyAlignment="1" applyBorder="1" applyFont="1" applyNumberFormat="1">
      <alignment horizontal="left" vertical="center"/>
    </xf>
    <xf borderId="2" fillId="15" fontId="54" numFmtId="164" xfId="0" applyAlignment="1" applyBorder="1" applyFont="1" applyNumberFormat="1">
      <alignment horizontal="center" vertical="center"/>
    </xf>
    <xf borderId="5" fillId="17" fontId="54" numFmtId="164" xfId="0" applyAlignment="1" applyBorder="1" applyFont="1" applyNumberFormat="1">
      <alignment horizontal="center" vertical="center"/>
    </xf>
    <xf borderId="1" fillId="22" fontId="15" numFmtId="166" xfId="0" applyAlignment="1" applyBorder="1" applyFont="1" applyNumberFormat="1">
      <alignment horizontal="center" vertical="center"/>
    </xf>
    <xf borderId="1" fillId="22" fontId="15" numFmtId="0" xfId="0" applyAlignment="1" applyBorder="1" applyFont="1">
      <alignment horizontal="center" vertical="center"/>
    </xf>
    <xf borderId="1" fillId="4" fontId="61" numFmtId="0" xfId="0" applyAlignment="1" applyBorder="1" applyFont="1">
      <alignment horizontal="center" vertical="center"/>
    </xf>
    <xf borderId="0" fillId="0" fontId="15" numFmtId="166" xfId="0" applyAlignment="1" applyFont="1" applyNumberFormat="1">
      <alignment horizontal="center" vertical="center"/>
    </xf>
    <xf borderId="0" fillId="0" fontId="15" numFmtId="0" xfId="0" applyAlignment="1" applyFont="1">
      <alignment horizontal="center" vertical="center"/>
    </xf>
    <xf borderId="2" fillId="17" fontId="53" numFmtId="164" xfId="0" applyAlignment="1" applyBorder="1" applyFont="1" applyNumberFormat="1">
      <alignment horizontal="left"/>
    </xf>
    <xf borderId="8" fillId="5" fontId="9" numFmtId="14" xfId="0" applyBorder="1" applyFont="1" applyNumberFormat="1"/>
    <xf borderId="0" fillId="0" fontId="62" numFmtId="14" xfId="0" applyFont="1" applyNumberFormat="1"/>
    <xf borderId="0" fillId="0" fontId="52" numFmtId="164" xfId="0" applyAlignment="1" applyFont="1" applyNumberFormat="1">
      <alignment horizontal="center" vertical="center"/>
    </xf>
    <xf borderId="1" fillId="4" fontId="52" numFmtId="164" xfId="0" applyAlignment="1" applyBorder="1" applyFont="1" applyNumberFormat="1">
      <alignment horizontal="center" vertical="center"/>
    </xf>
    <xf borderId="1" fillId="4" fontId="54" numFmtId="164" xfId="0" applyAlignment="1" applyBorder="1" applyFont="1" applyNumberFormat="1">
      <alignment horizontal="center" vertical="center"/>
    </xf>
    <xf borderId="0" fillId="0" fontId="63" numFmtId="14" xfId="0" applyFont="1" applyNumberFormat="1"/>
    <xf borderId="0" fillId="0" fontId="63" numFmtId="0" xfId="0" applyFont="1"/>
    <xf borderId="0" fillId="0" fontId="64" numFmtId="14" xfId="0" applyFont="1" applyNumberFormat="1"/>
    <xf borderId="0" fillId="0" fontId="65" numFmtId="164" xfId="0" applyAlignment="1" applyFont="1" applyNumberFormat="1">
      <alignment horizontal="center" vertical="center"/>
    </xf>
    <xf borderId="1" fillId="4" fontId="65" numFmtId="164" xfId="0" applyAlignment="1" applyBorder="1" applyFont="1" applyNumberFormat="1">
      <alignment horizontal="center" vertical="center"/>
    </xf>
    <xf borderId="1" fillId="4" fontId="48" numFmtId="164" xfId="0" applyAlignment="1" applyBorder="1" applyFont="1" applyNumberFormat="1">
      <alignment horizontal="center" vertical="center"/>
    </xf>
    <xf borderId="1" fillId="4" fontId="50" numFmtId="0" xfId="0" applyAlignment="1" applyBorder="1" applyFont="1">
      <alignment horizontal="center" vertical="center"/>
    </xf>
    <xf borderId="0" fillId="0" fontId="9" numFmtId="14" xfId="0" applyFont="1" applyNumberFormat="1"/>
    <xf borderId="0" fillId="0" fontId="64" numFmtId="0" xfId="0" applyFont="1"/>
    <xf borderId="1" fillId="14" fontId="65" numFmtId="164" xfId="0" applyAlignment="1" applyBorder="1" applyFont="1" applyNumberFormat="1">
      <alignment horizontal="center" vertical="center"/>
    </xf>
    <xf borderId="1" fillId="15" fontId="48" numFmtId="164" xfId="0" applyAlignment="1" applyBorder="1" applyFont="1" applyNumberFormat="1">
      <alignment horizontal="center" vertical="center"/>
    </xf>
    <xf borderId="1" fillId="18" fontId="48" numFmtId="164" xfId="0" applyAlignment="1" applyBorder="1" applyFont="1" applyNumberFormat="1">
      <alignment horizontal="center" vertical="center"/>
    </xf>
    <xf borderId="0" fillId="0" fontId="65" numFmtId="0" xfId="0" applyFont="1"/>
    <xf borderId="1" fillId="14" fontId="66" numFmtId="0" xfId="0" applyBorder="1" applyFont="1"/>
    <xf borderId="1" fillId="15" fontId="65" numFmtId="0" xfId="0" applyBorder="1" applyFont="1"/>
    <xf borderId="1" fillId="10" fontId="65" numFmtId="0" xfId="0" applyBorder="1" applyFont="1"/>
    <xf borderId="1" fillId="16" fontId="65" numFmtId="0" xfId="0" applyBorder="1" applyFont="1"/>
    <xf borderId="1" fillId="17" fontId="65" numFmtId="0" xfId="0" applyBorder="1" applyFont="1"/>
    <xf borderId="1" fillId="18" fontId="65" numFmtId="0" xfId="0" applyBorder="1" applyFont="1"/>
    <xf borderId="1" fillId="14" fontId="12" numFmtId="0" xfId="0" applyBorder="1" applyFont="1"/>
    <xf borderId="0" fillId="0" fontId="67" numFmtId="0" xfId="0" applyFont="1"/>
    <xf borderId="1" fillId="23" fontId="68" numFmtId="0" xfId="0" applyAlignment="1" applyBorder="1" applyFill="1" applyFont="1">
      <alignment horizontal="center"/>
    </xf>
    <xf borderId="2" fillId="23" fontId="68" numFmtId="14" xfId="0" applyAlignment="1" applyBorder="1" applyFont="1" applyNumberFormat="1">
      <alignment horizontal="center" vertical="center"/>
    </xf>
    <xf borderId="2" fillId="23" fontId="68" numFmtId="165" xfId="0" applyAlignment="1" applyBorder="1" applyFont="1" applyNumberFormat="1">
      <alignment horizontal="center" vertical="center"/>
    </xf>
    <xf borderId="2" fillId="23" fontId="68" numFmtId="3" xfId="0" applyAlignment="1" applyBorder="1" applyFont="1" applyNumberFormat="1">
      <alignment horizontal="right" vertical="center"/>
    </xf>
    <xf borderId="6" fillId="23" fontId="68" numFmtId="14" xfId="0" applyAlignment="1" applyBorder="1" applyFont="1" applyNumberFormat="1">
      <alignment horizontal="center"/>
    </xf>
    <xf borderId="0" fillId="0" fontId="69" numFmtId="0" xfId="0" applyFont="1"/>
    <xf borderId="0" fillId="0" fontId="70" numFmtId="0" xfId="0" applyAlignment="1" applyFont="1">
      <alignment readingOrder="0" shrinkToFit="0" vertical="bottom" wrapText="0"/>
    </xf>
    <xf borderId="0" fillId="0" fontId="70" numFmtId="0" xfId="0" applyAlignment="1" applyFont="1">
      <alignment readingOrder="0" shrinkToFit="0" vertical="bottom" wrapText="0"/>
    </xf>
    <xf borderId="0" fillId="0" fontId="70" numFmtId="0" xfId="0" applyAlignment="1" applyFont="1">
      <alignment horizontal="right" readingOrder="0" shrinkToFit="0" vertical="bottom" wrapText="0"/>
    </xf>
    <xf borderId="0" fillId="0" fontId="71" numFmtId="0" xfId="0" applyFont="1"/>
    <xf borderId="0" fillId="0" fontId="71" numFmtId="0" xfId="0" applyAlignment="1" applyFont="1">
      <alignment horizontal="right"/>
    </xf>
    <xf borderId="0" fillId="0" fontId="72" numFmtId="0" xfId="0" applyFont="1"/>
    <xf borderId="1" fillId="24" fontId="73" numFmtId="0" xfId="0" applyBorder="1" applyFill="1" applyFont="1"/>
    <xf borderId="1" fillId="24" fontId="74" numFmtId="0" xfId="0" applyBorder="1" applyFont="1"/>
    <xf borderId="0" fillId="0" fontId="75" numFmtId="164" xfId="0" applyAlignment="1" applyFont="1" applyNumberFormat="1">
      <alignment horizontal="center" vertical="center"/>
    </xf>
    <xf borderId="1" fillId="24" fontId="73" numFmtId="0" xfId="0" applyAlignment="1" applyBorder="1" applyFont="1">
      <alignment horizontal="right" vertical="center"/>
    </xf>
    <xf borderId="0" fillId="0" fontId="76" numFmtId="0" xfId="0" applyFont="1"/>
    <xf borderId="0" fillId="0" fontId="77" numFmtId="0" xfId="0" applyAlignment="1" applyFont="1">
      <alignment horizontal="left" vertical="center"/>
    </xf>
    <xf borderId="0" fillId="0" fontId="71" numFmtId="0" xfId="0" applyAlignment="1" applyFont="1">
      <alignment horizontal="left" vertical="center"/>
    </xf>
    <xf borderId="0" fillId="0" fontId="71" numFmtId="0" xfId="0" applyAlignment="1" applyFont="1">
      <alignment horizontal="center" vertical="center"/>
    </xf>
    <xf borderId="0" fillId="0" fontId="78" numFmtId="0" xfId="0" applyFont="1"/>
    <xf borderId="0" fillId="0" fontId="71" numFmtId="0" xfId="0" applyAlignment="1" applyFont="1">
      <alignment horizontal="center"/>
    </xf>
    <xf borderId="0" fillId="0" fontId="71" numFmtId="9" xfId="0" applyAlignment="1" applyFont="1" applyNumberFormat="1">
      <alignment horizontal="center"/>
    </xf>
    <xf borderId="0" fillId="0" fontId="71" numFmtId="164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6.14"/>
    <col customWidth="1" min="2" max="2" width="19.86"/>
    <col customWidth="1" min="3" max="3" width="24.43"/>
    <col customWidth="1" min="4" max="6" width="14.43"/>
  </cols>
  <sheetData>
    <row r="1" ht="18.75" customHeight="1">
      <c r="A1" s="1" t="s">
        <v>0</v>
      </c>
      <c r="B1" s="2" t="s">
        <v>1</v>
      </c>
      <c r="C1" s="3">
        <f>SUM(C4:C34)</f>
        <v>438553280</v>
      </c>
    </row>
    <row r="2">
      <c r="A2" s="4"/>
      <c r="B2" s="5"/>
      <c r="C2" s="6"/>
    </row>
    <row r="3" ht="54.0" customHeight="1">
      <c r="A3" s="7" t="s">
        <v>2</v>
      </c>
      <c r="B3" s="8" t="s">
        <v>3</v>
      </c>
      <c r="C3" s="9" t="s">
        <v>4</v>
      </c>
    </row>
    <row r="4" ht="18.0" customHeight="1">
      <c r="A4" s="10">
        <v>1.0</v>
      </c>
      <c r="B4" s="11">
        <v>44713.0</v>
      </c>
      <c r="C4" s="12">
        <v>1.47651E7</v>
      </c>
    </row>
    <row r="5" ht="18.0" customHeight="1">
      <c r="A5" s="10">
        <v>2.0</v>
      </c>
      <c r="B5" s="11">
        <v>44714.0</v>
      </c>
      <c r="C5" s="12">
        <v>1.231552E7</v>
      </c>
    </row>
    <row r="6" ht="18.0" customHeight="1">
      <c r="A6" s="10">
        <v>3.0</v>
      </c>
      <c r="B6" s="11">
        <v>44715.0</v>
      </c>
      <c r="C6" s="12">
        <v>1.45874E7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4"/>
      <c r="P6" s="14"/>
      <c r="Q6" s="14"/>
      <c r="R6" s="14"/>
      <c r="S6" s="14"/>
      <c r="T6" s="14"/>
      <c r="U6" s="14"/>
      <c r="V6" s="14"/>
      <c r="W6" s="14"/>
    </row>
    <row r="7" ht="18.0" customHeight="1">
      <c r="A7" s="10">
        <v>4.0</v>
      </c>
      <c r="B7" s="11">
        <v>44716.0</v>
      </c>
      <c r="C7" s="15">
        <v>1.47469E7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4"/>
      <c r="P7" s="14"/>
      <c r="Q7" s="14"/>
      <c r="R7" s="14"/>
      <c r="S7" s="14"/>
      <c r="T7" s="14"/>
      <c r="U7" s="14"/>
      <c r="V7" s="14"/>
      <c r="W7" s="14"/>
    </row>
    <row r="8" ht="18.0" customHeight="1">
      <c r="A8" s="10">
        <v>5.0</v>
      </c>
      <c r="B8" s="11">
        <v>44717.0</v>
      </c>
      <c r="C8" s="12">
        <v>1.204522E7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4"/>
      <c r="P8" s="14"/>
      <c r="Q8" s="14"/>
      <c r="R8" s="14"/>
      <c r="S8" s="14"/>
      <c r="T8" s="14"/>
      <c r="U8" s="14"/>
      <c r="V8" s="14"/>
      <c r="W8" s="14"/>
    </row>
    <row r="9" ht="18.0" customHeight="1">
      <c r="A9" s="10">
        <v>6.0</v>
      </c>
      <c r="B9" s="11">
        <v>44718.0</v>
      </c>
      <c r="C9" s="12">
        <v>1.329254E7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4"/>
      <c r="P9" s="14"/>
      <c r="Q9" s="14"/>
      <c r="R9" s="14"/>
      <c r="S9" s="14"/>
      <c r="T9" s="14"/>
      <c r="U9" s="14"/>
      <c r="V9" s="14"/>
      <c r="W9" s="14"/>
    </row>
    <row r="10" ht="18.0" customHeight="1">
      <c r="A10" s="10">
        <v>7.0</v>
      </c>
      <c r="B10" s="11">
        <v>44719.0</v>
      </c>
      <c r="C10" s="12">
        <v>1.5347E7</v>
      </c>
      <c r="D10" s="13"/>
      <c r="E10" s="13" t="s">
        <v>0</v>
      </c>
      <c r="F10" s="13"/>
      <c r="G10" s="13"/>
      <c r="H10" s="13"/>
      <c r="I10" s="13"/>
      <c r="J10" s="13"/>
      <c r="K10" s="13"/>
      <c r="L10" s="13"/>
      <c r="M10" s="13"/>
      <c r="N10" s="13"/>
      <c r="O10" s="14"/>
      <c r="P10" s="14"/>
      <c r="Q10" s="14"/>
      <c r="R10" s="14"/>
      <c r="S10" s="14"/>
      <c r="T10" s="14"/>
      <c r="U10" s="14"/>
      <c r="V10" s="14"/>
      <c r="W10" s="14"/>
    </row>
    <row r="11" ht="18.0" customHeight="1">
      <c r="A11" s="10">
        <v>8.0</v>
      </c>
      <c r="B11" s="11">
        <v>44720.0</v>
      </c>
      <c r="C11" s="15">
        <v>1.209416E7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4"/>
      <c r="P11" s="14"/>
      <c r="Q11" s="14"/>
      <c r="R11" s="14"/>
      <c r="S11" s="14"/>
      <c r="T11" s="14"/>
      <c r="U11" s="14"/>
      <c r="V11" s="14"/>
      <c r="W11" s="14"/>
    </row>
    <row r="12" ht="18.0" customHeight="1">
      <c r="A12" s="10">
        <v>9.0</v>
      </c>
      <c r="B12" s="11">
        <v>44721.0</v>
      </c>
      <c r="C12" s="15">
        <v>1.438214E7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4"/>
      <c r="P12" s="14"/>
      <c r="Q12" s="14"/>
      <c r="R12" s="14"/>
      <c r="S12" s="14"/>
      <c r="T12" s="14"/>
      <c r="U12" s="14"/>
      <c r="V12" s="14"/>
      <c r="W12" s="14"/>
    </row>
    <row r="13" ht="18.0" customHeight="1">
      <c r="A13" s="10">
        <v>10.0</v>
      </c>
      <c r="B13" s="11">
        <v>44722.0</v>
      </c>
      <c r="C13" s="12">
        <v>1.237936E7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4"/>
    </row>
    <row r="14" ht="18.0" customHeight="1">
      <c r="A14" s="10">
        <v>11.0</v>
      </c>
      <c r="B14" s="11">
        <v>44723.0</v>
      </c>
      <c r="C14" s="12">
        <v>1.082282E7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4"/>
    </row>
    <row r="15" ht="18.0" customHeight="1">
      <c r="A15" s="10">
        <v>12.0</v>
      </c>
      <c r="B15" s="11">
        <v>44724.0</v>
      </c>
      <c r="C15" s="15">
        <v>1.99165E7</v>
      </c>
    </row>
    <row r="16" ht="18.0" customHeight="1">
      <c r="A16" s="10">
        <v>13.0</v>
      </c>
      <c r="B16" s="11">
        <v>44725.0</v>
      </c>
      <c r="C16" s="15">
        <v>2.857182E7</v>
      </c>
    </row>
    <row r="17" ht="18.0" customHeight="1">
      <c r="A17" s="10">
        <v>14.0</v>
      </c>
      <c r="B17" s="11">
        <v>44726.0</v>
      </c>
      <c r="C17" s="15">
        <v>1.340664E7</v>
      </c>
    </row>
    <row r="18" ht="18.0" customHeight="1">
      <c r="A18" s="10">
        <v>15.0</v>
      </c>
      <c r="B18" s="11">
        <v>44727.0</v>
      </c>
      <c r="C18" s="15">
        <v>1.206924E7</v>
      </c>
    </row>
    <row r="19" ht="18.0" customHeight="1">
      <c r="A19" s="10">
        <v>16.0</v>
      </c>
      <c r="B19" s="11">
        <v>44728.0</v>
      </c>
      <c r="C19" s="12">
        <v>1.547624E7</v>
      </c>
    </row>
    <row r="20" ht="18.0" customHeight="1">
      <c r="A20" s="10">
        <v>17.0</v>
      </c>
      <c r="B20" s="11">
        <v>44729.0</v>
      </c>
      <c r="C20" s="15">
        <v>1.044378E7</v>
      </c>
      <c r="D20" s="16"/>
      <c r="E20" s="13"/>
      <c r="F20" s="13"/>
      <c r="G20" s="13"/>
      <c r="H20" s="13"/>
      <c r="I20" s="13"/>
      <c r="J20" s="13"/>
      <c r="K20" s="13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  <row r="21" ht="18.0" customHeight="1">
      <c r="A21" s="10">
        <v>18.0</v>
      </c>
      <c r="B21" s="11">
        <v>44730.0</v>
      </c>
      <c r="C21" s="15">
        <v>1.259752E7</v>
      </c>
      <c r="D21" s="16"/>
      <c r="E21" s="13"/>
      <c r="F21" s="13"/>
      <c r="G21" s="13"/>
      <c r="H21" s="13"/>
      <c r="I21" s="13"/>
      <c r="J21" s="13"/>
      <c r="K21" s="13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</row>
    <row r="22" ht="18.0" customHeight="1">
      <c r="A22" s="10">
        <v>19.0</v>
      </c>
      <c r="B22" s="11">
        <v>44731.0</v>
      </c>
      <c r="C22" s="15">
        <v>1.24342E7</v>
      </c>
      <c r="D22" s="17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</row>
    <row r="23" ht="18.0" customHeight="1">
      <c r="A23" s="10">
        <v>20.0</v>
      </c>
      <c r="B23" s="11">
        <v>44732.0</v>
      </c>
      <c r="C23" s="15">
        <v>1.160548E7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</row>
    <row r="24" ht="18.0" customHeight="1">
      <c r="A24" s="10">
        <v>21.0</v>
      </c>
      <c r="B24" s="11">
        <v>44733.0</v>
      </c>
      <c r="C24" s="15">
        <v>1.383974E7</v>
      </c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</row>
    <row r="25" ht="18.0" customHeight="1">
      <c r="A25" s="10">
        <v>22.0</v>
      </c>
      <c r="B25" s="11">
        <v>44734.0</v>
      </c>
      <c r="C25" s="15">
        <v>1.184E7</v>
      </c>
    </row>
    <row r="26" ht="18.0" customHeight="1">
      <c r="A26" s="10">
        <v>23.0</v>
      </c>
      <c r="B26" s="11">
        <v>44735.0</v>
      </c>
      <c r="C26" s="15">
        <v>1.240128E7</v>
      </c>
    </row>
    <row r="27" ht="21.0" customHeight="1">
      <c r="A27" s="10">
        <v>24.0</v>
      </c>
      <c r="B27" s="11">
        <v>44736.0</v>
      </c>
      <c r="C27" s="15">
        <v>1.326472E7</v>
      </c>
    </row>
    <row r="28" ht="15.75" customHeight="1">
      <c r="A28" s="10">
        <v>25.0</v>
      </c>
      <c r="B28" s="11">
        <v>44737.0</v>
      </c>
      <c r="C28" s="15">
        <v>1.383404E7</v>
      </c>
    </row>
    <row r="29" ht="15.75" customHeight="1">
      <c r="A29" s="10">
        <v>26.0</v>
      </c>
      <c r="B29" s="11">
        <v>44738.0</v>
      </c>
      <c r="C29" s="15">
        <v>1.455938E7</v>
      </c>
    </row>
    <row r="30" ht="15.75" customHeight="1">
      <c r="A30" s="10">
        <v>27.0</v>
      </c>
      <c r="B30" s="11">
        <v>44739.0</v>
      </c>
      <c r="C30" s="15">
        <v>1.202602E7</v>
      </c>
    </row>
    <row r="31" ht="15.75" customHeight="1">
      <c r="A31" s="10">
        <v>28.0</v>
      </c>
      <c r="B31" s="11">
        <v>44740.0</v>
      </c>
      <c r="C31" s="15">
        <v>2.157836E7</v>
      </c>
    </row>
    <row r="32" ht="15.75" customHeight="1">
      <c r="A32" s="19">
        <v>29.0</v>
      </c>
      <c r="B32" s="11">
        <v>44741.0</v>
      </c>
      <c r="C32" s="15">
        <v>2.754512E7</v>
      </c>
    </row>
    <row r="33" ht="15.75" customHeight="1">
      <c r="A33" s="19">
        <v>30.0</v>
      </c>
      <c r="B33" s="11">
        <v>44742.0</v>
      </c>
      <c r="C33" s="15">
        <v>1.436504E7</v>
      </c>
    </row>
    <row r="34" ht="15.75" customHeight="1">
      <c r="A34" s="19">
        <v>31.0</v>
      </c>
      <c r="B34" s="20"/>
      <c r="C34" s="15"/>
    </row>
    <row r="35" ht="15.75" customHeight="1">
      <c r="A35" s="14">
        <v>26.0</v>
      </c>
      <c r="B35" s="21"/>
      <c r="C35" s="22"/>
    </row>
    <row r="36" ht="15.75" customHeight="1">
      <c r="A36" s="14">
        <v>27.0</v>
      </c>
      <c r="B36" s="21"/>
      <c r="C36" s="22"/>
    </row>
    <row r="37" ht="15.75" customHeight="1">
      <c r="A37" s="14">
        <v>2.0</v>
      </c>
      <c r="B37" s="21"/>
      <c r="C37" s="22"/>
    </row>
    <row r="38" ht="15.75" customHeight="1">
      <c r="B38" s="21"/>
      <c r="C38" s="22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14.43"/>
    <col customWidth="1" min="2" max="2" width="8.86"/>
    <col customWidth="1" min="3" max="3" width="81.14"/>
    <col customWidth="1" min="4" max="6" width="14.43"/>
    <col customWidth="1" min="7" max="7" width="18.71"/>
  </cols>
  <sheetData>
    <row r="1">
      <c r="A1" s="23" t="s">
        <v>0</v>
      </c>
      <c r="C1" s="24"/>
      <c r="E1" s="25"/>
      <c r="F1" s="26"/>
      <c r="G1" s="27" t="str">
        <f>SUM(G:G)</f>
        <v>#REF!</v>
      </c>
      <c r="H1" s="14" t="str">
        <f>SUM(E49:H1024*F49)</f>
        <v>#VALUE!</v>
      </c>
    </row>
    <row r="2" ht="35.25" customHeight="1">
      <c r="A2" s="28" t="s">
        <v>5</v>
      </c>
      <c r="B2" s="29" t="s">
        <v>6</v>
      </c>
      <c r="C2" s="30" t="s">
        <v>7</v>
      </c>
      <c r="D2" s="31" t="s">
        <v>8</v>
      </c>
      <c r="E2" s="32" t="s">
        <v>9</v>
      </c>
      <c r="F2" s="33" t="s">
        <v>10</v>
      </c>
      <c r="G2" s="34" t="s">
        <v>11</v>
      </c>
      <c r="H2" s="31" t="s">
        <v>12</v>
      </c>
      <c r="I2" s="35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13"/>
      <c r="Z2" s="13"/>
      <c r="AA2" s="13"/>
    </row>
    <row r="3">
      <c r="A3" s="37">
        <v>44713.0</v>
      </c>
      <c r="B3" s="38"/>
      <c r="C3" s="39"/>
      <c r="D3" s="40"/>
      <c r="E3" s="41"/>
      <c r="F3" s="42"/>
      <c r="G3" s="43"/>
      <c r="H3" s="44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</row>
    <row r="4">
      <c r="A4" s="46"/>
      <c r="B4" s="47"/>
      <c r="C4" s="48" t="s">
        <v>13</v>
      </c>
      <c r="D4" s="49"/>
      <c r="E4" s="50">
        <v>1.0</v>
      </c>
      <c r="F4" s="51"/>
      <c r="G4" s="52">
        <v>60000.0</v>
      </c>
      <c r="H4" s="53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</row>
    <row r="5">
      <c r="A5" s="46"/>
      <c r="B5" s="47"/>
      <c r="C5" s="48" t="s">
        <v>14</v>
      </c>
      <c r="D5" s="49"/>
      <c r="E5" s="50">
        <v>5.0</v>
      </c>
      <c r="F5" s="51"/>
      <c r="G5" s="52">
        <v>50000.0</v>
      </c>
      <c r="H5" s="53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</row>
    <row r="6">
      <c r="A6" s="46"/>
      <c r="B6" s="47"/>
      <c r="C6" s="48" t="s">
        <v>15</v>
      </c>
      <c r="D6" s="49"/>
      <c r="E6" s="50">
        <v>2.0</v>
      </c>
      <c r="F6" s="51"/>
      <c r="G6" s="52">
        <v>20000.0</v>
      </c>
      <c r="H6" s="53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</row>
    <row r="7" ht="12.0" customHeight="1">
      <c r="A7" s="46"/>
      <c r="B7" s="47"/>
      <c r="C7" s="48" t="s">
        <v>16</v>
      </c>
      <c r="D7" s="49"/>
      <c r="E7" s="50"/>
      <c r="F7" s="51"/>
      <c r="G7" s="52">
        <v>130000.0</v>
      </c>
      <c r="H7" s="53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</row>
    <row r="8">
      <c r="A8" s="23"/>
      <c r="B8" s="46"/>
      <c r="C8" s="23" t="s">
        <v>17</v>
      </c>
      <c r="D8" s="46"/>
      <c r="E8" s="54">
        <v>5.0</v>
      </c>
      <c r="F8" s="55">
        <v>14600.0</v>
      </c>
      <c r="G8" s="56">
        <v>73000.0</v>
      </c>
      <c r="H8" s="46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</row>
    <row r="9">
      <c r="A9" s="37">
        <v>44714.0</v>
      </c>
      <c r="B9" s="58"/>
      <c r="C9" s="59"/>
      <c r="D9" s="58"/>
      <c r="E9" s="60"/>
      <c r="F9" s="42"/>
      <c r="G9" s="43"/>
      <c r="H9" s="58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</row>
    <row r="10">
      <c r="A10" s="46"/>
      <c r="B10" s="61"/>
      <c r="C10" s="62" t="s">
        <v>18</v>
      </c>
      <c r="D10" s="61"/>
      <c r="E10" s="50"/>
      <c r="F10" s="51"/>
      <c r="G10" s="63">
        <v>268000.0</v>
      </c>
      <c r="H10" s="61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</row>
    <row r="11">
      <c r="A11" s="46"/>
      <c r="B11" s="53"/>
      <c r="C11" s="64" t="s">
        <v>19</v>
      </c>
      <c r="D11" s="53"/>
      <c r="E11" s="65">
        <v>1.0</v>
      </c>
      <c r="F11" s="51">
        <v>1473000.0</v>
      </c>
      <c r="G11" s="52">
        <v>1410000.0</v>
      </c>
      <c r="H11" s="53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</row>
    <row r="12" ht="15.75" customHeight="1">
      <c r="A12" s="37">
        <v>44715.0</v>
      </c>
      <c r="B12" s="66"/>
      <c r="C12" s="67"/>
      <c r="D12" s="58"/>
      <c r="E12" s="41"/>
      <c r="F12" s="42"/>
      <c r="G12" s="43"/>
      <c r="H12" s="58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</row>
    <row r="13">
      <c r="A13" s="46"/>
      <c r="B13" s="46"/>
      <c r="C13" s="23" t="s">
        <v>20</v>
      </c>
      <c r="D13" s="46"/>
      <c r="E13" s="54">
        <v>20.0</v>
      </c>
      <c r="F13" s="55">
        <v>49000.0</v>
      </c>
      <c r="G13" s="56">
        <v>980000.0</v>
      </c>
      <c r="H13" s="46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</row>
    <row r="14">
      <c r="A14" s="46"/>
      <c r="B14" s="61"/>
      <c r="C14" s="48" t="s">
        <v>21</v>
      </c>
      <c r="D14" s="61"/>
      <c r="E14" s="50">
        <v>1.0</v>
      </c>
      <c r="F14" s="51">
        <v>190000.0</v>
      </c>
      <c r="G14" s="52">
        <v>190000.0</v>
      </c>
      <c r="H14" s="61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</row>
    <row r="15">
      <c r="A15" s="46"/>
      <c r="B15" s="61"/>
      <c r="C15" s="48" t="s">
        <v>22</v>
      </c>
      <c r="D15" s="61"/>
      <c r="E15" s="50">
        <v>1200.0</v>
      </c>
      <c r="F15" s="51">
        <v>2200.0</v>
      </c>
      <c r="G15" s="52">
        <v>2640000.0</v>
      </c>
      <c r="H15" s="61" t="s">
        <v>23</v>
      </c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</row>
    <row r="16">
      <c r="A16" s="46"/>
      <c r="B16" s="61"/>
      <c r="C16" s="48" t="s">
        <v>24</v>
      </c>
      <c r="D16" s="61"/>
      <c r="E16" s="50">
        <v>600.0</v>
      </c>
      <c r="F16" s="51">
        <v>1100.0</v>
      </c>
      <c r="G16" s="52">
        <v>660000.0</v>
      </c>
      <c r="H16" s="61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</row>
    <row r="17">
      <c r="A17" s="68"/>
      <c r="B17" s="61"/>
      <c r="C17" s="48" t="s">
        <v>25</v>
      </c>
      <c r="D17" s="61"/>
      <c r="E17" s="50">
        <v>300.0</v>
      </c>
      <c r="F17" s="51">
        <v>960.0</v>
      </c>
      <c r="G17" s="52">
        <v>288000.0</v>
      </c>
      <c r="H17" s="61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</row>
    <row r="18">
      <c r="A18" s="46"/>
      <c r="B18" s="61"/>
      <c r="C18" s="48" t="s">
        <v>26</v>
      </c>
      <c r="D18" s="61"/>
      <c r="E18" s="50">
        <v>1.0</v>
      </c>
      <c r="F18" s="51">
        <v>40000.0</v>
      </c>
      <c r="G18" s="52">
        <v>40000.0</v>
      </c>
      <c r="H18" s="61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</row>
    <row r="19">
      <c r="A19" s="46"/>
      <c r="B19" s="61"/>
      <c r="C19" s="48" t="s">
        <v>27</v>
      </c>
      <c r="D19" s="61"/>
      <c r="E19" s="50">
        <v>1.0</v>
      </c>
      <c r="F19" s="51">
        <v>60000.0</v>
      </c>
      <c r="G19" s="52">
        <v>60000.0</v>
      </c>
      <c r="H19" s="61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</row>
    <row r="20">
      <c r="A20" s="37">
        <v>44716.0</v>
      </c>
      <c r="B20" s="58"/>
      <c r="C20" s="39"/>
      <c r="D20" s="58"/>
      <c r="E20" s="69"/>
      <c r="F20" s="42"/>
      <c r="G20" s="43"/>
      <c r="H20" s="58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</row>
    <row r="21" ht="15.75" customHeight="1">
      <c r="A21" s="68"/>
      <c r="B21" s="61"/>
      <c r="C21" s="48" t="s">
        <v>28</v>
      </c>
      <c r="D21" s="61"/>
      <c r="E21" s="50">
        <v>7.0</v>
      </c>
      <c r="F21" s="51">
        <v>8000.0</v>
      </c>
      <c r="G21" s="52">
        <v>56000.0</v>
      </c>
      <c r="H21" s="61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</row>
    <row r="22" ht="15.75" customHeight="1">
      <c r="A22" s="46"/>
      <c r="B22" s="61"/>
      <c r="C22" s="70" t="s">
        <v>29</v>
      </c>
      <c r="D22" s="61"/>
      <c r="E22" s="50">
        <v>4.0</v>
      </c>
      <c r="F22" s="51">
        <v>5000.0</v>
      </c>
      <c r="G22" s="52">
        <v>20000.0</v>
      </c>
      <c r="H22" s="61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</row>
    <row r="23" ht="15.75" customHeight="1">
      <c r="A23" s="46"/>
      <c r="B23" s="61"/>
      <c r="C23" s="70" t="s">
        <v>30</v>
      </c>
      <c r="D23" s="61"/>
      <c r="E23" s="50">
        <v>2.0</v>
      </c>
      <c r="F23" s="51">
        <v>15200.0</v>
      </c>
      <c r="G23" s="52">
        <v>34000.0</v>
      </c>
      <c r="H23" s="61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</row>
    <row r="24" ht="15.75" customHeight="1">
      <c r="A24" s="46"/>
      <c r="B24" s="61"/>
      <c r="C24" s="48" t="s">
        <v>31</v>
      </c>
      <c r="D24" s="61"/>
      <c r="E24" s="50">
        <v>2.0</v>
      </c>
      <c r="F24" s="51">
        <v>34500.0</v>
      </c>
      <c r="G24" s="52">
        <v>69000.0</v>
      </c>
      <c r="H24" s="61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</row>
    <row r="25" ht="15.75" customHeight="1">
      <c r="A25" s="46"/>
      <c r="B25" s="61"/>
      <c r="C25" s="48" t="s">
        <v>32</v>
      </c>
      <c r="D25" s="61"/>
      <c r="E25" s="50">
        <v>13.0</v>
      </c>
      <c r="F25" s="51">
        <v>49500.0</v>
      </c>
      <c r="G25" s="52">
        <v>643500.0</v>
      </c>
      <c r="H25" s="61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</row>
    <row r="26" ht="15.75" customHeight="1">
      <c r="A26" s="46"/>
      <c r="B26" s="61"/>
      <c r="C26" s="48" t="s">
        <v>33</v>
      </c>
      <c r="D26" s="61"/>
      <c r="E26" s="50">
        <v>10.0</v>
      </c>
      <c r="F26" s="51">
        <v>9500.0</v>
      </c>
      <c r="G26" s="52">
        <v>95000.0</v>
      </c>
      <c r="H26" s="61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</row>
    <row r="27" ht="15.75" customHeight="1">
      <c r="A27" s="46"/>
      <c r="B27" s="61"/>
      <c r="C27" s="48" t="s">
        <v>34</v>
      </c>
      <c r="D27" s="61"/>
      <c r="E27" s="50" t="s">
        <v>35</v>
      </c>
      <c r="F27" s="51">
        <v>46500.0</v>
      </c>
      <c r="G27" s="52">
        <v>10230.0</v>
      </c>
      <c r="H27" s="61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</row>
    <row r="28" ht="15.75" customHeight="1">
      <c r="A28" s="46"/>
      <c r="B28" s="61"/>
      <c r="C28" s="48" t="s">
        <v>34</v>
      </c>
      <c r="D28" s="61"/>
      <c r="E28" s="50" t="s">
        <v>35</v>
      </c>
      <c r="F28" s="51">
        <v>46500.0</v>
      </c>
      <c r="G28" s="52">
        <v>10230.0</v>
      </c>
      <c r="H28" s="61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</row>
    <row r="29" ht="15.75" customHeight="1">
      <c r="A29" s="46"/>
      <c r="B29" s="61"/>
      <c r="C29" s="48" t="s">
        <v>36</v>
      </c>
      <c r="D29" s="61"/>
      <c r="E29" s="71"/>
      <c r="F29" s="51"/>
      <c r="G29" s="52">
        <v>95000.0</v>
      </c>
      <c r="H29" s="61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</row>
    <row r="30" ht="15.75" customHeight="1">
      <c r="A30" s="46"/>
      <c r="B30" s="61"/>
      <c r="C30" s="48" t="s">
        <v>37</v>
      </c>
      <c r="D30" s="61"/>
      <c r="E30" s="50"/>
      <c r="F30" s="51"/>
      <c r="G30" s="52">
        <v>30000.0</v>
      </c>
      <c r="H30" s="61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</row>
    <row r="31" ht="13.5" customHeight="1">
      <c r="A31" s="37">
        <v>44717.0</v>
      </c>
      <c r="B31" s="72"/>
      <c r="C31" s="73"/>
      <c r="D31" s="72"/>
      <c r="E31" s="74"/>
      <c r="F31" s="42"/>
      <c r="G31" s="75"/>
      <c r="H31" s="72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</row>
    <row r="32" ht="15.75" customHeight="1">
      <c r="A32" s="46"/>
      <c r="B32" s="61"/>
      <c r="C32" s="48" t="s">
        <v>38</v>
      </c>
      <c r="D32" s="61"/>
      <c r="E32" s="50"/>
      <c r="F32" s="51"/>
      <c r="G32" s="52">
        <v>28000.0</v>
      </c>
      <c r="H32" s="61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</row>
    <row r="33" ht="15.75" customHeight="1">
      <c r="A33" s="37">
        <v>44718.0</v>
      </c>
      <c r="B33" s="58"/>
      <c r="C33" s="39"/>
      <c r="D33" s="58"/>
      <c r="E33" s="41"/>
      <c r="F33" s="42"/>
      <c r="G33" s="43"/>
      <c r="H33" s="58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</row>
    <row r="34" ht="15.75" customHeight="1">
      <c r="A34" s="68"/>
      <c r="B34" s="61"/>
      <c r="C34" s="48" t="s">
        <v>39</v>
      </c>
      <c r="D34" s="61"/>
      <c r="E34" s="50" t="s">
        <v>40</v>
      </c>
      <c r="F34" s="51"/>
      <c r="G34" s="52">
        <v>300000.0</v>
      </c>
      <c r="H34" s="61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</row>
    <row r="35" ht="15.75" customHeight="1">
      <c r="A35" s="46"/>
      <c r="B35" s="61"/>
      <c r="C35" s="48"/>
      <c r="D35" s="61"/>
      <c r="E35" s="50"/>
      <c r="F35" s="51"/>
      <c r="G35" s="52"/>
      <c r="H35" s="61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</row>
    <row r="36" ht="15.75" customHeight="1">
      <c r="A36" s="46"/>
      <c r="B36" s="61"/>
      <c r="C36" s="48" t="s">
        <v>41</v>
      </c>
      <c r="D36" s="61"/>
      <c r="E36" s="77">
        <v>44777.0</v>
      </c>
      <c r="F36" s="51"/>
      <c r="G36" s="52">
        <v>576000.0</v>
      </c>
      <c r="H36" s="61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</row>
    <row r="37" ht="15.75" customHeight="1">
      <c r="A37" s="46"/>
      <c r="B37" s="78"/>
      <c r="C37" s="79" t="s">
        <v>42</v>
      </c>
      <c r="D37" s="80"/>
      <c r="E37" s="81"/>
      <c r="F37" s="82"/>
      <c r="G37" s="83">
        <v>500000.0</v>
      </c>
      <c r="H37" s="78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84"/>
      <c r="AA37" s="84"/>
    </row>
    <row r="38" ht="15.75" customHeight="1">
      <c r="A38" s="46"/>
      <c r="B38" s="61"/>
      <c r="C38" s="48" t="s">
        <v>43</v>
      </c>
      <c r="D38" s="61"/>
      <c r="E38" s="50">
        <v>1.0</v>
      </c>
      <c r="F38" s="51"/>
      <c r="G38" s="52">
        <v>55000.0</v>
      </c>
      <c r="H38" s="61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</row>
    <row r="39" ht="15.75" customHeight="1">
      <c r="A39" s="46"/>
      <c r="B39" s="61"/>
      <c r="C39" s="48" t="s">
        <v>44</v>
      </c>
      <c r="D39" s="61"/>
      <c r="E39" s="50">
        <v>1.0</v>
      </c>
      <c r="F39" s="51"/>
      <c r="G39" s="52">
        <v>16000.0</v>
      </c>
      <c r="H39" s="61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</row>
    <row r="40" ht="15.75" customHeight="1">
      <c r="A40" s="46"/>
      <c r="B40" s="61"/>
      <c r="C40" s="48" t="s">
        <v>45</v>
      </c>
      <c r="D40" s="61"/>
      <c r="E40" s="50">
        <v>1.0</v>
      </c>
      <c r="F40" s="51"/>
      <c r="G40" s="52">
        <v>20000.0</v>
      </c>
      <c r="H40" s="61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A40" s="57"/>
    </row>
    <row r="41" ht="15.75" customHeight="1">
      <c r="A41" s="46"/>
      <c r="B41" s="61"/>
      <c r="C41" s="48" t="s">
        <v>46</v>
      </c>
      <c r="D41" s="61"/>
      <c r="E41" s="50">
        <v>3.0</v>
      </c>
      <c r="F41" s="51"/>
      <c r="G41" s="52">
        <v>75000.0</v>
      </c>
      <c r="H41" s="61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</row>
    <row r="42" ht="15.75" customHeight="1">
      <c r="A42" s="46"/>
      <c r="B42" s="61"/>
      <c r="C42" s="48" t="s">
        <v>47</v>
      </c>
      <c r="D42" s="61"/>
      <c r="E42" s="71">
        <v>1.0</v>
      </c>
      <c r="F42" s="51"/>
      <c r="G42" s="52">
        <v>20000.0</v>
      </c>
      <c r="H42" s="61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</row>
    <row r="43" ht="15.75" customHeight="1">
      <c r="A43" s="46"/>
      <c r="B43" s="61"/>
      <c r="C43" s="48" t="s">
        <v>48</v>
      </c>
      <c r="D43" s="61"/>
      <c r="E43" s="77">
        <v>44774.0</v>
      </c>
      <c r="F43" s="51"/>
      <c r="G43" s="52">
        <v>27000.0</v>
      </c>
      <c r="H43" s="61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</row>
    <row r="44" ht="15.75" customHeight="1">
      <c r="A44" s="46"/>
      <c r="B44" s="61"/>
      <c r="C44" s="48" t="s">
        <v>49</v>
      </c>
      <c r="D44" s="61"/>
      <c r="E44" s="71"/>
      <c r="F44" s="51"/>
      <c r="G44" s="52">
        <v>130000.0</v>
      </c>
      <c r="H44" s="61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</row>
    <row r="45" ht="15.75" customHeight="1">
      <c r="A45" s="23"/>
      <c r="B45" s="61"/>
      <c r="C45" s="48" t="s">
        <v>50</v>
      </c>
      <c r="D45" s="61"/>
      <c r="E45" s="50"/>
      <c r="F45" s="51"/>
      <c r="G45" s="52">
        <v>35000.0</v>
      </c>
      <c r="H45" s="61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</row>
    <row r="46" ht="15.75" customHeight="1">
      <c r="A46" s="46"/>
      <c r="B46" s="61"/>
      <c r="C46" s="48" t="s">
        <v>51</v>
      </c>
      <c r="D46" s="61"/>
      <c r="E46" s="77"/>
      <c r="F46" s="51"/>
      <c r="G46" s="52">
        <v>180000.0</v>
      </c>
      <c r="H46" s="61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</row>
    <row r="47" ht="18.75" customHeight="1">
      <c r="A47" s="46"/>
      <c r="B47" s="78"/>
      <c r="C47" s="85"/>
      <c r="D47" s="86"/>
      <c r="E47" s="87"/>
      <c r="F47" s="88"/>
      <c r="G47" s="89"/>
      <c r="H47" s="78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  <c r="Z47" s="84"/>
      <c r="AA47" s="84"/>
    </row>
    <row r="48" ht="15.75" customHeight="1">
      <c r="A48" s="37">
        <v>44719.0</v>
      </c>
      <c r="B48" s="90"/>
      <c r="C48" s="39"/>
      <c r="D48" s="90"/>
      <c r="E48" s="41"/>
      <c r="F48" s="42"/>
      <c r="G48" s="43"/>
      <c r="H48" s="90"/>
      <c r="I48" s="91"/>
      <c r="J48" s="91"/>
      <c r="K48" s="91"/>
      <c r="L48" s="91"/>
      <c r="M48" s="91"/>
      <c r="N48" s="91"/>
      <c r="O48" s="91"/>
      <c r="P48" s="91"/>
      <c r="Q48" s="91"/>
      <c r="R48" s="91"/>
      <c r="S48" s="91"/>
      <c r="T48" s="91"/>
      <c r="U48" s="91"/>
      <c r="V48" s="91"/>
      <c r="W48" s="91"/>
      <c r="X48" s="91"/>
      <c r="Y48" s="91"/>
      <c r="Z48" s="91"/>
      <c r="AA48" s="91"/>
    </row>
    <row r="49" ht="15.75" customHeight="1">
      <c r="A49" s="68"/>
      <c r="B49" s="92"/>
      <c r="C49" s="48" t="s">
        <v>52</v>
      </c>
      <c r="D49" s="92"/>
      <c r="E49" s="50">
        <v>1.0</v>
      </c>
      <c r="F49" s="51"/>
      <c r="G49" s="52">
        <v>60000.0</v>
      </c>
      <c r="H49" s="92"/>
      <c r="I49" s="93"/>
      <c r="J49" s="91"/>
      <c r="K49" s="91"/>
      <c r="L49" s="91"/>
      <c r="M49" s="91"/>
      <c r="N49" s="91"/>
      <c r="O49" s="91"/>
      <c r="P49" s="91"/>
      <c r="Q49" s="91"/>
      <c r="R49" s="91"/>
      <c r="S49" s="91"/>
      <c r="T49" s="91"/>
      <c r="U49" s="91"/>
      <c r="V49" s="91"/>
      <c r="W49" s="91"/>
      <c r="X49" s="91"/>
      <c r="Y49" s="91"/>
      <c r="Z49" s="91"/>
      <c r="AA49" s="91"/>
    </row>
    <row r="50" ht="13.5" customHeight="1">
      <c r="A50" s="46"/>
      <c r="B50" s="78"/>
      <c r="C50" s="48" t="s">
        <v>53</v>
      </c>
      <c r="D50" s="78"/>
      <c r="E50" s="50">
        <v>50.0</v>
      </c>
      <c r="F50" s="51">
        <v>20000.0</v>
      </c>
      <c r="G50" s="52">
        <v>1000000.0</v>
      </c>
      <c r="H50" s="78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  <c r="AA50" s="84"/>
    </row>
    <row r="51" ht="12.75" customHeight="1">
      <c r="A51" s="46"/>
      <c r="B51" s="61"/>
      <c r="C51" s="48" t="s">
        <v>54</v>
      </c>
      <c r="D51" s="61"/>
      <c r="E51" s="50">
        <v>50.0</v>
      </c>
      <c r="F51" s="51">
        <v>23000.0</v>
      </c>
      <c r="G51" s="52">
        <v>1150000.0</v>
      </c>
      <c r="H51" s="61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</row>
    <row r="52" ht="18.75" customHeight="1">
      <c r="A52" s="46"/>
      <c r="B52" s="78"/>
      <c r="C52" s="48" t="s">
        <v>55</v>
      </c>
      <c r="D52" s="78"/>
      <c r="E52" s="50">
        <v>1.0</v>
      </c>
      <c r="F52" s="51">
        <v>1473000.0</v>
      </c>
      <c r="G52" s="52">
        <v>1408000.0</v>
      </c>
      <c r="H52" s="78"/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  <c r="AA52" s="84"/>
    </row>
    <row r="53" ht="14.25" customHeight="1">
      <c r="A53" s="46"/>
      <c r="B53" s="61"/>
      <c r="C53" s="48" t="s">
        <v>56</v>
      </c>
      <c r="D53" s="61"/>
      <c r="E53" s="50"/>
      <c r="F53" s="51"/>
      <c r="G53" s="52">
        <v>243000.0</v>
      </c>
      <c r="H53" s="61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</row>
    <row r="54" ht="12.0" customHeight="1">
      <c r="A54" s="37">
        <v>44720.0</v>
      </c>
      <c r="B54" s="58"/>
      <c r="C54" s="39"/>
      <c r="D54" s="58"/>
      <c r="E54" s="41"/>
      <c r="F54" s="42"/>
      <c r="G54" s="43"/>
      <c r="H54" s="58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</row>
    <row r="55" ht="12.0" customHeight="1">
      <c r="A55" s="23"/>
      <c r="B55" s="61"/>
      <c r="C55" s="48" t="s">
        <v>57</v>
      </c>
      <c r="D55" s="61"/>
      <c r="E55" s="71">
        <v>2.0</v>
      </c>
      <c r="F55" s="51"/>
      <c r="G55" s="52">
        <v>20000.0</v>
      </c>
      <c r="H55" s="61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</row>
    <row r="56" ht="12.75" customHeight="1">
      <c r="A56" s="46"/>
      <c r="B56" s="61"/>
      <c r="C56" s="48" t="s">
        <v>58</v>
      </c>
      <c r="D56" s="61"/>
      <c r="E56" s="50">
        <v>2.0</v>
      </c>
      <c r="F56" s="51"/>
      <c r="G56" s="52">
        <v>50000.0</v>
      </c>
      <c r="H56" s="61"/>
      <c r="I56" s="94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</row>
    <row r="57" ht="12.75" customHeight="1">
      <c r="A57" s="46"/>
      <c r="B57" s="61"/>
      <c r="C57" s="48" t="s">
        <v>47</v>
      </c>
      <c r="D57" s="61"/>
      <c r="E57" s="71">
        <v>1.0</v>
      </c>
      <c r="F57" s="51"/>
      <c r="G57" s="52">
        <v>20000.0</v>
      </c>
      <c r="H57" s="61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</row>
    <row r="58" ht="12.75" customHeight="1">
      <c r="A58" s="46"/>
      <c r="B58" s="61"/>
      <c r="C58" s="48" t="s">
        <v>59</v>
      </c>
      <c r="D58" s="61"/>
      <c r="E58" s="71"/>
      <c r="F58" s="51"/>
      <c r="G58" s="52">
        <v>72000.0</v>
      </c>
      <c r="H58" s="61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</row>
    <row r="59" ht="14.25" customHeight="1">
      <c r="A59" s="46"/>
      <c r="B59" s="61"/>
      <c r="C59" s="95" t="s">
        <v>13</v>
      </c>
      <c r="D59" s="61"/>
      <c r="E59" s="50"/>
      <c r="F59" s="51"/>
      <c r="G59" s="52">
        <v>60000.0</v>
      </c>
      <c r="H59" s="61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</row>
    <row r="60" ht="12.75" customHeight="1">
      <c r="A60" s="46"/>
      <c r="B60" s="61"/>
      <c r="C60" s="48" t="s">
        <v>60</v>
      </c>
      <c r="D60" s="61"/>
      <c r="E60" s="50"/>
      <c r="F60" s="51"/>
      <c r="G60" s="52">
        <v>65000.0</v>
      </c>
      <c r="H60" s="61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</row>
    <row r="61" ht="12.75" customHeight="1">
      <c r="A61" s="46"/>
      <c r="B61" s="61"/>
      <c r="C61" s="48" t="s">
        <v>61</v>
      </c>
      <c r="D61" s="61"/>
      <c r="E61" s="50"/>
      <c r="F61" s="51"/>
      <c r="G61" s="52">
        <v>15000.0</v>
      </c>
      <c r="H61" s="61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</row>
    <row r="62" ht="12.75" customHeight="1">
      <c r="A62" s="46"/>
      <c r="B62" s="96"/>
      <c r="C62" s="97" t="s">
        <v>62</v>
      </c>
      <c r="D62" s="96"/>
      <c r="E62" s="98">
        <v>1.0</v>
      </c>
      <c r="F62" s="51"/>
      <c r="G62" s="52">
        <v>225000.0</v>
      </c>
      <c r="H62" s="96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</row>
    <row r="63" ht="12.75" customHeight="1">
      <c r="A63" s="37">
        <v>44721.0</v>
      </c>
      <c r="B63" s="58"/>
      <c r="C63" s="39"/>
      <c r="D63" s="58"/>
      <c r="E63" s="41"/>
      <c r="F63" s="42"/>
      <c r="G63" s="43"/>
      <c r="H63" s="58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</row>
    <row r="64" ht="12.75" customHeight="1">
      <c r="A64" s="46"/>
      <c r="B64" s="61"/>
      <c r="C64" s="48" t="s">
        <v>63</v>
      </c>
      <c r="D64" s="61"/>
      <c r="E64" s="77"/>
      <c r="F64" s="51"/>
      <c r="G64" s="52">
        <v>18000.0</v>
      </c>
      <c r="H64" s="61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</row>
    <row r="65" ht="12.75" customHeight="1">
      <c r="A65" s="46"/>
      <c r="B65" s="61"/>
      <c r="C65" s="48" t="s">
        <v>64</v>
      </c>
      <c r="D65" s="61"/>
      <c r="E65" s="50"/>
      <c r="F65" s="51"/>
      <c r="G65" s="52">
        <v>30000.0</v>
      </c>
      <c r="H65" s="61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</row>
    <row r="66" ht="12.75" customHeight="1">
      <c r="A66" s="46"/>
      <c r="B66" s="61"/>
      <c r="C66" s="48" t="s">
        <v>65</v>
      </c>
      <c r="D66" s="61"/>
      <c r="E66" s="50"/>
      <c r="F66" s="51"/>
      <c r="G66" s="52">
        <v>87000.0</v>
      </c>
      <c r="H66" s="61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</row>
    <row r="67" ht="12.75" customHeight="1">
      <c r="A67" s="68"/>
      <c r="B67" s="61"/>
      <c r="C67" s="48" t="s">
        <v>58</v>
      </c>
      <c r="D67" s="61"/>
      <c r="E67" s="50"/>
      <c r="F67" s="51"/>
      <c r="G67" s="52">
        <v>25000.0</v>
      </c>
      <c r="H67" s="61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  <c r="AA67" s="57"/>
    </row>
    <row r="68" ht="12.75" customHeight="1">
      <c r="A68" s="46"/>
      <c r="B68" s="61"/>
      <c r="C68" s="48" t="s">
        <v>66</v>
      </c>
      <c r="D68" s="61"/>
      <c r="E68" s="50"/>
      <c r="F68" s="51"/>
      <c r="G68" s="52">
        <v>74000.0</v>
      </c>
      <c r="H68" s="61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</row>
    <row r="69" ht="12.75" customHeight="1">
      <c r="A69" s="46"/>
      <c r="B69" s="61"/>
      <c r="C69" s="48" t="s">
        <v>67</v>
      </c>
      <c r="D69" s="61"/>
      <c r="E69" s="50"/>
      <c r="F69" s="51"/>
      <c r="G69" s="52">
        <v>20000.0</v>
      </c>
      <c r="H69" s="61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  <c r="AA69" s="57"/>
    </row>
    <row r="70" ht="12.75" customHeight="1">
      <c r="A70" s="46"/>
      <c r="B70" s="61"/>
      <c r="C70" s="48" t="s">
        <v>68</v>
      </c>
      <c r="D70" s="61"/>
      <c r="E70" s="50"/>
      <c r="F70" s="51"/>
      <c r="G70" s="52">
        <v>55000.0</v>
      </c>
      <c r="H70" s="61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</row>
    <row r="71" ht="12.75" customHeight="1">
      <c r="A71" s="46"/>
      <c r="B71" s="61"/>
      <c r="C71" s="48" t="s">
        <v>69</v>
      </c>
      <c r="D71" s="61"/>
      <c r="E71" s="50"/>
      <c r="F71" s="51"/>
      <c r="G71" s="52">
        <v>43000.0</v>
      </c>
      <c r="H71" s="61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</row>
    <row r="72" ht="12.75" customHeight="1">
      <c r="A72" s="46"/>
      <c r="B72" s="61"/>
      <c r="C72" s="48" t="s">
        <v>70</v>
      </c>
      <c r="D72" s="61"/>
      <c r="E72" s="50"/>
      <c r="F72" s="51"/>
      <c r="G72" s="52">
        <v>48000.0</v>
      </c>
      <c r="H72" s="61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</row>
    <row r="73" ht="12.75" customHeight="1">
      <c r="A73" s="46"/>
      <c r="B73" s="61"/>
      <c r="C73" s="48" t="s">
        <v>38</v>
      </c>
      <c r="D73" s="61"/>
      <c r="E73" s="50"/>
      <c r="F73" s="51"/>
      <c r="G73" s="52">
        <v>20000.0</v>
      </c>
      <c r="H73" s="99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</row>
    <row r="74" ht="12.75" customHeight="1">
      <c r="A74" s="37">
        <v>44840.0</v>
      </c>
      <c r="B74" s="58"/>
      <c r="C74" s="39"/>
      <c r="D74" s="58"/>
      <c r="E74" s="41"/>
      <c r="F74" s="42"/>
      <c r="G74" s="43"/>
      <c r="H74" s="100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</row>
    <row r="75" ht="12.75" customHeight="1">
      <c r="A75" s="46"/>
      <c r="B75" s="101"/>
      <c r="C75" s="79" t="s">
        <v>42</v>
      </c>
      <c r="D75" s="101"/>
      <c r="E75" s="102"/>
      <c r="F75" s="82"/>
      <c r="G75" s="83">
        <v>500000.0</v>
      </c>
      <c r="H75" s="99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</row>
    <row r="76" ht="12.75" customHeight="1">
      <c r="A76" s="46"/>
      <c r="B76" s="61"/>
      <c r="C76" s="48" t="s">
        <v>49</v>
      </c>
      <c r="D76" s="61"/>
      <c r="E76" s="50"/>
      <c r="F76" s="51"/>
      <c r="G76" s="52">
        <v>50000.0</v>
      </c>
      <c r="H76" s="99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</row>
    <row r="77" ht="12.75" customHeight="1">
      <c r="A77" s="46"/>
      <c r="B77" s="61"/>
      <c r="C77" s="48" t="s">
        <v>71</v>
      </c>
      <c r="D77" s="61"/>
      <c r="E77" s="50"/>
      <c r="F77" s="51"/>
      <c r="G77" s="52">
        <v>65000.0</v>
      </c>
      <c r="H77" s="99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  <c r="AA77" s="57"/>
    </row>
    <row r="78" ht="12.75" customHeight="1">
      <c r="A78" s="46"/>
      <c r="B78" s="61"/>
      <c r="C78" s="48" t="s">
        <v>19</v>
      </c>
      <c r="D78" s="61"/>
      <c r="E78" s="50">
        <v>1.0</v>
      </c>
      <c r="F78" s="51"/>
      <c r="G78" s="52">
        <f>1473000-128000</f>
        <v>1345000</v>
      </c>
      <c r="H78" s="99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  <c r="AA78" s="57"/>
    </row>
    <row r="79" ht="12.75" customHeight="1">
      <c r="A79" s="46"/>
      <c r="B79" s="61"/>
      <c r="C79" s="79" t="s">
        <v>72</v>
      </c>
      <c r="D79" s="101"/>
      <c r="E79" s="102"/>
      <c r="F79" s="82"/>
      <c r="G79" s="83">
        <v>1500000.0</v>
      </c>
      <c r="H79" s="99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7"/>
    </row>
    <row r="80" ht="12.75" customHeight="1">
      <c r="A80" s="37">
        <v>44358.0</v>
      </c>
      <c r="B80" s="58"/>
      <c r="C80" s="39"/>
      <c r="D80" s="58"/>
      <c r="E80" s="41"/>
      <c r="F80" s="42"/>
      <c r="G80" s="43"/>
      <c r="H80" s="100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  <c r="AA80" s="57"/>
    </row>
    <row r="81" ht="12.75" customHeight="1">
      <c r="A81" s="23"/>
      <c r="B81" s="61"/>
      <c r="C81" s="48" t="s">
        <v>73</v>
      </c>
      <c r="D81" s="61"/>
      <c r="E81" s="71"/>
      <c r="F81" s="51"/>
      <c r="G81" s="52">
        <v>1500000.0</v>
      </c>
      <c r="H81" s="99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  <c r="AA81" s="57"/>
    </row>
    <row r="82" ht="12.75" customHeight="1">
      <c r="A82" s="46"/>
      <c r="B82" s="103"/>
      <c r="C82" s="104" t="s">
        <v>74</v>
      </c>
      <c r="D82" s="103"/>
      <c r="E82" s="50"/>
      <c r="F82" s="51"/>
      <c r="G82" s="52">
        <v>200000.0</v>
      </c>
      <c r="H82" s="99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  <c r="AA82" s="57"/>
    </row>
    <row r="83" ht="12.75" customHeight="1">
      <c r="A83" s="46"/>
      <c r="B83" s="61"/>
      <c r="C83" s="48" t="s">
        <v>75</v>
      </c>
      <c r="D83" s="61"/>
      <c r="E83" s="50"/>
      <c r="F83" s="51"/>
      <c r="G83" s="52">
        <v>400000.0</v>
      </c>
      <c r="H83" s="99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  <c r="AA83" s="57"/>
    </row>
    <row r="84" ht="15.75" customHeight="1">
      <c r="A84" s="46"/>
      <c r="B84" s="61"/>
      <c r="C84" s="105" t="s">
        <v>76</v>
      </c>
      <c r="D84" s="61"/>
      <c r="E84" s="50">
        <v>20.0</v>
      </c>
      <c r="F84" s="51">
        <v>52500.0</v>
      </c>
      <c r="G84" s="52">
        <f t="shared" ref="G84:G86" si="1">SUM(E84*F84)</f>
        <v>1050000</v>
      </c>
      <c r="H84" s="99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  <c r="AA84" s="57"/>
    </row>
    <row r="85" ht="12.75" customHeight="1">
      <c r="A85" s="46"/>
      <c r="B85" s="61"/>
      <c r="C85" s="48" t="s">
        <v>77</v>
      </c>
      <c r="D85" s="61"/>
      <c r="E85" s="50">
        <v>1.0</v>
      </c>
      <c r="F85" s="51">
        <v>3500.0</v>
      </c>
      <c r="G85" s="52">
        <f t="shared" si="1"/>
        <v>3500</v>
      </c>
      <c r="H85" s="99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  <c r="AA85" s="57"/>
    </row>
    <row r="86" ht="12.75" customHeight="1">
      <c r="A86" s="46"/>
      <c r="B86" s="61"/>
      <c r="C86" s="48" t="s">
        <v>78</v>
      </c>
      <c r="D86" s="61"/>
      <c r="E86" s="50">
        <v>1.0</v>
      </c>
      <c r="F86" s="51">
        <v>44000.0</v>
      </c>
      <c r="G86" s="52">
        <f t="shared" si="1"/>
        <v>44000</v>
      </c>
      <c r="H86" s="99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  <c r="AA86" s="57"/>
    </row>
    <row r="87" ht="12.75" customHeight="1">
      <c r="A87" s="46"/>
      <c r="B87" s="61"/>
      <c r="C87" s="62" t="s">
        <v>79</v>
      </c>
      <c r="D87" s="61"/>
      <c r="E87" s="77">
        <v>44593.0</v>
      </c>
      <c r="F87" s="51">
        <v>20000.0</v>
      </c>
      <c r="G87" s="52">
        <v>25040.0</v>
      </c>
      <c r="H87" s="61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  <c r="AA87" s="57"/>
    </row>
    <row r="88" ht="12.75" customHeight="1">
      <c r="A88" s="46"/>
      <c r="B88" s="61"/>
      <c r="C88" s="48" t="s">
        <v>80</v>
      </c>
      <c r="D88" s="61"/>
      <c r="E88" s="71">
        <v>1.0</v>
      </c>
      <c r="F88" s="51">
        <v>6750.0</v>
      </c>
      <c r="G88" s="52">
        <f t="shared" ref="G88:G89" si="2">SUM(E88*F88)</f>
        <v>6750</v>
      </c>
      <c r="H88" s="61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  <c r="AA88" s="57"/>
    </row>
    <row r="89" ht="12.75" customHeight="1">
      <c r="A89" s="46"/>
      <c r="B89" s="61"/>
      <c r="C89" s="48" t="s">
        <v>80</v>
      </c>
      <c r="D89" s="61"/>
      <c r="E89" s="50">
        <v>9.0</v>
      </c>
      <c r="F89" s="51">
        <v>9000.0</v>
      </c>
      <c r="G89" s="52">
        <f t="shared" si="2"/>
        <v>81000</v>
      </c>
      <c r="H89" s="61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  <c r="AA89" s="57"/>
    </row>
    <row r="90" ht="12.75" customHeight="1">
      <c r="A90" s="37">
        <v>44724.0</v>
      </c>
      <c r="B90" s="58"/>
      <c r="C90" s="39"/>
      <c r="D90" s="58"/>
      <c r="E90" s="41"/>
      <c r="F90" s="42"/>
      <c r="G90" s="43"/>
      <c r="H90" s="58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  <c r="AA90" s="57"/>
    </row>
    <row r="91" ht="12.75" customHeight="1">
      <c r="A91" s="46"/>
      <c r="B91" s="61"/>
      <c r="C91" s="48" t="s">
        <v>81</v>
      </c>
      <c r="D91" s="61"/>
      <c r="E91" s="50">
        <v>9.0</v>
      </c>
      <c r="F91" s="51">
        <v>8000.0</v>
      </c>
      <c r="G91" s="52">
        <v>72000.0</v>
      </c>
      <c r="H91" s="61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  <c r="AA91" s="57"/>
    </row>
    <row r="92" ht="12.75" customHeight="1">
      <c r="A92" s="46"/>
      <c r="B92" s="61"/>
      <c r="C92" s="48" t="s">
        <v>82</v>
      </c>
      <c r="D92" s="61"/>
      <c r="E92" s="50">
        <v>2.0</v>
      </c>
      <c r="F92" s="51">
        <v>65000.0</v>
      </c>
      <c r="G92" s="52">
        <v>130000.0</v>
      </c>
      <c r="H92" s="61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  <c r="AA92" s="57"/>
    </row>
    <row r="93" ht="12.75" customHeight="1">
      <c r="A93" s="37">
        <v>44725.0</v>
      </c>
      <c r="B93" s="58"/>
      <c r="C93" s="39"/>
      <c r="D93" s="58"/>
      <c r="E93" s="106"/>
      <c r="F93" s="107"/>
      <c r="G93" s="108"/>
      <c r="H93" s="58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  <c r="AA93" s="57"/>
    </row>
    <row r="94" ht="12.75" customHeight="1">
      <c r="A94" s="46"/>
      <c r="B94" s="61"/>
      <c r="C94" s="48" t="s">
        <v>38</v>
      </c>
      <c r="D94" s="61"/>
      <c r="E94" s="50"/>
      <c r="F94" s="51"/>
      <c r="G94" s="52">
        <f>150000+23000</f>
        <v>173000</v>
      </c>
      <c r="H94" s="61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  <c r="AA94" s="57"/>
    </row>
    <row r="95" ht="12.75" customHeight="1">
      <c r="A95" s="46"/>
      <c r="B95" s="61"/>
      <c r="C95" s="48" t="s">
        <v>83</v>
      </c>
      <c r="D95" s="61"/>
      <c r="E95" s="50"/>
      <c r="F95" s="51"/>
      <c r="G95" s="52">
        <v>45000.0</v>
      </c>
      <c r="H95" s="61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  <c r="AA95" s="57"/>
    </row>
    <row r="96" ht="12.75" customHeight="1">
      <c r="A96" s="46"/>
      <c r="B96" s="61"/>
      <c r="C96" s="48" t="s">
        <v>84</v>
      </c>
      <c r="D96" s="61"/>
      <c r="E96" s="50"/>
      <c r="F96" s="51"/>
      <c r="G96" s="52">
        <v>550000.0</v>
      </c>
      <c r="H96" s="61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  <c r="AA96" s="57"/>
    </row>
    <row r="97" ht="12.75" customHeight="1">
      <c r="A97" s="46"/>
      <c r="B97" s="61"/>
      <c r="C97" s="48" t="s">
        <v>85</v>
      </c>
      <c r="D97" s="61"/>
      <c r="E97" s="50">
        <v>9.0</v>
      </c>
      <c r="F97" s="51">
        <v>9000.0</v>
      </c>
      <c r="G97" s="52">
        <v>81000.0</v>
      </c>
      <c r="H97" s="61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  <c r="AA97" s="57"/>
    </row>
    <row r="98" ht="12.75" customHeight="1">
      <c r="A98" s="46"/>
      <c r="B98" s="61"/>
      <c r="C98" s="48" t="s">
        <v>86</v>
      </c>
      <c r="D98" s="61"/>
      <c r="E98" s="71">
        <v>1578.0</v>
      </c>
      <c r="F98" s="51">
        <v>12500.0</v>
      </c>
      <c r="G98" s="52">
        <v>19725.0</v>
      </c>
      <c r="H98" s="61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  <c r="AA98" s="57"/>
    </row>
    <row r="99" ht="12.75" customHeight="1">
      <c r="A99" s="46"/>
      <c r="B99" s="61"/>
      <c r="C99" s="48" t="s">
        <v>87</v>
      </c>
      <c r="D99" s="61"/>
      <c r="E99" s="50"/>
      <c r="F99" s="51"/>
      <c r="G99" s="52">
        <f>500000+500000+500000+400000+400000+400000+400000+300000+300000</f>
        <v>3700000</v>
      </c>
      <c r="H99" s="61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  <c r="AA99" s="57"/>
    </row>
    <row r="100" ht="12.75" customHeight="1">
      <c r="A100" s="59" t="s">
        <v>88</v>
      </c>
      <c r="B100" s="58"/>
      <c r="C100" s="39"/>
      <c r="D100" s="58"/>
      <c r="E100" s="41"/>
      <c r="F100" s="42"/>
      <c r="G100" s="43"/>
      <c r="H100" s="58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  <c r="AA100" s="57"/>
    </row>
    <row r="101" ht="12.75" customHeight="1">
      <c r="A101" s="46"/>
      <c r="B101" s="61"/>
      <c r="C101" s="48" t="s">
        <v>89</v>
      </c>
      <c r="D101" s="61"/>
      <c r="E101" s="50">
        <v>1.0</v>
      </c>
      <c r="F101" s="51"/>
      <c r="G101" s="52">
        <v>440000.0</v>
      </c>
      <c r="H101" s="61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  <c r="AA101" s="57"/>
    </row>
    <row r="102" ht="12.75" customHeight="1">
      <c r="A102" s="46"/>
      <c r="B102" s="61"/>
      <c r="C102" s="48" t="s">
        <v>90</v>
      </c>
      <c r="D102" s="61"/>
      <c r="E102" s="50">
        <v>3.0</v>
      </c>
      <c r="F102" s="51"/>
      <c r="G102" s="52">
        <v>36000.0</v>
      </c>
      <c r="H102" s="61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  <c r="AA102" s="57"/>
    </row>
    <row r="103" ht="12.75" customHeight="1">
      <c r="A103" s="46"/>
      <c r="B103" s="61"/>
      <c r="C103" s="48" t="s">
        <v>91</v>
      </c>
      <c r="D103" s="61"/>
      <c r="E103" s="50">
        <v>1.0</v>
      </c>
      <c r="F103" s="51"/>
      <c r="G103" s="52">
        <v>18000.0</v>
      </c>
      <c r="H103" s="61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  <c r="AA103" s="57"/>
    </row>
    <row r="104" ht="12.75" customHeight="1">
      <c r="A104" s="46"/>
      <c r="B104" s="61"/>
      <c r="C104" s="48" t="s">
        <v>92</v>
      </c>
      <c r="D104" s="61"/>
      <c r="E104" s="50">
        <v>5.0</v>
      </c>
      <c r="F104" s="51"/>
      <c r="G104" s="52">
        <v>143000.0</v>
      </c>
      <c r="H104" s="61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  <c r="AA104" s="57"/>
    </row>
    <row r="105" ht="12.75" customHeight="1">
      <c r="A105" s="46"/>
      <c r="B105" s="61"/>
      <c r="C105" s="48" t="s">
        <v>93</v>
      </c>
      <c r="D105" s="61"/>
      <c r="E105" s="50">
        <v>2.0</v>
      </c>
      <c r="F105" s="51"/>
      <c r="G105" s="52">
        <v>68000.0</v>
      </c>
      <c r="H105" s="61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  <c r="AA105" s="57"/>
    </row>
    <row r="106" ht="16.5" customHeight="1">
      <c r="A106" s="37">
        <v>44727.0</v>
      </c>
      <c r="B106" s="58"/>
      <c r="C106" s="39"/>
      <c r="D106" s="58"/>
      <c r="E106" s="60"/>
      <c r="F106" s="42"/>
      <c r="G106" s="43"/>
      <c r="H106" s="109"/>
      <c r="I106" s="110"/>
      <c r="J106" s="111"/>
      <c r="K106" s="110"/>
      <c r="L106" s="110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  <c r="AA106" s="57"/>
    </row>
    <row r="107" ht="12.75" customHeight="1">
      <c r="A107" s="46"/>
      <c r="B107" s="61"/>
      <c r="C107" s="48" t="s">
        <v>94</v>
      </c>
      <c r="D107" s="61"/>
      <c r="E107" s="71">
        <v>1.0</v>
      </c>
      <c r="F107" s="51"/>
      <c r="G107" s="52">
        <v>150000.0</v>
      </c>
      <c r="H107" s="61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  <c r="AA107" s="57"/>
    </row>
    <row r="108" ht="12.75" customHeight="1">
      <c r="A108" s="46"/>
      <c r="B108" s="61"/>
      <c r="C108" s="48" t="s">
        <v>46</v>
      </c>
      <c r="D108" s="61"/>
      <c r="E108" s="50"/>
      <c r="F108" s="51"/>
      <c r="G108" s="52">
        <v>37000.0</v>
      </c>
      <c r="H108" s="61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  <c r="AA108" s="57"/>
    </row>
    <row r="109" ht="12.75" customHeight="1">
      <c r="A109" s="59" t="s">
        <v>95</v>
      </c>
      <c r="B109" s="58"/>
      <c r="C109" s="39"/>
      <c r="D109" s="58"/>
      <c r="E109" s="41"/>
      <c r="F109" s="42"/>
      <c r="G109" s="43"/>
      <c r="H109" s="58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  <c r="AA109" s="57"/>
    </row>
    <row r="110" ht="12.75" customHeight="1">
      <c r="A110" s="46"/>
      <c r="B110" s="61"/>
      <c r="C110" s="48"/>
      <c r="D110" s="61"/>
      <c r="E110" s="50"/>
      <c r="F110" s="51"/>
      <c r="G110" s="52"/>
      <c r="H110" s="61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  <c r="AA110" s="57"/>
    </row>
    <row r="111" ht="12.75" customHeight="1">
      <c r="A111" s="46"/>
      <c r="B111" s="61"/>
      <c r="C111" s="48" t="s">
        <v>96</v>
      </c>
      <c r="D111" s="61"/>
      <c r="E111" s="50"/>
      <c r="F111" s="51"/>
      <c r="G111" s="52">
        <v>30000.0</v>
      </c>
      <c r="H111" s="61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  <c r="AA111" s="57"/>
    </row>
    <row r="112" ht="12.75" customHeight="1">
      <c r="A112" s="46"/>
      <c r="B112" s="61"/>
      <c r="C112" s="48" t="s">
        <v>14</v>
      </c>
      <c r="D112" s="61"/>
      <c r="E112" s="50"/>
      <c r="F112" s="51"/>
      <c r="G112" s="52">
        <v>117000.0</v>
      </c>
      <c r="H112" s="61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  <c r="AA112" s="57"/>
    </row>
    <row r="113" ht="12.75" customHeight="1">
      <c r="A113" s="46"/>
      <c r="B113" s="61"/>
      <c r="C113" s="48" t="s">
        <v>97</v>
      </c>
      <c r="D113" s="61"/>
      <c r="E113" s="50"/>
      <c r="F113" s="51"/>
      <c r="G113" s="52">
        <v>810000.0</v>
      </c>
      <c r="H113" s="61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  <c r="AA113" s="57"/>
    </row>
    <row r="114" ht="12.75" customHeight="1">
      <c r="A114" s="59" t="s">
        <v>98</v>
      </c>
      <c r="B114" s="58"/>
      <c r="C114" s="39"/>
      <c r="D114" s="112"/>
      <c r="E114" s="41"/>
      <c r="F114" s="42"/>
      <c r="G114" s="43"/>
      <c r="H114" s="58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  <c r="AA114" s="57"/>
    </row>
    <row r="115" ht="12.75" customHeight="1">
      <c r="A115" s="46"/>
      <c r="B115" s="61"/>
      <c r="C115" s="48" t="s">
        <v>99</v>
      </c>
      <c r="D115" s="61"/>
      <c r="E115" s="50">
        <v>0.5</v>
      </c>
      <c r="F115" s="51"/>
      <c r="G115" s="52">
        <v>7500.0</v>
      </c>
      <c r="H115" s="61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  <c r="AA115" s="57"/>
    </row>
    <row r="116" ht="12.75" customHeight="1">
      <c r="A116" s="23"/>
      <c r="B116" s="61"/>
      <c r="C116" s="48" t="s">
        <v>100</v>
      </c>
      <c r="D116" s="61"/>
      <c r="E116" s="50" t="s">
        <v>101</v>
      </c>
      <c r="F116" s="51"/>
      <c r="G116" s="52">
        <v>1200000.0</v>
      </c>
      <c r="H116" s="61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  <c r="AA116" s="57"/>
    </row>
    <row r="117" ht="12.75" customHeight="1">
      <c r="A117" s="46"/>
      <c r="B117" s="61"/>
      <c r="C117" s="48" t="s">
        <v>102</v>
      </c>
      <c r="D117" s="113"/>
      <c r="E117" s="50" t="s">
        <v>103</v>
      </c>
      <c r="F117" s="114"/>
      <c r="G117" s="52">
        <v>1150000.0</v>
      </c>
      <c r="H117" s="113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  <c r="AA117" s="57"/>
    </row>
    <row r="118" ht="12.75" customHeight="1">
      <c r="A118" s="46"/>
      <c r="B118" s="61"/>
      <c r="C118" s="48" t="s">
        <v>104</v>
      </c>
      <c r="D118" s="113"/>
      <c r="E118" s="50">
        <v>1.0</v>
      </c>
      <c r="F118" s="114"/>
      <c r="G118" s="52">
        <v>60000.0</v>
      </c>
      <c r="H118" s="113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  <c r="AA118" s="57"/>
    </row>
    <row r="119" ht="12.75" customHeight="1">
      <c r="A119" s="37">
        <v>44730.0</v>
      </c>
      <c r="B119" s="58"/>
      <c r="C119" s="39"/>
      <c r="D119" s="58"/>
      <c r="E119" s="41"/>
      <c r="F119" s="42"/>
      <c r="G119" s="43"/>
      <c r="H119" s="58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  <c r="AA119" s="57"/>
    </row>
    <row r="120" ht="12.75" customHeight="1">
      <c r="A120" s="46"/>
      <c r="B120" s="61"/>
      <c r="C120" s="104" t="s">
        <v>105</v>
      </c>
      <c r="D120" s="103"/>
      <c r="E120" s="50"/>
      <c r="F120" s="51"/>
      <c r="G120" s="52">
        <v>80000.0</v>
      </c>
      <c r="H120" s="103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  <c r="AA120" s="57"/>
    </row>
    <row r="121" ht="12.75" customHeight="1">
      <c r="A121" s="46"/>
      <c r="B121" s="61"/>
      <c r="C121" s="48" t="s">
        <v>106</v>
      </c>
      <c r="D121" s="61"/>
      <c r="E121" s="50">
        <v>1.0</v>
      </c>
      <c r="F121" s="51"/>
      <c r="G121" s="52">
        <v>1277000.0</v>
      </c>
      <c r="H121" s="61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  <c r="AA121" s="57"/>
    </row>
    <row r="122" ht="12.75" customHeight="1">
      <c r="A122" s="46"/>
      <c r="B122" s="61"/>
      <c r="C122" s="48" t="s">
        <v>47</v>
      </c>
      <c r="D122" s="61"/>
      <c r="E122" s="77">
        <v>44621.0</v>
      </c>
      <c r="F122" s="51"/>
      <c r="G122" s="52">
        <v>35000.0</v>
      </c>
      <c r="H122" s="61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  <c r="AA122" s="57"/>
    </row>
    <row r="123" ht="12.75" customHeight="1">
      <c r="A123" s="46"/>
      <c r="B123" s="61"/>
      <c r="C123" s="48" t="s">
        <v>107</v>
      </c>
      <c r="D123" s="61"/>
      <c r="E123" s="50"/>
      <c r="F123" s="51"/>
      <c r="G123" s="52">
        <v>24000.0</v>
      </c>
      <c r="H123" s="61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  <c r="AA123" s="57"/>
    </row>
    <row r="124" ht="12.75" customHeight="1">
      <c r="A124" s="46"/>
      <c r="B124" s="61"/>
      <c r="C124" s="48" t="s">
        <v>108</v>
      </c>
      <c r="D124" s="61"/>
      <c r="E124" s="50"/>
      <c r="F124" s="51"/>
      <c r="G124" s="52">
        <v>22000.0</v>
      </c>
      <c r="H124" s="61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  <c r="AA124" s="57"/>
    </row>
    <row r="125" ht="12.75" customHeight="1">
      <c r="A125" s="37">
        <v>44731.0</v>
      </c>
      <c r="B125" s="58"/>
      <c r="C125" s="115"/>
      <c r="D125" s="112"/>
      <c r="E125" s="60"/>
      <c r="F125" s="42"/>
      <c r="G125" s="43"/>
      <c r="H125" s="58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  <c r="AA125" s="57"/>
    </row>
    <row r="126" ht="12.75" customHeight="1">
      <c r="A126" s="46"/>
      <c r="B126" s="61"/>
      <c r="C126" s="48" t="s">
        <v>67</v>
      </c>
      <c r="D126" s="61"/>
      <c r="E126" s="50"/>
      <c r="F126" s="51"/>
      <c r="G126" s="52">
        <v>50000.0</v>
      </c>
      <c r="H126" s="61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  <c r="AA126" s="57"/>
    </row>
    <row r="127" ht="12.75" customHeight="1">
      <c r="A127" s="46"/>
      <c r="B127" s="61"/>
      <c r="C127" s="48" t="s">
        <v>109</v>
      </c>
      <c r="D127" s="61"/>
      <c r="E127" s="71"/>
      <c r="F127" s="51"/>
      <c r="G127" s="52">
        <v>65000.0</v>
      </c>
      <c r="H127" s="61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  <c r="AA127" s="57"/>
    </row>
    <row r="128" ht="12.75" customHeight="1">
      <c r="A128" s="46"/>
      <c r="B128" s="61"/>
      <c r="C128" s="48" t="s">
        <v>110</v>
      </c>
      <c r="D128" s="61"/>
      <c r="E128" s="50"/>
      <c r="F128" s="51"/>
      <c r="G128" s="52">
        <v>10000.0</v>
      </c>
      <c r="H128" s="61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  <c r="AA128" s="57"/>
    </row>
    <row r="129" ht="12.75" customHeight="1">
      <c r="A129" s="46"/>
      <c r="B129" s="61"/>
      <c r="C129" s="48" t="s">
        <v>111</v>
      </c>
      <c r="D129" s="61"/>
      <c r="E129" s="50"/>
      <c r="F129" s="51"/>
      <c r="G129" s="52">
        <v>45000.0</v>
      </c>
      <c r="H129" s="61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  <c r="AA129" s="57"/>
    </row>
    <row r="130" ht="12.75" customHeight="1">
      <c r="A130" s="46"/>
      <c r="B130" s="61"/>
      <c r="C130" s="48" t="s">
        <v>112</v>
      </c>
      <c r="D130" s="61"/>
      <c r="E130" s="50">
        <v>2.0</v>
      </c>
      <c r="F130" s="51"/>
      <c r="G130" s="52">
        <v>210000.0</v>
      </c>
      <c r="H130" s="61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  <c r="AA130" s="57"/>
    </row>
    <row r="131" ht="12.75" customHeight="1">
      <c r="A131" s="46"/>
      <c r="B131" s="61"/>
      <c r="C131" s="48" t="s">
        <v>113</v>
      </c>
      <c r="D131" s="61"/>
      <c r="E131" s="50">
        <v>1.0</v>
      </c>
      <c r="F131" s="51"/>
      <c r="G131" s="52">
        <v>260000.0</v>
      </c>
      <c r="H131" s="61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  <c r="AA131" s="57"/>
    </row>
    <row r="132" ht="12.75" customHeight="1">
      <c r="A132" s="46"/>
      <c r="B132" s="61"/>
      <c r="C132" s="48" t="s">
        <v>114</v>
      </c>
      <c r="D132" s="61"/>
      <c r="E132" s="50">
        <v>2.0</v>
      </c>
      <c r="F132" s="51"/>
      <c r="G132" s="52">
        <v>45000.0</v>
      </c>
      <c r="H132" s="61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  <c r="AA132" s="57"/>
    </row>
    <row r="133" ht="12.75" customHeight="1">
      <c r="A133" s="46"/>
      <c r="B133" s="61"/>
      <c r="C133" s="48" t="s">
        <v>115</v>
      </c>
      <c r="D133" s="61"/>
      <c r="E133" s="50">
        <v>1.0</v>
      </c>
      <c r="F133" s="51"/>
      <c r="G133" s="52">
        <v>30000.0</v>
      </c>
      <c r="H133" s="61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  <c r="AA133" s="57"/>
    </row>
    <row r="134" ht="15.75" customHeight="1">
      <c r="A134" s="46"/>
      <c r="B134" s="53"/>
      <c r="C134" s="116" t="s">
        <v>116</v>
      </c>
      <c r="D134" s="53"/>
      <c r="E134" s="117">
        <v>1.0</v>
      </c>
      <c r="F134" s="51"/>
      <c r="G134" s="52">
        <v>270000.0</v>
      </c>
      <c r="H134" s="5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</row>
    <row r="135" ht="15.75" customHeight="1">
      <c r="A135" s="46"/>
      <c r="B135" s="53"/>
      <c r="C135" s="118" t="s">
        <v>117</v>
      </c>
      <c r="D135" s="119"/>
      <c r="E135" s="120">
        <v>1.0</v>
      </c>
      <c r="F135" s="82"/>
      <c r="G135" s="83">
        <v>500000.0</v>
      </c>
      <c r="H135" s="5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</row>
    <row r="136" ht="15.75" customHeight="1">
      <c r="A136" s="37">
        <v>44732.0</v>
      </c>
      <c r="B136" s="109"/>
      <c r="C136" s="121"/>
      <c r="D136" s="109"/>
      <c r="E136" s="122"/>
      <c r="F136" s="42"/>
      <c r="G136" s="123"/>
      <c r="H136" s="109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</row>
    <row r="137" ht="15.75" customHeight="1">
      <c r="A137" s="46"/>
      <c r="B137" s="124"/>
      <c r="C137" s="125" t="s">
        <v>118</v>
      </c>
      <c r="D137" s="86"/>
      <c r="E137" s="86"/>
      <c r="F137" s="88"/>
      <c r="G137" s="89">
        <v>1000000.0</v>
      </c>
      <c r="H137" s="126" t="s">
        <v>119</v>
      </c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</row>
    <row r="138" ht="15.75" customHeight="1">
      <c r="A138" s="46"/>
      <c r="B138" s="124"/>
      <c r="C138" s="127" t="s">
        <v>120</v>
      </c>
      <c r="D138" s="86"/>
      <c r="E138" s="128"/>
      <c r="F138" s="82"/>
      <c r="G138" s="83">
        <v>800000.0</v>
      </c>
      <c r="H138" s="126" t="s">
        <v>121</v>
      </c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</row>
    <row r="139" ht="15.75" customHeight="1">
      <c r="A139" s="46"/>
      <c r="B139" s="124"/>
      <c r="C139" s="129" t="s">
        <v>122</v>
      </c>
      <c r="D139" s="124"/>
      <c r="E139" s="130"/>
      <c r="F139" s="51"/>
      <c r="G139" s="52">
        <v>1440000.0</v>
      </c>
      <c r="H139" s="124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</row>
    <row r="140" ht="15.75" customHeight="1">
      <c r="A140" s="46"/>
      <c r="B140" s="124"/>
      <c r="C140" s="131" t="s">
        <v>123</v>
      </c>
      <c r="D140" s="132"/>
      <c r="E140" s="133">
        <v>3.0</v>
      </c>
      <c r="F140" s="134"/>
      <c r="G140" s="135">
        <v>24000.0</v>
      </c>
      <c r="H140" s="124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</row>
    <row r="141" ht="15.75" customHeight="1">
      <c r="A141" s="59" t="s">
        <v>124</v>
      </c>
      <c r="B141" s="109"/>
      <c r="C141" s="121"/>
      <c r="D141" s="109"/>
      <c r="E141" s="136"/>
      <c r="F141" s="42"/>
      <c r="G141" s="43"/>
      <c r="H141" s="109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</row>
    <row r="142" ht="15.75" customHeight="1">
      <c r="A142" s="46"/>
      <c r="B142" s="124"/>
      <c r="C142" s="137"/>
      <c r="D142" s="138"/>
      <c r="E142" s="139"/>
      <c r="F142" s="140"/>
      <c r="G142" s="141"/>
      <c r="H142" s="124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</row>
    <row r="143" ht="15.75" customHeight="1">
      <c r="A143" s="46"/>
      <c r="B143" s="124"/>
      <c r="C143" s="127" t="s">
        <v>125</v>
      </c>
      <c r="D143" s="86"/>
      <c r="E143" s="128"/>
      <c r="F143" s="82"/>
      <c r="G143" s="83">
        <v>2000000.0</v>
      </c>
      <c r="H143" s="86" t="s">
        <v>126</v>
      </c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</row>
    <row r="144" ht="15.75" customHeight="1">
      <c r="A144" s="46"/>
      <c r="B144" s="124"/>
      <c r="C144" s="129" t="s">
        <v>127</v>
      </c>
      <c r="D144" s="124"/>
      <c r="E144" s="130"/>
      <c r="F144" s="51"/>
      <c r="G144" s="52">
        <v>225000.0</v>
      </c>
      <c r="H144" s="124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</row>
    <row r="145" ht="15.75" customHeight="1">
      <c r="A145" s="46"/>
      <c r="B145" s="124"/>
      <c r="C145" s="129" t="s">
        <v>128</v>
      </c>
      <c r="D145" s="124"/>
      <c r="E145" s="142"/>
      <c r="F145" s="51"/>
      <c r="G145" s="52">
        <v>45000.0</v>
      </c>
      <c r="H145" s="124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</row>
    <row r="146" ht="15.75" customHeight="1">
      <c r="A146" s="46"/>
      <c r="B146" s="124"/>
      <c r="C146" s="129" t="s">
        <v>129</v>
      </c>
      <c r="D146" s="124"/>
      <c r="E146" s="130"/>
      <c r="F146" s="51"/>
      <c r="G146" s="52">
        <v>1310000.0</v>
      </c>
      <c r="H146" s="124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</row>
    <row r="147" ht="15.75" customHeight="1">
      <c r="A147" s="46"/>
      <c r="B147" s="53"/>
      <c r="C147" s="116" t="s">
        <v>15</v>
      </c>
      <c r="D147" s="53"/>
      <c r="E147" s="117"/>
      <c r="F147" s="51"/>
      <c r="G147" s="52">
        <v>30000.0</v>
      </c>
      <c r="H147" s="5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</row>
    <row r="148" ht="15.75" customHeight="1">
      <c r="A148" s="46"/>
      <c r="B148" s="124"/>
      <c r="C148" s="129" t="s">
        <v>130</v>
      </c>
      <c r="D148" s="124"/>
      <c r="E148" s="130" t="s">
        <v>131</v>
      </c>
      <c r="F148" s="51">
        <v>26000.0</v>
      </c>
      <c r="G148" s="52">
        <v>26000.0</v>
      </c>
      <c r="H148" s="124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</row>
    <row r="149" ht="15.75" customHeight="1">
      <c r="A149" s="46"/>
      <c r="B149" s="53"/>
      <c r="C149" s="118" t="s">
        <v>132</v>
      </c>
      <c r="D149" s="101"/>
      <c r="E149" s="102"/>
      <c r="F149" s="82"/>
      <c r="G149" s="83">
        <v>500000.0</v>
      </c>
      <c r="H149" s="53"/>
    </row>
    <row r="150" ht="15.75" customHeight="1">
      <c r="A150" s="59" t="s">
        <v>133</v>
      </c>
      <c r="B150" s="44"/>
      <c r="C150" s="143"/>
      <c r="D150" s="58"/>
      <c r="E150" s="41"/>
      <c r="F150" s="42"/>
      <c r="G150" s="43"/>
      <c r="H150" s="44"/>
    </row>
    <row r="151" ht="15.75" customHeight="1">
      <c r="A151" s="46"/>
      <c r="B151" s="53"/>
      <c r="C151" s="116" t="s">
        <v>63</v>
      </c>
      <c r="D151" s="61"/>
      <c r="E151" s="50">
        <v>4.0</v>
      </c>
      <c r="F151" s="51"/>
      <c r="G151" s="52">
        <v>48000.0</v>
      </c>
      <c r="H151" s="53"/>
    </row>
    <row r="152" ht="15.75" customHeight="1">
      <c r="A152" s="46"/>
      <c r="B152" s="53"/>
      <c r="C152" s="116" t="s">
        <v>134</v>
      </c>
      <c r="D152" s="99"/>
      <c r="E152" s="50"/>
      <c r="F152" s="51"/>
      <c r="G152" s="52">
        <v>59000.0</v>
      </c>
      <c r="H152" s="53"/>
    </row>
    <row r="153" ht="15.75" customHeight="1">
      <c r="A153" s="46"/>
      <c r="B153" s="53"/>
      <c r="C153" s="116" t="s">
        <v>135</v>
      </c>
      <c r="D153" s="99"/>
      <c r="E153" s="50"/>
      <c r="F153" s="51"/>
      <c r="G153" s="52">
        <f>20000+22000+25000</f>
        <v>67000</v>
      </c>
      <c r="H153" s="53"/>
    </row>
    <row r="154" ht="15.75" customHeight="1">
      <c r="A154" s="37">
        <v>44735.0</v>
      </c>
      <c r="B154" s="44"/>
      <c r="C154" s="143"/>
      <c r="D154" s="58"/>
      <c r="E154" s="41"/>
      <c r="F154" s="42"/>
      <c r="G154" s="43"/>
      <c r="H154" s="44"/>
    </row>
    <row r="155" ht="15.75" customHeight="1">
      <c r="A155" s="46"/>
      <c r="B155" s="53"/>
      <c r="C155" s="116" t="s">
        <v>136</v>
      </c>
      <c r="D155" s="61"/>
      <c r="E155" s="50"/>
      <c r="F155" s="51"/>
      <c r="G155" s="52">
        <v>360000.0</v>
      </c>
      <c r="H155" s="53"/>
    </row>
    <row r="156" ht="15.75" customHeight="1">
      <c r="A156" s="46"/>
      <c r="B156" s="53"/>
      <c r="C156" s="116" t="s">
        <v>137</v>
      </c>
      <c r="D156" s="61"/>
      <c r="E156" s="50"/>
      <c r="F156" s="51"/>
      <c r="G156" s="52">
        <v>500000.0</v>
      </c>
      <c r="H156" s="53"/>
    </row>
    <row r="157" ht="15.75" customHeight="1">
      <c r="A157" s="37">
        <v>44736.0</v>
      </c>
      <c r="B157" s="44"/>
      <c r="C157" s="143"/>
      <c r="D157" s="44"/>
      <c r="E157" s="144"/>
      <c r="F157" s="42"/>
      <c r="G157" s="43"/>
      <c r="H157" s="44"/>
    </row>
    <row r="158" ht="15.75" customHeight="1">
      <c r="A158" s="46"/>
      <c r="B158" s="53"/>
      <c r="C158" s="116" t="s">
        <v>138</v>
      </c>
      <c r="D158" s="53"/>
      <c r="E158" s="117">
        <v>1.0</v>
      </c>
      <c r="F158" s="51"/>
      <c r="G158" s="52">
        <v>85000.0</v>
      </c>
      <c r="H158" s="53"/>
    </row>
    <row r="159" ht="15.75" customHeight="1">
      <c r="A159" s="46"/>
      <c r="B159" s="53"/>
      <c r="C159" s="116" t="s">
        <v>49</v>
      </c>
      <c r="D159" s="53"/>
      <c r="E159" s="117">
        <v>10.0</v>
      </c>
      <c r="F159" s="51"/>
      <c r="G159" s="52">
        <v>100000.0</v>
      </c>
      <c r="H159" s="53"/>
    </row>
    <row r="160" ht="15.75" customHeight="1">
      <c r="A160" s="46"/>
      <c r="B160" s="53"/>
      <c r="C160" s="116" t="s">
        <v>139</v>
      </c>
      <c r="D160" s="53"/>
      <c r="E160" s="117">
        <v>4.0</v>
      </c>
      <c r="F160" s="51"/>
      <c r="G160" s="52">
        <v>45000.0</v>
      </c>
      <c r="H160" s="53"/>
    </row>
    <row r="161" ht="15.75" customHeight="1">
      <c r="A161" s="46"/>
      <c r="B161" s="53"/>
      <c r="C161" s="116" t="s">
        <v>140</v>
      </c>
      <c r="D161" s="53"/>
      <c r="E161" s="117"/>
      <c r="F161" s="51"/>
      <c r="G161" s="52">
        <v>90000.0</v>
      </c>
      <c r="H161" s="53"/>
    </row>
    <row r="162" ht="15.75" customHeight="1">
      <c r="A162" s="46"/>
      <c r="B162" s="53"/>
      <c r="C162" s="116" t="s">
        <v>63</v>
      </c>
      <c r="D162" s="53"/>
      <c r="E162" s="117"/>
      <c r="F162" s="51"/>
      <c r="G162" s="52">
        <v>60000.0</v>
      </c>
      <c r="H162" s="53"/>
    </row>
    <row r="163" ht="15.75" customHeight="1">
      <c r="A163" s="46"/>
      <c r="B163" s="53"/>
      <c r="C163" s="116" t="s">
        <v>141</v>
      </c>
      <c r="D163" s="53"/>
      <c r="E163" s="117"/>
      <c r="F163" s="51" t="s">
        <v>142</v>
      </c>
      <c r="G163" s="52">
        <v>50000.0</v>
      </c>
      <c r="H163" s="53"/>
    </row>
    <row r="164" ht="15.75" customHeight="1">
      <c r="A164" s="46"/>
      <c r="B164" s="53"/>
      <c r="C164" s="116" t="s">
        <v>143</v>
      </c>
      <c r="D164" s="53"/>
      <c r="E164" s="117"/>
      <c r="F164" s="51"/>
      <c r="G164" s="52">
        <v>20000.0</v>
      </c>
      <c r="H164" s="53"/>
    </row>
    <row r="165" ht="15.75" customHeight="1">
      <c r="A165" s="46"/>
      <c r="B165" s="53"/>
      <c r="C165" s="116" t="s">
        <v>144</v>
      </c>
      <c r="D165" s="53"/>
      <c r="E165" s="117"/>
      <c r="F165" s="51"/>
      <c r="G165" s="52">
        <v>15000.0</v>
      </c>
      <c r="H165" s="53"/>
    </row>
    <row r="166" ht="15.75" customHeight="1">
      <c r="A166" s="46"/>
      <c r="B166" s="53"/>
      <c r="C166" s="116" t="s">
        <v>145</v>
      </c>
      <c r="D166" s="53"/>
      <c r="E166" s="117"/>
      <c r="F166" s="51"/>
      <c r="G166" s="52">
        <v>20000.0</v>
      </c>
      <c r="H166" s="53"/>
    </row>
    <row r="167" ht="15.75" customHeight="1">
      <c r="A167" s="46"/>
      <c r="B167" s="53"/>
      <c r="C167" s="116" t="s">
        <v>62</v>
      </c>
      <c r="D167" s="53"/>
      <c r="E167" s="117"/>
      <c r="F167" s="51"/>
      <c r="G167" s="52">
        <v>230000.0</v>
      </c>
      <c r="H167" s="53"/>
    </row>
    <row r="168" ht="15.75" customHeight="1">
      <c r="A168" s="46"/>
      <c r="B168" s="53"/>
      <c r="C168" s="116" t="s">
        <v>14</v>
      </c>
      <c r="D168" s="53"/>
      <c r="E168" s="117"/>
      <c r="F168" s="51"/>
      <c r="G168" s="52">
        <v>36000.0</v>
      </c>
      <c r="H168" s="53"/>
      <c r="J168" s="14" t="s">
        <v>0</v>
      </c>
    </row>
    <row r="169" ht="15.75" customHeight="1">
      <c r="A169" s="46"/>
      <c r="B169" s="53"/>
      <c r="C169" s="116" t="s">
        <v>146</v>
      </c>
      <c r="D169" s="53"/>
      <c r="E169" s="117"/>
      <c r="F169" s="51"/>
      <c r="G169" s="52">
        <v>1345000.0</v>
      </c>
      <c r="H169" s="53"/>
    </row>
    <row r="170" ht="15.75" customHeight="1">
      <c r="A170" s="46"/>
      <c r="B170" s="53"/>
      <c r="C170" s="116" t="s">
        <v>147</v>
      </c>
      <c r="D170" s="53"/>
      <c r="E170" s="117"/>
      <c r="F170" s="51"/>
      <c r="G170" s="52">
        <v>420000.0</v>
      </c>
      <c r="H170" s="53"/>
    </row>
    <row r="171" ht="15.75" customHeight="1">
      <c r="A171" s="37">
        <v>44737.0</v>
      </c>
      <c r="B171" s="44"/>
      <c r="C171" s="143"/>
      <c r="D171" s="44"/>
      <c r="E171" s="144"/>
      <c r="F171" s="42"/>
      <c r="G171" s="43"/>
      <c r="H171" s="44"/>
    </row>
    <row r="172" ht="15.75" customHeight="1">
      <c r="A172" s="46"/>
      <c r="B172" s="53"/>
      <c r="C172" s="118" t="s">
        <v>148</v>
      </c>
      <c r="D172" s="119"/>
      <c r="E172" s="120"/>
      <c r="F172" s="82"/>
      <c r="G172" s="83">
        <v>100000.0</v>
      </c>
      <c r="H172" s="53"/>
    </row>
    <row r="173" ht="15.75" customHeight="1">
      <c r="A173" s="46"/>
      <c r="B173" s="53"/>
      <c r="C173" s="116" t="s">
        <v>149</v>
      </c>
      <c r="D173" s="53"/>
      <c r="E173" s="117"/>
      <c r="F173" s="51"/>
      <c r="G173" s="52">
        <v>165000.0</v>
      </c>
      <c r="H173" s="53"/>
    </row>
    <row r="174" ht="15.75" customHeight="1">
      <c r="A174" s="46"/>
      <c r="B174" s="53"/>
      <c r="C174" s="116" t="s">
        <v>62</v>
      </c>
      <c r="D174" s="53"/>
      <c r="E174" s="117">
        <v>2.0</v>
      </c>
      <c r="F174" s="51"/>
      <c r="G174" s="52">
        <v>410000.0</v>
      </c>
      <c r="H174" s="53"/>
    </row>
    <row r="175" ht="15.75" customHeight="1">
      <c r="A175" s="46"/>
      <c r="B175" s="53"/>
      <c r="C175" s="116" t="s">
        <v>150</v>
      </c>
      <c r="D175" s="53"/>
      <c r="E175" s="117"/>
      <c r="F175" s="51"/>
      <c r="G175" s="52">
        <v>115000.0</v>
      </c>
      <c r="H175" s="53"/>
    </row>
    <row r="176" ht="15.75" customHeight="1">
      <c r="A176" s="46"/>
      <c r="B176" s="53"/>
      <c r="C176" s="116" t="s">
        <v>151</v>
      </c>
      <c r="D176" s="53"/>
      <c r="E176" s="117">
        <v>3.0</v>
      </c>
      <c r="F176" s="51"/>
      <c r="G176" s="52">
        <v>48000.0</v>
      </c>
      <c r="H176" s="53"/>
    </row>
    <row r="177" ht="15.75" customHeight="1">
      <c r="A177" s="46"/>
      <c r="B177" s="53"/>
      <c r="C177" s="116" t="s">
        <v>152</v>
      </c>
      <c r="D177" s="53"/>
      <c r="E177" s="117"/>
      <c r="F177" s="51"/>
      <c r="G177" s="52">
        <v>36000.0</v>
      </c>
      <c r="H177" s="53"/>
    </row>
    <row r="178" ht="15.75" customHeight="1">
      <c r="A178" s="23"/>
      <c r="B178" s="53"/>
      <c r="C178" s="116" t="s">
        <v>147</v>
      </c>
      <c r="D178" s="53"/>
      <c r="E178" s="117"/>
      <c r="F178" s="51"/>
      <c r="G178" s="52">
        <v>360000.0</v>
      </c>
      <c r="H178" s="53"/>
    </row>
    <row r="179" ht="15.75" customHeight="1">
      <c r="A179" s="145">
        <v>44738.0</v>
      </c>
      <c r="B179" s="44"/>
      <c r="C179" s="143"/>
      <c r="D179" s="44"/>
      <c r="E179" s="144"/>
      <c r="F179" s="42"/>
      <c r="G179" s="43"/>
      <c r="H179" s="44"/>
    </row>
    <row r="180" ht="15.75" customHeight="1">
      <c r="A180" s="46"/>
      <c r="B180" s="53"/>
      <c r="C180" s="116" t="s">
        <v>153</v>
      </c>
      <c r="D180" s="53"/>
      <c r="E180" s="117"/>
      <c r="F180" s="51"/>
      <c r="G180" s="52">
        <f>6*60000</f>
        <v>360000</v>
      </c>
      <c r="H180" s="53"/>
    </row>
    <row r="181" ht="15.75" customHeight="1">
      <c r="A181" s="46"/>
      <c r="B181" s="53"/>
      <c r="C181" s="116" t="s">
        <v>62</v>
      </c>
      <c r="D181" s="53"/>
      <c r="E181" s="117">
        <v>2.0</v>
      </c>
      <c r="F181" s="51"/>
      <c r="G181" s="52">
        <v>440000.0</v>
      </c>
      <c r="H181" s="53"/>
    </row>
    <row r="182" ht="15.75" customHeight="1">
      <c r="A182" s="46"/>
      <c r="B182" s="53"/>
      <c r="C182" s="116" t="s">
        <v>154</v>
      </c>
      <c r="D182" s="53"/>
      <c r="E182" s="65"/>
      <c r="F182" s="51"/>
      <c r="G182" s="135">
        <v>1700000.0</v>
      </c>
      <c r="H182" s="146"/>
    </row>
    <row r="183" ht="15.75" customHeight="1">
      <c r="A183" s="46"/>
      <c r="B183" s="53"/>
      <c r="C183" s="118" t="s">
        <v>155</v>
      </c>
      <c r="D183" s="119"/>
      <c r="E183" s="147"/>
      <c r="F183" s="82"/>
      <c r="G183" s="83">
        <v>1475000.0</v>
      </c>
      <c r="H183" s="119" t="s">
        <v>156</v>
      </c>
    </row>
    <row r="184" ht="15.75" customHeight="1">
      <c r="A184" s="148">
        <v>44739.0</v>
      </c>
      <c r="B184" s="44"/>
      <c r="C184" s="143"/>
      <c r="D184" s="44"/>
      <c r="E184" s="144"/>
      <c r="F184" s="42"/>
      <c r="G184" s="43"/>
      <c r="H184" s="44"/>
    </row>
    <row r="185" ht="15.75" customHeight="1">
      <c r="A185" s="46"/>
      <c r="B185" s="53"/>
      <c r="C185" s="116" t="s">
        <v>157</v>
      </c>
      <c r="D185" s="53"/>
      <c r="E185" s="117"/>
      <c r="F185" s="51"/>
      <c r="G185" s="52">
        <v>50000.0</v>
      </c>
      <c r="H185" s="53"/>
    </row>
    <row r="186" ht="15.75" customHeight="1">
      <c r="A186" s="46"/>
      <c r="B186" s="53"/>
      <c r="C186" s="116" t="s">
        <v>50</v>
      </c>
      <c r="D186" s="53"/>
      <c r="E186" s="117"/>
      <c r="F186" s="51"/>
      <c r="G186" s="52">
        <v>35000.0</v>
      </c>
      <c r="H186" s="53"/>
    </row>
    <row r="187" ht="15.75" customHeight="1">
      <c r="A187" s="46"/>
      <c r="B187" s="53"/>
      <c r="C187" s="116" t="s">
        <v>158</v>
      </c>
      <c r="D187" s="53"/>
      <c r="E187" s="117"/>
      <c r="F187" s="51"/>
      <c r="G187" s="52">
        <v>35000.0</v>
      </c>
      <c r="H187" s="53"/>
    </row>
    <row r="188" ht="15.75" customHeight="1">
      <c r="A188" s="46"/>
      <c r="B188" s="53"/>
      <c r="C188" s="116" t="s">
        <v>159</v>
      </c>
      <c r="D188" s="53"/>
      <c r="E188" s="117">
        <v>50.0</v>
      </c>
      <c r="F188" s="51">
        <v>20000.0</v>
      </c>
      <c r="G188" s="52">
        <v>1000000.0</v>
      </c>
      <c r="H188" s="53"/>
    </row>
    <row r="189" ht="15.75" customHeight="1">
      <c r="A189" s="46"/>
      <c r="B189" s="53"/>
      <c r="C189" s="116" t="s">
        <v>160</v>
      </c>
      <c r="D189" s="53"/>
      <c r="E189" s="117">
        <v>50.0</v>
      </c>
      <c r="F189" s="51">
        <v>23000.0</v>
      </c>
      <c r="G189" s="52">
        <v>1150000.0</v>
      </c>
      <c r="H189" s="53"/>
    </row>
    <row r="190" ht="15.75" customHeight="1">
      <c r="A190" s="46"/>
      <c r="B190" s="53"/>
      <c r="C190" s="116" t="s">
        <v>76</v>
      </c>
      <c r="D190" s="53" t="s">
        <v>161</v>
      </c>
      <c r="E190" s="117">
        <v>12.0</v>
      </c>
      <c r="F190" s="51">
        <v>70000.0</v>
      </c>
      <c r="G190" s="52">
        <v>840000.0</v>
      </c>
      <c r="H190" s="53"/>
    </row>
    <row r="191" ht="15.75" customHeight="1">
      <c r="A191" s="46"/>
      <c r="B191" s="53"/>
      <c r="C191" s="116" t="s">
        <v>162</v>
      </c>
      <c r="D191" s="53"/>
      <c r="E191" s="117">
        <v>6.0</v>
      </c>
      <c r="F191" s="51"/>
      <c r="G191" s="52">
        <v>41000.0</v>
      </c>
      <c r="H191" s="53"/>
    </row>
    <row r="192" ht="15.75" customHeight="1">
      <c r="A192" s="46"/>
      <c r="B192" s="53"/>
      <c r="C192" s="116" t="s">
        <v>163</v>
      </c>
      <c r="D192" s="53"/>
      <c r="E192" s="117">
        <v>7.0</v>
      </c>
      <c r="F192" s="51">
        <v>60000.0</v>
      </c>
      <c r="G192" s="52">
        <v>420000.0</v>
      </c>
      <c r="H192" s="53"/>
    </row>
    <row r="193" ht="15.75" customHeight="1">
      <c r="A193" s="37">
        <v>44740.0</v>
      </c>
      <c r="B193" s="44"/>
      <c r="C193" s="143"/>
      <c r="D193" s="44"/>
      <c r="E193" s="144"/>
      <c r="F193" s="42"/>
      <c r="G193" s="43"/>
      <c r="H193" s="44"/>
    </row>
    <row r="194" ht="15.75" customHeight="1">
      <c r="A194" s="46"/>
      <c r="B194" s="53"/>
      <c r="C194" s="116" t="s">
        <v>80</v>
      </c>
      <c r="D194" s="53"/>
      <c r="E194" s="117">
        <v>10.0</v>
      </c>
      <c r="F194" s="51">
        <v>9000.0</v>
      </c>
      <c r="G194" s="52">
        <v>90000.0</v>
      </c>
      <c r="H194" s="53"/>
    </row>
    <row r="195" ht="15.75" customHeight="1">
      <c r="A195" s="46"/>
      <c r="B195" s="53"/>
      <c r="C195" s="116" t="s">
        <v>164</v>
      </c>
      <c r="D195" s="53"/>
      <c r="E195" s="117"/>
      <c r="F195" s="51"/>
      <c r="G195" s="52">
        <v>95000.0</v>
      </c>
      <c r="H195" s="53"/>
    </row>
    <row r="196" ht="15.75" customHeight="1">
      <c r="A196" s="46"/>
      <c r="B196" s="53"/>
      <c r="C196" s="116" t="s">
        <v>165</v>
      </c>
      <c r="D196" s="53"/>
      <c r="E196" s="117"/>
      <c r="F196" s="51"/>
      <c r="G196" s="52">
        <v>35000.0</v>
      </c>
      <c r="H196" s="53"/>
    </row>
    <row r="197" ht="15.75" customHeight="1">
      <c r="A197" s="46"/>
      <c r="B197" s="53"/>
      <c r="C197" s="116" t="s">
        <v>166</v>
      </c>
      <c r="D197" s="53"/>
      <c r="E197" s="117"/>
      <c r="F197" s="51"/>
      <c r="G197" s="52">
        <v>860000.0</v>
      </c>
      <c r="H197" s="53"/>
    </row>
    <row r="198" ht="15.75" customHeight="1">
      <c r="A198" s="46"/>
      <c r="B198" s="53"/>
      <c r="C198" s="116" t="s">
        <v>167</v>
      </c>
      <c r="D198" s="53"/>
      <c r="E198" s="65">
        <v>2.0</v>
      </c>
      <c r="F198" s="51">
        <v>864000.0</v>
      </c>
      <c r="G198" s="52">
        <v>1728000.0</v>
      </c>
      <c r="H198" s="53"/>
    </row>
    <row r="199" ht="15.75" customHeight="1">
      <c r="A199" s="46"/>
      <c r="B199" s="53"/>
      <c r="C199" s="116" t="s">
        <v>168</v>
      </c>
      <c r="D199" s="53"/>
      <c r="E199" s="117">
        <v>1.0</v>
      </c>
      <c r="F199" s="51">
        <v>533000.0</v>
      </c>
      <c r="G199" s="52">
        <v>533000.0</v>
      </c>
      <c r="H199" s="53"/>
    </row>
    <row r="200" ht="15.75" customHeight="1">
      <c r="A200" s="46"/>
      <c r="B200" s="53"/>
      <c r="C200" s="116" t="s">
        <v>153</v>
      </c>
      <c r="D200" s="53"/>
      <c r="E200" s="117">
        <v>7.0</v>
      </c>
      <c r="F200" s="51">
        <v>60000.0</v>
      </c>
      <c r="G200" s="52">
        <v>420000.0</v>
      </c>
      <c r="H200" s="53"/>
    </row>
    <row r="201" ht="15.75" customHeight="1">
      <c r="A201" s="37">
        <v>44741.0</v>
      </c>
      <c r="B201" s="44"/>
      <c r="C201" s="143"/>
      <c r="D201" s="44"/>
      <c r="E201" s="144"/>
      <c r="F201" s="42"/>
      <c r="G201" s="43"/>
      <c r="H201" s="44"/>
    </row>
    <row r="202" ht="15.75" customHeight="1">
      <c r="A202" s="46"/>
      <c r="B202" s="53"/>
      <c r="C202" s="116" t="s">
        <v>153</v>
      </c>
      <c r="D202" s="53"/>
      <c r="E202" s="117">
        <v>7.0</v>
      </c>
      <c r="F202" s="51">
        <v>60.0</v>
      </c>
      <c r="G202" s="52">
        <v>420000.0</v>
      </c>
      <c r="H202" s="53"/>
    </row>
    <row r="203" ht="15.75" customHeight="1">
      <c r="A203" s="46"/>
      <c r="B203" s="53"/>
      <c r="C203" s="116" t="s">
        <v>169</v>
      </c>
      <c r="D203" s="53"/>
      <c r="E203" s="117">
        <v>1.0</v>
      </c>
      <c r="F203" s="51"/>
      <c r="G203" s="52">
        <v>1375000.0</v>
      </c>
      <c r="H203" s="53"/>
    </row>
    <row r="204" ht="15.75" customHeight="1">
      <c r="A204" s="46"/>
      <c r="B204" s="53"/>
      <c r="C204" s="116" t="s">
        <v>170</v>
      </c>
      <c r="D204" s="53"/>
      <c r="E204" s="117">
        <v>1.0</v>
      </c>
      <c r="F204" s="51"/>
      <c r="G204" s="52">
        <v>190000.0</v>
      </c>
      <c r="H204" s="53"/>
    </row>
    <row r="205" ht="15.75" customHeight="1">
      <c r="A205" s="46"/>
      <c r="B205" s="53"/>
      <c r="C205" s="116" t="s">
        <v>70</v>
      </c>
      <c r="D205" s="53"/>
      <c r="E205" s="117"/>
      <c r="F205" s="51"/>
      <c r="G205" s="52">
        <v>155000.0</v>
      </c>
      <c r="H205" s="53"/>
    </row>
    <row r="206" ht="15.75" customHeight="1">
      <c r="A206" s="46"/>
      <c r="B206" s="53"/>
      <c r="C206" s="116" t="s">
        <v>171</v>
      </c>
      <c r="D206" s="53"/>
      <c r="E206" s="117"/>
      <c r="F206" s="51"/>
      <c r="G206" s="52">
        <v>60000.0</v>
      </c>
      <c r="H206" s="53"/>
    </row>
    <row r="207" ht="15.75" customHeight="1">
      <c r="A207" s="46"/>
      <c r="B207" s="53"/>
      <c r="C207" s="116" t="s">
        <v>172</v>
      </c>
      <c r="D207" s="53"/>
      <c r="E207" s="117"/>
      <c r="F207" s="51"/>
      <c r="G207" s="52">
        <v>200000.0</v>
      </c>
      <c r="H207" s="53"/>
    </row>
    <row r="208" ht="15.75" customHeight="1">
      <c r="A208" s="46"/>
      <c r="B208" s="53"/>
      <c r="C208" s="116" t="s">
        <v>15</v>
      </c>
      <c r="D208" s="53"/>
      <c r="E208" s="117"/>
      <c r="F208" s="51"/>
      <c r="G208" s="52">
        <v>70000.0</v>
      </c>
      <c r="H208" s="53"/>
    </row>
    <row r="209" ht="15.75" customHeight="1">
      <c r="A209" s="46"/>
      <c r="B209" s="53"/>
      <c r="C209" s="116" t="s">
        <v>38</v>
      </c>
      <c r="D209" s="53"/>
      <c r="E209" s="117"/>
      <c r="F209" s="51"/>
      <c r="G209" s="52">
        <v>85000.0</v>
      </c>
      <c r="H209" s="53"/>
    </row>
    <row r="210" ht="15.75" customHeight="1">
      <c r="A210" s="46"/>
      <c r="B210" s="53"/>
      <c r="C210" s="116" t="s">
        <v>87</v>
      </c>
      <c r="D210" s="53"/>
      <c r="E210" s="117"/>
      <c r="F210" s="51"/>
      <c r="G210" s="52">
        <f>1500000+2400000</f>
        <v>3900000</v>
      </c>
      <c r="H210" s="53"/>
    </row>
    <row r="211" ht="15.75" customHeight="1">
      <c r="A211" s="46"/>
      <c r="B211" s="53"/>
      <c r="C211" s="118" t="s">
        <v>173</v>
      </c>
      <c r="D211" s="119"/>
      <c r="E211" s="120"/>
      <c r="F211" s="82"/>
      <c r="G211" s="83">
        <v>1000000.0</v>
      </c>
      <c r="H211" s="119" t="s">
        <v>156</v>
      </c>
    </row>
    <row r="212" ht="15.75" customHeight="1">
      <c r="A212" s="46"/>
      <c r="B212" s="53"/>
      <c r="C212" s="118" t="s">
        <v>125</v>
      </c>
      <c r="D212" s="119"/>
      <c r="E212" s="120"/>
      <c r="F212" s="82"/>
      <c r="G212" s="83">
        <v>1500000.0</v>
      </c>
      <c r="H212" s="119" t="s">
        <v>156</v>
      </c>
    </row>
    <row r="213" ht="15.75" customHeight="1">
      <c r="A213" s="37">
        <v>44742.0</v>
      </c>
      <c r="B213" s="44"/>
      <c r="C213" s="143"/>
      <c r="D213" s="44"/>
      <c r="E213" s="144"/>
      <c r="F213" s="42"/>
      <c r="G213" s="43"/>
      <c r="H213" s="44"/>
    </row>
    <row r="214" ht="15.75" customHeight="1">
      <c r="A214" s="46"/>
      <c r="B214" s="53"/>
      <c r="C214" s="116" t="s">
        <v>174</v>
      </c>
      <c r="D214" s="53"/>
      <c r="E214" s="117"/>
      <c r="F214" s="51"/>
      <c r="G214" s="52">
        <v>1240000.0</v>
      </c>
      <c r="H214" s="53"/>
    </row>
    <row r="215" ht="15.75" customHeight="1">
      <c r="A215" s="46"/>
      <c r="B215" s="53"/>
      <c r="C215" s="116" t="s">
        <v>70</v>
      </c>
      <c r="D215" s="53"/>
      <c r="E215" s="117">
        <v>5.0</v>
      </c>
      <c r="F215" s="51"/>
      <c r="G215" s="52">
        <v>50000.0</v>
      </c>
      <c r="H215" s="53"/>
    </row>
    <row r="216" ht="15.75" customHeight="1">
      <c r="A216" s="46"/>
      <c r="B216" s="53"/>
      <c r="C216" s="116" t="s">
        <v>175</v>
      </c>
      <c r="D216" s="53"/>
      <c r="E216" s="117">
        <v>2.0</v>
      </c>
      <c r="F216" s="51"/>
      <c r="G216" s="52">
        <v>56000.0</v>
      </c>
      <c r="H216" s="53"/>
    </row>
    <row r="217" ht="15.75" customHeight="1">
      <c r="A217" s="46"/>
      <c r="B217" s="53"/>
      <c r="C217" s="116" t="s">
        <v>50</v>
      </c>
      <c r="D217" s="53"/>
      <c r="E217" s="117">
        <v>2.0</v>
      </c>
      <c r="F217" s="51"/>
      <c r="G217" s="52">
        <v>45000.0</v>
      </c>
      <c r="H217" s="53"/>
    </row>
    <row r="218" ht="15.75" customHeight="1">
      <c r="A218" s="46"/>
      <c r="B218" s="53"/>
      <c r="C218" s="116" t="s">
        <v>57</v>
      </c>
      <c r="D218" s="53"/>
      <c r="E218" s="117">
        <v>1.0</v>
      </c>
      <c r="F218" s="51"/>
      <c r="G218" s="52">
        <v>30000.0</v>
      </c>
      <c r="H218" s="53"/>
    </row>
    <row r="219" ht="15.75" customHeight="1">
      <c r="A219" s="46"/>
      <c r="B219" s="53"/>
      <c r="C219" s="116" t="s">
        <v>44</v>
      </c>
      <c r="D219" s="53"/>
      <c r="E219" s="117"/>
      <c r="F219" s="51"/>
      <c r="G219" s="52">
        <v>15000.0</v>
      </c>
      <c r="H219" s="53"/>
    </row>
    <row r="220" ht="15.75" customHeight="1">
      <c r="A220" s="46"/>
      <c r="B220" s="53"/>
      <c r="C220" s="116" t="s">
        <v>153</v>
      </c>
      <c r="D220" s="53"/>
      <c r="E220" s="117"/>
      <c r="F220" s="51"/>
      <c r="G220" s="52">
        <v>330000.0</v>
      </c>
      <c r="H220" s="53"/>
    </row>
    <row r="221" ht="15.75" customHeight="1">
      <c r="A221" s="46"/>
      <c r="B221" s="53"/>
      <c r="C221" s="116"/>
      <c r="D221" s="53"/>
      <c r="E221" s="117"/>
      <c r="F221" s="51"/>
      <c r="G221" s="52"/>
      <c r="H221" s="53"/>
    </row>
    <row r="222" ht="15.75" customHeight="1">
      <c r="A222" s="46"/>
      <c r="B222" s="53"/>
      <c r="C222" s="116"/>
      <c r="D222" s="53"/>
      <c r="E222" s="117"/>
      <c r="F222" s="51"/>
      <c r="G222" s="52"/>
      <c r="H222" s="53"/>
    </row>
    <row r="223" ht="15.75" customHeight="1">
      <c r="A223" s="46"/>
      <c r="B223" s="53"/>
      <c r="C223" s="116"/>
      <c r="D223" s="53"/>
      <c r="E223" s="117"/>
      <c r="F223" s="51"/>
      <c r="G223" s="52"/>
      <c r="H223" s="53"/>
    </row>
    <row r="224" ht="15.75" customHeight="1">
      <c r="A224" s="46"/>
      <c r="B224" s="53"/>
      <c r="C224" s="116"/>
      <c r="D224" s="53"/>
      <c r="E224" s="117"/>
      <c r="F224" s="51"/>
      <c r="G224" s="52"/>
      <c r="H224" s="53"/>
    </row>
    <row r="225" ht="15.75" customHeight="1">
      <c r="A225" s="46"/>
      <c r="B225" s="53"/>
      <c r="C225" s="116"/>
      <c r="D225" s="53"/>
      <c r="E225" s="117"/>
      <c r="F225" s="51"/>
      <c r="G225" s="52"/>
      <c r="H225" s="53"/>
    </row>
    <row r="226" ht="15.75" customHeight="1">
      <c r="A226" s="46"/>
      <c r="B226" s="53"/>
      <c r="C226" s="116"/>
      <c r="D226" s="53"/>
      <c r="E226" s="117"/>
      <c r="F226" s="51"/>
      <c r="G226" s="52"/>
      <c r="H226" s="53"/>
    </row>
    <row r="227" ht="15.75" customHeight="1">
      <c r="A227" s="46"/>
      <c r="B227" s="53"/>
      <c r="C227" s="116"/>
      <c r="D227" s="53"/>
      <c r="E227" s="117"/>
      <c r="F227" s="51"/>
      <c r="G227" s="52"/>
      <c r="H227" s="53"/>
    </row>
    <row r="228" ht="15.75" customHeight="1">
      <c r="A228" s="46"/>
      <c r="B228" s="53"/>
      <c r="C228" s="116"/>
      <c r="D228" s="53"/>
      <c r="E228" s="117"/>
      <c r="F228" s="51"/>
      <c r="G228" s="52"/>
      <c r="H228" s="53"/>
    </row>
    <row r="229" ht="15.75" customHeight="1">
      <c r="A229" s="46"/>
      <c r="B229" s="53"/>
      <c r="C229" s="116"/>
      <c r="D229" s="53"/>
      <c r="E229" s="117"/>
      <c r="F229" s="51"/>
      <c r="G229" s="52"/>
      <c r="H229" s="53"/>
    </row>
    <row r="230" ht="15.75" customHeight="1">
      <c r="A230" s="46"/>
      <c r="B230" s="53"/>
      <c r="C230" s="116"/>
      <c r="D230" s="53"/>
      <c r="E230" s="117"/>
      <c r="F230" s="51"/>
      <c r="G230" s="52"/>
      <c r="H230" s="53"/>
    </row>
    <row r="231" ht="15.75" customHeight="1">
      <c r="A231" s="46"/>
      <c r="B231" s="53"/>
      <c r="C231" s="116"/>
      <c r="D231" s="53"/>
      <c r="E231" s="117"/>
      <c r="F231" s="51"/>
      <c r="G231" s="52"/>
      <c r="H231" s="53"/>
    </row>
    <row r="232" ht="15.75" customHeight="1">
      <c r="A232" s="46"/>
      <c r="B232" s="53"/>
      <c r="C232" s="116"/>
      <c r="D232" s="53"/>
      <c r="E232" s="117"/>
      <c r="F232" s="51"/>
      <c r="G232" s="52"/>
      <c r="H232" s="53"/>
    </row>
    <row r="233" ht="15.75" customHeight="1">
      <c r="A233" s="46"/>
      <c r="B233" s="53"/>
      <c r="C233" s="116"/>
      <c r="D233" s="53"/>
      <c r="E233" s="117"/>
      <c r="F233" s="51"/>
      <c r="G233" s="52"/>
      <c r="H233" s="53"/>
    </row>
    <row r="234" ht="15.75" customHeight="1">
      <c r="A234" s="46"/>
      <c r="B234" s="53"/>
      <c r="C234" s="116"/>
      <c r="D234" s="53"/>
      <c r="E234" s="117"/>
      <c r="F234" s="51"/>
      <c r="G234" s="52"/>
      <c r="H234" s="53"/>
    </row>
    <row r="235" ht="15.75" customHeight="1">
      <c r="A235" s="46"/>
      <c r="B235" s="53"/>
      <c r="C235" s="116"/>
      <c r="D235" s="53"/>
      <c r="E235" s="117"/>
      <c r="F235" s="51"/>
      <c r="G235" s="52"/>
      <c r="H235" s="53"/>
    </row>
    <row r="236" ht="15.75" customHeight="1">
      <c r="A236" s="46"/>
      <c r="B236" s="53"/>
      <c r="C236" s="116"/>
      <c r="D236" s="53"/>
      <c r="E236" s="117"/>
      <c r="F236" s="51"/>
      <c r="G236" s="52"/>
      <c r="H236" s="53"/>
    </row>
    <row r="237" ht="15.75" customHeight="1">
      <c r="A237" s="46"/>
      <c r="B237" s="53"/>
      <c r="C237" s="116"/>
      <c r="D237" s="53"/>
      <c r="E237" s="117"/>
      <c r="F237" s="51"/>
      <c r="G237" s="52"/>
      <c r="H237" s="53"/>
    </row>
    <row r="238" ht="15.75" customHeight="1">
      <c r="A238" s="46"/>
      <c r="B238" s="53"/>
      <c r="C238" s="116"/>
      <c r="D238" s="53"/>
      <c r="E238" s="117"/>
      <c r="F238" s="51"/>
      <c r="G238" s="52"/>
      <c r="H238" s="53"/>
    </row>
    <row r="239" ht="15.75" customHeight="1">
      <c r="A239" s="46"/>
      <c r="B239" s="53"/>
      <c r="C239" s="116"/>
      <c r="D239" s="53"/>
      <c r="E239" s="117"/>
      <c r="F239" s="51"/>
      <c r="G239" s="52"/>
      <c r="H239" s="53"/>
    </row>
    <row r="240" ht="15.75" customHeight="1">
      <c r="A240" s="46"/>
      <c r="B240" s="53"/>
      <c r="C240" s="116"/>
      <c r="D240" s="53"/>
      <c r="E240" s="117"/>
      <c r="F240" s="51"/>
      <c r="G240" s="52"/>
      <c r="H240" s="53"/>
    </row>
    <row r="241" ht="15.75" customHeight="1">
      <c r="A241" s="46"/>
      <c r="B241" s="53"/>
      <c r="C241" s="116"/>
      <c r="D241" s="53"/>
      <c r="E241" s="117"/>
      <c r="F241" s="51"/>
      <c r="G241" s="52"/>
      <c r="H241" s="53"/>
    </row>
    <row r="242" ht="15.75" customHeight="1">
      <c r="A242" s="46"/>
      <c r="B242" s="53"/>
      <c r="C242" s="116"/>
      <c r="D242" s="53"/>
      <c r="E242" s="117"/>
      <c r="F242" s="51"/>
      <c r="G242" s="52"/>
      <c r="H242" s="53"/>
    </row>
    <row r="243" ht="15.75" customHeight="1">
      <c r="A243" s="46"/>
      <c r="B243" s="53"/>
      <c r="C243" s="116"/>
      <c r="D243" s="53"/>
      <c r="E243" s="117"/>
      <c r="F243" s="51"/>
      <c r="G243" s="52"/>
      <c r="H243" s="53"/>
    </row>
    <row r="244" ht="15.75" customHeight="1">
      <c r="A244" s="46"/>
      <c r="B244" s="53"/>
      <c r="C244" s="116"/>
      <c r="D244" s="53"/>
      <c r="E244" s="117"/>
      <c r="F244" s="51"/>
      <c r="G244" s="52"/>
      <c r="H244" s="53"/>
    </row>
    <row r="245" ht="15.75" customHeight="1">
      <c r="A245" s="46"/>
      <c r="B245" s="53"/>
      <c r="C245" s="116"/>
      <c r="D245" s="53"/>
      <c r="E245" s="117"/>
      <c r="F245" s="51"/>
      <c r="G245" s="52"/>
      <c r="H245" s="53"/>
    </row>
    <row r="246" ht="15.75" customHeight="1">
      <c r="A246" s="46"/>
      <c r="B246" s="53"/>
      <c r="C246" s="116"/>
      <c r="D246" s="53"/>
      <c r="E246" s="117"/>
      <c r="F246" s="51"/>
      <c r="G246" s="52"/>
      <c r="H246" s="53"/>
    </row>
    <row r="247" ht="15.75" customHeight="1">
      <c r="A247" s="46"/>
      <c r="B247" s="53"/>
      <c r="C247" s="116"/>
      <c r="D247" s="53"/>
      <c r="E247" s="117"/>
      <c r="F247" s="51"/>
      <c r="G247" s="52"/>
      <c r="H247" s="53"/>
    </row>
    <row r="248" ht="15.75" customHeight="1">
      <c r="A248" s="46"/>
      <c r="B248" s="53"/>
      <c r="C248" s="116"/>
      <c r="D248" s="53"/>
      <c r="E248" s="117"/>
      <c r="F248" s="51"/>
      <c r="G248" s="52"/>
      <c r="H248" s="53"/>
    </row>
    <row r="249" ht="15.75" customHeight="1">
      <c r="A249" s="46"/>
      <c r="B249" s="53"/>
      <c r="C249" s="116"/>
      <c r="D249" s="53"/>
      <c r="E249" s="117"/>
      <c r="F249" s="51"/>
      <c r="G249" s="52"/>
      <c r="H249" s="53"/>
    </row>
    <row r="250" ht="15.75" customHeight="1">
      <c r="A250" s="46"/>
      <c r="B250" s="53"/>
      <c r="C250" s="116"/>
      <c r="D250" s="53"/>
      <c r="E250" s="117"/>
      <c r="F250" s="51"/>
      <c r="G250" s="52"/>
      <c r="H250" s="53"/>
    </row>
    <row r="251" ht="15.75" customHeight="1">
      <c r="A251" s="46"/>
      <c r="B251" s="53"/>
      <c r="C251" s="116"/>
      <c r="D251" s="53"/>
      <c r="E251" s="117"/>
      <c r="F251" s="51"/>
      <c r="G251" s="52"/>
      <c r="H251" s="53"/>
    </row>
    <row r="252" ht="15.75" customHeight="1">
      <c r="A252" s="46"/>
      <c r="B252" s="53"/>
      <c r="C252" s="116"/>
      <c r="D252" s="53"/>
      <c r="E252" s="117"/>
      <c r="F252" s="51"/>
      <c r="G252" s="52"/>
      <c r="H252" s="53"/>
    </row>
    <row r="253" ht="15.75" customHeight="1">
      <c r="A253" s="46"/>
      <c r="B253" s="53"/>
      <c r="C253" s="116"/>
      <c r="D253" s="53"/>
      <c r="E253" s="117"/>
      <c r="F253" s="51"/>
      <c r="G253" s="52"/>
      <c r="H253" s="53"/>
    </row>
    <row r="254" ht="15.75" customHeight="1">
      <c r="A254" s="46"/>
      <c r="B254" s="53"/>
      <c r="C254" s="116"/>
      <c r="D254" s="53"/>
      <c r="E254" s="117"/>
      <c r="F254" s="51"/>
      <c r="G254" s="52"/>
      <c r="H254" s="53"/>
    </row>
    <row r="255" ht="15.75" customHeight="1">
      <c r="A255" s="46"/>
      <c r="B255" s="53"/>
      <c r="C255" s="116"/>
      <c r="D255" s="53"/>
      <c r="E255" s="117"/>
      <c r="F255" s="51"/>
      <c r="G255" s="52"/>
      <c r="H255" s="53"/>
    </row>
    <row r="256" ht="15.75" customHeight="1">
      <c r="A256" s="46"/>
      <c r="B256" s="53"/>
      <c r="C256" s="116"/>
      <c r="D256" s="53"/>
      <c r="E256" s="117"/>
      <c r="F256" s="51"/>
      <c r="G256" s="52"/>
      <c r="H256" s="53"/>
    </row>
    <row r="257" ht="15.75" customHeight="1">
      <c r="A257" s="46"/>
      <c r="B257" s="53"/>
      <c r="C257" s="116"/>
      <c r="D257" s="53"/>
      <c r="E257" s="117"/>
      <c r="F257" s="51"/>
      <c r="G257" s="52"/>
      <c r="H257" s="53"/>
    </row>
    <row r="258" ht="15.75" customHeight="1">
      <c r="A258" s="46"/>
      <c r="B258" s="53"/>
      <c r="C258" s="116"/>
      <c r="D258" s="53"/>
      <c r="E258" s="117"/>
      <c r="F258" s="51"/>
      <c r="G258" s="52"/>
      <c r="H258" s="53"/>
    </row>
    <row r="259" ht="15.75" customHeight="1">
      <c r="A259" s="46"/>
      <c r="B259" s="53"/>
      <c r="C259" s="116"/>
      <c r="D259" s="53"/>
      <c r="E259" s="117"/>
      <c r="F259" s="51"/>
      <c r="G259" s="52"/>
      <c r="H259" s="53"/>
    </row>
    <row r="260" ht="15.75" customHeight="1">
      <c r="A260" s="149"/>
      <c r="B260" s="149"/>
      <c r="C260" s="62"/>
      <c r="D260" s="149"/>
      <c r="E260" s="150"/>
      <c r="F260" s="151"/>
      <c r="G260" s="152"/>
      <c r="H260" s="149"/>
    </row>
    <row r="261" ht="15.75" customHeight="1">
      <c r="A261" s="149"/>
      <c r="B261" s="149"/>
      <c r="C261" s="62"/>
      <c r="D261" s="149"/>
      <c r="E261" s="150"/>
      <c r="F261" s="151"/>
      <c r="G261" s="152"/>
      <c r="H261" s="149"/>
    </row>
    <row r="262" ht="15.75" customHeight="1">
      <c r="C262" s="153"/>
      <c r="E262" s="154"/>
      <c r="F262" s="155"/>
      <c r="G262" s="27"/>
    </row>
    <row r="263" ht="15.75" customHeight="1">
      <c r="C263" s="153"/>
      <c r="E263" s="154"/>
      <c r="F263" s="155"/>
      <c r="G263" s="27"/>
    </row>
    <row r="264" ht="15.75" customHeight="1">
      <c r="C264" s="153"/>
      <c r="E264" s="154"/>
      <c r="F264" s="155"/>
      <c r="G264" s="27"/>
    </row>
    <row r="265" ht="15.75" customHeight="1">
      <c r="C265" s="153"/>
      <c r="E265" s="154"/>
      <c r="F265" s="155"/>
      <c r="G265" s="27"/>
    </row>
    <row r="266" ht="15.75" customHeight="1">
      <c r="C266" s="153"/>
      <c r="E266" s="154"/>
      <c r="F266" s="155"/>
      <c r="G266" s="27"/>
    </row>
    <row r="267" ht="15.75" customHeight="1">
      <c r="C267" s="153"/>
      <c r="E267" s="154"/>
      <c r="F267" s="155"/>
      <c r="G267" s="27"/>
    </row>
    <row r="268" ht="15.75" customHeight="1">
      <c r="C268" s="153"/>
      <c r="E268" s="154"/>
      <c r="F268" s="155"/>
      <c r="G268" s="27"/>
    </row>
    <row r="269" ht="15.75" customHeight="1">
      <c r="C269" s="153"/>
      <c r="E269" s="154"/>
      <c r="F269" s="155"/>
      <c r="G269" s="27"/>
    </row>
    <row r="270" ht="15.75" customHeight="1">
      <c r="C270" s="153"/>
      <c r="E270" s="154"/>
      <c r="F270" s="155"/>
      <c r="G270" s="27"/>
    </row>
    <row r="271" ht="15.75" customHeight="1">
      <c r="C271" s="153"/>
      <c r="E271" s="154"/>
      <c r="F271" s="155"/>
      <c r="G271" s="27"/>
    </row>
    <row r="272" ht="15.75" customHeight="1">
      <c r="C272" s="153"/>
      <c r="E272" s="154"/>
      <c r="F272" s="155"/>
      <c r="G272" s="27"/>
    </row>
    <row r="273" ht="15.75" customHeight="1">
      <c r="C273" s="153"/>
      <c r="E273" s="154"/>
      <c r="F273" s="155"/>
      <c r="G273" s="27"/>
    </row>
    <row r="274" ht="15.75" customHeight="1">
      <c r="C274" s="153"/>
      <c r="E274" s="154"/>
      <c r="F274" s="155"/>
      <c r="G274" s="27"/>
    </row>
    <row r="275" ht="15.75" customHeight="1">
      <c r="C275" s="153"/>
      <c r="E275" s="154"/>
      <c r="F275" s="155"/>
      <c r="G275" s="27"/>
    </row>
    <row r="276" ht="15.75" customHeight="1">
      <c r="C276" s="153"/>
      <c r="E276" s="154"/>
      <c r="F276" s="155"/>
      <c r="G276" s="27"/>
    </row>
    <row r="277" ht="15.75" customHeight="1">
      <c r="C277" s="153"/>
      <c r="E277" s="154"/>
      <c r="F277" s="155"/>
      <c r="G277" s="27"/>
    </row>
    <row r="278" ht="15.75" customHeight="1">
      <c r="C278" s="153"/>
      <c r="E278" s="154"/>
      <c r="F278" s="155"/>
      <c r="G278" s="27"/>
    </row>
    <row r="279" ht="15.75" customHeight="1">
      <c r="C279" s="153"/>
      <c r="E279" s="154"/>
      <c r="F279" s="155"/>
      <c r="G279" s="27"/>
    </row>
    <row r="280" ht="15.75" customHeight="1">
      <c r="C280" s="153"/>
      <c r="E280" s="154"/>
      <c r="F280" s="155"/>
      <c r="G280" s="27"/>
    </row>
    <row r="281" ht="15.75" customHeight="1">
      <c r="C281" s="153"/>
      <c r="E281" s="154"/>
      <c r="F281" s="155"/>
      <c r="G281" s="27"/>
    </row>
    <row r="282" ht="15.75" customHeight="1">
      <c r="C282" s="153"/>
      <c r="E282" s="154"/>
      <c r="F282" s="155"/>
      <c r="G282" s="27"/>
    </row>
    <row r="283" ht="15.75" customHeight="1">
      <c r="C283" s="153"/>
      <c r="E283" s="154"/>
      <c r="F283" s="155"/>
      <c r="G283" s="27"/>
    </row>
    <row r="284" ht="15.75" customHeight="1">
      <c r="C284" s="153"/>
      <c r="E284" s="154"/>
      <c r="F284" s="155"/>
      <c r="G284" s="27"/>
    </row>
    <row r="285" ht="15.75" customHeight="1">
      <c r="C285" s="153"/>
      <c r="E285" s="154"/>
      <c r="F285" s="155"/>
      <c r="G285" s="27"/>
    </row>
    <row r="286" ht="15.75" customHeight="1">
      <c r="C286" s="153"/>
      <c r="E286" s="154"/>
      <c r="F286" s="155"/>
      <c r="G286" s="27"/>
    </row>
    <row r="287" ht="15.75" customHeight="1">
      <c r="C287" s="153"/>
      <c r="E287" s="154"/>
      <c r="F287" s="155"/>
      <c r="G287" s="27"/>
    </row>
    <row r="288" ht="15.75" customHeight="1">
      <c r="C288" s="153"/>
      <c r="E288" s="154"/>
      <c r="F288" s="155"/>
      <c r="G288" s="27"/>
    </row>
    <row r="289" ht="15.75" customHeight="1">
      <c r="C289" s="153"/>
      <c r="E289" s="154"/>
      <c r="F289" s="155"/>
      <c r="G289" s="27"/>
    </row>
    <row r="290" ht="15.75" customHeight="1">
      <c r="C290" s="153"/>
      <c r="E290" s="154"/>
      <c r="F290" s="155"/>
      <c r="G290" s="27"/>
    </row>
    <row r="291" ht="15.75" customHeight="1">
      <c r="C291" s="153"/>
      <c r="E291" s="154"/>
      <c r="F291" s="155"/>
      <c r="G291" s="27"/>
    </row>
    <row r="292" ht="15.75" customHeight="1">
      <c r="C292" s="153"/>
      <c r="E292" s="154"/>
      <c r="F292" s="155"/>
      <c r="G292" s="27"/>
    </row>
    <row r="293" ht="15.75" customHeight="1">
      <c r="C293" s="153"/>
      <c r="E293" s="154"/>
      <c r="F293" s="155"/>
      <c r="G293" s="27"/>
    </row>
    <row r="294" ht="15.75" customHeight="1">
      <c r="C294" s="153"/>
      <c r="E294" s="154"/>
      <c r="F294" s="155"/>
      <c r="G294" s="27"/>
    </row>
    <row r="295" ht="15.75" customHeight="1">
      <c r="C295" s="153"/>
      <c r="E295" s="154"/>
      <c r="F295" s="155"/>
      <c r="G295" s="27"/>
    </row>
    <row r="296" ht="15.75" customHeight="1">
      <c r="C296" s="153"/>
      <c r="E296" s="154"/>
      <c r="F296" s="155"/>
      <c r="G296" s="27"/>
    </row>
    <row r="297" ht="15.75" customHeight="1">
      <c r="C297" s="153"/>
      <c r="E297" s="154"/>
      <c r="F297" s="155"/>
      <c r="G297" s="27"/>
    </row>
    <row r="298" ht="15.75" customHeight="1">
      <c r="C298" s="153"/>
      <c r="E298" s="154"/>
      <c r="F298" s="155"/>
      <c r="G298" s="27"/>
    </row>
    <row r="299" ht="15.75" customHeight="1">
      <c r="C299" s="153"/>
      <c r="E299" s="154"/>
      <c r="F299" s="155"/>
      <c r="G299" s="27"/>
    </row>
    <row r="300" ht="15.75" customHeight="1">
      <c r="C300" s="153"/>
      <c r="E300" s="154"/>
      <c r="F300" s="155"/>
      <c r="G300" s="27"/>
    </row>
    <row r="301" ht="15.75" customHeight="1">
      <c r="C301" s="153"/>
      <c r="E301" s="154"/>
      <c r="F301" s="155"/>
      <c r="G301" s="27"/>
    </row>
    <row r="302" ht="15.75" customHeight="1">
      <c r="C302" s="153"/>
      <c r="E302" s="154"/>
      <c r="F302" s="155"/>
      <c r="G302" s="27"/>
    </row>
    <row r="303" ht="15.75" customHeight="1">
      <c r="C303" s="153"/>
      <c r="E303" s="154"/>
      <c r="F303" s="155"/>
      <c r="G303" s="27"/>
    </row>
    <row r="304" ht="15.75" customHeight="1">
      <c r="C304" s="153"/>
      <c r="E304" s="154"/>
      <c r="F304" s="155"/>
      <c r="G304" s="27"/>
    </row>
    <row r="305" ht="15.75" customHeight="1">
      <c r="C305" s="153"/>
      <c r="E305" s="154"/>
      <c r="F305" s="155"/>
      <c r="G305" s="27"/>
    </row>
    <row r="306" ht="15.75" customHeight="1">
      <c r="C306" s="153"/>
      <c r="E306" s="154"/>
      <c r="F306" s="155"/>
      <c r="G306" s="27"/>
    </row>
    <row r="307" ht="15.75" customHeight="1">
      <c r="C307" s="153"/>
      <c r="E307" s="154"/>
      <c r="F307" s="155"/>
      <c r="G307" s="27"/>
    </row>
    <row r="308" ht="15.75" customHeight="1">
      <c r="C308" s="153"/>
      <c r="E308" s="154"/>
      <c r="F308" s="155"/>
      <c r="G308" s="27"/>
    </row>
    <row r="309" ht="15.75" customHeight="1">
      <c r="C309" s="153"/>
      <c r="E309" s="154"/>
      <c r="F309" s="155"/>
      <c r="G309" s="27"/>
    </row>
    <row r="310" ht="15.75" customHeight="1">
      <c r="C310" s="153"/>
      <c r="E310" s="154"/>
      <c r="F310" s="155"/>
      <c r="G310" s="27"/>
    </row>
    <row r="311" ht="15.75" customHeight="1">
      <c r="C311" s="153"/>
      <c r="E311" s="154"/>
      <c r="F311" s="155"/>
      <c r="G311" s="27"/>
    </row>
    <row r="312" ht="15.75" customHeight="1">
      <c r="C312" s="153"/>
      <c r="E312" s="154"/>
      <c r="F312" s="155"/>
      <c r="G312" s="27"/>
    </row>
    <row r="313" ht="15.75" customHeight="1">
      <c r="C313" s="153"/>
      <c r="E313" s="154"/>
      <c r="F313" s="155"/>
      <c r="G313" s="27"/>
    </row>
    <row r="314" ht="15.75" customHeight="1">
      <c r="C314" s="153"/>
      <c r="E314" s="154"/>
      <c r="F314" s="155"/>
      <c r="G314" s="27"/>
    </row>
    <row r="315" ht="15.75" customHeight="1">
      <c r="C315" s="153"/>
      <c r="E315" s="154"/>
      <c r="F315" s="155"/>
      <c r="G315" s="27"/>
    </row>
    <row r="316" ht="15.75" customHeight="1">
      <c r="C316" s="153"/>
      <c r="E316" s="154"/>
      <c r="F316" s="155"/>
      <c r="G316" s="27"/>
    </row>
    <row r="317" ht="15.75" customHeight="1">
      <c r="C317" s="153"/>
      <c r="E317" s="154"/>
      <c r="F317" s="155"/>
      <c r="G317" s="27"/>
    </row>
    <row r="318" ht="15.75" customHeight="1">
      <c r="C318" s="153"/>
      <c r="E318" s="154"/>
      <c r="F318" s="155"/>
      <c r="G318" s="27"/>
    </row>
    <row r="319" ht="15.75" customHeight="1">
      <c r="C319" s="153"/>
      <c r="E319" s="154"/>
      <c r="F319" s="155"/>
      <c r="G319" s="27"/>
    </row>
    <row r="320" ht="15.75" customHeight="1">
      <c r="C320" s="153"/>
      <c r="E320" s="154"/>
      <c r="F320" s="155"/>
      <c r="G320" s="27"/>
    </row>
    <row r="321" ht="15.75" customHeight="1">
      <c r="C321" s="153"/>
      <c r="E321" s="154"/>
      <c r="F321" s="155"/>
      <c r="G321" s="27"/>
    </row>
    <row r="322" ht="15.75" customHeight="1">
      <c r="C322" s="153"/>
      <c r="E322" s="154"/>
      <c r="F322" s="155"/>
      <c r="G322" s="27"/>
    </row>
    <row r="323" ht="15.75" customHeight="1">
      <c r="C323" s="153"/>
      <c r="E323" s="154"/>
      <c r="F323" s="155"/>
      <c r="G323" s="27"/>
    </row>
    <row r="324" ht="15.75" customHeight="1">
      <c r="C324" s="153"/>
      <c r="E324" s="154"/>
      <c r="F324" s="155"/>
      <c r="G324" s="27"/>
    </row>
    <row r="325" ht="15.75" customHeight="1">
      <c r="C325" s="153"/>
      <c r="E325" s="154"/>
      <c r="F325" s="155"/>
      <c r="G325" s="27"/>
    </row>
    <row r="326" ht="15.75" customHeight="1">
      <c r="C326" s="153"/>
      <c r="E326" s="154"/>
      <c r="F326" s="155"/>
      <c r="G326" s="27"/>
    </row>
    <row r="327" ht="15.75" customHeight="1">
      <c r="C327" s="153"/>
      <c r="E327" s="154"/>
      <c r="F327" s="155"/>
      <c r="G327" s="27"/>
    </row>
    <row r="328" ht="15.75" customHeight="1">
      <c r="C328" s="153"/>
      <c r="E328" s="154"/>
      <c r="F328" s="155"/>
      <c r="G328" s="27"/>
    </row>
    <row r="329" ht="15.75" customHeight="1">
      <c r="C329" s="153"/>
      <c r="E329" s="154"/>
      <c r="F329" s="155"/>
      <c r="G329" s="27"/>
    </row>
    <row r="330" ht="15.75" customHeight="1">
      <c r="C330" s="153"/>
      <c r="E330" s="154"/>
      <c r="F330" s="155"/>
      <c r="G330" s="27"/>
    </row>
    <row r="331" ht="15.75" customHeight="1">
      <c r="C331" s="153"/>
      <c r="E331" s="154"/>
      <c r="F331" s="155"/>
      <c r="G331" s="27"/>
    </row>
    <row r="332" ht="15.75" customHeight="1">
      <c r="C332" s="153"/>
      <c r="E332" s="154"/>
      <c r="F332" s="155"/>
      <c r="G332" s="27"/>
    </row>
    <row r="333" ht="15.75" customHeight="1">
      <c r="C333" s="153"/>
      <c r="E333" s="154"/>
      <c r="F333" s="155"/>
      <c r="G333" s="27"/>
    </row>
    <row r="334" ht="15.75" customHeight="1">
      <c r="C334" s="153"/>
      <c r="E334" s="154"/>
      <c r="F334" s="155"/>
      <c r="G334" s="27"/>
    </row>
    <row r="335" ht="15.75" customHeight="1">
      <c r="C335" s="153"/>
      <c r="E335" s="154"/>
      <c r="F335" s="155"/>
      <c r="G335" s="27"/>
    </row>
    <row r="336" ht="15.75" customHeight="1">
      <c r="C336" s="153"/>
      <c r="E336" s="154"/>
      <c r="F336" s="155"/>
      <c r="G336" s="27"/>
    </row>
    <row r="337" ht="15.75" customHeight="1">
      <c r="C337" s="153"/>
      <c r="E337" s="154"/>
      <c r="F337" s="155"/>
      <c r="G337" s="27"/>
    </row>
    <row r="338" ht="15.75" customHeight="1">
      <c r="C338" s="153"/>
      <c r="E338" s="154"/>
      <c r="F338" s="155"/>
      <c r="G338" s="27"/>
    </row>
    <row r="339" ht="15.75" customHeight="1">
      <c r="C339" s="153"/>
      <c r="E339" s="154"/>
      <c r="F339" s="155"/>
      <c r="G339" s="27"/>
    </row>
    <row r="340" ht="15.75" customHeight="1">
      <c r="C340" s="153"/>
      <c r="E340" s="154"/>
      <c r="F340" s="155"/>
      <c r="G340" s="27"/>
    </row>
    <row r="341" ht="15.75" customHeight="1">
      <c r="C341" s="153"/>
      <c r="E341" s="154"/>
      <c r="F341" s="155"/>
      <c r="G341" s="27"/>
    </row>
    <row r="342" ht="15.75" customHeight="1">
      <c r="C342" s="153"/>
      <c r="E342" s="154"/>
      <c r="F342" s="155"/>
      <c r="G342" s="27"/>
    </row>
    <row r="343" ht="15.75" customHeight="1">
      <c r="C343" s="153"/>
      <c r="E343" s="154"/>
      <c r="F343" s="155"/>
      <c r="G343" s="27"/>
    </row>
    <row r="344" ht="15.75" customHeight="1">
      <c r="C344" s="153"/>
      <c r="E344" s="154"/>
      <c r="F344" s="155"/>
      <c r="G344" s="27"/>
    </row>
    <row r="345" ht="15.75" customHeight="1">
      <c r="C345" s="153"/>
      <c r="E345" s="154"/>
      <c r="F345" s="155"/>
      <c r="G345" s="27"/>
    </row>
    <row r="346" ht="15.75" customHeight="1">
      <c r="C346" s="153"/>
      <c r="E346" s="154"/>
      <c r="F346" s="155"/>
      <c r="G346" s="27"/>
    </row>
    <row r="347" ht="15.75" customHeight="1">
      <c r="C347" s="153"/>
      <c r="E347" s="154"/>
      <c r="F347" s="155"/>
      <c r="G347" s="27"/>
    </row>
    <row r="348" ht="15.75" customHeight="1">
      <c r="C348" s="153"/>
      <c r="E348" s="154"/>
      <c r="F348" s="155"/>
      <c r="G348" s="27"/>
    </row>
    <row r="349" ht="15.75" customHeight="1">
      <c r="C349" s="153"/>
      <c r="E349" s="154"/>
      <c r="F349" s="155"/>
      <c r="G349" s="27"/>
    </row>
    <row r="350" ht="15.75" customHeight="1">
      <c r="C350" s="153"/>
      <c r="E350" s="154"/>
      <c r="F350" s="155"/>
      <c r="G350" s="27"/>
    </row>
    <row r="351" ht="15.75" customHeight="1">
      <c r="C351" s="153"/>
      <c r="E351" s="154"/>
      <c r="F351" s="155"/>
      <c r="G351" s="27"/>
    </row>
    <row r="352" ht="15.75" customHeight="1">
      <c r="C352" s="153"/>
      <c r="E352" s="154"/>
      <c r="F352" s="155"/>
      <c r="G352" s="27"/>
    </row>
    <row r="353" ht="15.75" customHeight="1">
      <c r="C353" s="153"/>
      <c r="E353" s="154"/>
      <c r="F353" s="155"/>
      <c r="G353" s="27"/>
    </row>
    <row r="354" ht="15.75" customHeight="1">
      <c r="C354" s="153"/>
      <c r="E354" s="154"/>
      <c r="F354" s="155"/>
      <c r="G354" s="27"/>
    </row>
    <row r="355" ht="15.75" customHeight="1">
      <c r="C355" s="153"/>
      <c r="E355" s="154"/>
      <c r="F355" s="155"/>
      <c r="G355" s="27"/>
    </row>
    <row r="356" ht="15.75" customHeight="1">
      <c r="C356" s="153"/>
      <c r="E356" s="154"/>
      <c r="F356" s="155"/>
      <c r="G356" s="27"/>
    </row>
    <row r="357" ht="15.75" customHeight="1">
      <c r="C357" s="153"/>
      <c r="E357" s="154"/>
      <c r="F357" s="155"/>
      <c r="G357" s="27"/>
    </row>
    <row r="358" ht="15.75" customHeight="1">
      <c r="C358" s="153"/>
      <c r="E358" s="154"/>
      <c r="F358" s="155"/>
      <c r="G358" s="27"/>
    </row>
    <row r="359" ht="15.75" customHeight="1">
      <c r="C359" s="153"/>
      <c r="E359" s="154"/>
      <c r="F359" s="155"/>
      <c r="G359" s="27"/>
    </row>
    <row r="360" ht="15.75" customHeight="1">
      <c r="C360" s="153"/>
      <c r="E360" s="154"/>
      <c r="F360" s="155"/>
      <c r="G360" s="27"/>
    </row>
    <row r="361" ht="15.75" customHeight="1">
      <c r="C361" s="153"/>
      <c r="E361" s="154"/>
      <c r="F361" s="155"/>
      <c r="G361" s="27"/>
    </row>
    <row r="362" ht="15.75" customHeight="1">
      <c r="C362" s="153"/>
      <c r="E362" s="154"/>
      <c r="F362" s="155"/>
      <c r="G362" s="27"/>
    </row>
    <row r="363" ht="15.75" customHeight="1">
      <c r="C363" s="153"/>
      <c r="E363" s="154"/>
      <c r="F363" s="155"/>
      <c r="G363" s="27"/>
    </row>
    <row r="364" ht="15.75" customHeight="1">
      <c r="C364" s="153"/>
      <c r="E364" s="154"/>
      <c r="F364" s="155"/>
      <c r="G364" s="27"/>
    </row>
    <row r="365" ht="15.75" customHeight="1">
      <c r="C365" s="153"/>
      <c r="E365" s="154"/>
      <c r="F365" s="155"/>
      <c r="G365" s="27"/>
    </row>
    <row r="366" ht="15.75" customHeight="1">
      <c r="C366" s="153"/>
      <c r="E366" s="154"/>
      <c r="F366" s="155"/>
      <c r="G366" s="27"/>
    </row>
    <row r="367" ht="15.75" customHeight="1">
      <c r="C367" s="153"/>
      <c r="E367" s="154"/>
      <c r="F367" s="155"/>
      <c r="G367" s="27"/>
    </row>
    <row r="368" ht="15.75" customHeight="1">
      <c r="C368" s="153"/>
      <c r="E368" s="154"/>
      <c r="F368" s="155"/>
      <c r="G368" s="27"/>
    </row>
    <row r="369" ht="15.75" customHeight="1">
      <c r="C369" s="153"/>
      <c r="E369" s="154"/>
      <c r="F369" s="155"/>
      <c r="G369" s="27"/>
    </row>
    <row r="370" ht="15.75" customHeight="1">
      <c r="C370" s="153"/>
      <c r="E370" s="154"/>
      <c r="F370" s="155"/>
      <c r="G370" s="27"/>
    </row>
    <row r="371" ht="15.75" customHeight="1">
      <c r="C371" s="153"/>
      <c r="E371" s="154"/>
      <c r="F371" s="155"/>
      <c r="G371" s="27"/>
    </row>
    <row r="372" ht="15.75" customHeight="1">
      <c r="C372" s="153"/>
      <c r="E372" s="154"/>
      <c r="F372" s="155"/>
      <c r="G372" s="27"/>
    </row>
    <row r="373" ht="15.75" customHeight="1">
      <c r="C373" s="153"/>
      <c r="E373" s="154"/>
      <c r="F373" s="155"/>
      <c r="G373" s="27"/>
    </row>
    <row r="374" ht="15.75" customHeight="1">
      <c r="C374" s="153"/>
      <c r="E374" s="154"/>
      <c r="F374" s="155"/>
      <c r="G374" s="27"/>
    </row>
    <row r="375" ht="15.75" customHeight="1">
      <c r="C375" s="153"/>
      <c r="E375" s="154"/>
      <c r="F375" s="155"/>
      <c r="G375" s="27"/>
    </row>
    <row r="376" ht="15.75" customHeight="1">
      <c r="C376" s="153"/>
      <c r="E376" s="154"/>
      <c r="F376" s="155"/>
      <c r="G376" s="27"/>
    </row>
    <row r="377" ht="15.75" customHeight="1">
      <c r="C377" s="153"/>
      <c r="E377" s="154"/>
      <c r="F377" s="155"/>
      <c r="G377" s="27"/>
    </row>
    <row r="378" ht="15.75" customHeight="1">
      <c r="C378" s="153"/>
      <c r="E378" s="154"/>
      <c r="F378" s="155"/>
      <c r="G378" s="27"/>
    </row>
    <row r="379" ht="15.75" customHeight="1">
      <c r="C379" s="153"/>
      <c r="E379" s="154"/>
      <c r="F379" s="155"/>
      <c r="G379" s="27"/>
    </row>
    <row r="380" ht="15.75" customHeight="1">
      <c r="C380" s="153"/>
      <c r="E380" s="154"/>
      <c r="F380" s="155"/>
      <c r="G380" s="27"/>
    </row>
    <row r="381" ht="15.75" customHeight="1">
      <c r="C381" s="153"/>
      <c r="E381" s="154"/>
      <c r="F381" s="155"/>
      <c r="G381" s="27"/>
    </row>
    <row r="382" ht="15.75" customHeight="1">
      <c r="C382" s="153"/>
      <c r="E382" s="154"/>
      <c r="F382" s="155"/>
      <c r="G382" s="27"/>
    </row>
    <row r="383" ht="15.75" customHeight="1">
      <c r="C383" s="153"/>
      <c r="E383" s="154"/>
      <c r="F383" s="155"/>
      <c r="G383" s="27"/>
    </row>
    <row r="384" ht="15.75" customHeight="1">
      <c r="C384" s="153"/>
      <c r="E384" s="154"/>
      <c r="F384" s="155"/>
      <c r="G384" s="27"/>
    </row>
    <row r="385" ht="15.75" customHeight="1">
      <c r="C385" s="153"/>
      <c r="E385" s="154"/>
      <c r="F385" s="155"/>
      <c r="G385" s="27"/>
    </row>
    <row r="386" ht="15.75" customHeight="1">
      <c r="C386" s="153"/>
      <c r="E386" s="154"/>
      <c r="F386" s="155"/>
      <c r="G386" s="27"/>
    </row>
    <row r="387" ht="15.75" customHeight="1">
      <c r="C387" s="153"/>
      <c r="E387" s="154"/>
      <c r="F387" s="155"/>
      <c r="G387" s="27"/>
    </row>
    <row r="388" ht="15.75" customHeight="1">
      <c r="C388" s="153"/>
      <c r="E388" s="154"/>
      <c r="F388" s="155"/>
      <c r="G388" s="27"/>
    </row>
    <row r="389" ht="15.75" customHeight="1">
      <c r="C389" s="153"/>
      <c r="E389" s="154"/>
      <c r="F389" s="155"/>
      <c r="G389" s="27"/>
    </row>
    <row r="390" ht="15.75" customHeight="1">
      <c r="C390" s="153"/>
      <c r="E390" s="154"/>
      <c r="F390" s="155"/>
      <c r="G390" s="27"/>
    </row>
    <row r="391" ht="15.75" customHeight="1">
      <c r="C391" s="153"/>
      <c r="E391" s="154"/>
      <c r="F391" s="155"/>
      <c r="G391" s="27"/>
    </row>
    <row r="392" ht="15.75" customHeight="1">
      <c r="C392" s="153"/>
      <c r="E392" s="154"/>
      <c r="F392" s="155"/>
      <c r="G392" s="27"/>
    </row>
    <row r="393" ht="15.75" customHeight="1">
      <c r="C393" s="153"/>
      <c r="E393" s="154"/>
      <c r="F393" s="155"/>
      <c r="G393" s="27"/>
    </row>
    <row r="394" ht="15.75" customHeight="1">
      <c r="C394" s="153"/>
      <c r="E394" s="154"/>
      <c r="F394" s="155"/>
      <c r="G394" s="27"/>
    </row>
    <row r="395" ht="15.75" customHeight="1">
      <c r="C395" s="153"/>
      <c r="E395" s="154"/>
      <c r="F395" s="155"/>
      <c r="G395" s="27"/>
    </row>
    <row r="396" ht="15.75" customHeight="1">
      <c r="C396" s="153"/>
      <c r="E396" s="154"/>
      <c r="F396" s="155"/>
      <c r="G396" s="27"/>
    </row>
    <row r="397" ht="15.75" customHeight="1">
      <c r="C397" s="153"/>
      <c r="E397" s="154"/>
      <c r="F397" s="155"/>
      <c r="G397" s="27"/>
    </row>
    <row r="398" ht="15.75" customHeight="1">
      <c r="C398" s="153"/>
      <c r="E398" s="154"/>
      <c r="F398" s="155"/>
      <c r="G398" s="27"/>
    </row>
    <row r="399" ht="15.75" customHeight="1">
      <c r="C399" s="153"/>
      <c r="E399" s="154"/>
      <c r="F399" s="155"/>
      <c r="G399" s="27"/>
    </row>
    <row r="400" ht="15.75" customHeight="1">
      <c r="C400" s="153"/>
      <c r="E400" s="154"/>
      <c r="F400" s="155"/>
      <c r="G400" s="27"/>
    </row>
    <row r="401" ht="15.75" customHeight="1">
      <c r="C401" s="153"/>
      <c r="E401" s="154"/>
      <c r="F401" s="155"/>
      <c r="G401" s="27"/>
    </row>
    <row r="402" ht="15.75" customHeight="1">
      <c r="C402" s="153"/>
      <c r="E402" s="154"/>
      <c r="F402" s="155"/>
      <c r="G402" s="27"/>
    </row>
    <row r="403" ht="15.75" customHeight="1">
      <c r="C403" s="153"/>
      <c r="E403" s="154"/>
      <c r="F403" s="155"/>
      <c r="G403" s="27"/>
    </row>
    <row r="404" ht="15.75" customHeight="1">
      <c r="C404" s="153"/>
      <c r="E404" s="154"/>
      <c r="F404" s="155"/>
      <c r="G404" s="27"/>
    </row>
    <row r="405" ht="15.75" customHeight="1">
      <c r="C405" s="153"/>
      <c r="E405" s="154"/>
      <c r="F405" s="155"/>
      <c r="G405" s="27"/>
    </row>
    <row r="406" ht="15.75" customHeight="1">
      <c r="C406" s="153"/>
      <c r="E406" s="154"/>
      <c r="F406" s="155"/>
      <c r="G406" s="27"/>
    </row>
    <row r="407" ht="15.75" customHeight="1">
      <c r="C407" s="153"/>
      <c r="E407" s="154"/>
      <c r="F407" s="155"/>
      <c r="G407" s="27"/>
    </row>
    <row r="408" ht="15.75" customHeight="1">
      <c r="C408" s="153"/>
      <c r="E408" s="154"/>
      <c r="F408" s="155"/>
      <c r="G408" s="27"/>
    </row>
    <row r="409" ht="15.75" customHeight="1">
      <c r="C409" s="153"/>
      <c r="E409" s="154"/>
      <c r="F409" s="155"/>
      <c r="G409" s="27"/>
    </row>
    <row r="410" ht="15.75" customHeight="1">
      <c r="C410" s="153"/>
      <c r="E410" s="154"/>
      <c r="F410" s="155"/>
      <c r="G410" s="27"/>
    </row>
    <row r="411" ht="15.75" customHeight="1">
      <c r="C411" s="153"/>
      <c r="E411" s="154"/>
      <c r="F411" s="155"/>
      <c r="G411" s="27"/>
    </row>
    <row r="412" ht="15.75" customHeight="1">
      <c r="C412" s="153"/>
      <c r="E412" s="154"/>
      <c r="F412" s="155"/>
      <c r="G412" s="27"/>
    </row>
    <row r="413" ht="15.75" customHeight="1">
      <c r="C413" s="153"/>
      <c r="E413" s="154"/>
      <c r="F413" s="155"/>
      <c r="G413" s="27"/>
    </row>
    <row r="414" ht="15.75" customHeight="1">
      <c r="C414" s="153"/>
      <c r="E414" s="154"/>
      <c r="F414" s="155"/>
      <c r="G414" s="27"/>
    </row>
    <row r="415" ht="15.75" customHeight="1">
      <c r="C415" s="153"/>
      <c r="E415" s="154"/>
      <c r="F415" s="155"/>
      <c r="G415" s="27"/>
    </row>
    <row r="416" ht="15.75" customHeight="1">
      <c r="C416" s="153"/>
      <c r="E416" s="154"/>
      <c r="F416" s="155"/>
      <c r="G416" s="27"/>
    </row>
    <row r="417" ht="15.75" customHeight="1">
      <c r="C417" s="153"/>
      <c r="E417" s="154"/>
      <c r="F417" s="155"/>
      <c r="G417" s="27"/>
    </row>
    <row r="418" ht="15.75" customHeight="1">
      <c r="C418" s="153"/>
      <c r="E418" s="154"/>
      <c r="F418" s="155"/>
      <c r="G418" s="27"/>
    </row>
    <row r="419" ht="15.75" customHeight="1">
      <c r="C419" s="153"/>
      <c r="E419" s="154"/>
      <c r="F419" s="155"/>
      <c r="G419" s="27"/>
    </row>
    <row r="420" ht="15.75" customHeight="1">
      <c r="C420" s="153"/>
      <c r="E420" s="154"/>
      <c r="F420" s="155"/>
      <c r="G420" s="27"/>
    </row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14.14"/>
    <col customWidth="1" min="3" max="3" width="19.71"/>
    <col customWidth="1" min="4" max="22" width="8.0"/>
  </cols>
  <sheetData>
    <row r="1" ht="41.25" customHeight="1">
      <c r="A1" s="156"/>
      <c r="B1" s="157" t="s">
        <v>176</v>
      </c>
      <c r="C1" s="158">
        <f>SUM(C3:C50)</f>
        <v>59869475</v>
      </c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 s="159"/>
      <c r="Q1" s="159"/>
      <c r="R1" s="159"/>
      <c r="S1" s="159"/>
      <c r="T1" s="159"/>
      <c r="U1" s="159"/>
      <c r="V1" s="159"/>
    </row>
    <row r="2" ht="45.0" customHeight="1">
      <c r="A2" s="160" t="s">
        <v>2</v>
      </c>
      <c r="B2" s="161" t="s">
        <v>5</v>
      </c>
      <c r="C2" s="161" t="s">
        <v>177</v>
      </c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9"/>
      <c r="U2" s="159"/>
      <c r="V2" s="159"/>
    </row>
    <row r="3" ht="16.5" customHeight="1">
      <c r="A3" s="162" t="s">
        <v>178</v>
      </c>
      <c r="B3" s="163">
        <v>44713.0</v>
      </c>
      <c r="C3" s="164">
        <v>333000.0</v>
      </c>
      <c r="D3" s="159"/>
      <c r="E3" s="159"/>
      <c r="F3" s="159"/>
      <c r="G3" s="159"/>
      <c r="H3" s="159"/>
      <c r="I3" s="159"/>
      <c r="J3" s="159"/>
      <c r="K3" s="159"/>
      <c r="L3" s="159"/>
      <c r="M3" s="159"/>
      <c r="N3" s="159"/>
      <c r="O3" s="159"/>
      <c r="P3" s="159"/>
      <c r="Q3" s="159"/>
      <c r="R3" s="159"/>
      <c r="S3" s="159"/>
      <c r="T3" s="159"/>
      <c r="U3" s="159"/>
      <c r="V3" s="159"/>
    </row>
    <row r="4" ht="16.5" customHeight="1">
      <c r="A4" s="162" t="s">
        <v>179</v>
      </c>
      <c r="B4" s="163">
        <v>44714.0</v>
      </c>
      <c r="C4" s="164">
        <v>1678000.0</v>
      </c>
      <c r="D4" s="165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5"/>
      <c r="U4" s="165"/>
      <c r="V4" s="165"/>
    </row>
    <row r="5" ht="16.5" customHeight="1">
      <c r="A5" s="162" t="s">
        <v>180</v>
      </c>
      <c r="B5" s="163">
        <v>44715.0</v>
      </c>
      <c r="C5" s="164">
        <v>4858000.0</v>
      </c>
      <c r="D5" s="165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5"/>
      <c r="U5" s="165"/>
      <c r="V5" s="165"/>
    </row>
    <row r="6" ht="16.5" customHeight="1">
      <c r="A6" s="162" t="s">
        <v>181</v>
      </c>
      <c r="B6" s="163">
        <v>44716.0</v>
      </c>
      <c r="C6" s="166">
        <v>1062960.0</v>
      </c>
      <c r="D6" s="165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5"/>
      <c r="U6" s="165"/>
      <c r="V6" s="165"/>
    </row>
    <row r="7" ht="16.5" customHeight="1">
      <c r="A7" s="162" t="s">
        <v>182</v>
      </c>
      <c r="B7" s="163">
        <v>44717.0</v>
      </c>
      <c r="C7" s="164">
        <v>28000.0</v>
      </c>
      <c r="D7" s="165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5"/>
      <c r="U7" s="165"/>
      <c r="V7" s="165"/>
    </row>
    <row r="8" ht="16.5" customHeight="1">
      <c r="A8" s="162" t="s">
        <v>183</v>
      </c>
      <c r="B8" s="163">
        <v>44718.0</v>
      </c>
      <c r="C8" s="164">
        <v>1934000.0</v>
      </c>
      <c r="D8" s="165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5"/>
      <c r="U8" s="165"/>
      <c r="V8" s="165"/>
    </row>
    <row r="9" ht="16.5" customHeight="1">
      <c r="A9" s="162" t="s">
        <v>184</v>
      </c>
      <c r="B9" s="163">
        <v>44719.0</v>
      </c>
      <c r="C9" s="166">
        <v>3861000.0</v>
      </c>
      <c r="D9" s="165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5"/>
      <c r="U9" s="165"/>
      <c r="V9" s="165"/>
    </row>
    <row r="10" ht="16.5" customHeight="1">
      <c r="A10" s="162" t="s">
        <v>185</v>
      </c>
      <c r="B10" s="163">
        <v>44720.0</v>
      </c>
      <c r="C10" s="164">
        <v>527000.0</v>
      </c>
      <c r="D10" s="165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5"/>
      <c r="U10" s="165"/>
      <c r="V10" s="165"/>
    </row>
    <row r="11" ht="16.5" customHeight="1">
      <c r="A11" s="162" t="s">
        <v>186</v>
      </c>
      <c r="B11" s="163">
        <v>44721.0</v>
      </c>
      <c r="C11" s="164">
        <v>420000.0</v>
      </c>
      <c r="D11" s="165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5"/>
      <c r="U11" s="165"/>
      <c r="V11" s="165"/>
    </row>
    <row r="12" ht="16.5" customHeight="1">
      <c r="A12" s="162" t="s">
        <v>187</v>
      </c>
      <c r="B12" s="163">
        <v>44722.0</v>
      </c>
      <c r="C12" s="167">
        <v>3460000.0</v>
      </c>
      <c r="D12" s="165"/>
      <c r="E12" s="165"/>
      <c r="F12" s="165"/>
      <c r="G12" s="165"/>
      <c r="H12" s="165"/>
      <c r="I12" s="165"/>
      <c r="J12" s="165"/>
      <c r="K12" s="165"/>
      <c r="L12" s="165"/>
      <c r="M12" s="165"/>
      <c r="N12" s="165"/>
      <c r="O12" s="165"/>
      <c r="P12" s="165"/>
      <c r="Q12" s="165"/>
      <c r="R12" s="165"/>
      <c r="S12" s="165"/>
      <c r="T12" s="165"/>
      <c r="U12" s="165"/>
      <c r="V12" s="165"/>
    </row>
    <row r="13" ht="16.5" customHeight="1">
      <c r="A13" s="162" t="s">
        <v>188</v>
      </c>
      <c r="B13" s="163">
        <v>44723.0</v>
      </c>
      <c r="C13" s="164">
        <v>3310290.0</v>
      </c>
      <c r="D13" s="165"/>
      <c r="E13" s="165"/>
      <c r="F13" s="165"/>
      <c r="G13" s="165"/>
      <c r="H13" s="165"/>
      <c r="I13" s="165"/>
      <c r="J13" s="165"/>
      <c r="K13" s="165"/>
      <c r="L13" s="165"/>
      <c r="M13" s="165"/>
      <c r="N13" s="165"/>
      <c r="O13" s="165"/>
      <c r="P13" s="165"/>
      <c r="Q13" s="165"/>
      <c r="R13" s="165"/>
      <c r="S13" s="165"/>
      <c r="T13" s="165"/>
      <c r="U13" s="165"/>
      <c r="V13" s="165"/>
    </row>
    <row r="14" ht="18.75" customHeight="1">
      <c r="A14" s="162" t="s">
        <v>189</v>
      </c>
      <c r="B14" s="163">
        <v>44724.0</v>
      </c>
      <c r="C14" s="166">
        <v>202000.0</v>
      </c>
      <c r="D14" s="165"/>
      <c r="E14" s="165"/>
      <c r="F14" s="165"/>
      <c r="G14" s="165"/>
      <c r="H14" s="165"/>
      <c r="I14" s="165"/>
      <c r="J14" s="165"/>
      <c r="K14" s="165"/>
      <c r="L14" s="165"/>
      <c r="M14" s="165"/>
      <c r="N14" s="165"/>
      <c r="O14" s="165"/>
      <c r="P14" s="165"/>
      <c r="Q14" s="165"/>
      <c r="R14" s="165"/>
      <c r="S14" s="165"/>
      <c r="T14" s="165"/>
      <c r="U14" s="165"/>
      <c r="V14" s="165"/>
    </row>
    <row r="15" ht="16.5" customHeight="1">
      <c r="A15" s="162" t="s">
        <v>190</v>
      </c>
      <c r="B15" s="163">
        <v>44725.0</v>
      </c>
      <c r="C15" s="164">
        <v>4568725.0</v>
      </c>
      <c r="D15" s="165"/>
      <c r="E15" s="165"/>
      <c r="F15" s="165"/>
      <c r="G15" s="165"/>
      <c r="H15" s="165"/>
      <c r="I15" s="165"/>
      <c r="J15" s="165"/>
      <c r="K15" s="165"/>
      <c r="L15" s="165"/>
      <c r="M15" s="165"/>
      <c r="N15" s="165"/>
      <c r="O15" s="165"/>
      <c r="P15" s="165"/>
      <c r="Q15" s="165"/>
      <c r="R15" s="165"/>
      <c r="S15" s="165"/>
      <c r="T15" s="165"/>
      <c r="U15" s="165"/>
      <c r="V15" s="165"/>
    </row>
    <row r="16" ht="16.5" customHeight="1">
      <c r="A16" s="162" t="s">
        <v>191</v>
      </c>
      <c r="B16" s="163">
        <v>44726.0</v>
      </c>
      <c r="C16" s="166">
        <v>705000.0</v>
      </c>
      <c r="D16" s="165"/>
      <c r="E16" s="165"/>
      <c r="F16" s="165"/>
      <c r="G16" s="165"/>
      <c r="H16" s="165"/>
      <c r="I16" s="165"/>
      <c r="J16" s="165"/>
      <c r="K16" s="165"/>
      <c r="L16" s="165"/>
      <c r="M16" s="165"/>
      <c r="N16" s="165"/>
      <c r="O16" s="165"/>
      <c r="P16" s="165"/>
      <c r="Q16" s="165"/>
      <c r="R16" s="165"/>
      <c r="S16" s="165"/>
      <c r="T16" s="165"/>
      <c r="U16" s="165"/>
      <c r="V16" s="165"/>
    </row>
    <row r="17" ht="16.5" customHeight="1">
      <c r="A17" s="162" t="s">
        <v>192</v>
      </c>
      <c r="B17" s="163">
        <v>44727.0</v>
      </c>
      <c r="C17" s="166">
        <v>187000.0</v>
      </c>
      <c r="D17" s="165"/>
      <c r="E17" s="165"/>
      <c r="F17" s="165"/>
      <c r="G17" s="165"/>
      <c r="H17" s="165"/>
      <c r="I17" s="165"/>
      <c r="J17" s="165"/>
      <c r="K17" s="165"/>
      <c r="L17" s="165"/>
      <c r="M17" s="165"/>
      <c r="N17" s="165"/>
      <c r="O17" s="165"/>
      <c r="P17" s="165"/>
      <c r="Q17" s="165"/>
      <c r="R17" s="165"/>
      <c r="S17" s="165"/>
      <c r="T17" s="165"/>
      <c r="U17" s="165"/>
      <c r="V17" s="165"/>
    </row>
    <row r="18" ht="16.5" customHeight="1">
      <c r="A18" s="162" t="s">
        <v>193</v>
      </c>
      <c r="B18" s="163">
        <v>44728.0</v>
      </c>
      <c r="C18" s="164">
        <v>957000.0</v>
      </c>
      <c r="D18" s="165"/>
      <c r="E18" s="165"/>
      <c r="F18" s="165"/>
      <c r="G18" s="165"/>
      <c r="H18" s="165"/>
      <c r="I18" s="165"/>
      <c r="J18" s="165"/>
      <c r="K18" s="165"/>
      <c r="L18" s="165"/>
      <c r="M18" s="165"/>
      <c r="N18" s="165"/>
      <c r="O18" s="165"/>
      <c r="P18" s="165"/>
      <c r="Q18" s="165"/>
      <c r="R18" s="165"/>
      <c r="S18" s="165"/>
      <c r="T18" s="165"/>
      <c r="U18" s="165"/>
      <c r="V18" s="165"/>
    </row>
    <row r="19" ht="16.5" customHeight="1">
      <c r="A19" s="162" t="s">
        <v>194</v>
      </c>
      <c r="B19" s="163">
        <v>44729.0</v>
      </c>
      <c r="C19" s="166">
        <v>2417500.0</v>
      </c>
      <c r="D19" s="165"/>
      <c r="E19" s="165"/>
      <c r="F19" s="165"/>
      <c r="G19" s="165"/>
      <c r="H19" s="165"/>
      <c r="I19" s="165"/>
      <c r="J19" s="165"/>
      <c r="K19" s="165"/>
      <c r="L19" s="165"/>
      <c r="M19" s="165"/>
      <c r="N19" s="165"/>
      <c r="O19" s="165"/>
      <c r="P19" s="165"/>
      <c r="Q19" s="165"/>
      <c r="R19" s="165"/>
      <c r="S19" s="165"/>
      <c r="T19" s="165"/>
      <c r="U19" s="165"/>
      <c r="V19" s="165"/>
    </row>
    <row r="20" ht="16.5" customHeight="1">
      <c r="A20" s="162" t="s">
        <v>195</v>
      </c>
      <c r="B20" s="163">
        <v>44730.0</v>
      </c>
      <c r="C20" s="166">
        <v>1438000.0</v>
      </c>
      <c r="D20" s="165"/>
      <c r="E20" s="165"/>
      <c r="F20" s="165"/>
      <c r="G20" s="165"/>
      <c r="H20" s="165"/>
      <c r="I20" s="165"/>
      <c r="J20" s="165"/>
      <c r="K20" s="165"/>
      <c r="L20" s="165"/>
      <c r="M20" s="165"/>
      <c r="N20" s="165"/>
      <c r="O20" s="165"/>
      <c r="P20" s="165"/>
      <c r="Q20" s="165"/>
      <c r="R20" s="165"/>
      <c r="S20" s="165"/>
      <c r="T20" s="165"/>
      <c r="U20" s="165"/>
      <c r="V20" s="165"/>
    </row>
    <row r="21" ht="16.5" customHeight="1">
      <c r="A21" s="162" t="s">
        <v>196</v>
      </c>
      <c r="B21" s="163">
        <v>44731.0</v>
      </c>
      <c r="C21" s="166">
        <v>1485000.0</v>
      </c>
      <c r="D21" s="165"/>
      <c r="E21" s="165"/>
      <c r="F21" s="165"/>
      <c r="G21" s="165"/>
      <c r="H21" s="165"/>
      <c r="I21" s="165"/>
      <c r="J21" s="165"/>
      <c r="K21" s="165"/>
      <c r="L21" s="165"/>
      <c r="M21" s="165"/>
      <c r="N21" s="165"/>
      <c r="O21" s="165"/>
      <c r="P21" s="165"/>
      <c r="Q21" s="165"/>
      <c r="R21" s="165"/>
      <c r="S21" s="165"/>
      <c r="T21" s="165"/>
      <c r="U21" s="165"/>
      <c r="V21" s="165"/>
    </row>
    <row r="22" ht="16.5" customHeight="1">
      <c r="A22" s="162" t="s">
        <v>197</v>
      </c>
      <c r="B22" s="163">
        <v>44732.0</v>
      </c>
      <c r="C22" s="166">
        <v>1464000.0</v>
      </c>
      <c r="D22" s="165"/>
      <c r="E22" s="165"/>
      <c r="F22" s="165"/>
      <c r="G22" s="165"/>
      <c r="H22" s="165"/>
      <c r="I22" s="165"/>
      <c r="J22" s="165"/>
      <c r="K22" s="165"/>
      <c r="L22" s="165"/>
      <c r="M22" s="165"/>
      <c r="N22" s="165"/>
      <c r="O22" s="165"/>
      <c r="P22" s="165"/>
      <c r="Q22" s="165"/>
      <c r="R22" s="165"/>
      <c r="S22" s="165"/>
      <c r="T22" s="165"/>
      <c r="U22" s="165"/>
      <c r="V22" s="165"/>
    </row>
    <row r="23" ht="16.5" customHeight="1">
      <c r="A23" s="162" t="s">
        <v>198</v>
      </c>
      <c r="B23" s="163">
        <v>44733.0</v>
      </c>
      <c r="C23" s="164">
        <v>2136000.0</v>
      </c>
      <c r="D23" s="165"/>
      <c r="E23" s="165"/>
      <c r="F23" s="165"/>
      <c r="G23" s="165"/>
      <c r="H23" s="165"/>
      <c r="I23" s="165"/>
      <c r="J23" s="165"/>
      <c r="K23" s="165"/>
      <c r="L23" s="165"/>
      <c r="M23" s="165"/>
      <c r="N23" s="165"/>
      <c r="O23" s="165"/>
      <c r="P23" s="165"/>
      <c r="Q23" s="165"/>
      <c r="R23" s="165"/>
      <c r="S23" s="165"/>
      <c r="T23" s="165"/>
      <c r="U23" s="165"/>
      <c r="V23" s="165"/>
    </row>
    <row r="24" ht="16.5" customHeight="1">
      <c r="A24" s="162" t="s">
        <v>199</v>
      </c>
      <c r="B24" s="163">
        <v>44734.0</v>
      </c>
      <c r="C24" s="164">
        <v>174000.0</v>
      </c>
      <c r="D24" s="165"/>
      <c r="E24" s="165"/>
      <c r="F24" s="165"/>
      <c r="G24" s="165"/>
      <c r="H24" s="165"/>
      <c r="I24" s="165"/>
      <c r="J24" s="165"/>
      <c r="K24" s="165"/>
      <c r="L24" s="165"/>
      <c r="M24" s="165"/>
      <c r="N24" s="165"/>
      <c r="O24" s="165"/>
      <c r="P24" s="165"/>
      <c r="Q24" s="165"/>
      <c r="R24" s="165"/>
      <c r="S24" s="165"/>
      <c r="T24" s="165"/>
      <c r="U24" s="165"/>
      <c r="V24" s="165"/>
    </row>
    <row r="25" ht="16.5" customHeight="1">
      <c r="A25" s="162" t="s">
        <v>200</v>
      </c>
      <c r="B25" s="163">
        <v>44735.0</v>
      </c>
      <c r="C25" s="164">
        <v>860000.0</v>
      </c>
      <c r="D25" s="165"/>
      <c r="E25" s="165"/>
      <c r="F25" s="165"/>
      <c r="G25" s="165"/>
      <c r="H25" s="165"/>
      <c r="I25" s="165"/>
      <c r="J25" s="165"/>
      <c r="K25" s="165"/>
      <c r="L25" s="165"/>
      <c r="M25" s="165"/>
      <c r="N25" s="165"/>
      <c r="O25" s="165"/>
      <c r="P25" s="165"/>
      <c r="Q25" s="165"/>
      <c r="R25" s="165"/>
      <c r="S25" s="165"/>
      <c r="T25" s="165"/>
      <c r="U25" s="165"/>
      <c r="V25" s="165"/>
    </row>
    <row r="26" ht="16.5" customHeight="1">
      <c r="A26" s="162" t="s">
        <v>201</v>
      </c>
      <c r="B26" s="163">
        <v>44736.0</v>
      </c>
      <c r="C26" s="168">
        <v>2516000.0</v>
      </c>
      <c r="D26" s="159"/>
      <c r="E26" s="159"/>
      <c r="F26" s="159"/>
      <c r="G26" s="159"/>
      <c r="H26" s="159"/>
      <c r="I26" s="159"/>
      <c r="J26" s="159"/>
      <c r="K26" s="159"/>
      <c r="L26" s="159"/>
      <c r="M26" s="159"/>
      <c r="N26" s="159"/>
      <c r="O26" s="159"/>
      <c r="P26" s="159"/>
      <c r="Q26" s="159"/>
      <c r="R26" s="159"/>
      <c r="S26" s="159"/>
      <c r="T26" s="159"/>
      <c r="U26" s="159"/>
      <c r="V26" s="159"/>
    </row>
    <row r="27" ht="16.5" customHeight="1">
      <c r="A27" s="162" t="s">
        <v>202</v>
      </c>
      <c r="B27" s="163">
        <v>44737.0</v>
      </c>
      <c r="C27" s="168">
        <v>1234000.0</v>
      </c>
      <c r="D27" s="159"/>
      <c r="E27" s="159"/>
      <c r="F27" s="159"/>
      <c r="G27" s="159"/>
      <c r="H27" s="159"/>
      <c r="I27" s="159"/>
      <c r="J27" s="159"/>
      <c r="K27" s="159"/>
      <c r="L27" s="159"/>
      <c r="M27" s="159"/>
      <c r="N27" s="159"/>
      <c r="O27" s="159"/>
      <c r="P27" s="159"/>
      <c r="Q27" s="159"/>
      <c r="R27" s="159"/>
      <c r="S27" s="159"/>
      <c r="T27" s="159"/>
      <c r="U27" s="159"/>
      <c r="V27" s="159"/>
    </row>
    <row r="28" ht="16.5" customHeight="1">
      <c r="A28" s="162" t="s">
        <v>203</v>
      </c>
      <c r="B28" s="163">
        <v>44738.0</v>
      </c>
      <c r="C28" s="168">
        <v>2500000.0</v>
      </c>
      <c r="D28" s="159"/>
      <c r="E28" s="159"/>
      <c r="F28" s="159"/>
      <c r="G28" s="159"/>
      <c r="H28" s="159"/>
      <c r="I28" s="159"/>
      <c r="J28" s="159"/>
      <c r="K28" s="159"/>
      <c r="L28" s="159"/>
      <c r="M28" s="159"/>
      <c r="N28" s="159"/>
      <c r="O28" s="159"/>
      <c r="P28" s="159"/>
      <c r="Q28" s="159"/>
      <c r="R28" s="159"/>
      <c r="S28" s="159"/>
      <c r="T28" s="159"/>
      <c r="U28" s="159"/>
      <c r="V28" s="159"/>
    </row>
    <row r="29" ht="16.5" customHeight="1">
      <c r="A29" s="162" t="s">
        <v>204</v>
      </c>
      <c r="B29" s="163">
        <v>44739.0</v>
      </c>
      <c r="C29" s="168">
        <v>3571000.0</v>
      </c>
      <c r="D29" s="159"/>
      <c r="E29" s="159"/>
      <c r="F29" s="159"/>
      <c r="G29" s="159"/>
      <c r="H29" s="159"/>
      <c r="I29" s="159"/>
      <c r="J29" s="159"/>
      <c r="K29" s="159"/>
      <c r="L29" s="159"/>
      <c r="M29" s="159"/>
      <c r="N29" s="159"/>
      <c r="O29" s="159"/>
      <c r="P29" s="159"/>
      <c r="Q29" s="159"/>
      <c r="R29" s="159"/>
      <c r="S29" s="159"/>
      <c r="T29" s="159"/>
      <c r="U29" s="159"/>
      <c r="V29" s="159"/>
    </row>
    <row r="30" ht="16.5" customHeight="1">
      <c r="A30" s="162" t="s">
        <v>205</v>
      </c>
      <c r="B30" s="163">
        <v>44740.0</v>
      </c>
      <c r="C30" s="168">
        <v>3761000.0</v>
      </c>
      <c r="D30" s="159"/>
      <c r="E30" s="159"/>
      <c r="F30" s="159"/>
      <c r="G30" s="159"/>
      <c r="H30" s="159"/>
      <c r="I30" s="159"/>
      <c r="J30" s="159"/>
      <c r="K30" s="159"/>
      <c r="L30" s="159"/>
      <c r="M30" s="159"/>
      <c r="N30" s="159"/>
      <c r="O30" s="159"/>
      <c r="P30" s="159"/>
      <c r="Q30" s="159"/>
      <c r="R30" s="159"/>
      <c r="S30" s="159"/>
      <c r="T30" s="159"/>
      <c r="U30" s="159"/>
      <c r="V30" s="159"/>
    </row>
    <row r="31" ht="16.5" customHeight="1">
      <c r="A31" s="162" t="s">
        <v>206</v>
      </c>
      <c r="B31" s="163">
        <v>44741.0</v>
      </c>
      <c r="C31" s="168">
        <v>6455000.0</v>
      </c>
      <c r="D31" s="159"/>
      <c r="E31" s="159"/>
      <c r="F31" s="159"/>
      <c r="G31" s="159"/>
      <c r="H31" s="159"/>
      <c r="I31" s="159"/>
      <c r="J31" s="159"/>
      <c r="K31" s="159"/>
      <c r="L31" s="159"/>
      <c r="M31" s="159"/>
      <c r="N31" s="159"/>
      <c r="O31" s="159"/>
      <c r="P31" s="159"/>
      <c r="Q31" s="159"/>
      <c r="R31" s="159"/>
      <c r="S31" s="159"/>
      <c r="T31" s="159"/>
      <c r="U31" s="159"/>
      <c r="V31" s="159"/>
    </row>
    <row r="32" ht="16.5" customHeight="1">
      <c r="A32" s="162" t="s">
        <v>207</v>
      </c>
      <c r="B32" s="163">
        <v>44742.0</v>
      </c>
      <c r="C32" s="168">
        <v>1766000.0</v>
      </c>
      <c r="D32" s="159"/>
      <c r="E32" s="159"/>
      <c r="F32" s="159"/>
      <c r="G32" s="159"/>
      <c r="H32" s="159"/>
      <c r="I32" s="159"/>
      <c r="J32" s="159"/>
      <c r="K32" s="159"/>
      <c r="L32" s="159"/>
      <c r="M32" s="159"/>
      <c r="N32" s="159"/>
      <c r="O32" s="159"/>
      <c r="P32" s="159"/>
      <c r="Q32" s="159"/>
      <c r="R32" s="159"/>
      <c r="S32" s="159"/>
      <c r="T32" s="159"/>
      <c r="U32" s="159"/>
      <c r="V32" s="159"/>
    </row>
    <row r="33" ht="16.5" customHeight="1">
      <c r="A33" s="162" t="s">
        <v>208</v>
      </c>
      <c r="B33" s="169">
        <v>44743.0</v>
      </c>
      <c r="C33" s="168"/>
      <c r="D33" s="159"/>
      <c r="E33" s="159"/>
      <c r="F33" s="159"/>
      <c r="G33" s="159"/>
      <c r="H33" s="159"/>
      <c r="I33" s="159"/>
      <c r="J33" s="159"/>
      <c r="K33" s="159"/>
      <c r="L33" s="159"/>
      <c r="M33" s="159"/>
      <c r="N33" s="159"/>
      <c r="O33" s="159"/>
      <c r="P33" s="159"/>
      <c r="Q33" s="159"/>
      <c r="R33" s="159"/>
      <c r="S33" s="159"/>
      <c r="T33" s="159"/>
      <c r="U33" s="159"/>
      <c r="V33" s="159"/>
    </row>
    <row r="34" ht="16.5" customHeight="1">
      <c r="A34" s="159"/>
      <c r="B34" s="159"/>
      <c r="C34" s="159"/>
      <c r="D34" s="159"/>
      <c r="E34" s="159"/>
      <c r="F34" s="159"/>
      <c r="G34" s="159"/>
      <c r="H34" s="159"/>
      <c r="I34" s="159"/>
      <c r="J34" s="159"/>
      <c r="K34" s="159"/>
      <c r="L34" s="159"/>
      <c r="M34" s="159"/>
      <c r="N34" s="159"/>
      <c r="O34" s="159"/>
      <c r="P34" s="159"/>
      <c r="Q34" s="159"/>
      <c r="R34" s="159"/>
      <c r="S34" s="159"/>
      <c r="T34" s="159"/>
      <c r="U34" s="159"/>
      <c r="V34" s="159"/>
    </row>
    <row r="35" ht="16.5" customHeight="1">
      <c r="A35" s="159"/>
      <c r="B35" s="159"/>
      <c r="C35" s="159"/>
      <c r="D35" s="159"/>
      <c r="E35" s="159"/>
      <c r="F35" s="159"/>
      <c r="G35" s="159"/>
      <c r="H35" s="159"/>
      <c r="I35" s="159"/>
      <c r="J35" s="159"/>
      <c r="K35" s="159"/>
      <c r="L35" s="159"/>
      <c r="M35" s="159"/>
      <c r="N35" s="159"/>
      <c r="O35" s="159"/>
      <c r="P35" s="159"/>
      <c r="Q35" s="159"/>
      <c r="R35" s="159"/>
      <c r="S35" s="159"/>
      <c r="T35" s="159"/>
      <c r="U35" s="159"/>
      <c r="V35" s="159"/>
    </row>
    <row r="36" ht="16.5" customHeight="1">
      <c r="A36" s="159"/>
      <c r="B36" s="159"/>
      <c r="C36" s="159"/>
      <c r="D36" s="159"/>
      <c r="E36" s="159"/>
      <c r="F36" s="159"/>
      <c r="G36" s="159"/>
      <c r="H36" s="159"/>
      <c r="I36" s="159"/>
      <c r="J36" s="159"/>
      <c r="K36" s="159"/>
      <c r="L36" s="159"/>
      <c r="M36" s="159"/>
      <c r="N36" s="159"/>
      <c r="O36" s="159"/>
      <c r="P36" s="159"/>
      <c r="Q36" s="159"/>
      <c r="R36" s="159"/>
      <c r="S36" s="159"/>
      <c r="T36" s="159"/>
      <c r="U36" s="159"/>
      <c r="V36" s="159"/>
    </row>
    <row r="37" ht="16.5" customHeight="1">
      <c r="A37" s="159"/>
      <c r="B37" s="159"/>
      <c r="C37" s="159"/>
      <c r="D37" s="159"/>
      <c r="E37" s="159"/>
      <c r="F37" s="159"/>
      <c r="G37" s="159"/>
      <c r="H37" s="159"/>
      <c r="I37" s="159"/>
      <c r="J37" s="159"/>
      <c r="K37" s="159"/>
      <c r="L37" s="159"/>
      <c r="M37" s="159"/>
      <c r="N37" s="159"/>
      <c r="O37" s="159"/>
      <c r="P37" s="159"/>
      <c r="Q37" s="159"/>
      <c r="R37" s="159"/>
      <c r="S37" s="159"/>
      <c r="T37" s="159"/>
      <c r="U37" s="159"/>
      <c r="V37" s="159"/>
    </row>
    <row r="38" ht="16.5" customHeight="1">
      <c r="A38" s="159"/>
      <c r="B38" s="159"/>
      <c r="C38" s="159"/>
      <c r="D38" s="159"/>
      <c r="E38" s="159"/>
      <c r="F38" s="159"/>
      <c r="G38" s="159"/>
      <c r="H38" s="159"/>
      <c r="I38" s="159"/>
      <c r="J38" s="159"/>
      <c r="K38" s="159"/>
      <c r="L38" s="159"/>
      <c r="M38" s="159"/>
      <c r="N38" s="159"/>
      <c r="O38" s="159"/>
      <c r="P38" s="159"/>
      <c r="Q38" s="159"/>
      <c r="R38" s="159"/>
      <c r="S38" s="159"/>
      <c r="T38" s="159"/>
      <c r="U38" s="159"/>
      <c r="V38" s="159"/>
    </row>
    <row r="39" ht="16.5" customHeight="1">
      <c r="A39" s="159"/>
      <c r="B39" s="159"/>
      <c r="C39" s="159"/>
      <c r="D39" s="159"/>
      <c r="E39" s="159"/>
      <c r="F39" s="159"/>
      <c r="G39" s="159"/>
      <c r="H39" s="159"/>
      <c r="I39" s="159"/>
      <c r="J39" s="159"/>
      <c r="K39" s="159"/>
      <c r="L39" s="159"/>
      <c r="M39" s="159"/>
      <c r="N39" s="159"/>
      <c r="O39" s="159"/>
      <c r="P39" s="159"/>
      <c r="Q39" s="159"/>
      <c r="R39" s="159"/>
      <c r="S39" s="159"/>
      <c r="T39" s="159"/>
      <c r="U39" s="159"/>
      <c r="V39" s="159"/>
    </row>
    <row r="40" ht="16.5" customHeight="1">
      <c r="A40" s="159"/>
      <c r="B40" s="159"/>
      <c r="C40" s="159"/>
      <c r="D40" s="159"/>
      <c r="E40" s="159"/>
      <c r="F40" s="159"/>
      <c r="G40" s="159"/>
      <c r="H40" s="159"/>
      <c r="I40" s="159"/>
      <c r="J40" s="159"/>
      <c r="K40" s="159"/>
      <c r="L40" s="159"/>
      <c r="M40" s="159"/>
      <c r="N40" s="159"/>
      <c r="O40" s="159"/>
      <c r="P40" s="159"/>
      <c r="Q40" s="159"/>
      <c r="R40" s="159"/>
      <c r="S40" s="159"/>
      <c r="T40" s="159"/>
      <c r="U40" s="159"/>
      <c r="V40" s="159"/>
    </row>
    <row r="41" ht="16.5" customHeight="1">
      <c r="A41" s="159"/>
      <c r="B41" s="159"/>
      <c r="C41" s="159"/>
      <c r="D41" s="159"/>
      <c r="E41" s="159"/>
      <c r="F41" s="159"/>
      <c r="G41" s="159"/>
      <c r="H41" s="159"/>
      <c r="I41" s="159"/>
      <c r="J41" s="159"/>
      <c r="K41" s="159"/>
      <c r="L41" s="159"/>
      <c r="M41" s="159"/>
      <c r="N41" s="159"/>
      <c r="O41" s="159"/>
      <c r="P41" s="159"/>
      <c r="Q41" s="159"/>
      <c r="R41" s="159"/>
      <c r="S41" s="159"/>
      <c r="T41" s="159"/>
      <c r="U41" s="159"/>
      <c r="V41" s="159"/>
    </row>
    <row r="42" ht="16.5" customHeight="1">
      <c r="A42" s="159"/>
      <c r="B42" s="159"/>
      <c r="C42" s="159"/>
      <c r="D42" s="159"/>
      <c r="E42" s="159"/>
      <c r="F42" s="159"/>
      <c r="G42" s="159"/>
      <c r="H42" s="159"/>
      <c r="I42" s="159"/>
      <c r="J42" s="159"/>
      <c r="K42" s="159"/>
      <c r="L42" s="159"/>
      <c r="M42" s="159"/>
      <c r="N42" s="159"/>
      <c r="O42" s="159"/>
      <c r="P42" s="159"/>
      <c r="Q42" s="159"/>
      <c r="R42" s="159"/>
      <c r="S42" s="159"/>
      <c r="T42" s="159"/>
      <c r="U42" s="159"/>
      <c r="V42" s="159"/>
    </row>
    <row r="43" ht="16.5" customHeight="1">
      <c r="A43" s="159"/>
      <c r="B43" s="159"/>
      <c r="C43" s="159"/>
      <c r="D43" s="159"/>
      <c r="E43" s="159"/>
      <c r="F43" s="159"/>
      <c r="G43" s="159"/>
      <c r="H43" s="159"/>
      <c r="I43" s="159"/>
      <c r="J43" s="159"/>
      <c r="K43" s="159"/>
      <c r="L43" s="159"/>
      <c r="M43" s="159"/>
      <c r="N43" s="159"/>
      <c r="O43" s="159"/>
      <c r="P43" s="159"/>
      <c r="Q43" s="159"/>
      <c r="R43" s="159"/>
      <c r="S43" s="159"/>
      <c r="T43" s="159"/>
      <c r="U43" s="159"/>
      <c r="V43" s="159"/>
    </row>
    <row r="44" ht="16.5" customHeight="1">
      <c r="A44" s="159"/>
      <c r="B44" s="159"/>
      <c r="C44" s="159"/>
      <c r="D44" s="159"/>
      <c r="E44" s="159"/>
      <c r="F44" s="159"/>
      <c r="G44" s="159"/>
      <c r="H44" s="159"/>
      <c r="I44" s="159"/>
      <c r="J44" s="159"/>
      <c r="K44" s="159"/>
      <c r="L44" s="159"/>
      <c r="M44" s="159"/>
      <c r="N44" s="159"/>
      <c r="O44" s="159"/>
      <c r="P44" s="159"/>
      <c r="Q44" s="159"/>
      <c r="R44" s="159"/>
      <c r="S44" s="159"/>
      <c r="T44" s="159"/>
      <c r="U44" s="159"/>
      <c r="V44" s="159"/>
    </row>
    <row r="45" ht="16.5" customHeight="1">
      <c r="A45" s="159"/>
      <c r="B45" s="159"/>
      <c r="C45" s="159"/>
      <c r="D45" s="159"/>
      <c r="E45" s="159"/>
      <c r="F45" s="159"/>
      <c r="G45" s="159"/>
      <c r="H45" s="159"/>
      <c r="I45" s="159"/>
      <c r="J45" s="159"/>
      <c r="K45" s="159"/>
      <c r="L45" s="159"/>
      <c r="M45" s="159"/>
      <c r="N45" s="159"/>
      <c r="O45" s="159"/>
      <c r="P45" s="159"/>
      <c r="Q45" s="159"/>
      <c r="R45" s="159"/>
      <c r="S45" s="159"/>
      <c r="T45" s="159"/>
      <c r="U45" s="159"/>
      <c r="V45" s="159"/>
    </row>
    <row r="46" ht="16.5" customHeight="1">
      <c r="A46" s="159"/>
      <c r="B46" s="159"/>
      <c r="C46" s="159"/>
      <c r="D46" s="159"/>
      <c r="E46" s="159"/>
      <c r="F46" s="159"/>
      <c r="G46" s="159"/>
      <c r="H46" s="159"/>
      <c r="I46" s="159"/>
      <c r="J46" s="159"/>
      <c r="K46" s="159"/>
      <c r="L46" s="159"/>
      <c r="M46" s="159"/>
      <c r="N46" s="159"/>
      <c r="O46" s="159"/>
      <c r="P46" s="159"/>
      <c r="Q46" s="159"/>
      <c r="R46" s="159"/>
      <c r="S46" s="159"/>
      <c r="T46" s="159"/>
      <c r="U46" s="159"/>
      <c r="V46" s="159"/>
    </row>
    <row r="47" ht="16.5" customHeight="1">
      <c r="A47" s="159"/>
      <c r="B47" s="159"/>
      <c r="C47" s="159"/>
      <c r="D47" s="159"/>
      <c r="E47" s="159"/>
      <c r="F47" s="159"/>
      <c r="G47" s="159"/>
      <c r="H47" s="159"/>
      <c r="I47" s="159"/>
      <c r="J47" s="159"/>
      <c r="K47" s="159"/>
      <c r="L47" s="159"/>
      <c r="M47" s="159"/>
      <c r="N47" s="159"/>
      <c r="O47" s="159"/>
      <c r="P47" s="159"/>
      <c r="Q47" s="159"/>
      <c r="R47" s="159"/>
      <c r="S47" s="159"/>
      <c r="T47" s="159"/>
      <c r="U47" s="159"/>
      <c r="V47" s="159"/>
    </row>
    <row r="48" ht="16.5" customHeight="1">
      <c r="A48" s="159"/>
      <c r="B48" s="159"/>
      <c r="C48" s="159"/>
      <c r="D48" s="159"/>
      <c r="E48" s="159"/>
      <c r="F48" s="159"/>
      <c r="G48" s="159"/>
      <c r="H48" s="159"/>
      <c r="I48" s="159"/>
      <c r="J48" s="159"/>
      <c r="K48" s="159"/>
      <c r="L48" s="159"/>
      <c r="M48" s="159"/>
      <c r="N48" s="159"/>
      <c r="O48" s="159"/>
      <c r="P48" s="159"/>
      <c r="Q48" s="159"/>
      <c r="R48" s="159"/>
      <c r="S48" s="159"/>
      <c r="T48" s="159"/>
      <c r="U48" s="159"/>
      <c r="V48" s="159"/>
    </row>
    <row r="49" ht="16.5" customHeight="1">
      <c r="A49" s="159"/>
      <c r="B49" s="159"/>
      <c r="C49" s="159"/>
      <c r="D49" s="159"/>
      <c r="E49" s="159"/>
      <c r="F49" s="159"/>
      <c r="G49" s="159"/>
      <c r="H49" s="159"/>
      <c r="I49" s="159"/>
      <c r="J49" s="159"/>
      <c r="K49" s="159"/>
      <c r="L49" s="159"/>
      <c r="M49" s="159"/>
      <c r="N49" s="159"/>
      <c r="O49" s="159"/>
      <c r="P49" s="159"/>
      <c r="Q49" s="159"/>
      <c r="R49" s="159"/>
      <c r="S49" s="159"/>
      <c r="T49" s="159"/>
      <c r="U49" s="159"/>
      <c r="V49" s="159"/>
    </row>
    <row r="50" ht="16.5" customHeight="1">
      <c r="A50" s="156"/>
      <c r="B50" s="170"/>
      <c r="C50" s="168"/>
      <c r="D50" s="159"/>
      <c r="E50" s="159"/>
      <c r="F50" s="159"/>
      <c r="G50" s="159"/>
      <c r="H50" s="159"/>
      <c r="I50" s="159"/>
      <c r="J50" s="159"/>
      <c r="K50" s="159"/>
      <c r="L50" s="159"/>
      <c r="M50" s="159"/>
      <c r="N50" s="159"/>
      <c r="O50" s="159"/>
      <c r="P50" s="159"/>
      <c r="Q50" s="159"/>
      <c r="R50" s="159"/>
      <c r="S50" s="159"/>
      <c r="T50" s="159"/>
      <c r="U50" s="159"/>
      <c r="V50" s="159"/>
    </row>
    <row r="51" ht="16.5" customHeight="1">
      <c r="A51" s="156"/>
      <c r="B51" s="170"/>
      <c r="C51" s="168"/>
      <c r="D51" s="159"/>
      <c r="E51" s="159"/>
      <c r="F51" s="159"/>
      <c r="G51" s="159"/>
      <c r="H51" s="159"/>
      <c r="I51" s="159"/>
      <c r="J51" s="159"/>
      <c r="K51" s="159"/>
      <c r="L51" s="159"/>
      <c r="M51" s="159"/>
      <c r="N51" s="159"/>
      <c r="O51" s="159"/>
      <c r="P51" s="159"/>
      <c r="Q51" s="159"/>
      <c r="R51" s="159"/>
      <c r="S51" s="159"/>
      <c r="T51" s="159"/>
      <c r="U51" s="159"/>
      <c r="V51" s="159"/>
    </row>
    <row r="52" ht="16.5" customHeight="1">
      <c r="A52" s="156"/>
      <c r="B52" s="170"/>
      <c r="C52" s="168"/>
      <c r="D52" s="159"/>
      <c r="E52" s="159"/>
      <c r="F52" s="159"/>
      <c r="G52" s="159"/>
      <c r="H52" s="159"/>
      <c r="I52" s="159"/>
      <c r="J52" s="159"/>
      <c r="K52" s="159"/>
      <c r="L52" s="159"/>
      <c r="M52" s="159"/>
      <c r="N52" s="159"/>
      <c r="O52" s="159"/>
      <c r="P52" s="159"/>
      <c r="Q52" s="159"/>
      <c r="R52" s="159"/>
      <c r="S52" s="159"/>
      <c r="T52" s="159"/>
      <c r="U52" s="159"/>
      <c r="V52" s="159"/>
    </row>
    <row r="53" ht="16.5" customHeight="1">
      <c r="A53" s="156"/>
      <c r="B53" s="170"/>
      <c r="C53" s="168"/>
      <c r="D53" s="159"/>
      <c r="E53" s="159"/>
      <c r="F53" s="159"/>
      <c r="G53" s="159"/>
      <c r="H53" s="159"/>
      <c r="I53" s="159"/>
      <c r="J53" s="159"/>
      <c r="K53" s="159"/>
      <c r="L53" s="159"/>
      <c r="M53" s="159"/>
      <c r="N53" s="159"/>
      <c r="O53" s="159"/>
      <c r="P53" s="159"/>
      <c r="Q53" s="159"/>
      <c r="R53" s="159"/>
      <c r="S53" s="159"/>
      <c r="T53" s="159"/>
      <c r="U53" s="159"/>
      <c r="V53" s="159"/>
    </row>
    <row r="54" ht="16.5" customHeight="1">
      <c r="A54" s="156"/>
      <c r="B54" s="170"/>
      <c r="C54" s="168"/>
      <c r="D54" s="159"/>
      <c r="E54" s="159"/>
      <c r="F54" s="159"/>
      <c r="G54" s="159"/>
      <c r="H54" s="159"/>
      <c r="I54" s="159"/>
      <c r="J54" s="159"/>
      <c r="K54" s="159"/>
      <c r="L54" s="159"/>
      <c r="M54" s="159"/>
      <c r="N54" s="159"/>
      <c r="O54" s="159"/>
      <c r="P54" s="159"/>
      <c r="Q54" s="159"/>
      <c r="R54" s="159"/>
      <c r="S54" s="159"/>
      <c r="T54" s="159"/>
      <c r="U54" s="159"/>
      <c r="V54" s="159"/>
    </row>
    <row r="55" ht="16.5" customHeight="1">
      <c r="A55" s="156"/>
      <c r="B55" s="170"/>
      <c r="C55" s="168"/>
      <c r="D55" s="159"/>
      <c r="E55" s="159"/>
      <c r="F55" s="159"/>
      <c r="G55" s="159"/>
      <c r="H55" s="159"/>
      <c r="I55" s="159"/>
      <c r="J55" s="159"/>
      <c r="K55" s="159"/>
      <c r="L55" s="159"/>
      <c r="M55" s="159"/>
      <c r="N55" s="159"/>
      <c r="O55" s="159"/>
      <c r="P55" s="159"/>
      <c r="Q55" s="159"/>
      <c r="R55" s="159"/>
      <c r="S55" s="159"/>
      <c r="T55" s="159"/>
      <c r="U55" s="159"/>
      <c r="V55" s="159"/>
    </row>
    <row r="56" ht="16.5" customHeight="1">
      <c r="A56" s="156"/>
      <c r="B56" s="170"/>
      <c r="C56" s="168"/>
      <c r="D56" s="159"/>
      <c r="E56" s="159"/>
      <c r="F56" s="159"/>
      <c r="G56" s="159"/>
      <c r="H56" s="159"/>
      <c r="I56" s="159"/>
      <c r="J56" s="159"/>
      <c r="K56" s="159"/>
      <c r="L56" s="159"/>
      <c r="M56" s="159"/>
      <c r="N56" s="159"/>
      <c r="O56" s="159"/>
      <c r="P56" s="159"/>
      <c r="Q56" s="159"/>
      <c r="R56" s="159"/>
      <c r="S56" s="159"/>
      <c r="T56" s="159"/>
      <c r="U56" s="159"/>
      <c r="V56" s="159"/>
    </row>
    <row r="57" ht="16.5" customHeight="1">
      <c r="A57" s="156"/>
      <c r="B57" s="170"/>
      <c r="C57" s="168"/>
      <c r="D57" s="159"/>
      <c r="E57" s="159"/>
      <c r="F57" s="159"/>
      <c r="G57" s="159"/>
      <c r="H57" s="159"/>
      <c r="I57" s="159"/>
      <c r="J57" s="159"/>
      <c r="K57" s="159"/>
      <c r="L57" s="159"/>
      <c r="M57" s="159"/>
      <c r="N57" s="159"/>
      <c r="O57" s="159"/>
      <c r="P57" s="159"/>
      <c r="Q57" s="159"/>
      <c r="R57" s="159"/>
      <c r="S57" s="159"/>
      <c r="T57" s="159"/>
      <c r="U57" s="159"/>
      <c r="V57" s="159"/>
    </row>
    <row r="58" ht="16.5" customHeight="1">
      <c r="A58" s="156"/>
      <c r="B58" s="170"/>
      <c r="C58" s="168"/>
      <c r="D58" s="159"/>
      <c r="E58" s="159"/>
      <c r="F58" s="159"/>
      <c r="G58" s="159"/>
      <c r="H58" s="159"/>
      <c r="I58" s="159"/>
      <c r="J58" s="159"/>
      <c r="K58" s="159"/>
      <c r="L58" s="159"/>
      <c r="M58" s="159"/>
      <c r="N58" s="159"/>
      <c r="O58" s="159"/>
      <c r="P58" s="159"/>
      <c r="Q58" s="159"/>
      <c r="R58" s="159"/>
      <c r="S58" s="159"/>
      <c r="T58" s="159"/>
      <c r="U58" s="159"/>
      <c r="V58" s="159"/>
    </row>
    <row r="59" ht="16.5" customHeight="1">
      <c r="A59" s="156"/>
      <c r="B59" s="170"/>
      <c r="C59" s="168"/>
      <c r="D59" s="159"/>
      <c r="E59" s="159"/>
      <c r="F59" s="159"/>
      <c r="G59" s="159"/>
      <c r="H59" s="159"/>
      <c r="I59" s="159"/>
      <c r="J59" s="159"/>
      <c r="K59" s="159"/>
      <c r="L59" s="159"/>
      <c r="M59" s="159"/>
      <c r="N59" s="159"/>
      <c r="O59" s="159"/>
      <c r="P59" s="159"/>
      <c r="Q59" s="159"/>
      <c r="R59" s="159"/>
      <c r="S59" s="159"/>
      <c r="T59" s="159"/>
      <c r="U59" s="159"/>
      <c r="V59" s="159"/>
    </row>
    <row r="60" ht="16.5" customHeight="1">
      <c r="A60" s="156"/>
      <c r="B60" s="170"/>
      <c r="C60" s="168"/>
      <c r="D60" s="159"/>
      <c r="E60" s="159"/>
      <c r="F60" s="159"/>
      <c r="G60" s="159"/>
      <c r="H60" s="159"/>
      <c r="I60" s="159"/>
      <c r="J60" s="159"/>
      <c r="K60" s="159"/>
      <c r="L60" s="159"/>
      <c r="M60" s="159"/>
      <c r="N60" s="159"/>
      <c r="O60" s="159"/>
      <c r="P60" s="159"/>
      <c r="Q60" s="159"/>
      <c r="R60" s="159"/>
      <c r="S60" s="159"/>
      <c r="T60" s="159"/>
      <c r="U60" s="159"/>
      <c r="V60" s="159"/>
    </row>
    <row r="61" ht="16.5" customHeight="1">
      <c r="A61" s="156"/>
      <c r="B61" s="170"/>
      <c r="C61" s="168"/>
      <c r="D61" s="159"/>
      <c r="E61" s="159"/>
      <c r="F61" s="159"/>
      <c r="G61" s="159"/>
      <c r="H61" s="159"/>
      <c r="I61" s="159"/>
      <c r="J61" s="159"/>
      <c r="K61" s="159"/>
      <c r="L61" s="159"/>
      <c r="M61" s="159"/>
      <c r="N61" s="159"/>
      <c r="O61" s="159"/>
      <c r="P61" s="159"/>
      <c r="Q61" s="159"/>
      <c r="R61" s="159"/>
      <c r="S61" s="159"/>
      <c r="T61" s="159"/>
      <c r="U61" s="159"/>
      <c r="V61" s="159"/>
    </row>
    <row r="62" ht="16.5" customHeight="1">
      <c r="A62" s="156"/>
      <c r="B62" s="170"/>
      <c r="C62" s="168"/>
      <c r="D62" s="159"/>
      <c r="E62" s="159"/>
      <c r="F62" s="159"/>
      <c r="G62" s="159"/>
      <c r="H62" s="159"/>
      <c r="I62" s="159"/>
      <c r="J62" s="159"/>
      <c r="K62" s="159"/>
      <c r="L62" s="159"/>
      <c r="M62" s="159"/>
      <c r="N62" s="159"/>
      <c r="O62" s="159"/>
      <c r="P62" s="159"/>
      <c r="Q62" s="159"/>
      <c r="R62" s="159"/>
      <c r="S62" s="159"/>
      <c r="T62" s="159"/>
      <c r="U62" s="159"/>
      <c r="V62" s="159"/>
    </row>
    <row r="63" ht="16.5" customHeight="1">
      <c r="A63" s="156"/>
      <c r="B63" s="170"/>
      <c r="C63" s="168"/>
      <c r="D63" s="159"/>
      <c r="E63" s="159"/>
      <c r="F63" s="159"/>
      <c r="G63" s="159"/>
      <c r="H63" s="159"/>
      <c r="I63" s="159"/>
      <c r="J63" s="159"/>
      <c r="K63" s="159"/>
      <c r="L63" s="159"/>
      <c r="M63" s="159"/>
      <c r="N63" s="159"/>
      <c r="O63" s="159"/>
      <c r="P63" s="159"/>
      <c r="Q63" s="159"/>
      <c r="R63" s="159"/>
      <c r="S63" s="159"/>
      <c r="T63" s="159"/>
      <c r="U63" s="159"/>
      <c r="V63" s="159"/>
    </row>
    <row r="64" ht="16.5" customHeight="1">
      <c r="A64" s="156"/>
      <c r="B64" s="170"/>
      <c r="C64" s="168"/>
      <c r="D64" s="159"/>
      <c r="E64" s="159"/>
      <c r="F64" s="159"/>
      <c r="G64" s="159"/>
      <c r="H64" s="159"/>
      <c r="I64" s="159"/>
      <c r="J64" s="159"/>
      <c r="K64" s="159"/>
      <c r="L64" s="159"/>
      <c r="M64" s="159"/>
      <c r="N64" s="159"/>
      <c r="O64" s="159"/>
      <c r="P64" s="159"/>
      <c r="Q64" s="159"/>
      <c r="R64" s="159"/>
      <c r="S64" s="159"/>
      <c r="T64" s="159"/>
      <c r="U64" s="159"/>
      <c r="V64" s="159"/>
    </row>
    <row r="65" ht="16.5" customHeight="1">
      <c r="A65" s="156"/>
      <c r="B65" s="170"/>
      <c r="C65" s="168"/>
      <c r="D65" s="159"/>
      <c r="E65" s="159"/>
      <c r="F65" s="159"/>
      <c r="G65" s="159"/>
      <c r="H65" s="159"/>
      <c r="I65" s="159"/>
      <c r="J65" s="159"/>
      <c r="K65" s="159"/>
      <c r="L65" s="159"/>
      <c r="M65" s="159"/>
      <c r="N65" s="159"/>
      <c r="O65" s="159"/>
      <c r="P65" s="159"/>
      <c r="Q65" s="159"/>
      <c r="R65" s="159"/>
      <c r="S65" s="159"/>
      <c r="T65" s="159"/>
      <c r="U65" s="159"/>
      <c r="V65" s="159"/>
    </row>
    <row r="66" ht="16.5" customHeight="1">
      <c r="A66" s="156"/>
      <c r="B66" s="170"/>
      <c r="C66" s="168"/>
      <c r="D66" s="159"/>
      <c r="E66" s="159"/>
      <c r="F66" s="159"/>
      <c r="G66" s="159"/>
      <c r="H66" s="159"/>
      <c r="I66" s="159"/>
      <c r="J66" s="159"/>
      <c r="K66" s="159"/>
      <c r="L66" s="159"/>
      <c r="M66" s="159"/>
      <c r="N66" s="159"/>
      <c r="O66" s="159"/>
      <c r="P66" s="159"/>
      <c r="Q66" s="159"/>
      <c r="R66" s="159"/>
      <c r="S66" s="159"/>
      <c r="T66" s="159"/>
      <c r="U66" s="159"/>
      <c r="V66" s="159"/>
    </row>
    <row r="67" ht="16.5" customHeight="1">
      <c r="A67" s="156"/>
      <c r="B67" s="170"/>
      <c r="C67" s="168"/>
      <c r="D67" s="159"/>
      <c r="E67" s="159"/>
      <c r="F67" s="159"/>
      <c r="G67" s="159"/>
      <c r="H67" s="159"/>
      <c r="I67" s="159"/>
      <c r="J67" s="159"/>
      <c r="K67" s="159"/>
      <c r="L67" s="159"/>
      <c r="M67" s="159"/>
      <c r="N67" s="159"/>
      <c r="O67" s="159"/>
      <c r="P67" s="159"/>
      <c r="Q67" s="159"/>
      <c r="R67" s="159"/>
      <c r="S67" s="159"/>
      <c r="T67" s="159"/>
      <c r="U67" s="159"/>
      <c r="V67" s="159"/>
    </row>
    <row r="68" ht="16.5" customHeight="1">
      <c r="A68" s="156"/>
      <c r="B68" s="170"/>
      <c r="C68" s="168"/>
      <c r="D68" s="159"/>
      <c r="E68" s="159"/>
      <c r="F68" s="159"/>
      <c r="G68" s="159"/>
      <c r="H68" s="159"/>
      <c r="I68" s="159"/>
      <c r="J68" s="159"/>
      <c r="K68" s="159"/>
      <c r="L68" s="159"/>
      <c r="M68" s="159"/>
      <c r="N68" s="159"/>
      <c r="O68" s="159"/>
      <c r="P68" s="159"/>
      <c r="Q68" s="159"/>
      <c r="R68" s="159"/>
      <c r="S68" s="159"/>
      <c r="T68" s="159"/>
      <c r="U68" s="159"/>
      <c r="V68" s="159"/>
    </row>
    <row r="69" ht="16.5" customHeight="1">
      <c r="A69" s="156"/>
      <c r="B69" s="170"/>
      <c r="C69" s="168"/>
      <c r="D69" s="159"/>
      <c r="E69" s="159"/>
      <c r="F69" s="159"/>
      <c r="G69" s="159"/>
      <c r="H69" s="159"/>
      <c r="I69" s="159"/>
      <c r="J69" s="159"/>
      <c r="K69" s="159"/>
      <c r="L69" s="159"/>
      <c r="M69" s="159"/>
      <c r="N69" s="159"/>
      <c r="O69" s="159"/>
      <c r="P69" s="159"/>
      <c r="Q69" s="159"/>
      <c r="R69" s="159"/>
      <c r="S69" s="159"/>
      <c r="T69" s="159"/>
      <c r="U69" s="159"/>
      <c r="V69" s="159"/>
    </row>
    <row r="70" ht="16.5" customHeight="1">
      <c r="A70" s="156"/>
      <c r="B70" s="170"/>
      <c r="C70" s="168"/>
      <c r="D70" s="159"/>
      <c r="E70" s="159"/>
      <c r="F70" s="159"/>
      <c r="G70" s="159"/>
      <c r="H70" s="159"/>
      <c r="I70" s="159"/>
      <c r="J70" s="159"/>
      <c r="K70" s="159"/>
      <c r="L70" s="159"/>
      <c r="M70" s="159"/>
      <c r="N70" s="159"/>
      <c r="O70" s="159"/>
      <c r="P70" s="159"/>
      <c r="Q70" s="159"/>
      <c r="R70" s="159"/>
      <c r="S70" s="159"/>
      <c r="T70" s="159"/>
      <c r="U70" s="159"/>
      <c r="V70" s="159"/>
    </row>
    <row r="71" ht="16.5" customHeight="1">
      <c r="A71" s="156"/>
      <c r="B71" s="170"/>
      <c r="C71" s="168"/>
      <c r="D71" s="159"/>
      <c r="E71" s="159"/>
      <c r="F71" s="159"/>
      <c r="G71" s="159"/>
      <c r="H71" s="159"/>
      <c r="I71" s="159"/>
      <c r="J71" s="159"/>
      <c r="K71" s="159"/>
      <c r="L71" s="159"/>
      <c r="M71" s="159"/>
      <c r="N71" s="159"/>
      <c r="O71" s="159"/>
      <c r="P71" s="159"/>
      <c r="Q71" s="159"/>
      <c r="R71" s="159"/>
      <c r="S71" s="159"/>
      <c r="T71" s="159"/>
      <c r="U71" s="159"/>
      <c r="V71" s="159"/>
    </row>
    <row r="72" ht="16.5" customHeight="1">
      <c r="A72" s="156"/>
      <c r="B72" s="170"/>
      <c r="C72" s="168"/>
      <c r="D72" s="159"/>
      <c r="E72" s="159"/>
      <c r="F72" s="159"/>
      <c r="G72" s="159"/>
      <c r="H72" s="159"/>
      <c r="I72" s="159"/>
      <c r="J72" s="159"/>
      <c r="K72" s="159"/>
      <c r="L72" s="159"/>
      <c r="M72" s="159"/>
      <c r="N72" s="159"/>
      <c r="O72" s="159"/>
      <c r="P72" s="159"/>
      <c r="Q72" s="159"/>
      <c r="R72" s="159"/>
      <c r="S72" s="159"/>
      <c r="T72" s="159"/>
      <c r="U72" s="159"/>
      <c r="V72" s="159"/>
    </row>
    <row r="73" ht="16.5" customHeight="1">
      <c r="A73" s="156"/>
      <c r="B73" s="170"/>
      <c r="C73" s="168"/>
      <c r="D73" s="159"/>
      <c r="E73" s="159"/>
      <c r="F73" s="159"/>
      <c r="G73" s="159"/>
      <c r="H73" s="159"/>
      <c r="I73" s="159"/>
      <c r="J73" s="159"/>
      <c r="K73" s="159"/>
      <c r="L73" s="159"/>
      <c r="M73" s="159"/>
      <c r="N73" s="159"/>
      <c r="O73" s="159"/>
      <c r="P73" s="159"/>
      <c r="Q73" s="159"/>
      <c r="R73" s="159"/>
      <c r="S73" s="159"/>
      <c r="T73" s="159"/>
      <c r="U73" s="159"/>
      <c r="V73" s="159"/>
    </row>
    <row r="74" ht="16.5" customHeight="1">
      <c r="A74" s="156"/>
      <c r="B74" s="170"/>
      <c r="C74" s="168"/>
      <c r="D74" s="159"/>
      <c r="E74" s="159"/>
      <c r="F74" s="159"/>
      <c r="G74" s="159"/>
      <c r="H74" s="159"/>
      <c r="I74" s="159"/>
      <c r="J74" s="159"/>
      <c r="K74" s="159"/>
      <c r="L74" s="159"/>
      <c r="M74" s="159"/>
      <c r="N74" s="159"/>
      <c r="O74" s="159"/>
      <c r="P74" s="159"/>
      <c r="Q74" s="159"/>
      <c r="R74" s="159"/>
      <c r="S74" s="159"/>
      <c r="T74" s="159"/>
      <c r="U74" s="159"/>
      <c r="V74" s="159"/>
    </row>
    <row r="75" ht="16.5" customHeight="1">
      <c r="A75" s="156"/>
      <c r="B75" s="170"/>
      <c r="C75" s="168"/>
      <c r="D75" s="159"/>
      <c r="E75" s="159"/>
      <c r="F75" s="159"/>
      <c r="G75" s="159"/>
      <c r="H75" s="159"/>
      <c r="I75" s="159"/>
      <c r="J75" s="159"/>
      <c r="K75" s="159"/>
      <c r="L75" s="159"/>
      <c r="M75" s="159"/>
      <c r="N75" s="159"/>
      <c r="O75" s="159"/>
      <c r="P75" s="159"/>
      <c r="Q75" s="159"/>
      <c r="R75" s="159"/>
      <c r="S75" s="159"/>
      <c r="T75" s="159"/>
      <c r="U75" s="159"/>
      <c r="V75" s="159"/>
    </row>
    <row r="76" ht="16.5" customHeight="1">
      <c r="A76" s="156"/>
      <c r="B76" s="170"/>
      <c r="C76" s="168"/>
      <c r="D76" s="159"/>
      <c r="E76" s="159"/>
      <c r="F76" s="159"/>
      <c r="G76" s="159"/>
      <c r="H76" s="159"/>
      <c r="I76" s="159"/>
      <c r="J76" s="159"/>
      <c r="K76" s="159"/>
      <c r="L76" s="159"/>
      <c r="M76" s="159"/>
      <c r="N76" s="159"/>
      <c r="O76" s="159"/>
      <c r="P76" s="159"/>
      <c r="Q76" s="159"/>
      <c r="R76" s="159"/>
      <c r="S76" s="159"/>
      <c r="T76" s="159"/>
      <c r="U76" s="159"/>
      <c r="V76" s="159"/>
    </row>
    <row r="77" ht="16.5" customHeight="1">
      <c r="A77" s="156"/>
      <c r="B77" s="170"/>
      <c r="C77" s="168"/>
      <c r="D77" s="159"/>
      <c r="E77" s="159"/>
      <c r="F77" s="159"/>
      <c r="G77" s="159"/>
      <c r="H77" s="159"/>
      <c r="I77" s="159"/>
      <c r="J77" s="159"/>
      <c r="K77" s="159"/>
      <c r="L77" s="159"/>
      <c r="M77" s="159"/>
      <c r="N77" s="159"/>
      <c r="O77" s="159"/>
      <c r="P77" s="159"/>
      <c r="Q77" s="159"/>
      <c r="R77" s="159"/>
      <c r="S77" s="159"/>
      <c r="T77" s="159"/>
      <c r="U77" s="159"/>
      <c r="V77" s="159"/>
    </row>
    <row r="78" ht="16.5" customHeight="1">
      <c r="A78" s="156"/>
      <c r="B78" s="170"/>
      <c r="C78" s="168"/>
      <c r="D78" s="159"/>
      <c r="E78" s="159"/>
      <c r="F78" s="159"/>
      <c r="G78" s="159"/>
      <c r="H78" s="159"/>
      <c r="I78" s="159"/>
      <c r="J78" s="159"/>
      <c r="K78" s="159"/>
      <c r="L78" s="159"/>
      <c r="M78" s="159"/>
      <c r="N78" s="159"/>
      <c r="O78" s="159"/>
      <c r="P78" s="159"/>
      <c r="Q78" s="159"/>
      <c r="R78" s="159"/>
      <c r="S78" s="159"/>
      <c r="T78" s="159"/>
      <c r="U78" s="159"/>
      <c r="V78" s="159"/>
    </row>
    <row r="79" ht="16.5" customHeight="1">
      <c r="A79" s="156"/>
      <c r="B79" s="170"/>
      <c r="C79" s="168"/>
      <c r="D79" s="159"/>
      <c r="E79" s="159"/>
      <c r="F79" s="159"/>
      <c r="G79" s="159"/>
      <c r="H79" s="159"/>
      <c r="I79" s="159"/>
      <c r="J79" s="159"/>
      <c r="K79" s="159"/>
      <c r="L79" s="159"/>
      <c r="M79" s="159"/>
      <c r="N79" s="159"/>
      <c r="O79" s="159"/>
      <c r="P79" s="159"/>
      <c r="Q79" s="159"/>
      <c r="R79" s="159"/>
      <c r="S79" s="159"/>
      <c r="T79" s="159"/>
      <c r="U79" s="159"/>
      <c r="V79" s="159"/>
    </row>
    <row r="80" ht="16.5" customHeight="1">
      <c r="A80" s="156"/>
      <c r="B80" s="170"/>
      <c r="C80" s="168"/>
      <c r="D80" s="159"/>
      <c r="E80" s="159"/>
      <c r="F80" s="159"/>
      <c r="G80" s="159"/>
      <c r="H80" s="159"/>
      <c r="I80" s="159"/>
      <c r="J80" s="159"/>
      <c r="K80" s="159"/>
      <c r="L80" s="159"/>
      <c r="M80" s="159"/>
      <c r="N80" s="159"/>
      <c r="O80" s="159"/>
      <c r="P80" s="159"/>
      <c r="Q80" s="159"/>
      <c r="R80" s="159"/>
      <c r="S80" s="159"/>
      <c r="T80" s="159"/>
      <c r="U80" s="159"/>
      <c r="V80" s="159"/>
    </row>
    <row r="81" ht="16.5" customHeight="1">
      <c r="A81" s="156"/>
      <c r="B81" s="170"/>
      <c r="C81" s="168"/>
      <c r="D81" s="159"/>
      <c r="E81" s="159"/>
      <c r="F81" s="159"/>
      <c r="G81" s="159"/>
      <c r="H81" s="159"/>
      <c r="I81" s="159"/>
      <c r="J81" s="159"/>
      <c r="K81" s="159"/>
      <c r="L81" s="159"/>
      <c r="M81" s="159"/>
      <c r="N81" s="159"/>
      <c r="O81" s="159"/>
      <c r="P81" s="159"/>
      <c r="Q81" s="159"/>
      <c r="R81" s="159"/>
      <c r="S81" s="159"/>
      <c r="T81" s="159"/>
      <c r="U81" s="159"/>
      <c r="V81" s="159"/>
    </row>
    <row r="82" ht="16.5" customHeight="1">
      <c r="A82" s="156"/>
      <c r="B82" s="170"/>
      <c r="C82" s="168"/>
      <c r="D82" s="159"/>
      <c r="E82" s="159"/>
      <c r="F82" s="159"/>
      <c r="G82" s="159"/>
      <c r="H82" s="159"/>
      <c r="I82" s="159"/>
      <c r="J82" s="159"/>
      <c r="K82" s="159"/>
      <c r="L82" s="159"/>
      <c r="M82" s="159"/>
      <c r="N82" s="159"/>
      <c r="O82" s="159"/>
      <c r="P82" s="159"/>
      <c r="Q82" s="159"/>
      <c r="R82" s="159"/>
      <c r="S82" s="159"/>
      <c r="T82" s="159"/>
      <c r="U82" s="159"/>
      <c r="V82" s="159"/>
    </row>
    <row r="83" ht="16.5" customHeight="1">
      <c r="A83" s="156"/>
      <c r="B83" s="170"/>
      <c r="C83" s="168"/>
      <c r="D83" s="159"/>
      <c r="E83" s="159"/>
      <c r="F83" s="159"/>
      <c r="G83" s="159"/>
      <c r="H83" s="159"/>
      <c r="I83" s="159"/>
      <c r="J83" s="159"/>
      <c r="K83" s="159"/>
      <c r="L83" s="159"/>
      <c r="M83" s="159"/>
      <c r="N83" s="159"/>
      <c r="O83" s="159"/>
      <c r="P83" s="159"/>
      <c r="Q83" s="159"/>
      <c r="R83" s="159"/>
      <c r="S83" s="159"/>
      <c r="T83" s="159"/>
      <c r="U83" s="159"/>
      <c r="V83" s="159"/>
    </row>
    <row r="84" ht="16.5" customHeight="1">
      <c r="A84" s="156"/>
      <c r="B84" s="170"/>
      <c r="C84" s="168"/>
      <c r="D84" s="159"/>
      <c r="E84" s="159"/>
      <c r="F84" s="159"/>
      <c r="G84" s="159"/>
      <c r="H84" s="159"/>
      <c r="I84" s="159"/>
      <c r="J84" s="159"/>
      <c r="K84" s="159"/>
      <c r="L84" s="159"/>
      <c r="M84" s="159"/>
      <c r="N84" s="159"/>
      <c r="O84" s="159"/>
      <c r="P84" s="159"/>
      <c r="Q84" s="159"/>
      <c r="R84" s="159"/>
      <c r="S84" s="159"/>
      <c r="T84" s="159"/>
      <c r="U84" s="159"/>
      <c r="V84" s="159"/>
    </row>
    <row r="85" ht="16.5" customHeight="1">
      <c r="A85" s="156"/>
      <c r="B85" s="170"/>
      <c r="C85" s="168"/>
      <c r="D85" s="159"/>
      <c r="E85" s="159"/>
      <c r="F85" s="159"/>
      <c r="G85" s="159"/>
      <c r="H85" s="159"/>
      <c r="I85" s="159"/>
      <c r="J85" s="159"/>
      <c r="K85" s="159"/>
      <c r="L85" s="159"/>
      <c r="M85" s="159"/>
      <c r="N85" s="159"/>
      <c r="O85" s="159"/>
      <c r="P85" s="159"/>
      <c r="Q85" s="159"/>
      <c r="R85" s="159"/>
      <c r="S85" s="159"/>
      <c r="T85" s="159"/>
      <c r="U85" s="159"/>
      <c r="V85" s="159"/>
    </row>
    <row r="86" ht="16.5" customHeight="1">
      <c r="A86" s="156"/>
      <c r="B86" s="170"/>
      <c r="C86" s="168"/>
      <c r="D86" s="159"/>
      <c r="E86" s="159"/>
      <c r="F86" s="159"/>
      <c r="G86" s="159"/>
      <c r="H86" s="159"/>
      <c r="I86" s="159"/>
      <c r="J86" s="159"/>
      <c r="K86" s="159"/>
      <c r="L86" s="159"/>
      <c r="M86" s="159"/>
      <c r="N86" s="159"/>
      <c r="O86" s="159"/>
      <c r="P86" s="159"/>
      <c r="Q86" s="159"/>
      <c r="R86" s="159"/>
      <c r="S86" s="159"/>
      <c r="T86" s="159"/>
      <c r="U86" s="159"/>
      <c r="V86" s="159"/>
    </row>
    <row r="87" ht="16.5" customHeight="1">
      <c r="A87" s="156"/>
      <c r="B87" s="170"/>
      <c r="C87" s="168"/>
      <c r="D87" s="159"/>
      <c r="E87" s="159"/>
      <c r="F87" s="159"/>
      <c r="G87" s="159"/>
      <c r="H87" s="159"/>
      <c r="I87" s="159"/>
      <c r="J87" s="159"/>
      <c r="K87" s="159"/>
      <c r="L87" s="159"/>
      <c r="M87" s="159"/>
      <c r="N87" s="159"/>
      <c r="O87" s="159"/>
      <c r="P87" s="159"/>
      <c r="Q87" s="159"/>
      <c r="R87" s="159"/>
      <c r="S87" s="159"/>
      <c r="T87" s="159"/>
      <c r="U87" s="159"/>
      <c r="V87" s="159"/>
    </row>
    <row r="88" ht="16.5" customHeight="1">
      <c r="A88" s="156"/>
      <c r="B88" s="170"/>
      <c r="C88" s="168"/>
      <c r="D88" s="159"/>
      <c r="E88" s="159"/>
      <c r="F88" s="159"/>
      <c r="G88" s="159"/>
      <c r="H88" s="159"/>
      <c r="I88" s="159"/>
      <c r="J88" s="159"/>
      <c r="K88" s="159"/>
      <c r="L88" s="159"/>
      <c r="M88" s="159"/>
      <c r="N88" s="159"/>
      <c r="O88" s="159"/>
      <c r="P88" s="159"/>
      <c r="Q88" s="159"/>
      <c r="R88" s="159"/>
      <c r="S88" s="159"/>
      <c r="T88" s="159"/>
      <c r="U88" s="159"/>
      <c r="V88" s="159"/>
    </row>
    <row r="89" ht="16.5" customHeight="1">
      <c r="A89" s="156"/>
      <c r="B89" s="170"/>
      <c r="C89" s="168"/>
      <c r="D89" s="159"/>
      <c r="E89" s="159"/>
      <c r="F89" s="159"/>
      <c r="G89" s="159"/>
      <c r="H89" s="159"/>
      <c r="I89" s="159"/>
      <c r="J89" s="159"/>
      <c r="K89" s="159"/>
      <c r="L89" s="159"/>
      <c r="M89" s="159"/>
      <c r="N89" s="159"/>
      <c r="O89" s="159"/>
      <c r="P89" s="159"/>
      <c r="Q89" s="159"/>
      <c r="R89" s="159"/>
      <c r="S89" s="159"/>
      <c r="T89" s="159"/>
      <c r="U89" s="159"/>
      <c r="V89" s="159"/>
    </row>
    <row r="90" ht="16.5" customHeight="1">
      <c r="A90" s="156"/>
      <c r="B90" s="170"/>
      <c r="C90" s="168"/>
      <c r="D90" s="159"/>
      <c r="E90" s="159"/>
      <c r="F90" s="159"/>
      <c r="G90" s="159"/>
      <c r="H90" s="159"/>
      <c r="I90" s="159"/>
      <c r="J90" s="159"/>
      <c r="K90" s="159"/>
      <c r="L90" s="159"/>
      <c r="M90" s="159"/>
      <c r="N90" s="159"/>
      <c r="O90" s="159"/>
      <c r="P90" s="159"/>
      <c r="Q90" s="159"/>
      <c r="R90" s="159"/>
      <c r="S90" s="159"/>
      <c r="T90" s="159"/>
      <c r="U90" s="159"/>
      <c r="V90" s="159"/>
    </row>
    <row r="91" ht="16.5" customHeight="1">
      <c r="A91" s="156"/>
      <c r="B91" s="170"/>
      <c r="C91" s="168"/>
      <c r="D91" s="159"/>
      <c r="E91" s="159"/>
      <c r="F91" s="159"/>
      <c r="G91" s="159"/>
      <c r="H91" s="159"/>
      <c r="I91" s="159"/>
      <c r="J91" s="159"/>
      <c r="K91" s="159"/>
      <c r="L91" s="159"/>
      <c r="M91" s="159"/>
      <c r="N91" s="159"/>
      <c r="O91" s="159"/>
      <c r="P91" s="159"/>
      <c r="Q91" s="159"/>
      <c r="R91" s="159"/>
      <c r="S91" s="159"/>
      <c r="T91" s="159"/>
      <c r="U91" s="159"/>
      <c r="V91" s="159"/>
    </row>
    <row r="92" ht="16.5" customHeight="1">
      <c r="A92" s="156"/>
      <c r="B92" s="170"/>
      <c r="C92" s="168"/>
      <c r="D92" s="159"/>
      <c r="E92" s="159"/>
      <c r="F92" s="159"/>
      <c r="G92" s="159"/>
      <c r="H92" s="159"/>
      <c r="I92" s="159"/>
      <c r="J92" s="159"/>
      <c r="K92" s="159"/>
      <c r="L92" s="159"/>
      <c r="M92" s="159"/>
      <c r="N92" s="159"/>
      <c r="O92" s="159"/>
      <c r="P92" s="159"/>
      <c r="Q92" s="159"/>
      <c r="R92" s="159"/>
      <c r="S92" s="159"/>
      <c r="T92" s="159"/>
      <c r="U92" s="159"/>
      <c r="V92" s="159"/>
    </row>
    <row r="93" ht="16.5" customHeight="1">
      <c r="A93" s="156"/>
      <c r="B93" s="170"/>
      <c r="C93" s="168"/>
      <c r="D93" s="159"/>
      <c r="E93" s="159"/>
      <c r="F93" s="159"/>
      <c r="G93" s="159"/>
      <c r="H93" s="159"/>
      <c r="I93" s="159"/>
      <c r="J93" s="159"/>
      <c r="K93" s="159"/>
      <c r="L93" s="159"/>
      <c r="M93" s="159"/>
      <c r="N93" s="159"/>
      <c r="O93" s="159"/>
      <c r="P93" s="159"/>
      <c r="Q93" s="159"/>
      <c r="R93" s="159"/>
      <c r="S93" s="159"/>
      <c r="T93" s="159"/>
      <c r="U93" s="159"/>
      <c r="V93" s="159"/>
    </row>
    <row r="94" ht="16.5" customHeight="1">
      <c r="A94" s="156"/>
      <c r="B94" s="170"/>
      <c r="C94" s="168"/>
      <c r="D94" s="159"/>
      <c r="E94" s="159"/>
      <c r="F94" s="159"/>
      <c r="G94" s="159"/>
      <c r="H94" s="159"/>
      <c r="I94" s="159"/>
      <c r="J94" s="159"/>
      <c r="K94" s="159"/>
      <c r="L94" s="159"/>
      <c r="M94" s="159"/>
      <c r="N94" s="159"/>
      <c r="O94" s="159"/>
      <c r="P94" s="159"/>
      <c r="Q94" s="159"/>
      <c r="R94" s="159"/>
      <c r="S94" s="159"/>
      <c r="T94" s="159"/>
      <c r="U94" s="159"/>
      <c r="V94" s="159"/>
    </row>
    <row r="95" ht="16.5" customHeight="1">
      <c r="A95" s="156"/>
      <c r="B95" s="170"/>
      <c r="C95" s="168"/>
      <c r="D95" s="159"/>
      <c r="E95" s="159"/>
      <c r="F95" s="159"/>
      <c r="G95" s="159"/>
      <c r="H95" s="159"/>
      <c r="I95" s="159"/>
      <c r="J95" s="159"/>
      <c r="K95" s="159"/>
      <c r="L95" s="159"/>
      <c r="M95" s="159"/>
      <c r="N95" s="159"/>
      <c r="O95" s="159"/>
      <c r="P95" s="159"/>
      <c r="Q95" s="159"/>
      <c r="R95" s="159"/>
      <c r="S95" s="159"/>
      <c r="T95" s="159"/>
      <c r="U95" s="159"/>
      <c r="V95" s="159"/>
    </row>
    <row r="96" ht="16.5" customHeight="1">
      <c r="A96" s="156"/>
      <c r="B96" s="170"/>
      <c r="C96" s="168"/>
      <c r="D96" s="159"/>
      <c r="E96" s="159"/>
      <c r="F96" s="159"/>
      <c r="G96" s="159"/>
      <c r="H96" s="159"/>
      <c r="I96" s="159"/>
      <c r="J96" s="159"/>
      <c r="K96" s="159"/>
      <c r="L96" s="159"/>
      <c r="M96" s="159"/>
      <c r="N96" s="159"/>
      <c r="O96" s="159"/>
      <c r="P96" s="159"/>
      <c r="Q96" s="159"/>
      <c r="R96" s="159"/>
      <c r="S96" s="159"/>
      <c r="T96" s="159"/>
      <c r="U96" s="159"/>
      <c r="V96" s="159"/>
    </row>
    <row r="97" ht="16.5" customHeight="1">
      <c r="A97" s="156"/>
      <c r="B97" s="170"/>
      <c r="C97" s="168"/>
      <c r="D97" s="159"/>
      <c r="E97" s="159"/>
      <c r="F97" s="159"/>
      <c r="G97" s="159"/>
      <c r="H97" s="159"/>
      <c r="I97" s="159"/>
      <c r="J97" s="159"/>
      <c r="K97" s="159"/>
      <c r="L97" s="159"/>
      <c r="M97" s="159"/>
      <c r="N97" s="159"/>
      <c r="O97" s="159"/>
      <c r="P97" s="159"/>
      <c r="Q97" s="159"/>
      <c r="R97" s="159"/>
      <c r="S97" s="159"/>
      <c r="T97" s="159"/>
      <c r="U97" s="159"/>
      <c r="V97" s="159"/>
    </row>
    <row r="98" ht="16.5" customHeight="1">
      <c r="A98" s="156"/>
      <c r="B98" s="170"/>
      <c r="C98" s="168"/>
      <c r="D98" s="159"/>
      <c r="E98" s="159"/>
      <c r="F98" s="159"/>
      <c r="G98" s="159"/>
      <c r="H98" s="159"/>
      <c r="I98" s="159"/>
      <c r="J98" s="159"/>
      <c r="K98" s="159"/>
      <c r="L98" s="159"/>
      <c r="M98" s="159"/>
      <c r="N98" s="159"/>
      <c r="O98" s="159"/>
      <c r="P98" s="159"/>
      <c r="Q98" s="159"/>
      <c r="R98" s="159"/>
      <c r="S98" s="159"/>
      <c r="T98" s="159"/>
      <c r="U98" s="159"/>
      <c r="V98" s="159"/>
    </row>
    <row r="99" ht="16.5" customHeight="1">
      <c r="A99" s="156"/>
      <c r="B99" s="170"/>
      <c r="C99" s="168"/>
      <c r="D99" s="159"/>
      <c r="E99" s="159"/>
      <c r="F99" s="159"/>
      <c r="G99" s="159"/>
      <c r="H99" s="159"/>
      <c r="I99" s="159"/>
      <c r="J99" s="159"/>
      <c r="K99" s="159"/>
      <c r="L99" s="159"/>
      <c r="M99" s="159"/>
      <c r="N99" s="159"/>
      <c r="O99" s="159"/>
      <c r="P99" s="159"/>
      <c r="Q99" s="159"/>
      <c r="R99" s="159"/>
      <c r="S99" s="159"/>
      <c r="T99" s="159"/>
      <c r="U99" s="159"/>
      <c r="V99" s="159"/>
    </row>
    <row r="100" ht="16.5" customHeight="1">
      <c r="A100" s="156"/>
      <c r="B100" s="170"/>
      <c r="C100" s="168"/>
      <c r="D100" s="159"/>
      <c r="E100" s="159"/>
      <c r="F100" s="159"/>
      <c r="G100" s="159"/>
      <c r="H100" s="159"/>
      <c r="I100" s="159"/>
      <c r="J100" s="159"/>
      <c r="K100" s="159"/>
      <c r="L100" s="159"/>
      <c r="M100" s="159"/>
      <c r="N100" s="159"/>
      <c r="O100" s="159"/>
      <c r="P100" s="159"/>
      <c r="Q100" s="159"/>
      <c r="R100" s="159"/>
      <c r="S100" s="159"/>
      <c r="T100" s="159"/>
      <c r="U100" s="159"/>
      <c r="V100" s="159"/>
    </row>
    <row r="101" ht="16.5" customHeight="1">
      <c r="A101" s="156"/>
      <c r="B101" s="170"/>
      <c r="C101" s="168"/>
      <c r="D101" s="159"/>
      <c r="E101" s="159"/>
      <c r="F101" s="159"/>
      <c r="G101" s="159"/>
      <c r="H101" s="159"/>
      <c r="I101" s="159"/>
      <c r="J101" s="159"/>
      <c r="K101" s="159"/>
      <c r="L101" s="159"/>
      <c r="M101" s="159"/>
      <c r="N101" s="159"/>
      <c r="O101" s="159"/>
      <c r="P101" s="159"/>
      <c r="Q101" s="159"/>
      <c r="R101" s="159"/>
      <c r="S101" s="159"/>
      <c r="T101" s="159"/>
      <c r="U101" s="159"/>
      <c r="V101" s="159"/>
    </row>
    <row r="102" ht="16.5" customHeight="1">
      <c r="A102" s="156"/>
      <c r="B102" s="170"/>
      <c r="C102" s="168"/>
      <c r="D102" s="159"/>
      <c r="E102" s="159"/>
      <c r="F102" s="159"/>
      <c r="G102" s="159"/>
      <c r="H102" s="159"/>
      <c r="I102" s="159"/>
      <c r="J102" s="159"/>
      <c r="K102" s="159"/>
      <c r="L102" s="159"/>
      <c r="M102" s="159"/>
      <c r="N102" s="159"/>
      <c r="O102" s="159"/>
      <c r="P102" s="159"/>
      <c r="Q102" s="159"/>
      <c r="R102" s="159"/>
      <c r="S102" s="159"/>
      <c r="T102" s="159"/>
      <c r="U102" s="159"/>
      <c r="V102" s="159"/>
    </row>
    <row r="103" ht="16.5" customHeight="1">
      <c r="A103" s="156"/>
      <c r="B103" s="170"/>
      <c r="C103" s="168"/>
      <c r="D103" s="159"/>
      <c r="E103" s="159"/>
      <c r="F103" s="159"/>
      <c r="G103" s="159"/>
      <c r="H103" s="159"/>
      <c r="I103" s="159"/>
      <c r="J103" s="159"/>
      <c r="K103" s="159"/>
      <c r="L103" s="159"/>
      <c r="M103" s="159"/>
      <c r="N103" s="159"/>
      <c r="O103" s="159"/>
      <c r="P103" s="159"/>
      <c r="Q103" s="159"/>
      <c r="R103" s="159"/>
      <c r="S103" s="159"/>
      <c r="T103" s="159"/>
      <c r="U103" s="159"/>
      <c r="V103" s="159"/>
    </row>
    <row r="104" ht="16.5" customHeight="1">
      <c r="A104" s="156"/>
      <c r="B104" s="170"/>
      <c r="C104" s="168"/>
      <c r="D104" s="159"/>
      <c r="E104" s="159"/>
      <c r="F104" s="159"/>
      <c r="G104" s="159"/>
      <c r="H104" s="159"/>
      <c r="I104" s="159"/>
      <c r="J104" s="159"/>
      <c r="K104" s="159"/>
      <c r="L104" s="159"/>
      <c r="M104" s="159"/>
      <c r="N104" s="159"/>
      <c r="O104" s="159"/>
      <c r="P104" s="159"/>
      <c r="Q104" s="159"/>
      <c r="R104" s="159"/>
      <c r="S104" s="159"/>
      <c r="T104" s="159"/>
      <c r="U104" s="159"/>
      <c r="V104" s="159"/>
    </row>
    <row r="105" ht="16.5" customHeight="1">
      <c r="A105" s="156"/>
      <c r="B105" s="170"/>
      <c r="C105" s="168"/>
      <c r="D105" s="159"/>
      <c r="E105" s="159"/>
      <c r="F105" s="159"/>
      <c r="G105" s="159"/>
      <c r="H105" s="159"/>
      <c r="I105" s="159"/>
      <c r="J105" s="159"/>
      <c r="K105" s="159"/>
      <c r="L105" s="159"/>
      <c r="M105" s="159"/>
      <c r="N105" s="159"/>
      <c r="O105" s="159"/>
      <c r="P105" s="159"/>
      <c r="Q105" s="159"/>
      <c r="R105" s="159"/>
      <c r="S105" s="159"/>
      <c r="T105" s="159"/>
      <c r="U105" s="159"/>
      <c r="V105" s="159"/>
    </row>
    <row r="106" ht="16.5" customHeight="1">
      <c r="A106" s="156"/>
      <c r="B106" s="170"/>
      <c r="C106" s="168"/>
      <c r="D106" s="159"/>
      <c r="E106" s="159"/>
      <c r="F106" s="159"/>
      <c r="G106" s="159"/>
      <c r="H106" s="159"/>
      <c r="I106" s="159"/>
      <c r="J106" s="159"/>
      <c r="K106" s="159"/>
      <c r="L106" s="159"/>
      <c r="M106" s="159"/>
      <c r="N106" s="159"/>
      <c r="O106" s="159"/>
      <c r="P106" s="159"/>
      <c r="Q106" s="159"/>
      <c r="R106" s="159"/>
      <c r="S106" s="159"/>
      <c r="T106" s="159"/>
      <c r="U106" s="159"/>
      <c r="V106" s="159"/>
    </row>
    <row r="107" ht="16.5" customHeight="1">
      <c r="A107" s="156"/>
      <c r="B107" s="170"/>
      <c r="C107" s="168"/>
      <c r="D107" s="159"/>
      <c r="E107" s="159"/>
      <c r="F107" s="159"/>
      <c r="G107" s="159"/>
      <c r="H107" s="159"/>
      <c r="I107" s="159"/>
      <c r="J107" s="159"/>
      <c r="K107" s="159"/>
      <c r="L107" s="159"/>
      <c r="M107" s="159"/>
      <c r="N107" s="159"/>
      <c r="O107" s="159"/>
      <c r="P107" s="159"/>
      <c r="Q107" s="159"/>
      <c r="R107" s="159"/>
      <c r="S107" s="159"/>
      <c r="T107" s="159"/>
      <c r="U107" s="159"/>
      <c r="V107" s="159"/>
    </row>
    <row r="108" ht="16.5" customHeight="1">
      <c r="A108" s="156"/>
      <c r="B108" s="170"/>
      <c r="C108" s="168"/>
      <c r="D108" s="159"/>
      <c r="E108" s="159"/>
      <c r="F108" s="159"/>
      <c r="G108" s="159"/>
      <c r="H108" s="159"/>
      <c r="I108" s="159"/>
      <c r="J108" s="159"/>
      <c r="K108" s="159"/>
      <c r="L108" s="159"/>
      <c r="M108" s="159"/>
      <c r="N108" s="159"/>
      <c r="O108" s="159"/>
      <c r="P108" s="159"/>
      <c r="Q108" s="159"/>
      <c r="R108" s="159"/>
      <c r="S108" s="159"/>
      <c r="T108" s="159"/>
      <c r="U108" s="159"/>
      <c r="V108" s="159"/>
    </row>
    <row r="109" ht="16.5" customHeight="1">
      <c r="A109" s="156"/>
      <c r="B109" s="170"/>
      <c r="C109" s="168"/>
      <c r="D109" s="159"/>
      <c r="E109" s="159"/>
      <c r="F109" s="159"/>
      <c r="G109" s="159"/>
      <c r="H109" s="159"/>
      <c r="I109" s="159"/>
      <c r="J109" s="159"/>
      <c r="K109" s="159"/>
      <c r="L109" s="159"/>
      <c r="M109" s="159"/>
      <c r="N109" s="159"/>
      <c r="O109" s="159"/>
      <c r="P109" s="159"/>
      <c r="Q109" s="159"/>
      <c r="R109" s="159"/>
      <c r="S109" s="159"/>
      <c r="T109" s="159"/>
      <c r="U109" s="159"/>
      <c r="V109" s="159"/>
    </row>
    <row r="110" ht="16.5" customHeight="1">
      <c r="A110" s="156"/>
      <c r="B110" s="170"/>
      <c r="C110" s="168"/>
      <c r="D110" s="159"/>
      <c r="E110" s="159"/>
      <c r="F110" s="159"/>
      <c r="G110" s="159"/>
      <c r="H110" s="159"/>
      <c r="I110" s="159"/>
      <c r="J110" s="159"/>
      <c r="K110" s="159"/>
      <c r="L110" s="159"/>
      <c r="M110" s="159"/>
      <c r="N110" s="159"/>
      <c r="O110" s="159"/>
      <c r="P110" s="159"/>
      <c r="Q110" s="159"/>
      <c r="R110" s="159"/>
      <c r="S110" s="159"/>
      <c r="T110" s="159"/>
      <c r="U110" s="159"/>
      <c r="V110" s="159"/>
    </row>
    <row r="111" ht="16.5" customHeight="1">
      <c r="A111" s="156"/>
      <c r="B111" s="170"/>
      <c r="C111" s="168"/>
      <c r="D111" s="159"/>
      <c r="E111" s="159"/>
      <c r="F111" s="159"/>
      <c r="G111" s="159"/>
      <c r="H111" s="159"/>
      <c r="I111" s="159"/>
      <c r="J111" s="159"/>
      <c r="K111" s="159"/>
      <c r="L111" s="159"/>
      <c r="M111" s="159"/>
      <c r="N111" s="159"/>
      <c r="O111" s="159"/>
      <c r="P111" s="159"/>
      <c r="Q111" s="159"/>
      <c r="R111" s="159"/>
      <c r="S111" s="159"/>
      <c r="T111" s="159"/>
      <c r="U111" s="159"/>
      <c r="V111" s="159"/>
    </row>
    <row r="112" ht="16.5" customHeight="1">
      <c r="A112" s="156"/>
      <c r="B112" s="170"/>
      <c r="C112" s="168"/>
      <c r="D112" s="159"/>
      <c r="E112" s="159"/>
      <c r="F112" s="159"/>
      <c r="G112" s="159"/>
      <c r="H112" s="159"/>
      <c r="I112" s="159"/>
      <c r="J112" s="159"/>
      <c r="K112" s="159"/>
      <c r="L112" s="159"/>
      <c r="M112" s="159"/>
      <c r="N112" s="159"/>
      <c r="O112" s="159"/>
      <c r="P112" s="159"/>
      <c r="Q112" s="159"/>
      <c r="R112" s="159"/>
      <c r="S112" s="159"/>
      <c r="T112" s="159"/>
      <c r="U112" s="159"/>
      <c r="V112" s="159"/>
    </row>
    <row r="113" ht="16.5" customHeight="1">
      <c r="A113" s="156"/>
      <c r="B113" s="170"/>
      <c r="C113" s="168"/>
      <c r="D113" s="159"/>
      <c r="E113" s="159"/>
      <c r="F113" s="159"/>
      <c r="G113" s="159"/>
      <c r="H113" s="159"/>
      <c r="I113" s="159"/>
      <c r="J113" s="159"/>
      <c r="K113" s="159"/>
      <c r="L113" s="159"/>
      <c r="M113" s="159"/>
      <c r="N113" s="159"/>
      <c r="O113" s="159"/>
      <c r="P113" s="159"/>
      <c r="Q113" s="159"/>
      <c r="R113" s="159"/>
      <c r="S113" s="159"/>
      <c r="T113" s="159"/>
      <c r="U113" s="159"/>
      <c r="V113" s="159"/>
    </row>
    <row r="114" ht="16.5" customHeight="1">
      <c r="A114" s="156"/>
      <c r="B114" s="170"/>
      <c r="C114" s="168"/>
      <c r="D114" s="159"/>
      <c r="E114" s="159"/>
      <c r="F114" s="159"/>
      <c r="G114" s="159"/>
      <c r="H114" s="159"/>
      <c r="I114" s="159"/>
      <c r="J114" s="159"/>
      <c r="K114" s="159"/>
      <c r="L114" s="159"/>
      <c r="M114" s="159"/>
      <c r="N114" s="159"/>
      <c r="O114" s="159"/>
      <c r="P114" s="159"/>
      <c r="Q114" s="159"/>
      <c r="R114" s="159"/>
      <c r="S114" s="159"/>
      <c r="T114" s="159"/>
      <c r="U114" s="159"/>
      <c r="V114" s="159"/>
    </row>
    <row r="115" ht="16.5" customHeight="1">
      <c r="A115" s="156"/>
      <c r="B115" s="170"/>
      <c r="C115" s="168"/>
      <c r="D115" s="159"/>
      <c r="E115" s="159"/>
      <c r="F115" s="159"/>
      <c r="G115" s="159"/>
      <c r="H115" s="159"/>
      <c r="I115" s="159"/>
      <c r="J115" s="159"/>
      <c r="K115" s="159"/>
      <c r="L115" s="159"/>
      <c r="M115" s="159"/>
      <c r="N115" s="159"/>
      <c r="O115" s="159"/>
      <c r="P115" s="159"/>
      <c r="Q115" s="159"/>
      <c r="R115" s="159"/>
      <c r="S115" s="159"/>
      <c r="T115" s="159"/>
      <c r="U115" s="159"/>
      <c r="V115" s="159"/>
    </row>
    <row r="116" ht="16.5" customHeight="1">
      <c r="A116" s="156"/>
      <c r="B116" s="170"/>
      <c r="C116" s="168"/>
      <c r="D116" s="159"/>
      <c r="E116" s="159"/>
      <c r="F116" s="159"/>
      <c r="G116" s="159"/>
      <c r="H116" s="159"/>
      <c r="I116" s="159"/>
      <c r="J116" s="159"/>
      <c r="K116" s="159"/>
      <c r="L116" s="159"/>
      <c r="M116" s="159"/>
      <c r="N116" s="159"/>
      <c r="O116" s="159"/>
      <c r="P116" s="159"/>
      <c r="Q116" s="159"/>
      <c r="R116" s="159"/>
      <c r="S116" s="159"/>
      <c r="T116" s="159"/>
      <c r="U116" s="159"/>
      <c r="V116" s="159"/>
    </row>
    <row r="117" ht="16.5" customHeight="1">
      <c r="A117" s="156"/>
      <c r="B117" s="170"/>
      <c r="C117" s="168"/>
      <c r="D117" s="159"/>
      <c r="E117" s="159"/>
      <c r="F117" s="159"/>
      <c r="G117" s="159"/>
      <c r="H117" s="159"/>
      <c r="I117" s="159"/>
      <c r="J117" s="159"/>
      <c r="K117" s="159"/>
      <c r="L117" s="159"/>
      <c r="M117" s="159"/>
      <c r="N117" s="159"/>
      <c r="O117" s="159"/>
      <c r="P117" s="159"/>
      <c r="Q117" s="159"/>
      <c r="R117" s="159"/>
      <c r="S117" s="159"/>
      <c r="T117" s="159"/>
      <c r="U117" s="159"/>
      <c r="V117" s="159"/>
    </row>
    <row r="118" ht="16.5" customHeight="1">
      <c r="A118" s="156"/>
      <c r="B118" s="170"/>
      <c r="C118" s="168"/>
      <c r="D118" s="159"/>
      <c r="E118" s="159"/>
      <c r="F118" s="159"/>
      <c r="G118" s="159"/>
      <c r="H118" s="159"/>
      <c r="I118" s="159"/>
      <c r="J118" s="159"/>
      <c r="K118" s="159"/>
      <c r="L118" s="159"/>
      <c r="M118" s="159"/>
      <c r="N118" s="159"/>
      <c r="O118" s="159"/>
      <c r="P118" s="159"/>
      <c r="Q118" s="159"/>
      <c r="R118" s="159"/>
      <c r="S118" s="159"/>
      <c r="T118" s="159"/>
      <c r="U118" s="159"/>
      <c r="V118" s="159"/>
    </row>
    <row r="119" ht="16.5" customHeight="1">
      <c r="A119" s="156"/>
      <c r="B119" s="170"/>
      <c r="C119" s="168"/>
      <c r="D119" s="159"/>
      <c r="E119" s="159"/>
      <c r="F119" s="159"/>
      <c r="G119" s="159"/>
      <c r="H119" s="159"/>
      <c r="I119" s="159"/>
      <c r="J119" s="159"/>
      <c r="K119" s="159"/>
      <c r="L119" s="159"/>
      <c r="M119" s="159"/>
      <c r="N119" s="159"/>
      <c r="O119" s="159"/>
      <c r="P119" s="159"/>
      <c r="Q119" s="159"/>
      <c r="R119" s="159"/>
      <c r="S119" s="159"/>
      <c r="T119" s="159"/>
      <c r="U119" s="159"/>
      <c r="V119" s="159"/>
    </row>
    <row r="120" ht="16.5" customHeight="1">
      <c r="A120" s="156"/>
      <c r="B120" s="170"/>
      <c r="C120" s="168"/>
      <c r="D120" s="159"/>
      <c r="E120" s="159"/>
      <c r="F120" s="159"/>
      <c r="G120" s="159"/>
      <c r="H120" s="159"/>
      <c r="I120" s="159"/>
      <c r="J120" s="159"/>
      <c r="K120" s="159"/>
      <c r="L120" s="159"/>
      <c r="M120" s="159"/>
      <c r="N120" s="159"/>
      <c r="O120" s="159"/>
      <c r="P120" s="159"/>
      <c r="Q120" s="159"/>
      <c r="R120" s="159"/>
      <c r="S120" s="159"/>
      <c r="T120" s="159"/>
      <c r="U120" s="159"/>
      <c r="V120" s="159"/>
    </row>
    <row r="121" ht="16.5" customHeight="1">
      <c r="A121" s="156"/>
      <c r="B121" s="170"/>
      <c r="C121" s="168"/>
      <c r="D121" s="159"/>
      <c r="E121" s="159"/>
      <c r="F121" s="159"/>
      <c r="G121" s="159"/>
      <c r="H121" s="159"/>
      <c r="I121" s="159"/>
      <c r="J121" s="159"/>
      <c r="K121" s="159"/>
      <c r="L121" s="159"/>
      <c r="M121" s="159"/>
      <c r="N121" s="159"/>
      <c r="O121" s="159"/>
      <c r="P121" s="159"/>
      <c r="Q121" s="159"/>
      <c r="R121" s="159"/>
      <c r="S121" s="159"/>
      <c r="T121" s="159"/>
      <c r="U121" s="159"/>
      <c r="V121" s="159"/>
    </row>
    <row r="122" ht="16.5" customHeight="1">
      <c r="A122" s="156"/>
      <c r="B122" s="170"/>
      <c r="C122" s="168"/>
      <c r="D122" s="159"/>
      <c r="E122" s="159"/>
      <c r="F122" s="159"/>
      <c r="G122" s="159"/>
      <c r="H122" s="159"/>
      <c r="I122" s="159"/>
      <c r="J122" s="159"/>
      <c r="K122" s="159"/>
      <c r="L122" s="159"/>
      <c r="M122" s="159"/>
      <c r="N122" s="159"/>
      <c r="O122" s="159"/>
      <c r="P122" s="159"/>
      <c r="Q122" s="159"/>
      <c r="R122" s="159"/>
      <c r="S122" s="159"/>
      <c r="T122" s="159"/>
      <c r="U122" s="159"/>
      <c r="V122" s="159"/>
    </row>
    <row r="123" ht="16.5" customHeight="1">
      <c r="A123" s="156"/>
      <c r="B123" s="170"/>
      <c r="C123" s="168"/>
      <c r="D123" s="159"/>
      <c r="E123" s="159"/>
      <c r="F123" s="159"/>
      <c r="G123" s="159"/>
      <c r="H123" s="159"/>
      <c r="I123" s="159"/>
      <c r="J123" s="159"/>
      <c r="K123" s="159"/>
      <c r="L123" s="159"/>
      <c r="M123" s="159"/>
      <c r="N123" s="159"/>
      <c r="O123" s="159"/>
      <c r="P123" s="159"/>
      <c r="Q123" s="159"/>
      <c r="R123" s="159"/>
      <c r="S123" s="159"/>
      <c r="T123" s="159"/>
      <c r="U123" s="159"/>
      <c r="V123" s="159"/>
    </row>
    <row r="124" ht="16.5" customHeight="1">
      <c r="A124" s="156"/>
      <c r="B124" s="170"/>
      <c r="C124" s="168"/>
      <c r="D124" s="159"/>
      <c r="E124" s="159"/>
      <c r="F124" s="159"/>
      <c r="G124" s="159"/>
      <c r="H124" s="159"/>
      <c r="I124" s="159"/>
      <c r="J124" s="159"/>
      <c r="K124" s="159"/>
      <c r="L124" s="159"/>
      <c r="M124" s="159"/>
      <c r="N124" s="159"/>
      <c r="O124" s="159"/>
      <c r="P124" s="159"/>
      <c r="Q124" s="159"/>
      <c r="R124" s="159"/>
      <c r="S124" s="159"/>
      <c r="T124" s="159"/>
      <c r="U124" s="159"/>
      <c r="V124" s="159"/>
    </row>
    <row r="125" ht="16.5" customHeight="1">
      <c r="A125" s="156"/>
      <c r="B125" s="170"/>
      <c r="C125" s="168"/>
      <c r="D125" s="159"/>
      <c r="E125" s="159"/>
      <c r="F125" s="159"/>
      <c r="G125" s="159"/>
      <c r="H125" s="159"/>
      <c r="I125" s="159"/>
      <c r="J125" s="159"/>
      <c r="K125" s="159"/>
      <c r="L125" s="159"/>
      <c r="M125" s="159"/>
      <c r="N125" s="159"/>
      <c r="O125" s="159"/>
      <c r="P125" s="159"/>
      <c r="Q125" s="159"/>
      <c r="R125" s="159"/>
      <c r="S125" s="159"/>
      <c r="T125" s="159"/>
      <c r="U125" s="159"/>
      <c r="V125" s="159"/>
    </row>
    <row r="126" ht="16.5" customHeight="1">
      <c r="A126" s="156"/>
      <c r="B126" s="170"/>
      <c r="C126" s="168"/>
      <c r="D126" s="159"/>
      <c r="E126" s="159"/>
      <c r="F126" s="159"/>
      <c r="G126" s="159"/>
      <c r="H126" s="159"/>
      <c r="I126" s="159"/>
      <c r="J126" s="159"/>
      <c r="K126" s="159"/>
      <c r="L126" s="159"/>
      <c r="M126" s="159"/>
      <c r="N126" s="159"/>
      <c r="O126" s="159"/>
      <c r="P126" s="159"/>
      <c r="Q126" s="159"/>
      <c r="R126" s="159"/>
      <c r="S126" s="159"/>
      <c r="T126" s="159"/>
      <c r="U126" s="159"/>
      <c r="V126" s="159"/>
    </row>
    <row r="127" ht="16.5" customHeight="1">
      <c r="A127" s="156"/>
      <c r="B127" s="170"/>
      <c r="C127" s="168"/>
      <c r="D127" s="159"/>
      <c r="E127" s="159"/>
      <c r="F127" s="159"/>
      <c r="G127" s="159"/>
      <c r="H127" s="159"/>
      <c r="I127" s="159"/>
      <c r="J127" s="159"/>
      <c r="K127" s="159"/>
      <c r="L127" s="159"/>
      <c r="M127" s="159"/>
      <c r="N127" s="159"/>
      <c r="O127" s="159"/>
      <c r="P127" s="159"/>
      <c r="Q127" s="159"/>
      <c r="R127" s="159"/>
      <c r="S127" s="159"/>
      <c r="T127" s="159"/>
      <c r="U127" s="159"/>
      <c r="V127" s="159"/>
    </row>
    <row r="128" ht="16.5" customHeight="1">
      <c r="A128" s="156"/>
      <c r="B128" s="170"/>
      <c r="C128" s="168"/>
      <c r="D128" s="159"/>
      <c r="E128" s="159"/>
      <c r="F128" s="159"/>
      <c r="G128" s="159"/>
      <c r="H128" s="159"/>
      <c r="I128" s="159"/>
      <c r="J128" s="159"/>
      <c r="K128" s="159"/>
      <c r="L128" s="159"/>
      <c r="M128" s="159"/>
      <c r="N128" s="159"/>
      <c r="O128" s="159"/>
      <c r="P128" s="159"/>
      <c r="Q128" s="159"/>
      <c r="R128" s="159"/>
      <c r="S128" s="159"/>
      <c r="T128" s="159"/>
      <c r="U128" s="159"/>
      <c r="V128" s="159"/>
    </row>
    <row r="129" ht="16.5" customHeight="1">
      <c r="A129" s="156"/>
      <c r="B129" s="170"/>
      <c r="C129" s="168"/>
      <c r="D129" s="159"/>
      <c r="E129" s="159"/>
      <c r="F129" s="159"/>
      <c r="G129" s="159"/>
      <c r="H129" s="159"/>
      <c r="I129" s="159"/>
      <c r="J129" s="159"/>
      <c r="K129" s="159"/>
      <c r="L129" s="159"/>
      <c r="M129" s="159"/>
      <c r="N129" s="159"/>
      <c r="O129" s="159"/>
      <c r="P129" s="159"/>
      <c r="Q129" s="159"/>
      <c r="R129" s="159"/>
      <c r="S129" s="159"/>
      <c r="T129" s="159"/>
      <c r="U129" s="159"/>
      <c r="V129" s="159"/>
    </row>
    <row r="130" ht="16.5" customHeight="1">
      <c r="A130" s="156"/>
      <c r="B130" s="170"/>
      <c r="C130" s="168"/>
      <c r="D130" s="159"/>
      <c r="E130" s="159"/>
      <c r="F130" s="159"/>
      <c r="G130" s="159"/>
      <c r="H130" s="159"/>
      <c r="I130" s="159"/>
      <c r="J130" s="159"/>
      <c r="K130" s="159"/>
      <c r="L130" s="159"/>
      <c r="M130" s="159"/>
      <c r="N130" s="159"/>
      <c r="O130" s="159"/>
      <c r="P130" s="159"/>
      <c r="Q130" s="159"/>
      <c r="R130" s="159"/>
      <c r="S130" s="159"/>
      <c r="T130" s="159"/>
      <c r="U130" s="159"/>
      <c r="V130" s="159"/>
    </row>
    <row r="131" ht="16.5" customHeight="1">
      <c r="A131" s="156"/>
      <c r="B131" s="170"/>
      <c r="C131" s="168"/>
      <c r="D131" s="159"/>
      <c r="E131" s="159"/>
      <c r="F131" s="159"/>
      <c r="G131" s="159"/>
      <c r="H131" s="159"/>
      <c r="I131" s="159"/>
      <c r="J131" s="159"/>
      <c r="K131" s="159"/>
      <c r="L131" s="159"/>
      <c r="M131" s="159"/>
      <c r="N131" s="159"/>
      <c r="O131" s="159"/>
      <c r="P131" s="159"/>
      <c r="Q131" s="159"/>
      <c r="R131" s="159"/>
      <c r="S131" s="159"/>
      <c r="T131" s="159"/>
      <c r="U131" s="159"/>
      <c r="V131" s="159"/>
    </row>
    <row r="132" ht="16.5" customHeight="1">
      <c r="A132" s="156"/>
      <c r="B132" s="170"/>
      <c r="C132" s="168"/>
      <c r="D132" s="159"/>
      <c r="E132" s="159"/>
      <c r="F132" s="159"/>
      <c r="G132" s="159"/>
      <c r="H132" s="159"/>
      <c r="I132" s="159"/>
      <c r="J132" s="159"/>
      <c r="K132" s="159"/>
      <c r="L132" s="159"/>
      <c r="M132" s="159"/>
      <c r="N132" s="159"/>
      <c r="O132" s="159"/>
      <c r="P132" s="159"/>
      <c r="Q132" s="159"/>
      <c r="R132" s="159"/>
      <c r="S132" s="159"/>
      <c r="T132" s="159"/>
      <c r="U132" s="159"/>
      <c r="V132" s="159"/>
    </row>
    <row r="133" ht="16.5" customHeight="1">
      <c r="A133" s="156"/>
      <c r="B133" s="170"/>
      <c r="C133" s="168"/>
      <c r="D133" s="159"/>
      <c r="E133" s="159"/>
      <c r="F133" s="159"/>
      <c r="G133" s="159"/>
      <c r="H133" s="159"/>
      <c r="I133" s="159"/>
      <c r="J133" s="159"/>
      <c r="K133" s="159"/>
      <c r="L133" s="159"/>
      <c r="M133" s="159"/>
      <c r="N133" s="159"/>
      <c r="O133" s="159"/>
      <c r="P133" s="159"/>
      <c r="Q133" s="159"/>
      <c r="R133" s="159"/>
      <c r="S133" s="159"/>
      <c r="T133" s="159"/>
      <c r="U133" s="159"/>
      <c r="V133" s="159"/>
    </row>
    <row r="134" ht="16.5" customHeight="1">
      <c r="A134" s="156"/>
      <c r="B134" s="170"/>
      <c r="C134" s="168"/>
      <c r="D134" s="159"/>
      <c r="E134" s="159"/>
      <c r="F134" s="159"/>
      <c r="G134" s="159"/>
      <c r="H134" s="159"/>
      <c r="I134" s="159"/>
      <c r="J134" s="159"/>
      <c r="K134" s="159"/>
      <c r="L134" s="159"/>
      <c r="M134" s="159"/>
      <c r="N134" s="159"/>
      <c r="O134" s="159"/>
      <c r="P134" s="159"/>
      <c r="Q134" s="159"/>
      <c r="R134" s="159"/>
      <c r="S134" s="159"/>
      <c r="T134" s="159"/>
      <c r="U134" s="159"/>
      <c r="V134" s="159"/>
    </row>
    <row r="135" ht="16.5" customHeight="1">
      <c r="A135" s="156"/>
      <c r="B135" s="170"/>
      <c r="C135" s="168"/>
      <c r="D135" s="159"/>
      <c r="E135" s="159"/>
      <c r="F135" s="159"/>
      <c r="G135" s="159"/>
      <c r="H135" s="159"/>
      <c r="I135" s="159"/>
      <c r="J135" s="159"/>
      <c r="K135" s="159"/>
      <c r="L135" s="159"/>
      <c r="M135" s="159"/>
      <c r="N135" s="159"/>
      <c r="O135" s="159"/>
      <c r="P135" s="159"/>
      <c r="Q135" s="159"/>
      <c r="R135" s="159"/>
      <c r="S135" s="159"/>
      <c r="T135" s="159"/>
      <c r="U135" s="159"/>
      <c r="V135" s="159"/>
    </row>
    <row r="136" ht="16.5" customHeight="1">
      <c r="A136" s="156"/>
      <c r="B136" s="170"/>
      <c r="C136" s="168"/>
      <c r="D136" s="159"/>
      <c r="E136" s="159"/>
      <c r="F136" s="159"/>
      <c r="G136" s="159"/>
      <c r="H136" s="159"/>
      <c r="I136" s="159"/>
      <c r="J136" s="159"/>
      <c r="K136" s="159"/>
      <c r="L136" s="159"/>
      <c r="M136" s="159"/>
      <c r="N136" s="159"/>
      <c r="O136" s="159"/>
      <c r="P136" s="159"/>
      <c r="Q136" s="159"/>
      <c r="R136" s="159"/>
      <c r="S136" s="159"/>
      <c r="T136" s="159"/>
      <c r="U136" s="159"/>
      <c r="V136" s="159"/>
    </row>
    <row r="137" ht="16.5" customHeight="1">
      <c r="A137" s="156"/>
      <c r="B137" s="170"/>
      <c r="C137" s="168"/>
      <c r="D137" s="159"/>
      <c r="E137" s="159"/>
      <c r="F137" s="159"/>
      <c r="G137" s="159"/>
      <c r="H137" s="159"/>
      <c r="I137" s="159"/>
      <c r="J137" s="159"/>
      <c r="K137" s="159"/>
      <c r="L137" s="159"/>
      <c r="M137" s="159"/>
      <c r="N137" s="159"/>
      <c r="O137" s="159"/>
      <c r="P137" s="159"/>
      <c r="Q137" s="159"/>
      <c r="R137" s="159"/>
      <c r="S137" s="159"/>
      <c r="T137" s="159"/>
      <c r="U137" s="159"/>
      <c r="V137" s="159"/>
    </row>
    <row r="138" ht="16.5" customHeight="1">
      <c r="A138" s="156"/>
      <c r="B138" s="170"/>
      <c r="C138" s="168"/>
      <c r="D138" s="159"/>
      <c r="E138" s="159"/>
      <c r="F138" s="159"/>
      <c r="G138" s="159"/>
      <c r="H138" s="159"/>
      <c r="I138" s="159"/>
      <c r="J138" s="159"/>
      <c r="K138" s="159"/>
      <c r="L138" s="159"/>
      <c r="M138" s="159"/>
      <c r="N138" s="159"/>
      <c r="O138" s="159"/>
      <c r="P138" s="159"/>
      <c r="Q138" s="159"/>
      <c r="R138" s="159"/>
      <c r="S138" s="159"/>
      <c r="T138" s="159"/>
      <c r="U138" s="159"/>
      <c r="V138" s="159"/>
    </row>
    <row r="139" ht="16.5" customHeight="1">
      <c r="A139" s="156"/>
      <c r="B139" s="170"/>
      <c r="C139" s="168"/>
      <c r="D139" s="159"/>
      <c r="E139" s="159"/>
      <c r="F139" s="159"/>
      <c r="G139" s="159"/>
      <c r="H139" s="159"/>
      <c r="I139" s="159"/>
      <c r="J139" s="159"/>
      <c r="K139" s="159"/>
      <c r="L139" s="159"/>
      <c r="M139" s="159"/>
      <c r="N139" s="159"/>
      <c r="O139" s="159"/>
      <c r="P139" s="159"/>
      <c r="Q139" s="159"/>
      <c r="R139" s="159"/>
      <c r="S139" s="159"/>
      <c r="T139" s="159"/>
      <c r="U139" s="159"/>
      <c r="V139" s="159"/>
    </row>
    <row r="140" ht="16.5" customHeight="1">
      <c r="A140" s="156"/>
      <c r="B140" s="170"/>
      <c r="C140" s="168"/>
      <c r="D140" s="159"/>
      <c r="E140" s="159"/>
      <c r="F140" s="159"/>
      <c r="G140" s="159"/>
      <c r="H140" s="159"/>
      <c r="I140" s="159"/>
      <c r="J140" s="159"/>
      <c r="K140" s="159"/>
      <c r="L140" s="159"/>
      <c r="M140" s="159"/>
      <c r="N140" s="159"/>
      <c r="O140" s="159"/>
      <c r="P140" s="159"/>
      <c r="Q140" s="159"/>
      <c r="R140" s="159"/>
      <c r="S140" s="159"/>
      <c r="T140" s="159"/>
      <c r="U140" s="159"/>
      <c r="V140" s="159"/>
    </row>
    <row r="141" ht="16.5" customHeight="1">
      <c r="A141" s="156"/>
      <c r="B141" s="170"/>
      <c r="C141" s="168"/>
      <c r="D141" s="159"/>
      <c r="E141" s="159"/>
      <c r="F141" s="159"/>
      <c r="G141" s="159"/>
      <c r="H141" s="159"/>
      <c r="I141" s="159"/>
      <c r="J141" s="159"/>
      <c r="K141" s="159"/>
      <c r="L141" s="159"/>
      <c r="M141" s="159"/>
      <c r="N141" s="159"/>
      <c r="O141" s="159"/>
      <c r="P141" s="159"/>
      <c r="Q141" s="159"/>
      <c r="R141" s="159"/>
      <c r="S141" s="159"/>
      <c r="T141" s="159"/>
      <c r="U141" s="159"/>
      <c r="V141" s="159"/>
    </row>
    <row r="142" ht="16.5" customHeight="1">
      <c r="A142" s="156"/>
      <c r="B142" s="170"/>
      <c r="C142" s="168"/>
      <c r="D142" s="159"/>
      <c r="E142" s="159"/>
      <c r="F142" s="159"/>
      <c r="G142" s="159"/>
      <c r="H142" s="159"/>
      <c r="I142" s="159"/>
      <c r="J142" s="159"/>
      <c r="K142" s="159"/>
      <c r="L142" s="159"/>
      <c r="M142" s="159"/>
      <c r="N142" s="159"/>
      <c r="O142" s="159"/>
      <c r="P142" s="159"/>
      <c r="Q142" s="159"/>
      <c r="R142" s="159"/>
      <c r="S142" s="159"/>
      <c r="T142" s="159"/>
      <c r="U142" s="159"/>
      <c r="V142" s="159"/>
    </row>
    <row r="143" ht="16.5" customHeight="1">
      <c r="A143" s="156"/>
      <c r="B143" s="170"/>
      <c r="C143" s="168"/>
      <c r="D143" s="159"/>
      <c r="E143" s="159"/>
      <c r="F143" s="159"/>
      <c r="G143" s="159"/>
      <c r="H143" s="159"/>
      <c r="I143" s="159"/>
      <c r="J143" s="159"/>
      <c r="K143" s="159"/>
      <c r="L143" s="159"/>
      <c r="M143" s="159"/>
      <c r="N143" s="159"/>
      <c r="O143" s="159"/>
      <c r="P143" s="159"/>
      <c r="Q143" s="159"/>
      <c r="R143" s="159"/>
      <c r="S143" s="159"/>
      <c r="T143" s="159"/>
      <c r="U143" s="159"/>
      <c r="V143" s="159"/>
    </row>
    <row r="144" ht="16.5" customHeight="1">
      <c r="A144" s="156"/>
      <c r="B144" s="170"/>
      <c r="C144" s="168"/>
      <c r="D144" s="159"/>
      <c r="E144" s="159"/>
      <c r="F144" s="159"/>
      <c r="G144" s="159"/>
      <c r="H144" s="159"/>
      <c r="I144" s="159"/>
      <c r="J144" s="159"/>
      <c r="K144" s="159"/>
      <c r="L144" s="159"/>
      <c r="M144" s="159"/>
      <c r="N144" s="159"/>
      <c r="O144" s="159"/>
      <c r="P144" s="159"/>
      <c r="Q144" s="159"/>
      <c r="R144" s="159"/>
      <c r="S144" s="159"/>
      <c r="T144" s="159"/>
      <c r="U144" s="159"/>
      <c r="V144" s="159"/>
    </row>
    <row r="145" ht="16.5" customHeight="1">
      <c r="A145" s="156"/>
      <c r="B145" s="170"/>
      <c r="C145" s="168"/>
      <c r="D145" s="159"/>
      <c r="E145" s="159"/>
      <c r="F145" s="159"/>
      <c r="G145" s="159"/>
      <c r="H145" s="159"/>
      <c r="I145" s="159"/>
      <c r="J145" s="159"/>
      <c r="K145" s="159"/>
      <c r="L145" s="159"/>
      <c r="M145" s="159"/>
      <c r="N145" s="159"/>
      <c r="O145" s="159"/>
      <c r="P145" s="159"/>
      <c r="Q145" s="159"/>
      <c r="R145" s="159"/>
      <c r="S145" s="159"/>
      <c r="T145" s="159"/>
      <c r="U145" s="159"/>
      <c r="V145" s="159"/>
    </row>
    <row r="146" ht="16.5" customHeight="1">
      <c r="A146" s="156"/>
      <c r="B146" s="170"/>
      <c r="C146" s="168"/>
      <c r="D146" s="159"/>
      <c r="E146" s="159"/>
      <c r="F146" s="159"/>
      <c r="G146" s="159"/>
      <c r="H146" s="159"/>
      <c r="I146" s="159"/>
      <c r="J146" s="159"/>
      <c r="K146" s="159"/>
      <c r="L146" s="159"/>
      <c r="M146" s="159"/>
      <c r="N146" s="159"/>
      <c r="O146" s="159"/>
      <c r="P146" s="159"/>
      <c r="Q146" s="159"/>
      <c r="R146" s="159"/>
      <c r="S146" s="159"/>
      <c r="T146" s="159"/>
      <c r="U146" s="159"/>
      <c r="V146" s="159"/>
    </row>
    <row r="147" ht="16.5" customHeight="1">
      <c r="A147" s="156"/>
      <c r="B147" s="170"/>
      <c r="C147" s="168"/>
      <c r="D147" s="159"/>
      <c r="E147" s="159"/>
      <c r="F147" s="159"/>
      <c r="G147" s="159"/>
      <c r="H147" s="159"/>
      <c r="I147" s="159"/>
      <c r="J147" s="159"/>
      <c r="K147" s="159"/>
      <c r="L147" s="159"/>
      <c r="M147" s="159"/>
      <c r="N147" s="159"/>
      <c r="O147" s="159"/>
      <c r="P147" s="159"/>
      <c r="Q147" s="159"/>
      <c r="R147" s="159"/>
      <c r="S147" s="159"/>
      <c r="T147" s="159"/>
      <c r="U147" s="159"/>
      <c r="V147" s="159"/>
    </row>
    <row r="148" ht="16.5" customHeight="1">
      <c r="A148" s="156"/>
      <c r="B148" s="170"/>
      <c r="C148" s="168"/>
      <c r="D148" s="159"/>
      <c r="E148" s="159"/>
      <c r="F148" s="159"/>
      <c r="G148" s="159"/>
      <c r="H148" s="159"/>
      <c r="I148" s="159"/>
      <c r="J148" s="159"/>
      <c r="K148" s="159"/>
      <c r="L148" s="159"/>
      <c r="M148" s="159"/>
      <c r="N148" s="159"/>
      <c r="O148" s="159"/>
      <c r="P148" s="159"/>
      <c r="Q148" s="159"/>
      <c r="R148" s="159"/>
      <c r="S148" s="159"/>
      <c r="T148" s="159"/>
      <c r="U148" s="159"/>
      <c r="V148" s="159"/>
    </row>
    <row r="149" ht="16.5" customHeight="1">
      <c r="A149" s="156"/>
      <c r="B149" s="170"/>
      <c r="C149" s="168"/>
      <c r="D149" s="159"/>
      <c r="E149" s="159"/>
      <c r="F149" s="159"/>
      <c r="G149" s="159"/>
      <c r="H149" s="159"/>
      <c r="I149" s="159"/>
      <c r="J149" s="159"/>
      <c r="K149" s="159"/>
      <c r="L149" s="159"/>
      <c r="M149" s="159"/>
      <c r="N149" s="159"/>
      <c r="O149" s="159"/>
      <c r="P149" s="159"/>
      <c r="Q149" s="159"/>
      <c r="R149" s="159"/>
      <c r="S149" s="159"/>
      <c r="T149" s="159"/>
      <c r="U149" s="159"/>
      <c r="V149" s="159"/>
    </row>
    <row r="150" ht="16.5" customHeight="1">
      <c r="A150" s="156"/>
      <c r="B150" s="170"/>
      <c r="C150" s="168"/>
      <c r="D150" s="159"/>
      <c r="E150" s="159"/>
      <c r="F150" s="159"/>
      <c r="G150" s="159"/>
      <c r="H150" s="159"/>
      <c r="I150" s="159"/>
      <c r="J150" s="159"/>
      <c r="K150" s="159"/>
      <c r="L150" s="159"/>
      <c r="M150" s="159"/>
      <c r="N150" s="159"/>
      <c r="O150" s="159"/>
      <c r="P150" s="159"/>
      <c r="Q150" s="159"/>
      <c r="R150" s="159"/>
      <c r="S150" s="159"/>
      <c r="T150" s="159"/>
      <c r="U150" s="159"/>
      <c r="V150" s="159"/>
    </row>
    <row r="151" ht="16.5" customHeight="1">
      <c r="A151" s="156"/>
      <c r="B151" s="170"/>
      <c r="C151" s="168"/>
      <c r="D151" s="159"/>
      <c r="E151" s="159"/>
      <c r="F151" s="159"/>
      <c r="G151" s="159"/>
      <c r="H151" s="159"/>
      <c r="I151" s="159"/>
      <c r="J151" s="159"/>
      <c r="K151" s="159"/>
      <c r="L151" s="159"/>
      <c r="M151" s="159"/>
      <c r="N151" s="159"/>
      <c r="O151" s="159"/>
      <c r="P151" s="159"/>
      <c r="Q151" s="159"/>
      <c r="R151" s="159"/>
      <c r="S151" s="159"/>
      <c r="T151" s="159"/>
      <c r="U151" s="159"/>
      <c r="V151" s="159"/>
    </row>
    <row r="152" ht="16.5" customHeight="1">
      <c r="A152" s="156"/>
      <c r="B152" s="170"/>
      <c r="C152" s="168"/>
      <c r="D152" s="159"/>
      <c r="E152" s="159"/>
      <c r="F152" s="159"/>
      <c r="G152" s="159"/>
      <c r="H152" s="159"/>
      <c r="I152" s="159"/>
      <c r="J152" s="159"/>
      <c r="K152" s="159"/>
      <c r="L152" s="159"/>
      <c r="M152" s="159"/>
      <c r="N152" s="159"/>
      <c r="O152" s="159"/>
      <c r="P152" s="159"/>
      <c r="Q152" s="159"/>
      <c r="R152" s="159"/>
      <c r="S152" s="159"/>
      <c r="T152" s="159"/>
      <c r="U152" s="159"/>
      <c r="V152" s="159"/>
    </row>
    <row r="153" ht="16.5" customHeight="1">
      <c r="A153" s="156"/>
      <c r="B153" s="170"/>
      <c r="C153" s="168"/>
      <c r="D153" s="159"/>
      <c r="E153" s="159"/>
      <c r="F153" s="159"/>
      <c r="G153" s="159"/>
      <c r="H153" s="159"/>
      <c r="I153" s="159"/>
      <c r="J153" s="159"/>
      <c r="K153" s="159"/>
      <c r="L153" s="159"/>
      <c r="M153" s="159"/>
      <c r="N153" s="159"/>
      <c r="O153" s="159"/>
      <c r="P153" s="159"/>
      <c r="Q153" s="159"/>
      <c r="R153" s="159"/>
      <c r="S153" s="159"/>
      <c r="T153" s="159"/>
      <c r="U153" s="159"/>
      <c r="V153" s="159"/>
    </row>
    <row r="154" ht="16.5" customHeight="1">
      <c r="A154" s="156"/>
      <c r="B154" s="170"/>
      <c r="C154" s="168"/>
      <c r="D154" s="159"/>
      <c r="E154" s="159"/>
      <c r="F154" s="159"/>
      <c r="G154" s="159"/>
      <c r="H154" s="159"/>
      <c r="I154" s="159"/>
      <c r="J154" s="159"/>
      <c r="K154" s="159"/>
      <c r="L154" s="159"/>
      <c r="M154" s="159"/>
      <c r="N154" s="159"/>
      <c r="O154" s="159"/>
      <c r="P154" s="159"/>
      <c r="Q154" s="159"/>
      <c r="R154" s="159"/>
      <c r="S154" s="159"/>
      <c r="T154" s="159"/>
      <c r="U154" s="159"/>
      <c r="V154" s="159"/>
    </row>
    <row r="155" ht="16.5" customHeight="1">
      <c r="A155" s="156"/>
      <c r="B155" s="170"/>
      <c r="C155" s="168"/>
      <c r="D155" s="159"/>
      <c r="E155" s="159"/>
      <c r="F155" s="159"/>
      <c r="G155" s="159"/>
      <c r="H155" s="159"/>
      <c r="I155" s="159"/>
      <c r="J155" s="159"/>
      <c r="K155" s="159"/>
      <c r="L155" s="159"/>
      <c r="M155" s="159"/>
      <c r="N155" s="159"/>
      <c r="O155" s="159"/>
      <c r="P155" s="159"/>
      <c r="Q155" s="159"/>
      <c r="R155" s="159"/>
      <c r="S155" s="159"/>
      <c r="T155" s="159"/>
      <c r="U155" s="159"/>
      <c r="V155" s="159"/>
    </row>
    <row r="156" ht="16.5" customHeight="1">
      <c r="A156" s="156"/>
      <c r="B156" s="170"/>
      <c r="C156" s="168"/>
      <c r="D156" s="159"/>
      <c r="E156" s="159"/>
      <c r="F156" s="159"/>
      <c r="G156" s="159"/>
      <c r="H156" s="159"/>
      <c r="I156" s="159"/>
      <c r="J156" s="159"/>
      <c r="K156" s="159"/>
      <c r="L156" s="159"/>
      <c r="M156" s="159"/>
      <c r="N156" s="159"/>
      <c r="O156" s="159"/>
      <c r="P156" s="159"/>
      <c r="Q156" s="159"/>
      <c r="R156" s="159"/>
      <c r="S156" s="159"/>
      <c r="T156" s="159"/>
      <c r="U156" s="159"/>
      <c r="V156" s="159"/>
    </row>
    <row r="157" ht="16.5" customHeight="1">
      <c r="A157" s="156"/>
      <c r="B157" s="170"/>
      <c r="C157" s="168"/>
      <c r="D157" s="159"/>
      <c r="E157" s="159"/>
      <c r="F157" s="159"/>
      <c r="G157" s="159"/>
      <c r="H157" s="159"/>
      <c r="I157" s="159"/>
      <c r="J157" s="159"/>
      <c r="K157" s="159"/>
      <c r="L157" s="159"/>
      <c r="M157" s="159"/>
      <c r="N157" s="159"/>
      <c r="O157" s="159"/>
      <c r="P157" s="159"/>
      <c r="Q157" s="159"/>
      <c r="R157" s="159"/>
      <c r="S157" s="159"/>
      <c r="T157" s="159"/>
      <c r="U157" s="159"/>
      <c r="V157" s="159"/>
    </row>
    <row r="158" ht="16.5" customHeight="1">
      <c r="A158" s="156"/>
      <c r="B158" s="170"/>
      <c r="C158" s="168"/>
      <c r="D158" s="159"/>
      <c r="E158" s="159"/>
      <c r="F158" s="159"/>
      <c r="G158" s="159"/>
      <c r="H158" s="159"/>
      <c r="I158" s="159"/>
      <c r="J158" s="159"/>
      <c r="K158" s="159"/>
      <c r="L158" s="159"/>
      <c r="M158" s="159"/>
      <c r="N158" s="159"/>
      <c r="O158" s="159"/>
      <c r="P158" s="159"/>
      <c r="Q158" s="159"/>
      <c r="R158" s="159"/>
      <c r="S158" s="159"/>
      <c r="T158" s="159"/>
      <c r="U158" s="159"/>
      <c r="V158" s="159"/>
    </row>
    <row r="159" ht="16.5" customHeight="1">
      <c r="A159" s="156"/>
      <c r="B159" s="170"/>
      <c r="C159" s="168"/>
      <c r="D159" s="159"/>
      <c r="E159" s="159"/>
      <c r="F159" s="159"/>
      <c r="G159" s="159"/>
      <c r="H159" s="159"/>
      <c r="I159" s="159"/>
      <c r="J159" s="159"/>
      <c r="K159" s="159"/>
      <c r="L159" s="159"/>
      <c r="M159" s="159"/>
      <c r="N159" s="159"/>
      <c r="O159" s="159"/>
      <c r="P159" s="159"/>
      <c r="Q159" s="159"/>
      <c r="R159" s="159"/>
      <c r="S159" s="159"/>
      <c r="T159" s="159"/>
      <c r="U159" s="159"/>
      <c r="V159" s="159"/>
    </row>
    <row r="160" ht="16.5" customHeight="1">
      <c r="A160" s="156"/>
      <c r="B160" s="170"/>
      <c r="C160" s="168"/>
      <c r="D160" s="159"/>
      <c r="E160" s="159"/>
      <c r="F160" s="159"/>
      <c r="G160" s="159"/>
      <c r="H160" s="159"/>
      <c r="I160" s="159"/>
      <c r="J160" s="159"/>
      <c r="K160" s="159"/>
      <c r="L160" s="159"/>
      <c r="M160" s="159"/>
      <c r="N160" s="159"/>
      <c r="O160" s="159"/>
      <c r="P160" s="159"/>
      <c r="Q160" s="159"/>
      <c r="R160" s="159"/>
      <c r="S160" s="159"/>
      <c r="T160" s="159"/>
      <c r="U160" s="159"/>
      <c r="V160" s="159"/>
    </row>
    <row r="161" ht="16.5" customHeight="1">
      <c r="A161" s="156"/>
      <c r="B161" s="170"/>
      <c r="C161" s="168"/>
      <c r="D161" s="159"/>
      <c r="E161" s="159"/>
      <c r="F161" s="159"/>
      <c r="G161" s="159"/>
      <c r="H161" s="159"/>
      <c r="I161" s="159"/>
      <c r="J161" s="159"/>
      <c r="K161" s="159"/>
      <c r="L161" s="159"/>
      <c r="M161" s="159"/>
      <c r="N161" s="159"/>
      <c r="O161" s="159"/>
      <c r="P161" s="159"/>
      <c r="Q161" s="159"/>
      <c r="R161" s="159"/>
      <c r="S161" s="159"/>
      <c r="T161" s="159"/>
      <c r="U161" s="159"/>
      <c r="V161" s="159"/>
    </row>
    <row r="162" ht="16.5" customHeight="1">
      <c r="A162" s="156"/>
      <c r="B162" s="170"/>
      <c r="C162" s="168"/>
      <c r="D162" s="159"/>
      <c r="E162" s="159"/>
      <c r="F162" s="159"/>
      <c r="G162" s="159"/>
      <c r="H162" s="159"/>
      <c r="I162" s="159"/>
      <c r="J162" s="159"/>
      <c r="K162" s="159"/>
      <c r="L162" s="159"/>
      <c r="M162" s="159"/>
      <c r="N162" s="159"/>
      <c r="O162" s="159"/>
      <c r="P162" s="159"/>
      <c r="Q162" s="159"/>
      <c r="R162" s="159"/>
      <c r="S162" s="159"/>
      <c r="T162" s="159"/>
      <c r="U162" s="159"/>
      <c r="V162" s="159"/>
    </row>
    <row r="163" ht="16.5" customHeight="1">
      <c r="A163" s="156"/>
      <c r="B163" s="170"/>
      <c r="C163" s="168"/>
      <c r="D163" s="159"/>
      <c r="E163" s="159"/>
      <c r="F163" s="159"/>
      <c r="G163" s="159"/>
      <c r="H163" s="159"/>
      <c r="I163" s="159"/>
      <c r="J163" s="159"/>
      <c r="K163" s="159"/>
      <c r="L163" s="159"/>
      <c r="M163" s="159"/>
      <c r="N163" s="159"/>
      <c r="O163" s="159"/>
      <c r="P163" s="159"/>
      <c r="Q163" s="159"/>
      <c r="R163" s="159"/>
      <c r="S163" s="159"/>
      <c r="T163" s="159"/>
      <c r="U163" s="159"/>
      <c r="V163" s="159"/>
    </row>
    <row r="164" ht="16.5" customHeight="1">
      <c r="A164" s="156"/>
      <c r="B164" s="170"/>
      <c r="C164" s="168"/>
      <c r="D164" s="159"/>
      <c r="E164" s="159"/>
      <c r="F164" s="159"/>
      <c r="G164" s="159"/>
      <c r="H164" s="159"/>
      <c r="I164" s="159"/>
      <c r="J164" s="159"/>
      <c r="K164" s="159"/>
      <c r="L164" s="159"/>
      <c r="M164" s="159"/>
      <c r="N164" s="159"/>
      <c r="O164" s="159"/>
      <c r="P164" s="159"/>
      <c r="Q164" s="159"/>
      <c r="R164" s="159"/>
      <c r="S164" s="159"/>
      <c r="T164" s="159"/>
      <c r="U164" s="159"/>
      <c r="V164" s="159"/>
    </row>
    <row r="165" ht="16.5" customHeight="1">
      <c r="A165" s="156"/>
      <c r="B165" s="170"/>
      <c r="C165" s="168"/>
      <c r="D165" s="159"/>
      <c r="E165" s="159"/>
      <c r="F165" s="159"/>
      <c r="G165" s="159"/>
      <c r="H165" s="159"/>
      <c r="I165" s="159"/>
      <c r="J165" s="159"/>
      <c r="K165" s="159"/>
      <c r="L165" s="159"/>
      <c r="M165" s="159"/>
      <c r="N165" s="159"/>
      <c r="O165" s="159"/>
      <c r="P165" s="159"/>
      <c r="Q165" s="159"/>
      <c r="R165" s="159"/>
      <c r="S165" s="159"/>
      <c r="T165" s="159"/>
      <c r="U165" s="159"/>
      <c r="V165" s="159"/>
    </row>
    <row r="166" ht="16.5" customHeight="1">
      <c r="A166" s="156"/>
      <c r="B166" s="170"/>
      <c r="C166" s="168"/>
      <c r="D166" s="159"/>
      <c r="E166" s="159"/>
      <c r="F166" s="159"/>
      <c r="G166" s="159"/>
      <c r="H166" s="159"/>
      <c r="I166" s="159"/>
      <c r="J166" s="159"/>
      <c r="K166" s="159"/>
      <c r="L166" s="159"/>
      <c r="M166" s="159"/>
      <c r="N166" s="159"/>
      <c r="O166" s="159"/>
      <c r="P166" s="159"/>
      <c r="Q166" s="159"/>
      <c r="R166" s="159"/>
      <c r="S166" s="159"/>
      <c r="T166" s="159"/>
      <c r="U166" s="159"/>
      <c r="V166" s="159"/>
    </row>
    <row r="167" ht="16.5" customHeight="1">
      <c r="A167" s="156"/>
      <c r="B167" s="170"/>
      <c r="C167" s="168"/>
      <c r="D167" s="159"/>
      <c r="E167" s="159"/>
      <c r="F167" s="159"/>
      <c r="G167" s="159"/>
      <c r="H167" s="159"/>
      <c r="I167" s="159"/>
      <c r="J167" s="159"/>
      <c r="K167" s="159"/>
      <c r="L167" s="159"/>
      <c r="M167" s="159"/>
      <c r="N167" s="159"/>
      <c r="O167" s="159"/>
      <c r="P167" s="159"/>
      <c r="Q167" s="159"/>
      <c r="R167" s="159"/>
      <c r="S167" s="159"/>
      <c r="T167" s="159"/>
      <c r="U167" s="159"/>
      <c r="V167" s="159"/>
    </row>
    <row r="168" ht="16.5" customHeight="1">
      <c r="A168" s="156"/>
      <c r="B168" s="170"/>
      <c r="C168" s="168"/>
      <c r="D168" s="159"/>
      <c r="E168" s="159"/>
      <c r="F168" s="159"/>
      <c r="G168" s="159"/>
      <c r="H168" s="159"/>
      <c r="I168" s="159"/>
      <c r="J168" s="159"/>
      <c r="K168" s="159"/>
      <c r="L168" s="159"/>
      <c r="M168" s="159"/>
      <c r="N168" s="159"/>
      <c r="O168" s="159"/>
      <c r="P168" s="159"/>
      <c r="Q168" s="159"/>
      <c r="R168" s="159"/>
      <c r="S168" s="159"/>
      <c r="T168" s="159"/>
      <c r="U168" s="159"/>
      <c r="V168" s="159"/>
    </row>
    <row r="169" ht="16.5" customHeight="1">
      <c r="A169" s="156"/>
      <c r="B169" s="170"/>
      <c r="C169" s="168"/>
      <c r="D169" s="159"/>
      <c r="E169" s="159"/>
      <c r="F169" s="159"/>
      <c r="G169" s="159"/>
      <c r="H169" s="159"/>
      <c r="I169" s="159"/>
      <c r="J169" s="159"/>
      <c r="K169" s="159"/>
      <c r="L169" s="159"/>
      <c r="M169" s="159"/>
      <c r="N169" s="159"/>
      <c r="O169" s="159"/>
      <c r="P169" s="159"/>
      <c r="Q169" s="159"/>
      <c r="R169" s="159"/>
      <c r="S169" s="159"/>
      <c r="T169" s="159"/>
      <c r="U169" s="159"/>
      <c r="V169" s="159"/>
    </row>
    <row r="170" ht="16.5" customHeight="1">
      <c r="A170" s="156"/>
      <c r="B170" s="170"/>
      <c r="C170" s="168"/>
      <c r="D170" s="159"/>
      <c r="E170" s="159"/>
      <c r="F170" s="159"/>
      <c r="G170" s="159"/>
      <c r="H170" s="159"/>
      <c r="I170" s="159"/>
      <c r="J170" s="159"/>
      <c r="K170" s="159"/>
      <c r="L170" s="159"/>
      <c r="M170" s="159"/>
      <c r="N170" s="159"/>
      <c r="O170" s="159"/>
      <c r="P170" s="159"/>
      <c r="Q170" s="159"/>
      <c r="R170" s="159"/>
      <c r="S170" s="159"/>
      <c r="T170" s="159"/>
      <c r="U170" s="159"/>
      <c r="V170" s="159"/>
    </row>
    <row r="171" ht="16.5" customHeight="1">
      <c r="A171" s="156"/>
      <c r="B171" s="170"/>
      <c r="C171" s="168"/>
      <c r="D171" s="159"/>
      <c r="E171" s="159"/>
      <c r="F171" s="159"/>
      <c r="G171" s="159"/>
      <c r="H171" s="159"/>
      <c r="I171" s="159"/>
      <c r="J171" s="159"/>
      <c r="K171" s="159"/>
      <c r="L171" s="159"/>
      <c r="M171" s="159"/>
      <c r="N171" s="159"/>
      <c r="O171" s="159"/>
      <c r="P171" s="159"/>
      <c r="Q171" s="159"/>
      <c r="R171" s="159"/>
      <c r="S171" s="159"/>
      <c r="T171" s="159"/>
      <c r="U171" s="159"/>
      <c r="V171" s="159"/>
    </row>
    <row r="172" ht="16.5" customHeight="1">
      <c r="A172" s="156"/>
      <c r="B172" s="170"/>
      <c r="C172" s="168"/>
      <c r="D172" s="159"/>
      <c r="E172" s="159"/>
      <c r="F172" s="159"/>
      <c r="G172" s="159"/>
      <c r="H172" s="159"/>
      <c r="I172" s="159"/>
      <c r="J172" s="159"/>
      <c r="K172" s="159"/>
      <c r="L172" s="159"/>
      <c r="M172" s="159"/>
      <c r="N172" s="159"/>
      <c r="O172" s="159"/>
      <c r="P172" s="159"/>
      <c r="Q172" s="159"/>
      <c r="R172" s="159"/>
      <c r="S172" s="159"/>
      <c r="T172" s="159"/>
      <c r="U172" s="159"/>
      <c r="V172" s="159"/>
    </row>
    <row r="173" ht="16.5" customHeight="1">
      <c r="A173" s="156"/>
      <c r="B173" s="170"/>
      <c r="C173" s="168"/>
      <c r="D173" s="159"/>
      <c r="E173" s="159"/>
      <c r="F173" s="159"/>
      <c r="G173" s="159"/>
      <c r="H173" s="159"/>
      <c r="I173" s="159"/>
      <c r="J173" s="159"/>
      <c r="K173" s="159"/>
      <c r="L173" s="159"/>
      <c r="M173" s="159"/>
      <c r="N173" s="159"/>
      <c r="O173" s="159"/>
      <c r="P173" s="159"/>
      <c r="Q173" s="159"/>
      <c r="R173" s="159"/>
      <c r="S173" s="159"/>
      <c r="T173" s="159"/>
      <c r="U173" s="159"/>
      <c r="V173" s="159"/>
    </row>
    <row r="174" ht="16.5" customHeight="1">
      <c r="A174" s="156"/>
      <c r="B174" s="170"/>
      <c r="C174" s="168"/>
      <c r="D174" s="159"/>
      <c r="E174" s="159"/>
      <c r="F174" s="159"/>
      <c r="G174" s="159"/>
      <c r="H174" s="159"/>
      <c r="I174" s="159"/>
      <c r="J174" s="159"/>
      <c r="K174" s="159"/>
      <c r="L174" s="159"/>
      <c r="M174" s="159"/>
      <c r="N174" s="159"/>
      <c r="O174" s="159"/>
      <c r="P174" s="159"/>
      <c r="Q174" s="159"/>
      <c r="R174" s="159"/>
      <c r="S174" s="159"/>
      <c r="T174" s="159"/>
      <c r="U174" s="159"/>
      <c r="V174" s="159"/>
    </row>
    <row r="175" ht="16.5" customHeight="1">
      <c r="A175" s="156"/>
      <c r="B175" s="170"/>
      <c r="C175" s="168"/>
      <c r="D175" s="159"/>
      <c r="E175" s="159"/>
      <c r="F175" s="159"/>
      <c r="G175" s="159"/>
      <c r="H175" s="159"/>
      <c r="I175" s="159"/>
      <c r="J175" s="159"/>
      <c r="K175" s="159"/>
      <c r="L175" s="159"/>
      <c r="M175" s="159"/>
      <c r="N175" s="159"/>
      <c r="O175" s="159"/>
      <c r="P175" s="159"/>
      <c r="Q175" s="159"/>
      <c r="R175" s="159"/>
      <c r="S175" s="159"/>
      <c r="T175" s="159"/>
      <c r="U175" s="159"/>
      <c r="V175" s="159"/>
    </row>
    <row r="176" ht="16.5" customHeight="1">
      <c r="A176" s="156"/>
      <c r="B176" s="170"/>
      <c r="C176" s="168"/>
      <c r="D176" s="159"/>
      <c r="E176" s="159"/>
      <c r="F176" s="159"/>
      <c r="G176" s="159"/>
      <c r="H176" s="159"/>
      <c r="I176" s="159"/>
      <c r="J176" s="159"/>
      <c r="K176" s="159"/>
      <c r="L176" s="159"/>
      <c r="M176" s="159"/>
      <c r="N176" s="159"/>
      <c r="O176" s="159"/>
      <c r="P176" s="159"/>
      <c r="Q176" s="159"/>
      <c r="R176" s="159"/>
      <c r="S176" s="159"/>
      <c r="T176" s="159"/>
      <c r="U176" s="159"/>
      <c r="V176" s="159"/>
    </row>
    <row r="177" ht="16.5" customHeight="1">
      <c r="A177" s="156"/>
      <c r="B177" s="170"/>
      <c r="C177" s="168"/>
      <c r="D177" s="159"/>
      <c r="E177" s="159"/>
      <c r="F177" s="159"/>
      <c r="G177" s="159"/>
      <c r="H177" s="159"/>
      <c r="I177" s="159"/>
      <c r="J177" s="159"/>
      <c r="K177" s="159"/>
      <c r="L177" s="159"/>
      <c r="M177" s="159"/>
      <c r="N177" s="159"/>
      <c r="O177" s="159"/>
      <c r="P177" s="159"/>
      <c r="Q177" s="159"/>
      <c r="R177" s="159"/>
      <c r="S177" s="159"/>
      <c r="T177" s="159"/>
      <c r="U177" s="159"/>
      <c r="V177" s="159"/>
    </row>
    <row r="178" ht="16.5" customHeight="1">
      <c r="A178" s="156"/>
      <c r="B178" s="170"/>
      <c r="C178" s="168"/>
      <c r="D178" s="159"/>
      <c r="E178" s="159"/>
      <c r="F178" s="159"/>
      <c r="G178" s="159"/>
      <c r="H178" s="159"/>
      <c r="I178" s="159"/>
      <c r="J178" s="159"/>
      <c r="K178" s="159"/>
      <c r="L178" s="159"/>
      <c r="M178" s="159"/>
      <c r="N178" s="159"/>
      <c r="O178" s="159"/>
      <c r="P178" s="159"/>
      <c r="Q178" s="159"/>
      <c r="R178" s="159"/>
      <c r="S178" s="159"/>
      <c r="T178" s="159"/>
      <c r="U178" s="159"/>
      <c r="V178" s="159"/>
    </row>
    <row r="179" ht="16.5" customHeight="1">
      <c r="A179" s="156"/>
      <c r="B179" s="170"/>
      <c r="C179" s="168"/>
      <c r="D179" s="159"/>
      <c r="E179" s="159"/>
      <c r="F179" s="159"/>
      <c r="G179" s="159"/>
      <c r="H179" s="159"/>
      <c r="I179" s="159"/>
      <c r="J179" s="159"/>
      <c r="K179" s="159"/>
      <c r="L179" s="159"/>
      <c r="M179" s="159"/>
      <c r="N179" s="159"/>
      <c r="O179" s="159"/>
      <c r="P179" s="159"/>
      <c r="Q179" s="159"/>
      <c r="R179" s="159"/>
      <c r="S179" s="159"/>
      <c r="T179" s="159"/>
      <c r="U179" s="159"/>
      <c r="V179" s="159"/>
    </row>
    <row r="180" ht="16.5" customHeight="1">
      <c r="A180" s="156"/>
      <c r="B180" s="170"/>
      <c r="C180" s="168"/>
      <c r="D180" s="159"/>
      <c r="E180" s="159"/>
      <c r="F180" s="159"/>
      <c r="G180" s="159"/>
      <c r="H180" s="159"/>
      <c r="I180" s="159"/>
      <c r="J180" s="159"/>
      <c r="K180" s="159"/>
      <c r="L180" s="159"/>
      <c r="M180" s="159"/>
      <c r="N180" s="159"/>
      <c r="O180" s="159"/>
      <c r="P180" s="159"/>
      <c r="Q180" s="159"/>
      <c r="R180" s="159"/>
      <c r="S180" s="159"/>
      <c r="T180" s="159"/>
      <c r="U180" s="159"/>
      <c r="V180" s="159"/>
    </row>
    <row r="181" ht="16.5" customHeight="1">
      <c r="A181" s="156"/>
      <c r="B181" s="170"/>
      <c r="C181" s="168"/>
      <c r="D181" s="159"/>
      <c r="E181" s="159"/>
      <c r="F181" s="159"/>
      <c r="G181" s="159"/>
      <c r="H181" s="159"/>
      <c r="I181" s="159"/>
      <c r="J181" s="159"/>
      <c r="K181" s="159"/>
      <c r="L181" s="159"/>
      <c r="M181" s="159"/>
      <c r="N181" s="159"/>
      <c r="O181" s="159"/>
      <c r="P181" s="159"/>
      <c r="Q181" s="159"/>
      <c r="R181" s="159"/>
      <c r="S181" s="159"/>
      <c r="T181" s="159"/>
      <c r="U181" s="159"/>
      <c r="V181" s="159"/>
    </row>
    <row r="182" ht="16.5" customHeight="1">
      <c r="A182" s="156"/>
      <c r="B182" s="170"/>
      <c r="C182" s="168"/>
      <c r="D182" s="159"/>
      <c r="E182" s="159"/>
      <c r="F182" s="159"/>
      <c r="G182" s="159"/>
      <c r="H182" s="159"/>
      <c r="I182" s="159"/>
      <c r="J182" s="159"/>
      <c r="K182" s="159"/>
      <c r="L182" s="159"/>
      <c r="M182" s="159"/>
      <c r="N182" s="159"/>
      <c r="O182" s="159"/>
      <c r="P182" s="159"/>
      <c r="Q182" s="159"/>
      <c r="R182" s="159"/>
      <c r="S182" s="159"/>
      <c r="T182" s="159"/>
      <c r="U182" s="159"/>
      <c r="V182" s="159"/>
    </row>
    <row r="183" ht="16.5" customHeight="1">
      <c r="A183" s="156"/>
      <c r="B183" s="170"/>
      <c r="C183" s="168"/>
      <c r="D183" s="159"/>
      <c r="E183" s="159"/>
      <c r="F183" s="159"/>
      <c r="G183" s="159"/>
      <c r="H183" s="159"/>
      <c r="I183" s="159"/>
      <c r="J183" s="159"/>
      <c r="K183" s="159"/>
      <c r="L183" s="159"/>
      <c r="M183" s="159"/>
      <c r="N183" s="159"/>
      <c r="O183" s="159"/>
      <c r="P183" s="159"/>
      <c r="Q183" s="159"/>
      <c r="R183" s="159"/>
      <c r="S183" s="159"/>
      <c r="T183" s="159"/>
      <c r="U183" s="159"/>
      <c r="V183" s="159"/>
    </row>
    <row r="184" ht="16.5" customHeight="1">
      <c r="A184" s="156"/>
      <c r="B184" s="170"/>
      <c r="C184" s="168"/>
      <c r="D184" s="159"/>
      <c r="E184" s="159"/>
      <c r="F184" s="159"/>
      <c r="G184" s="159"/>
      <c r="H184" s="159"/>
      <c r="I184" s="159"/>
      <c r="J184" s="159"/>
      <c r="K184" s="159"/>
      <c r="L184" s="159"/>
      <c r="M184" s="159"/>
      <c r="N184" s="159"/>
      <c r="O184" s="159"/>
      <c r="P184" s="159"/>
      <c r="Q184" s="159"/>
      <c r="R184" s="159"/>
      <c r="S184" s="159"/>
      <c r="T184" s="159"/>
      <c r="U184" s="159"/>
      <c r="V184" s="159"/>
    </row>
    <row r="185" ht="16.5" customHeight="1">
      <c r="A185" s="156"/>
      <c r="B185" s="170"/>
      <c r="C185" s="168"/>
      <c r="D185" s="159"/>
      <c r="E185" s="159"/>
      <c r="F185" s="159"/>
      <c r="G185" s="159"/>
      <c r="H185" s="159"/>
      <c r="I185" s="159"/>
      <c r="J185" s="159"/>
      <c r="K185" s="159"/>
      <c r="L185" s="159"/>
      <c r="M185" s="159"/>
      <c r="N185" s="159"/>
      <c r="O185" s="159"/>
      <c r="P185" s="159"/>
      <c r="Q185" s="159"/>
      <c r="R185" s="159"/>
      <c r="S185" s="159"/>
      <c r="T185" s="159"/>
      <c r="U185" s="159"/>
      <c r="V185" s="159"/>
    </row>
    <row r="186" ht="16.5" customHeight="1">
      <c r="A186" s="156"/>
      <c r="B186" s="170"/>
      <c r="C186" s="168"/>
      <c r="D186" s="159"/>
      <c r="E186" s="159"/>
      <c r="F186" s="159"/>
      <c r="G186" s="159"/>
      <c r="H186" s="159"/>
      <c r="I186" s="159"/>
      <c r="J186" s="159"/>
      <c r="K186" s="159"/>
      <c r="L186" s="159"/>
      <c r="M186" s="159"/>
      <c r="N186" s="159"/>
      <c r="O186" s="159"/>
      <c r="P186" s="159"/>
      <c r="Q186" s="159"/>
      <c r="R186" s="159"/>
      <c r="S186" s="159"/>
      <c r="T186" s="159"/>
      <c r="U186" s="159"/>
      <c r="V186" s="159"/>
    </row>
    <row r="187" ht="16.5" customHeight="1">
      <c r="A187" s="156"/>
      <c r="B187" s="170"/>
      <c r="C187" s="168"/>
      <c r="D187" s="159"/>
      <c r="E187" s="159"/>
      <c r="F187" s="159"/>
      <c r="G187" s="159"/>
      <c r="H187" s="159"/>
      <c r="I187" s="159"/>
      <c r="J187" s="159"/>
      <c r="K187" s="159"/>
      <c r="L187" s="159"/>
      <c r="M187" s="159"/>
      <c r="N187" s="159"/>
      <c r="O187" s="159"/>
      <c r="P187" s="159"/>
      <c r="Q187" s="159"/>
      <c r="R187" s="159"/>
      <c r="S187" s="159"/>
      <c r="T187" s="159"/>
      <c r="U187" s="159"/>
      <c r="V187" s="159"/>
    </row>
    <row r="188" ht="16.5" customHeight="1">
      <c r="A188" s="156"/>
      <c r="B188" s="170"/>
      <c r="C188" s="168"/>
      <c r="D188" s="159"/>
      <c r="E188" s="159"/>
      <c r="F188" s="159"/>
      <c r="G188" s="159"/>
      <c r="H188" s="159"/>
      <c r="I188" s="159"/>
      <c r="J188" s="159"/>
      <c r="K188" s="159"/>
      <c r="L188" s="159"/>
      <c r="M188" s="159"/>
      <c r="N188" s="159"/>
      <c r="O188" s="159"/>
      <c r="P188" s="159"/>
      <c r="Q188" s="159"/>
      <c r="R188" s="159"/>
      <c r="S188" s="159"/>
      <c r="T188" s="159"/>
      <c r="U188" s="159"/>
      <c r="V188" s="159"/>
    </row>
    <row r="189" ht="16.5" customHeight="1">
      <c r="A189" s="156"/>
      <c r="B189" s="170"/>
      <c r="C189" s="168"/>
      <c r="D189" s="159"/>
      <c r="E189" s="159"/>
      <c r="F189" s="159"/>
      <c r="G189" s="159"/>
      <c r="H189" s="159"/>
      <c r="I189" s="159"/>
      <c r="J189" s="159"/>
      <c r="K189" s="159"/>
      <c r="L189" s="159"/>
      <c r="M189" s="159"/>
      <c r="N189" s="159"/>
      <c r="O189" s="159"/>
      <c r="P189" s="159"/>
      <c r="Q189" s="159"/>
      <c r="R189" s="159"/>
      <c r="S189" s="159"/>
      <c r="T189" s="159"/>
      <c r="U189" s="159"/>
      <c r="V189" s="159"/>
    </row>
    <row r="190" ht="16.5" customHeight="1">
      <c r="A190" s="156"/>
      <c r="B190" s="170"/>
      <c r="C190" s="168"/>
      <c r="D190" s="159"/>
      <c r="E190" s="159"/>
      <c r="F190" s="159"/>
      <c r="G190" s="159"/>
      <c r="H190" s="159"/>
      <c r="I190" s="159"/>
      <c r="J190" s="159"/>
      <c r="K190" s="159"/>
      <c r="L190" s="159"/>
      <c r="M190" s="159"/>
      <c r="N190" s="159"/>
      <c r="O190" s="159"/>
      <c r="P190" s="159"/>
      <c r="Q190" s="159"/>
      <c r="R190" s="159"/>
      <c r="S190" s="159"/>
      <c r="T190" s="159"/>
      <c r="U190" s="159"/>
      <c r="V190" s="159"/>
    </row>
    <row r="191" ht="16.5" customHeight="1">
      <c r="A191" s="156"/>
      <c r="B191" s="170"/>
      <c r="C191" s="168"/>
      <c r="D191" s="159"/>
      <c r="E191" s="159"/>
      <c r="F191" s="159"/>
      <c r="G191" s="159"/>
      <c r="H191" s="159"/>
      <c r="I191" s="159"/>
      <c r="J191" s="159"/>
      <c r="K191" s="159"/>
      <c r="L191" s="159"/>
      <c r="M191" s="159"/>
      <c r="N191" s="159"/>
      <c r="O191" s="159"/>
      <c r="P191" s="159"/>
      <c r="Q191" s="159"/>
      <c r="R191" s="159"/>
      <c r="S191" s="159"/>
      <c r="T191" s="159"/>
      <c r="U191" s="159"/>
      <c r="V191" s="159"/>
    </row>
    <row r="192" ht="16.5" customHeight="1">
      <c r="A192" s="156"/>
      <c r="B192" s="170"/>
      <c r="C192" s="168"/>
      <c r="D192" s="159"/>
      <c r="E192" s="159"/>
      <c r="F192" s="159"/>
      <c r="G192" s="159"/>
      <c r="H192" s="159"/>
      <c r="I192" s="159"/>
      <c r="J192" s="159"/>
      <c r="K192" s="159"/>
      <c r="L192" s="159"/>
      <c r="M192" s="159"/>
      <c r="N192" s="159"/>
      <c r="O192" s="159"/>
      <c r="P192" s="159"/>
      <c r="Q192" s="159"/>
      <c r="R192" s="159"/>
      <c r="S192" s="159"/>
      <c r="T192" s="159"/>
      <c r="U192" s="159"/>
      <c r="V192" s="159"/>
    </row>
    <row r="193" ht="16.5" customHeight="1">
      <c r="A193" s="156"/>
      <c r="B193" s="170"/>
      <c r="C193" s="168"/>
      <c r="D193" s="159"/>
      <c r="E193" s="159"/>
      <c r="F193" s="159"/>
      <c r="G193" s="159"/>
      <c r="H193" s="159"/>
      <c r="I193" s="159"/>
      <c r="J193" s="159"/>
      <c r="K193" s="159"/>
      <c r="L193" s="159"/>
      <c r="M193" s="159"/>
      <c r="N193" s="159"/>
      <c r="O193" s="159"/>
      <c r="P193" s="159"/>
      <c r="Q193" s="159"/>
      <c r="R193" s="159"/>
      <c r="S193" s="159"/>
      <c r="T193" s="159"/>
      <c r="U193" s="159"/>
      <c r="V193" s="159"/>
    </row>
    <row r="194" ht="16.5" customHeight="1">
      <c r="A194" s="156"/>
      <c r="B194" s="170"/>
      <c r="C194" s="168"/>
      <c r="D194" s="159"/>
      <c r="E194" s="159"/>
      <c r="F194" s="159"/>
      <c r="G194" s="159"/>
      <c r="H194" s="159"/>
      <c r="I194" s="159"/>
      <c r="J194" s="159"/>
      <c r="K194" s="159"/>
      <c r="L194" s="159"/>
      <c r="M194" s="159"/>
      <c r="N194" s="159"/>
      <c r="O194" s="159"/>
      <c r="P194" s="159"/>
      <c r="Q194" s="159"/>
      <c r="R194" s="159"/>
      <c r="S194" s="159"/>
      <c r="T194" s="159"/>
      <c r="U194" s="159"/>
      <c r="V194" s="159"/>
    </row>
    <row r="195" ht="16.5" customHeight="1">
      <c r="A195" s="156"/>
      <c r="B195" s="170"/>
      <c r="C195" s="168"/>
      <c r="D195" s="159"/>
      <c r="E195" s="159"/>
      <c r="F195" s="159"/>
      <c r="G195" s="159"/>
      <c r="H195" s="159"/>
      <c r="I195" s="159"/>
      <c r="J195" s="159"/>
      <c r="K195" s="159"/>
      <c r="L195" s="159"/>
      <c r="M195" s="159"/>
      <c r="N195" s="159"/>
      <c r="O195" s="159"/>
      <c r="P195" s="159"/>
      <c r="Q195" s="159"/>
      <c r="R195" s="159"/>
      <c r="S195" s="159"/>
      <c r="T195" s="159"/>
      <c r="U195" s="159"/>
      <c r="V195" s="159"/>
    </row>
    <row r="196" ht="16.5" customHeight="1">
      <c r="A196" s="156"/>
      <c r="B196" s="170"/>
      <c r="C196" s="168"/>
      <c r="D196" s="159"/>
      <c r="E196" s="159"/>
      <c r="F196" s="159"/>
      <c r="G196" s="159"/>
      <c r="H196" s="159"/>
      <c r="I196" s="159"/>
      <c r="J196" s="159"/>
      <c r="K196" s="159"/>
      <c r="L196" s="159"/>
      <c r="M196" s="159"/>
      <c r="N196" s="159"/>
      <c r="O196" s="159"/>
      <c r="P196" s="159"/>
      <c r="Q196" s="159"/>
      <c r="R196" s="159"/>
      <c r="S196" s="159"/>
      <c r="T196" s="159"/>
      <c r="U196" s="159"/>
      <c r="V196" s="159"/>
    </row>
    <row r="197" ht="16.5" customHeight="1">
      <c r="A197" s="156"/>
      <c r="B197" s="170"/>
      <c r="C197" s="168"/>
      <c r="D197" s="159"/>
      <c r="E197" s="159"/>
      <c r="F197" s="159"/>
      <c r="G197" s="159"/>
      <c r="H197" s="159"/>
      <c r="I197" s="159"/>
      <c r="J197" s="159"/>
      <c r="K197" s="159"/>
      <c r="L197" s="159"/>
      <c r="M197" s="159"/>
      <c r="N197" s="159"/>
      <c r="O197" s="159"/>
      <c r="P197" s="159"/>
      <c r="Q197" s="159"/>
      <c r="R197" s="159"/>
      <c r="S197" s="159"/>
      <c r="T197" s="159"/>
      <c r="U197" s="159"/>
      <c r="V197" s="159"/>
    </row>
    <row r="198" ht="16.5" customHeight="1">
      <c r="A198" s="156"/>
      <c r="B198" s="170"/>
      <c r="C198" s="168"/>
      <c r="D198" s="159"/>
      <c r="E198" s="159"/>
      <c r="F198" s="159"/>
      <c r="G198" s="159"/>
      <c r="H198" s="159"/>
      <c r="I198" s="159"/>
      <c r="J198" s="159"/>
      <c r="K198" s="159"/>
      <c r="L198" s="159"/>
      <c r="M198" s="159"/>
      <c r="N198" s="159"/>
      <c r="O198" s="159"/>
      <c r="P198" s="159"/>
      <c r="Q198" s="159"/>
      <c r="R198" s="159"/>
      <c r="S198" s="159"/>
      <c r="T198" s="159"/>
      <c r="U198" s="159"/>
      <c r="V198" s="159"/>
    </row>
    <row r="199" ht="16.5" customHeight="1">
      <c r="A199" s="156"/>
      <c r="B199" s="170"/>
      <c r="C199" s="168"/>
      <c r="D199" s="159"/>
      <c r="E199" s="159"/>
      <c r="F199" s="159"/>
      <c r="G199" s="159"/>
      <c r="H199" s="159"/>
      <c r="I199" s="159"/>
      <c r="J199" s="159"/>
      <c r="K199" s="159"/>
      <c r="L199" s="159"/>
      <c r="M199" s="159"/>
      <c r="N199" s="159"/>
      <c r="O199" s="159"/>
      <c r="P199" s="159"/>
      <c r="Q199" s="159"/>
      <c r="R199" s="159"/>
      <c r="S199" s="159"/>
      <c r="T199" s="159"/>
      <c r="U199" s="159"/>
      <c r="V199" s="159"/>
    </row>
    <row r="200" ht="16.5" customHeight="1">
      <c r="A200" s="156"/>
      <c r="B200" s="170"/>
      <c r="C200" s="168"/>
      <c r="D200" s="159"/>
      <c r="E200" s="159"/>
      <c r="F200" s="159"/>
      <c r="G200" s="159"/>
      <c r="H200" s="159"/>
      <c r="I200" s="159"/>
      <c r="J200" s="159"/>
      <c r="K200" s="159"/>
      <c r="L200" s="159"/>
      <c r="M200" s="159"/>
      <c r="N200" s="159"/>
      <c r="O200" s="159"/>
      <c r="P200" s="159"/>
      <c r="Q200" s="159"/>
      <c r="R200" s="159"/>
      <c r="S200" s="159"/>
      <c r="T200" s="159"/>
      <c r="U200" s="159"/>
      <c r="V200" s="159"/>
    </row>
    <row r="201" ht="16.5" customHeight="1">
      <c r="A201" s="156"/>
      <c r="B201" s="170"/>
      <c r="C201" s="168"/>
      <c r="D201" s="159"/>
      <c r="E201" s="159"/>
      <c r="F201" s="159"/>
      <c r="G201" s="159"/>
      <c r="H201" s="159"/>
      <c r="I201" s="159"/>
      <c r="J201" s="159"/>
      <c r="K201" s="159"/>
      <c r="L201" s="159"/>
      <c r="M201" s="159"/>
      <c r="N201" s="159"/>
      <c r="O201" s="159"/>
      <c r="P201" s="159"/>
      <c r="Q201" s="159"/>
      <c r="R201" s="159"/>
      <c r="S201" s="159"/>
      <c r="T201" s="159"/>
      <c r="U201" s="159"/>
      <c r="V201" s="159"/>
    </row>
    <row r="202" ht="16.5" customHeight="1">
      <c r="A202" s="156"/>
      <c r="B202" s="170"/>
      <c r="C202" s="168"/>
      <c r="D202" s="159"/>
      <c r="E202" s="159"/>
      <c r="F202" s="159"/>
      <c r="G202" s="159"/>
      <c r="H202" s="159"/>
      <c r="I202" s="159"/>
      <c r="J202" s="159"/>
      <c r="K202" s="159"/>
      <c r="L202" s="159"/>
      <c r="M202" s="159"/>
      <c r="N202" s="159"/>
      <c r="O202" s="159"/>
      <c r="P202" s="159"/>
      <c r="Q202" s="159"/>
      <c r="R202" s="159"/>
      <c r="S202" s="159"/>
      <c r="T202" s="159"/>
      <c r="U202" s="159"/>
      <c r="V202" s="159"/>
    </row>
    <row r="203" ht="16.5" customHeight="1">
      <c r="A203" s="156"/>
      <c r="B203" s="170"/>
      <c r="C203" s="168"/>
      <c r="D203" s="159"/>
      <c r="E203" s="159"/>
      <c r="F203" s="159"/>
      <c r="G203" s="159"/>
      <c r="H203" s="159"/>
      <c r="I203" s="159"/>
      <c r="J203" s="159"/>
      <c r="K203" s="159"/>
      <c r="L203" s="159"/>
      <c r="M203" s="159"/>
      <c r="N203" s="159"/>
      <c r="O203" s="159"/>
      <c r="P203" s="159"/>
      <c r="Q203" s="159"/>
      <c r="R203" s="159"/>
      <c r="S203" s="159"/>
      <c r="T203" s="159"/>
      <c r="U203" s="159"/>
      <c r="V203" s="159"/>
    </row>
    <row r="204" ht="16.5" customHeight="1">
      <c r="A204" s="156"/>
      <c r="B204" s="170"/>
      <c r="C204" s="168"/>
      <c r="D204" s="159"/>
      <c r="E204" s="159"/>
      <c r="F204" s="159"/>
      <c r="G204" s="159"/>
      <c r="H204" s="159"/>
      <c r="I204" s="159"/>
      <c r="J204" s="159"/>
      <c r="K204" s="159"/>
      <c r="L204" s="159"/>
      <c r="M204" s="159"/>
      <c r="N204" s="159"/>
      <c r="O204" s="159"/>
      <c r="P204" s="159"/>
      <c r="Q204" s="159"/>
      <c r="R204" s="159"/>
      <c r="S204" s="159"/>
      <c r="T204" s="159"/>
      <c r="U204" s="159"/>
      <c r="V204" s="159"/>
    </row>
    <row r="205" ht="16.5" customHeight="1">
      <c r="A205" s="156"/>
      <c r="B205" s="170"/>
      <c r="C205" s="168"/>
      <c r="D205" s="159"/>
      <c r="E205" s="159"/>
      <c r="F205" s="159"/>
      <c r="G205" s="159"/>
      <c r="H205" s="159"/>
      <c r="I205" s="159"/>
      <c r="J205" s="159"/>
      <c r="K205" s="159"/>
      <c r="L205" s="159"/>
      <c r="M205" s="159"/>
      <c r="N205" s="159"/>
      <c r="O205" s="159"/>
      <c r="P205" s="159"/>
      <c r="Q205" s="159"/>
      <c r="R205" s="159"/>
      <c r="S205" s="159"/>
      <c r="T205" s="159"/>
      <c r="U205" s="159"/>
      <c r="V205" s="159"/>
    </row>
    <row r="206" ht="16.5" customHeight="1">
      <c r="A206" s="156"/>
      <c r="B206" s="170"/>
      <c r="C206" s="168"/>
      <c r="D206" s="159"/>
      <c r="E206" s="159"/>
      <c r="F206" s="159"/>
      <c r="G206" s="159"/>
      <c r="H206" s="159"/>
      <c r="I206" s="159"/>
      <c r="J206" s="159"/>
      <c r="K206" s="159"/>
      <c r="L206" s="159"/>
      <c r="M206" s="159"/>
      <c r="N206" s="159"/>
      <c r="O206" s="159"/>
      <c r="P206" s="159"/>
      <c r="Q206" s="159"/>
      <c r="R206" s="159"/>
      <c r="S206" s="159"/>
      <c r="T206" s="159"/>
      <c r="U206" s="159"/>
      <c r="V206" s="159"/>
    </row>
    <row r="207" ht="16.5" customHeight="1">
      <c r="A207" s="156"/>
      <c r="B207" s="170"/>
      <c r="C207" s="168"/>
      <c r="D207" s="159"/>
      <c r="E207" s="159"/>
      <c r="F207" s="159"/>
      <c r="G207" s="159"/>
      <c r="H207" s="159"/>
      <c r="I207" s="159"/>
      <c r="J207" s="159"/>
      <c r="K207" s="159"/>
      <c r="L207" s="159"/>
      <c r="M207" s="159"/>
      <c r="N207" s="159"/>
      <c r="O207" s="159"/>
      <c r="P207" s="159"/>
      <c r="Q207" s="159"/>
      <c r="R207" s="159"/>
      <c r="S207" s="159"/>
      <c r="T207" s="159"/>
      <c r="U207" s="159"/>
      <c r="V207" s="159"/>
    </row>
    <row r="208" ht="16.5" customHeight="1">
      <c r="A208" s="156"/>
      <c r="B208" s="170"/>
      <c r="C208" s="168"/>
      <c r="D208" s="159"/>
      <c r="E208" s="159"/>
      <c r="F208" s="159"/>
      <c r="G208" s="159"/>
      <c r="H208" s="159"/>
      <c r="I208" s="159"/>
      <c r="J208" s="159"/>
      <c r="K208" s="159"/>
      <c r="L208" s="159"/>
      <c r="M208" s="159"/>
      <c r="N208" s="159"/>
      <c r="O208" s="159"/>
      <c r="P208" s="159"/>
      <c r="Q208" s="159"/>
      <c r="R208" s="159"/>
      <c r="S208" s="159"/>
      <c r="T208" s="159"/>
      <c r="U208" s="159"/>
      <c r="V208" s="159"/>
    </row>
    <row r="209" ht="16.5" customHeight="1">
      <c r="A209" s="156"/>
      <c r="B209" s="170"/>
      <c r="C209" s="168"/>
      <c r="D209" s="159"/>
      <c r="E209" s="159"/>
      <c r="F209" s="159"/>
      <c r="G209" s="159"/>
      <c r="H209" s="159"/>
      <c r="I209" s="159"/>
      <c r="J209" s="159"/>
      <c r="K209" s="159"/>
      <c r="L209" s="159"/>
      <c r="M209" s="159"/>
      <c r="N209" s="159"/>
      <c r="O209" s="159"/>
      <c r="P209" s="159"/>
      <c r="Q209" s="159"/>
      <c r="R209" s="159"/>
      <c r="S209" s="159"/>
      <c r="T209" s="159"/>
      <c r="U209" s="159"/>
      <c r="V209" s="159"/>
    </row>
    <row r="210" ht="16.5" customHeight="1">
      <c r="A210" s="156"/>
      <c r="B210" s="170"/>
      <c r="C210" s="168"/>
      <c r="D210" s="159"/>
      <c r="E210" s="159"/>
      <c r="F210" s="159"/>
      <c r="G210" s="159"/>
      <c r="H210" s="159"/>
      <c r="I210" s="159"/>
      <c r="J210" s="159"/>
      <c r="K210" s="159"/>
      <c r="L210" s="159"/>
      <c r="M210" s="159"/>
      <c r="N210" s="159"/>
      <c r="O210" s="159"/>
      <c r="P210" s="159"/>
      <c r="Q210" s="159"/>
      <c r="R210" s="159"/>
      <c r="S210" s="159"/>
      <c r="T210" s="159"/>
      <c r="U210" s="159"/>
      <c r="V210" s="159"/>
    </row>
    <row r="211" ht="16.5" customHeight="1">
      <c r="A211" s="156"/>
      <c r="B211" s="170"/>
      <c r="C211" s="168"/>
      <c r="D211" s="159"/>
      <c r="E211" s="159"/>
      <c r="F211" s="159"/>
      <c r="G211" s="159"/>
      <c r="H211" s="159"/>
      <c r="I211" s="159"/>
      <c r="J211" s="159"/>
      <c r="K211" s="159"/>
      <c r="L211" s="159"/>
      <c r="M211" s="159"/>
      <c r="N211" s="159"/>
      <c r="O211" s="159"/>
      <c r="P211" s="159"/>
      <c r="Q211" s="159"/>
      <c r="R211" s="159"/>
      <c r="S211" s="159"/>
      <c r="T211" s="159"/>
      <c r="U211" s="159"/>
      <c r="V211" s="159"/>
    </row>
    <row r="212" ht="16.5" customHeight="1">
      <c r="A212" s="156"/>
      <c r="B212" s="170"/>
      <c r="C212" s="168"/>
      <c r="D212" s="159"/>
      <c r="E212" s="159"/>
      <c r="F212" s="159"/>
      <c r="G212" s="159"/>
      <c r="H212" s="159"/>
      <c r="I212" s="159"/>
      <c r="J212" s="159"/>
      <c r="K212" s="159"/>
      <c r="L212" s="159"/>
      <c r="M212" s="159"/>
      <c r="N212" s="159"/>
      <c r="O212" s="159"/>
      <c r="P212" s="159"/>
      <c r="Q212" s="159"/>
      <c r="R212" s="159"/>
      <c r="S212" s="159"/>
      <c r="T212" s="159"/>
      <c r="U212" s="159"/>
      <c r="V212" s="159"/>
    </row>
    <row r="213" ht="16.5" customHeight="1">
      <c r="A213" s="156"/>
      <c r="B213" s="170"/>
      <c r="C213" s="168"/>
      <c r="D213" s="159"/>
      <c r="E213" s="159"/>
      <c r="F213" s="159"/>
      <c r="G213" s="159"/>
      <c r="H213" s="159"/>
      <c r="I213" s="159"/>
      <c r="J213" s="159"/>
      <c r="K213" s="159"/>
      <c r="L213" s="159"/>
      <c r="M213" s="159"/>
      <c r="N213" s="159"/>
      <c r="O213" s="159"/>
      <c r="P213" s="159"/>
      <c r="Q213" s="159"/>
      <c r="R213" s="159"/>
      <c r="S213" s="159"/>
      <c r="T213" s="159"/>
      <c r="U213" s="159"/>
      <c r="V213" s="159"/>
    </row>
    <row r="214" ht="16.5" customHeight="1">
      <c r="A214" s="156"/>
      <c r="B214" s="170"/>
      <c r="C214" s="168"/>
      <c r="D214" s="159"/>
      <c r="E214" s="159"/>
      <c r="F214" s="159"/>
      <c r="G214" s="159"/>
      <c r="H214" s="159"/>
      <c r="I214" s="159"/>
      <c r="J214" s="159"/>
      <c r="K214" s="159"/>
      <c r="L214" s="159"/>
      <c r="M214" s="159"/>
      <c r="N214" s="159"/>
      <c r="O214" s="159"/>
      <c r="P214" s="159"/>
      <c r="Q214" s="159"/>
      <c r="R214" s="159"/>
      <c r="S214" s="159"/>
      <c r="T214" s="159"/>
      <c r="U214" s="159"/>
      <c r="V214" s="159"/>
    </row>
    <row r="215" ht="16.5" customHeight="1">
      <c r="A215" s="156"/>
      <c r="B215" s="170"/>
      <c r="C215" s="168"/>
      <c r="D215" s="159"/>
      <c r="E215" s="159"/>
      <c r="F215" s="159"/>
      <c r="G215" s="159"/>
      <c r="H215" s="159"/>
      <c r="I215" s="159"/>
      <c r="J215" s="159"/>
      <c r="K215" s="159"/>
      <c r="L215" s="159"/>
      <c r="M215" s="159"/>
      <c r="N215" s="159"/>
      <c r="O215" s="159"/>
      <c r="P215" s="159"/>
      <c r="Q215" s="159"/>
      <c r="R215" s="159"/>
      <c r="S215" s="159"/>
      <c r="T215" s="159"/>
      <c r="U215" s="159"/>
      <c r="V215" s="159"/>
    </row>
    <row r="216" ht="16.5" customHeight="1">
      <c r="A216" s="156"/>
      <c r="B216" s="170"/>
      <c r="C216" s="168"/>
      <c r="D216" s="159"/>
      <c r="E216" s="159"/>
      <c r="F216" s="159"/>
      <c r="G216" s="159"/>
      <c r="H216" s="159"/>
      <c r="I216" s="159"/>
      <c r="J216" s="159"/>
      <c r="K216" s="159"/>
      <c r="L216" s="159"/>
      <c r="M216" s="159"/>
      <c r="N216" s="159"/>
      <c r="O216" s="159"/>
      <c r="P216" s="159"/>
      <c r="Q216" s="159"/>
      <c r="R216" s="159"/>
      <c r="S216" s="159"/>
      <c r="T216" s="159"/>
      <c r="U216" s="159"/>
      <c r="V216" s="159"/>
    </row>
    <row r="217" ht="16.5" customHeight="1">
      <c r="A217" s="156"/>
      <c r="B217" s="170"/>
      <c r="C217" s="168"/>
      <c r="D217" s="159"/>
      <c r="E217" s="159"/>
      <c r="F217" s="159"/>
      <c r="G217" s="159"/>
      <c r="H217" s="159"/>
      <c r="I217" s="159"/>
      <c r="J217" s="159"/>
      <c r="K217" s="159"/>
      <c r="L217" s="159"/>
      <c r="M217" s="159"/>
      <c r="N217" s="159"/>
      <c r="O217" s="159"/>
      <c r="P217" s="159"/>
      <c r="Q217" s="159"/>
      <c r="R217" s="159"/>
      <c r="S217" s="159"/>
      <c r="T217" s="159"/>
      <c r="U217" s="159"/>
      <c r="V217" s="159"/>
    </row>
    <row r="218" ht="16.5" customHeight="1">
      <c r="A218" s="156"/>
      <c r="B218" s="170"/>
      <c r="C218" s="168"/>
      <c r="D218" s="159"/>
      <c r="E218" s="159"/>
      <c r="F218" s="159"/>
      <c r="G218" s="159"/>
      <c r="H218" s="159"/>
      <c r="I218" s="159"/>
      <c r="J218" s="159"/>
      <c r="K218" s="159"/>
      <c r="L218" s="159"/>
      <c r="M218" s="159"/>
      <c r="N218" s="159"/>
      <c r="O218" s="159"/>
      <c r="P218" s="159"/>
      <c r="Q218" s="159"/>
      <c r="R218" s="159"/>
      <c r="S218" s="159"/>
      <c r="T218" s="159"/>
      <c r="U218" s="159"/>
      <c r="V218" s="159"/>
    </row>
    <row r="219" ht="16.5" customHeight="1">
      <c r="A219" s="156"/>
      <c r="B219" s="170"/>
      <c r="C219" s="168"/>
      <c r="D219" s="159"/>
      <c r="E219" s="159"/>
      <c r="F219" s="159"/>
      <c r="G219" s="159"/>
      <c r="H219" s="159"/>
      <c r="I219" s="159"/>
      <c r="J219" s="159"/>
      <c r="K219" s="159"/>
      <c r="L219" s="159"/>
      <c r="M219" s="159"/>
      <c r="N219" s="159"/>
      <c r="O219" s="159"/>
      <c r="P219" s="159"/>
      <c r="Q219" s="159"/>
      <c r="R219" s="159"/>
      <c r="S219" s="159"/>
      <c r="T219" s="159"/>
      <c r="U219" s="159"/>
      <c r="V219" s="159"/>
    </row>
    <row r="220" ht="16.5" customHeight="1">
      <c r="A220" s="156"/>
      <c r="B220" s="170"/>
      <c r="C220" s="168"/>
      <c r="D220" s="159"/>
      <c r="E220" s="159"/>
      <c r="F220" s="159"/>
      <c r="G220" s="159"/>
      <c r="H220" s="159"/>
      <c r="I220" s="159"/>
      <c r="J220" s="159"/>
      <c r="K220" s="159"/>
      <c r="L220" s="159"/>
      <c r="M220" s="159"/>
      <c r="N220" s="159"/>
      <c r="O220" s="159"/>
      <c r="P220" s="159"/>
      <c r="Q220" s="159"/>
      <c r="R220" s="159"/>
      <c r="S220" s="159"/>
      <c r="T220" s="159"/>
      <c r="U220" s="159"/>
      <c r="V220" s="159"/>
    </row>
    <row r="221" ht="16.5" customHeight="1">
      <c r="A221" s="156"/>
      <c r="B221" s="170"/>
      <c r="C221" s="168"/>
      <c r="D221" s="159"/>
      <c r="E221" s="159"/>
      <c r="F221" s="159"/>
      <c r="G221" s="159"/>
      <c r="H221" s="159"/>
      <c r="I221" s="159"/>
      <c r="J221" s="159"/>
      <c r="K221" s="159"/>
      <c r="L221" s="159"/>
      <c r="M221" s="159"/>
      <c r="N221" s="159"/>
      <c r="O221" s="159"/>
      <c r="P221" s="159"/>
      <c r="Q221" s="159"/>
      <c r="R221" s="159"/>
      <c r="S221" s="159"/>
      <c r="T221" s="159"/>
      <c r="U221" s="159"/>
      <c r="V221" s="159"/>
    </row>
    <row r="222" ht="16.5" customHeight="1">
      <c r="A222" s="156"/>
      <c r="B222" s="170"/>
      <c r="C222" s="168"/>
      <c r="D222" s="159"/>
      <c r="E222" s="159"/>
      <c r="F222" s="159"/>
      <c r="G222" s="159"/>
      <c r="H222" s="159"/>
      <c r="I222" s="159"/>
      <c r="J222" s="159"/>
      <c r="K222" s="159"/>
      <c r="L222" s="159"/>
      <c r="M222" s="159"/>
      <c r="N222" s="159"/>
      <c r="O222" s="159"/>
      <c r="P222" s="159"/>
      <c r="Q222" s="159"/>
      <c r="R222" s="159"/>
      <c r="S222" s="159"/>
      <c r="T222" s="159"/>
      <c r="U222" s="159"/>
      <c r="V222" s="159"/>
    </row>
    <row r="223" ht="16.5" customHeight="1">
      <c r="A223" s="156"/>
      <c r="B223" s="170"/>
      <c r="C223" s="168"/>
      <c r="D223" s="159"/>
      <c r="E223" s="159"/>
      <c r="F223" s="159"/>
      <c r="G223" s="159"/>
      <c r="H223" s="159"/>
      <c r="I223" s="159"/>
      <c r="J223" s="159"/>
      <c r="K223" s="159"/>
      <c r="L223" s="159"/>
      <c r="M223" s="159"/>
      <c r="N223" s="159"/>
      <c r="O223" s="159"/>
      <c r="P223" s="159"/>
      <c r="Q223" s="159"/>
      <c r="R223" s="159"/>
      <c r="S223" s="159"/>
      <c r="T223" s="159"/>
      <c r="U223" s="159"/>
      <c r="V223" s="159"/>
    </row>
    <row r="224" ht="16.5" customHeight="1">
      <c r="A224" s="156"/>
      <c r="B224" s="170"/>
      <c r="C224" s="168"/>
      <c r="D224" s="159"/>
      <c r="E224" s="159"/>
      <c r="F224" s="159"/>
      <c r="G224" s="159"/>
      <c r="H224" s="159"/>
      <c r="I224" s="159"/>
      <c r="J224" s="159"/>
      <c r="K224" s="159"/>
      <c r="L224" s="159"/>
      <c r="M224" s="159"/>
      <c r="N224" s="159"/>
      <c r="O224" s="159"/>
      <c r="P224" s="159"/>
      <c r="Q224" s="159"/>
      <c r="R224" s="159"/>
      <c r="S224" s="159"/>
      <c r="T224" s="159"/>
      <c r="U224" s="159"/>
      <c r="V224" s="159"/>
    </row>
    <row r="225" ht="16.5" customHeight="1">
      <c r="A225" s="156"/>
      <c r="B225" s="170"/>
      <c r="C225" s="168"/>
      <c r="D225" s="159"/>
      <c r="E225" s="159"/>
      <c r="F225" s="159"/>
      <c r="G225" s="159"/>
      <c r="H225" s="159"/>
      <c r="I225" s="159"/>
      <c r="J225" s="159"/>
      <c r="K225" s="159"/>
      <c r="L225" s="159"/>
      <c r="M225" s="159"/>
      <c r="N225" s="159"/>
      <c r="O225" s="159"/>
      <c r="P225" s="159"/>
      <c r="Q225" s="159"/>
      <c r="R225" s="159"/>
      <c r="S225" s="159"/>
      <c r="T225" s="159"/>
      <c r="U225" s="159"/>
      <c r="V225" s="159"/>
    </row>
    <row r="226" ht="16.5" customHeight="1">
      <c r="A226" s="156"/>
      <c r="B226" s="170"/>
      <c r="C226" s="168"/>
      <c r="D226" s="159"/>
      <c r="E226" s="159"/>
      <c r="F226" s="159"/>
      <c r="G226" s="159"/>
      <c r="H226" s="159"/>
      <c r="I226" s="159"/>
      <c r="J226" s="159"/>
      <c r="K226" s="159"/>
      <c r="L226" s="159"/>
      <c r="M226" s="159"/>
      <c r="N226" s="159"/>
      <c r="O226" s="159"/>
      <c r="P226" s="159"/>
      <c r="Q226" s="159"/>
      <c r="R226" s="159"/>
      <c r="S226" s="159"/>
      <c r="T226" s="159"/>
      <c r="U226" s="159"/>
      <c r="V226" s="159"/>
    </row>
    <row r="227" ht="16.5" customHeight="1">
      <c r="A227" s="156"/>
      <c r="B227" s="170"/>
      <c r="C227" s="168"/>
      <c r="D227" s="159"/>
      <c r="E227" s="159"/>
      <c r="F227" s="159"/>
      <c r="G227" s="159"/>
      <c r="H227" s="159"/>
      <c r="I227" s="159"/>
      <c r="J227" s="159"/>
      <c r="K227" s="159"/>
      <c r="L227" s="159"/>
      <c r="M227" s="159"/>
      <c r="N227" s="159"/>
      <c r="O227" s="159"/>
      <c r="P227" s="159"/>
      <c r="Q227" s="159"/>
      <c r="R227" s="159"/>
      <c r="S227" s="159"/>
      <c r="T227" s="159"/>
      <c r="U227" s="159"/>
      <c r="V227" s="159"/>
    </row>
    <row r="228" ht="16.5" customHeight="1">
      <c r="A228" s="156"/>
      <c r="B228" s="170"/>
      <c r="C228" s="168"/>
      <c r="D228" s="159"/>
      <c r="E228" s="159"/>
      <c r="F228" s="159"/>
      <c r="G228" s="159"/>
      <c r="H228" s="159"/>
      <c r="I228" s="159"/>
      <c r="J228" s="159"/>
      <c r="K228" s="159"/>
      <c r="L228" s="159"/>
      <c r="M228" s="159"/>
      <c r="N228" s="159"/>
      <c r="O228" s="159"/>
      <c r="P228" s="159"/>
      <c r="Q228" s="159"/>
      <c r="R228" s="159"/>
      <c r="S228" s="159"/>
      <c r="T228" s="159"/>
      <c r="U228" s="159"/>
      <c r="V228" s="159"/>
    </row>
    <row r="229" ht="16.5" customHeight="1">
      <c r="A229" s="156"/>
      <c r="B229" s="170"/>
      <c r="C229" s="168"/>
      <c r="D229" s="159"/>
      <c r="E229" s="159"/>
      <c r="F229" s="159"/>
      <c r="G229" s="159"/>
      <c r="H229" s="159"/>
      <c r="I229" s="159"/>
      <c r="J229" s="159"/>
      <c r="K229" s="159"/>
      <c r="L229" s="159"/>
      <c r="M229" s="159"/>
      <c r="N229" s="159"/>
      <c r="O229" s="159"/>
      <c r="P229" s="159"/>
      <c r="Q229" s="159"/>
      <c r="R229" s="159"/>
      <c r="S229" s="159"/>
      <c r="T229" s="159"/>
      <c r="U229" s="159"/>
      <c r="V229" s="159"/>
    </row>
    <row r="230" ht="16.5" customHeight="1">
      <c r="A230" s="156"/>
      <c r="B230" s="170"/>
      <c r="C230" s="168"/>
      <c r="D230" s="159"/>
      <c r="E230" s="159"/>
      <c r="F230" s="159"/>
      <c r="G230" s="159"/>
      <c r="H230" s="159"/>
      <c r="I230" s="159"/>
      <c r="J230" s="159"/>
      <c r="K230" s="159"/>
      <c r="L230" s="159"/>
      <c r="M230" s="159"/>
      <c r="N230" s="159"/>
      <c r="O230" s="159"/>
      <c r="P230" s="159"/>
      <c r="Q230" s="159"/>
      <c r="R230" s="159"/>
      <c r="S230" s="159"/>
      <c r="T230" s="159"/>
      <c r="U230" s="159"/>
      <c r="V230" s="159"/>
    </row>
    <row r="231" ht="16.5" customHeight="1">
      <c r="A231" s="156"/>
      <c r="B231" s="170"/>
      <c r="C231" s="168"/>
      <c r="D231" s="159"/>
      <c r="E231" s="159"/>
      <c r="F231" s="159"/>
      <c r="G231" s="159"/>
      <c r="H231" s="159"/>
      <c r="I231" s="159"/>
      <c r="J231" s="159"/>
      <c r="K231" s="159"/>
      <c r="L231" s="159"/>
      <c r="M231" s="159"/>
      <c r="N231" s="159"/>
      <c r="O231" s="159"/>
      <c r="P231" s="159"/>
      <c r="Q231" s="159"/>
      <c r="R231" s="159"/>
      <c r="S231" s="159"/>
      <c r="T231" s="159"/>
      <c r="U231" s="159"/>
      <c r="V231" s="159"/>
    </row>
    <row r="232" ht="16.5" customHeight="1">
      <c r="A232" s="156"/>
      <c r="B232" s="170"/>
      <c r="C232" s="168"/>
      <c r="D232" s="159"/>
      <c r="E232" s="159"/>
      <c r="F232" s="159"/>
      <c r="G232" s="159"/>
      <c r="H232" s="159"/>
      <c r="I232" s="159"/>
      <c r="J232" s="159"/>
      <c r="K232" s="159"/>
      <c r="L232" s="159"/>
      <c r="M232" s="159"/>
      <c r="N232" s="159"/>
      <c r="O232" s="159"/>
      <c r="P232" s="159"/>
      <c r="Q232" s="159"/>
      <c r="R232" s="159"/>
      <c r="S232" s="159"/>
      <c r="T232" s="159"/>
      <c r="U232" s="159"/>
      <c r="V232" s="159"/>
    </row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4.43" defaultRowHeight="15.0"/>
  <cols>
    <col customWidth="1" min="1" max="1" width="14.43"/>
    <col customWidth="1" min="2" max="2" width="24.14"/>
    <col customWidth="1" min="3" max="3" width="33.71"/>
    <col customWidth="1" min="4" max="4" width="29.86"/>
    <col customWidth="1" min="5" max="5" width="19.14"/>
    <col customWidth="1" min="6" max="6" width="24.86"/>
    <col customWidth="1" min="7" max="7" width="19.14"/>
    <col customWidth="1" min="8" max="8" width="21.57"/>
    <col customWidth="1" min="9" max="9" width="19.71"/>
    <col customWidth="1" min="10" max="10" width="23.57"/>
    <col customWidth="1" min="11" max="11" width="41.0"/>
    <col customWidth="1" min="12" max="12" width="37.29"/>
    <col customWidth="1" min="13" max="13" width="26.43"/>
    <col customWidth="1" min="14" max="28" width="8.0"/>
  </cols>
  <sheetData>
    <row r="1" ht="24.0" customHeight="1">
      <c r="A1" s="171" t="s">
        <v>209</v>
      </c>
      <c r="B1" s="172">
        <v>1.754161E7</v>
      </c>
      <c r="C1" s="173" t="s">
        <v>210</v>
      </c>
      <c r="E1" s="174" t="s">
        <v>211</v>
      </c>
      <c r="F1" s="175" t="s">
        <v>212</v>
      </c>
      <c r="G1" s="176" t="s">
        <v>213</v>
      </c>
      <c r="H1" s="177" t="s">
        <v>214</v>
      </c>
      <c r="I1" s="178" t="s">
        <v>215</v>
      </c>
      <c r="J1" s="179"/>
      <c r="K1" s="180"/>
      <c r="L1" s="180"/>
      <c r="M1" s="180"/>
      <c r="N1" s="180"/>
      <c r="O1" s="180"/>
      <c r="P1" s="180"/>
      <c r="Q1" s="180"/>
      <c r="R1" s="180"/>
      <c r="S1" s="180"/>
      <c r="T1" s="180"/>
      <c r="U1" s="180"/>
      <c r="V1" s="180"/>
      <c r="W1" s="180"/>
      <c r="X1" s="180"/>
      <c r="Y1" s="180"/>
      <c r="Z1" s="180"/>
      <c r="AA1" s="180"/>
      <c r="AB1" s="180"/>
    </row>
    <row r="2" ht="23.25" customHeight="1">
      <c r="A2" s="181"/>
      <c r="B2" s="182">
        <f>SUM(B3:B33)</f>
        <v>378683805</v>
      </c>
      <c r="C2" s="183">
        <f>SUM(C3:C31)</f>
        <v>105254525</v>
      </c>
      <c r="E2" s="184">
        <f t="shared" ref="E2:G2" si="1">SUM(E3:E33)</f>
        <v>22268000</v>
      </c>
      <c r="F2" s="185">
        <f t="shared" si="1"/>
        <v>48301240</v>
      </c>
      <c r="G2" s="186">
        <f t="shared" si="1"/>
        <v>151041000</v>
      </c>
      <c r="H2" s="187">
        <f>SUM(H3+H4+H5+H6+H7+H8+H9+H10+H11+H12+H13+H14+H15+H16+H17+H18+H19+H20+H21+H22+H23+H24+H25+H26+H27+H28+H29+H30+H31+H32+H33)</f>
        <v>27495000</v>
      </c>
      <c r="I2" s="188">
        <f>SUM(I3:I33)</f>
        <v>20041000</v>
      </c>
      <c r="J2" s="189"/>
      <c r="K2" s="190"/>
      <c r="L2" s="190"/>
      <c r="M2" s="190"/>
      <c r="N2" s="190"/>
      <c r="O2" s="190"/>
      <c r="P2" s="190"/>
      <c r="Q2" s="190"/>
      <c r="R2" s="190"/>
      <c r="S2" s="190"/>
      <c r="T2" s="190"/>
      <c r="U2" s="190"/>
      <c r="V2" s="190"/>
      <c r="W2" s="190"/>
      <c r="X2" s="190"/>
      <c r="Y2" s="190"/>
      <c r="Z2" s="190"/>
      <c r="AA2" s="190"/>
      <c r="AB2" s="190"/>
    </row>
    <row r="3" ht="24.0" customHeight="1">
      <c r="A3" s="191">
        <v>44713.0</v>
      </c>
      <c r="B3" s="192">
        <f>'DOANH THU'!C4-CHI!C3</f>
        <v>14432100</v>
      </c>
      <c r="C3" s="193">
        <f t="shared" ref="C3:C32" si="2">B3-SUM(E3:I3)</f>
        <v>5086000</v>
      </c>
      <c r="E3" s="194">
        <f>225000+170000+45000+30000+215000+50000+53000+185000+125000+50000+115000+141000+43000</f>
        <v>1447000</v>
      </c>
      <c r="F3" s="195">
        <v>1713100.0</v>
      </c>
      <c r="G3" s="196">
        <v>5197000.0</v>
      </c>
      <c r="H3" s="197">
        <v>889000.0</v>
      </c>
      <c r="I3" s="188">
        <f>100000</f>
        <v>100000</v>
      </c>
      <c r="J3" s="198"/>
      <c r="K3" s="199">
        <f>SUM(E2+I2)</f>
        <v>42309000</v>
      </c>
      <c r="L3" s="200"/>
      <c r="M3" s="201"/>
      <c r="N3" s="200"/>
      <c r="O3" s="200"/>
      <c r="P3" s="200"/>
      <c r="Q3" s="200"/>
      <c r="R3" s="200"/>
      <c r="S3" s="200"/>
      <c r="T3" s="200"/>
      <c r="U3" s="200"/>
      <c r="V3" s="200"/>
      <c r="W3" s="200"/>
      <c r="X3" s="200"/>
      <c r="Y3" s="200"/>
      <c r="Z3" s="200"/>
      <c r="AA3" s="200"/>
      <c r="AB3" s="200"/>
    </row>
    <row r="4" ht="15.75" customHeight="1">
      <c r="A4" s="191">
        <v>44714.0</v>
      </c>
      <c r="B4" s="192">
        <f>'DOANH THU'!C5-CHI!C4</f>
        <v>10637520</v>
      </c>
      <c r="C4" s="193">
        <f t="shared" si="2"/>
        <v>2879000</v>
      </c>
      <c r="E4" s="194">
        <f>70000+85000+50000+65000+265000+15000+191000+120000</f>
        <v>861000</v>
      </c>
      <c r="F4" s="195">
        <v>1330520.0</v>
      </c>
      <c r="G4" s="196">
        <v>4456000.0</v>
      </c>
      <c r="H4" s="197">
        <v>801000.0</v>
      </c>
      <c r="I4" s="188">
        <f>310000</f>
        <v>310000</v>
      </c>
      <c r="J4" s="200" t="s">
        <v>216</v>
      </c>
      <c r="K4" s="202">
        <v>1000000.0</v>
      </c>
      <c r="L4" s="200"/>
      <c r="M4" s="200"/>
      <c r="N4" s="200"/>
      <c r="O4" s="200"/>
      <c r="P4" s="200"/>
      <c r="Q4" s="200"/>
      <c r="R4" s="200"/>
      <c r="S4" s="200"/>
      <c r="T4" s="200"/>
      <c r="U4" s="200"/>
      <c r="V4" s="200"/>
      <c r="W4" s="200"/>
      <c r="X4" s="200"/>
      <c r="Y4" s="200"/>
      <c r="Z4" s="200"/>
      <c r="AA4" s="200"/>
      <c r="AB4" s="200"/>
    </row>
    <row r="5" ht="24.0" customHeight="1">
      <c r="A5" s="191">
        <v>44715.0</v>
      </c>
      <c r="B5" s="192">
        <f>'DOANH THU'!C6-CHI!C5</f>
        <v>9729400</v>
      </c>
      <c r="C5" s="193">
        <f t="shared" si="2"/>
        <v>805000</v>
      </c>
      <c r="E5" s="194">
        <f>126000+205000+181000+245000+215000+50000</f>
        <v>1022000</v>
      </c>
      <c r="F5" s="195">
        <v>1265400.0</v>
      </c>
      <c r="G5" s="196">
        <v>5518000.0</v>
      </c>
      <c r="H5" s="197">
        <v>1054000.0</v>
      </c>
      <c r="I5" s="188">
        <f>65000</f>
        <v>65000</v>
      </c>
      <c r="J5" s="200" t="s">
        <v>217</v>
      </c>
      <c r="K5" s="203">
        <v>1485875.0</v>
      </c>
      <c r="L5" s="204"/>
      <c r="M5" s="205"/>
      <c r="N5" s="200"/>
      <c r="O5" s="200"/>
      <c r="P5" s="200"/>
      <c r="Q5" s="200"/>
      <c r="R5" s="200"/>
      <c r="S5" s="200"/>
      <c r="T5" s="200"/>
      <c r="U5" s="200"/>
      <c r="V5" s="200"/>
      <c r="W5" s="200"/>
      <c r="X5" s="200"/>
      <c r="Y5" s="200"/>
      <c r="Z5" s="200"/>
      <c r="AA5" s="200"/>
      <c r="AB5" s="200"/>
    </row>
    <row r="6" ht="15.75" customHeight="1">
      <c r="A6" s="191">
        <v>44716.0</v>
      </c>
      <c r="B6" s="192">
        <f>'DOANH THU'!C7-CHI!C6</f>
        <v>13683940</v>
      </c>
      <c r="C6" s="193">
        <f t="shared" si="2"/>
        <v>4972040</v>
      </c>
      <c r="E6" s="194">
        <f>50000+170000+140000+126000+176000</f>
        <v>662000</v>
      </c>
      <c r="F6" s="195">
        <v>1542900.0</v>
      </c>
      <c r="G6" s="196">
        <v>4806000.0</v>
      </c>
      <c r="H6" s="197">
        <v>1056000.0</v>
      </c>
      <c r="I6" s="188">
        <v>645000.0</v>
      </c>
      <c r="J6" s="200" t="s">
        <v>218</v>
      </c>
      <c r="K6" s="206">
        <v>8000000.0</v>
      </c>
      <c r="L6" s="207"/>
      <c r="M6" s="205"/>
      <c r="N6" s="200"/>
      <c r="O6" s="200"/>
      <c r="P6" s="200"/>
      <c r="Q6" s="200"/>
      <c r="R6" s="200"/>
      <c r="S6" s="200"/>
      <c r="T6" s="200"/>
      <c r="U6" s="200"/>
      <c r="V6" s="200"/>
      <c r="W6" s="200"/>
      <c r="X6" s="200"/>
      <c r="Y6" s="200"/>
      <c r="Z6" s="200"/>
      <c r="AA6" s="200"/>
      <c r="AB6" s="200"/>
    </row>
    <row r="7" ht="28.5" customHeight="1">
      <c r="A7" s="191">
        <v>44717.0</v>
      </c>
      <c r="B7" s="192">
        <f>'DOANH THU'!C8-CHI!C7</f>
        <v>12017220</v>
      </c>
      <c r="C7" s="193">
        <f t="shared" si="2"/>
        <v>5621000</v>
      </c>
      <c r="E7" s="194">
        <f>1172000+50000</f>
        <v>1222000</v>
      </c>
      <c r="F7" s="195">
        <v>816220.0</v>
      </c>
      <c r="G7" s="196">
        <v>3731000.0</v>
      </c>
      <c r="H7" s="197">
        <v>227000.0</v>
      </c>
      <c r="I7" s="188">
        <v>400000.0</v>
      </c>
      <c r="J7" s="200" t="s">
        <v>219</v>
      </c>
      <c r="K7" s="203">
        <v>4500000.0</v>
      </c>
      <c r="L7" s="200"/>
      <c r="M7" s="200"/>
      <c r="N7" s="200"/>
      <c r="O7" s="200"/>
      <c r="P7" s="200"/>
      <c r="Q7" s="200"/>
      <c r="R7" s="200"/>
      <c r="S7" s="200"/>
      <c r="T7" s="200"/>
      <c r="U7" s="200"/>
      <c r="V7" s="200"/>
      <c r="W7" s="200"/>
      <c r="X7" s="200"/>
      <c r="Y7" s="200"/>
      <c r="Z7" s="200"/>
      <c r="AA7" s="200"/>
      <c r="AB7" s="200"/>
    </row>
    <row r="8" ht="15.75" customHeight="1">
      <c r="A8" s="191">
        <v>44718.0</v>
      </c>
      <c r="B8" s="192">
        <f>'DOANH THU'!C9-CHI!C8</f>
        <v>11358540</v>
      </c>
      <c r="C8" s="193">
        <f t="shared" si="2"/>
        <v>1661000</v>
      </c>
      <c r="E8" s="194">
        <f>45000+20000+80000+245000+3000+35000+225000+50000</f>
        <v>703000</v>
      </c>
      <c r="F8" s="195">
        <v>3012540.0</v>
      </c>
      <c r="G8" s="196">
        <v>4745000.0</v>
      </c>
      <c r="H8" s="197">
        <v>912000.0</v>
      </c>
      <c r="I8" s="188">
        <v>325000.0</v>
      </c>
      <c r="J8" s="201" t="s">
        <v>220</v>
      </c>
      <c r="K8" s="202">
        <v>800000.0</v>
      </c>
      <c r="L8" s="200"/>
      <c r="M8" s="200"/>
      <c r="N8" s="200"/>
      <c r="O8" s="200"/>
      <c r="P8" s="200"/>
      <c r="Q8" s="200"/>
      <c r="R8" s="200"/>
      <c r="S8" s="200"/>
      <c r="T8" s="200"/>
      <c r="U8" s="200"/>
      <c r="V8" s="200"/>
      <c r="W8" s="200"/>
      <c r="X8" s="200"/>
      <c r="Y8" s="200"/>
      <c r="Z8" s="200"/>
      <c r="AA8" s="200"/>
      <c r="AB8" s="200"/>
    </row>
    <row r="9" ht="15.75" customHeight="1">
      <c r="A9" s="191">
        <v>44719.0</v>
      </c>
      <c r="B9" s="192">
        <f>'DOANH THU'!C10-CHI!C9</f>
        <v>11486000</v>
      </c>
      <c r="C9" s="193">
        <f t="shared" si="2"/>
        <v>980000</v>
      </c>
      <c r="E9" s="194">
        <f>185000+120000+140000+60000+65000</f>
        <v>570000</v>
      </c>
      <c r="F9" s="195">
        <v>1924000.0</v>
      </c>
      <c r="G9" s="196">
        <v>6587000.0</v>
      </c>
      <c r="H9" s="197">
        <v>620000.0</v>
      </c>
      <c r="I9" s="188">
        <f>118000+171000+275000+186000+55000</f>
        <v>805000</v>
      </c>
      <c r="J9" s="200" t="s">
        <v>221</v>
      </c>
      <c r="K9" s="206">
        <v>1081000.0</v>
      </c>
      <c r="L9" s="200"/>
      <c r="M9" s="200"/>
      <c r="N9" s="200"/>
      <c r="O9" s="200"/>
      <c r="P9" s="200"/>
      <c r="Q9" s="200"/>
      <c r="R9" s="200"/>
      <c r="S9" s="200"/>
      <c r="T9" s="200"/>
      <c r="U9" s="200"/>
      <c r="V9" s="200"/>
      <c r="W9" s="200"/>
      <c r="X9" s="200"/>
      <c r="Y9" s="200"/>
      <c r="Z9" s="200"/>
      <c r="AA9" s="200"/>
      <c r="AB9" s="200"/>
    </row>
    <row r="10" ht="15.75" customHeight="1">
      <c r="A10" s="191">
        <v>44720.0</v>
      </c>
      <c r="B10" s="192">
        <f>'DOANH THU'!C11-CHI!C10</f>
        <v>11567160</v>
      </c>
      <c r="C10" s="193">
        <f t="shared" si="2"/>
        <v>2647000</v>
      </c>
      <c r="E10" s="194">
        <f>707000-69000</f>
        <v>638000</v>
      </c>
      <c r="F10" s="195">
        <v>2245160.0</v>
      </c>
      <c r="G10" s="196">
        <v>5044000.0</v>
      </c>
      <c r="H10" s="197">
        <v>938000.0</v>
      </c>
      <c r="I10" s="188">
        <v>55000.0</v>
      </c>
      <c r="J10" s="200" t="s">
        <v>222</v>
      </c>
      <c r="K10" s="206">
        <v>7048800.0</v>
      </c>
      <c r="L10" s="200"/>
      <c r="M10" s="200"/>
      <c r="N10" s="200"/>
      <c r="O10" s="200"/>
      <c r="P10" s="200"/>
      <c r="Q10" s="200"/>
      <c r="R10" s="200"/>
      <c r="S10" s="200"/>
      <c r="T10" s="200"/>
      <c r="U10" s="200"/>
      <c r="V10" s="200"/>
      <c r="W10" s="200"/>
      <c r="X10" s="200"/>
      <c r="Y10" s="200"/>
      <c r="Z10" s="200"/>
      <c r="AA10" s="200"/>
      <c r="AB10" s="200"/>
    </row>
    <row r="11" ht="15.75" customHeight="1">
      <c r="A11" s="191">
        <v>44721.0</v>
      </c>
      <c r="B11" s="192">
        <f>'DOANH THU'!C12-CHI!C11</f>
        <v>13962140</v>
      </c>
      <c r="C11" s="193">
        <f t="shared" si="2"/>
        <v>4362000</v>
      </c>
      <c r="E11" s="194">
        <f>100000+35000+90000+80000+70000+480000+75000+25000+105000</f>
        <v>1060000</v>
      </c>
      <c r="F11" s="195">
        <v>1266140.0</v>
      </c>
      <c r="G11" s="196">
        <v>5594000.0</v>
      </c>
      <c r="H11" s="197">
        <v>1559000.0</v>
      </c>
      <c r="I11" s="188">
        <f>121000</f>
        <v>121000</v>
      </c>
      <c r="J11" s="200" t="s">
        <v>223</v>
      </c>
      <c r="K11" s="206">
        <v>9305054.0</v>
      </c>
      <c r="L11" s="200"/>
      <c r="M11" s="200"/>
      <c r="N11" s="200"/>
      <c r="O11" s="200"/>
      <c r="P11" s="200"/>
      <c r="Q11" s="200"/>
      <c r="R11" s="200"/>
      <c r="S11" s="200"/>
      <c r="T11" s="200"/>
      <c r="U11" s="200"/>
      <c r="V11" s="200"/>
      <c r="W11" s="200"/>
      <c r="X11" s="200"/>
      <c r="Y11" s="200"/>
      <c r="Z11" s="200"/>
      <c r="AA11" s="200"/>
      <c r="AB11" s="200"/>
    </row>
    <row r="12" ht="15.75" customHeight="1">
      <c r="A12" s="191">
        <v>44722.0</v>
      </c>
      <c r="B12" s="192">
        <f>'DOANH THU'!C13-CHI!C12</f>
        <v>8919360</v>
      </c>
      <c r="C12" s="193">
        <f t="shared" si="2"/>
        <v>279000</v>
      </c>
      <c r="E12" s="194">
        <f>236000+210000</f>
        <v>446000</v>
      </c>
      <c r="F12" s="195">
        <v>1157360.0</v>
      </c>
      <c r="G12" s="196">
        <v>5792000.0</v>
      </c>
      <c r="H12" s="197">
        <v>830000.0</v>
      </c>
      <c r="I12" s="188">
        <f>160000+255000</f>
        <v>415000</v>
      </c>
      <c r="J12" s="200" t="s">
        <v>224</v>
      </c>
      <c r="K12" s="208">
        <f>SUM(K3-K4-K5-K6-K7-K8-K9-K10-K11)</f>
        <v>9088271</v>
      </c>
      <c r="L12" s="209"/>
      <c r="M12" s="200"/>
      <c r="N12" s="200"/>
      <c r="O12" s="200"/>
      <c r="P12" s="200"/>
      <c r="Q12" s="200"/>
      <c r="R12" s="200"/>
      <c r="S12" s="200"/>
      <c r="T12" s="200"/>
      <c r="U12" s="200"/>
      <c r="V12" s="200"/>
      <c r="W12" s="200"/>
      <c r="X12" s="200"/>
      <c r="Y12" s="200"/>
      <c r="Z12" s="200"/>
      <c r="AA12" s="200"/>
      <c r="AB12" s="200"/>
    </row>
    <row r="13" ht="15.75" customHeight="1">
      <c r="A13" s="191">
        <v>44723.0</v>
      </c>
      <c r="B13" s="192">
        <f>'DOANH THU'!C14-CHI!C13</f>
        <v>7512530</v>
      </c>
      <c r="C13" s="193">
        <f t="shared" si="2"/>
        <v>1977710</v>
      </c>
      <c r="E13" s="194">
        <f>65000+145000+50000+160000</f>
        <v>420000</v>
      </c>
      <c r="F13" s="195">
        <v>586820.0</v>
      </c>
      <c r="G13" s="196">
        <v>3248000.0</v>
      </c>
      <c r="H13" s="197">
        <v>1035000.0</v>
      </c>
      <c r="I13" s="188">
        <f>245000</f>
        <v>245000</v>
      </c>
      <c r="J13" s="200"/>
      <c r="K13" s="209"/>
      <c r="L13" s="209"/>
      <c r="M13" s="200"/>
      <c r="N13" s="200"/>
      <c r="O13" s="200"/>
      <c r="P13" s="200"/>
      <c r="Q13" s="200"/>
      <c r="R13" s="200"/>
      <c r="S13" s="200"/>
      <c r="T13" s="200"/>
      <c r="U13" s="200"/>
      <c r="V13" s="200"/>
      <c r="W13" s="200"/>
      <c r="X13" s="200"/>
      <c r="Y13" s="200"/>
      <c r="Z13" s="200"/>
      <c r="AA13" s="200"/>
      <c r="AB13" s="200"/>
    </row>
    <row r="14" ht="15.75" customHeight="1">
      <c r="A14" s="191">
        <v>44724.0</v>
      </c>
      <c r="B14" s="192">
        <f>'DOANH THU'!C15-CHI!C14</f>
        <v>19714500</v>
      </c>
      <c r="C14" s="193">
        <f t="shared" si="2"/>
        <v>7010000</v>
      </c>
      <c r="E14" s="194">
        <f>344000+40000+23000+78000+135000+35000+165000+255000+70000+150000+10000+90000</f>
        <v>1395000</v>
      </c>
      <c r="F14" s="195">
        <v>1831500.0</v>
      </c>
      <c r="G14" s="196">
        <v>5475000.0</v>
      </c>
      <c r="H14" s="197">
        <v>2018000.0</v>
      </c>
      <c r="I14" s="188">
        <v>1985000.0</v>
      </c>
      <c r="J14" s="200"/>
      <c r="K14" s="201"/>
      <c r="L14" s="200"/>
      <c r="M14" s="200"/>
      <c r="N14" s="200"/>
      <c r="O14" s="200"/>
      <c r="P14" s="200"/>
      <c r="Q14" s="200"/>
      <c r="R14" s="200"/>
      <c r="S14" s="200"/>
      <c r="T14" s="200"/>
      <c r="U14" s="200"/>
      <c r="V14" s="200"/>
      <c r="W14" s="200"/>
      <c r="X14" s="200"/>
      <c r="Y14" s="200"/>
      <c r="Z14" s="200"/>
      <c r="AA14" s="200"/>
      <c r="AB14" s="200"/>
    </row>
    <row r="15" ht="15.75" customHeight="1">
      <c r="A15" s="191">
        <v>44725.0</v>
      </c>
      <c r="B15" s="192">
        <f>'DOANH THU'!C16-CHI!C15</f>
        <v>24003095</v>
      </c>
      <c r="C15" s="193">
        <f t="shared" si="2"/>
        <v>8503275</v>
      </c>
      <c r="E15" s="194">
        <f>635000+95000</f>
        <v>730000</v>
      </c>
      <c r="F15" s="195">
        <v>4360820.0</v>
      </c>
      <c r="G15" s="196">
        <v>6414000.0</v>
      </c>
      <c r="H15" s="197">
        <v>1779000.0</v>
      </c>
      <c r="I15" s="188">
        <f>545000+55000+70000+1455000+91000</f>
        <v>2216000</v>
      </c>
      <c r="J15" s="200"/>
      <c r="K15" s="200"/>
      <c r="L15" s="200"/>
      <c r="M15" s="200"/>
      <c r="N15" s="200"/>
      <c r="O15" s="200"/>
      <c r="P15" s="200"/>
      <c r="Q15" s="200"/>
      <c r="R15" s="200"/>
      <c r="S15" s="200"/>
      <c r="T15" s="200"/>
      <c r="U15" s="200"/>
      <c r="V15" s="200"/>
      <c r="W15" s="200"/>
      <c r="X15" s="200"/>
      <c r="Y15" s="200"/>
      <c r="Z15" s="200"/>
      <c r="AA15" s="200"/>
      <c r="AB15" s="200"/>
    </row>
    <row r="16" ht="15.75" customHeight="1">
      <c r="A16" s="191">
        <v>44726.0</v>
      </c>
      <c r="B16" s="192">
        <f>'DOANH THU'!C17-CHI!C16</f>
        <v>12701640</v>
      </c>
      <c r="C16" s="193">
        <f t="shared" si="2"/>
        <v>4815000</v>
      </c>
      <c r="E16" s="194">
        <f>96000+180000</f>
        <v>276000</v>
      </c>
      <c r="F16" s="195">
        <v>1765640.0</v>
      </c>
      <c r="G16" s="196">
        <v>4802000.0</v>
      </c>
      <c r="H16" s="197">
        <v>678000.0</v>
      </c>
      <c r="I16" s="188">
        <v>365000.0</v>
      </c>
      <c r="J16" s="200"/>
      <c r="K16" s="200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0"/>
      <c r="AA16" s="200"/>
      <c r="AB16" s="200"/>
    </row>
    <row r="17" ht="15.75" customHeight="1">
      <c r="A17" s="191">
        <v>44727.0</v>
      </c>
      <c r="B17" s="192">
        <f>'DOANH THU'!C18-CHI!C17</f>
        <v>11882240</v>
      </c>
      <c r="C17" s="193">
        <f t="shared" si="2"/>
        <v>3762000</v>
      </c>
      <c r="E17" s="194">
        <f>50000+100000+65000+95000+48000</f>
        <v>358000</v>
      </c>
      <c r="F17" s="195">
        <v>1314240.0</v>
      </c>
      <c r="G17" s="196">
        <v>5561000.0</v>
      </c>
      <c r="H17" s="197">
        <v>657000.0</v>
      </c>
      <c r="I17" s="188">
        <f>65000+165000</f>
        <v>230000</v>
      </c>
      <c r="J17" s="201"/>
      <c r="K17" s="200"/>
      <c r="L17" s="200"/>
      <c r="M17" s="200"/>
      <c r="N17" s="200"/>
      <c r="O17" s="200"/>
      <c r="P17" s="200"/>
      <c r="Q17" s="200"/>
      <c r="R17" s="200"/>
      <c r="S17" s="200"/>
      <c r="T17" s="200"/>
      <c r="U17" s="200"/>
      <c r="V17" s="200"/>
      <c r="W17" s="200"/>
      <c r="X17" s="200"/>
      <c r="Y17" s="200"/>
      <c r="Z17" s="200"/>
      <c r="AA17" s="200"/>
      <c r="AB17" s="200"/>
    </row>
    <row r="18" ht="15.75" customHeight="1">
      <c r="A18" s="191">
        <v>44728.0</v>
      </c>
      <c r="B18" s="192">
        <f>'DOANH THU'!C19-CHI!C18</f>
        <v>14519240</v>
      </c>
      <c r="C18" s="193">
        <f t="shared" si="2"/>
        <v>4399000</v>
      </c>
      <c r="E18" s="194">
        <f>65000+190000+185000+188000+80000+50000+280000+100000</f>
        <v>1138000</v>
      </c>
      <c r="F18" s="195">
        <v>1684240.0</v>
      </c>
      <c r="G18" s="196">
        <v>4968000.0</v>
      </c>
      <c r="H18" s="197">
        <v>762000.0</v>
      </c>
      <c r="I18" s="188">
        <f>1503000+65000</f>
        <v>1568000</v>
      </c>
      <c r="J18" s="200"/>
      <c r="K18" s="200"/>
      <c r="L18" s="200"/>
      <c r="M18" s="200"/>
      <c r="N18" s="200"/>
      <c r="O18" s="200"/>
      <c r="P18" s="200"/>
      <c r="Q18" s="200"/>
      <c r="R18" s="200"/>
      <c r="S18" s="200"/>
      <c r="T18" s="200"/>
      <c r="U18" s="200"/>
      <c r="V18" s="200"/>
      <c r="W18" s="200"/>
      <c r="X18" s="200"/>
      <c r="Y18" s="200"/>
      <c r="Z18" s="200"/>
      <c r="AA18" s="200"/>
      <c r="AB18" s="200"/>
    </row>
    <row r="19" ht="15.75" customHeight="1">
      <c r="A19" s="191">
        <v>44729.0</v>
      </c>
      <c r="B19" s="192">
        <f>'DOANH THU'!C20-CHI!C19</f>
        <v>8026280</v>
      </c>
      <c r="C19" s="193">
        <f t="shared" si="2"/>
        <v>428500</v>
      </c>
      <c r="E19" s="194">
        <f>20000+90000+145000+145000+50000</f>
        <v>450000</v>
      </c>
      <c r="F19" s="210">
        <v>1144780.0</v>
      </c>
      <c r="G19" s="211">
        <v>4445000.0</v>
      </c>
      <c r="H19" s="212">
        <v>1343000.0</v>
      </c>
      <c r="I19" s="188">
        <f>115000+40000+60000</f>
        <v>215000</v>
      </c>
      <c r="J19" s="213"/>
      <c r="K19" s="214"/>
      <c r="L19" s="214"/>
      <c r="M19" s="200"/>
      <c r="N19" s="200"/>
      <c r="O19" s="200"/>
      <c r="P19" s="200"/>
      <c r="Q19" s="200"/>
      <c r="R19" s="200"/>
      <c r="S19" s="200"/>
      <c r="T19" s="200"/>
      <c r="U19" s="200"/>
      <c r="V19" s="200"/>
      <c r="W19" s="200"/>
      <c r="X19" s="200"/>
      <c r="Y19" s="200"/>
      <c r="Z19" s="200"/>
      <c r="AA19" s="200"/>
      <c r="AB19" s="200"/>
    </row>
    <row r="20" ht="15.75" customHeight="1">
      <c r="A20" s="191">
        <v>44730.0</v>
      </c>
      <c r="B20" s="192">
        <f>'DOANH THU'!C21-CHI!C20</f>
        <v>11159520</v>
      </c>
      <c r="C20" s="193">
        <f t="shared" si="2"/>
        <v>3640000</v>
      </c>
      <c r="E20" s="215">
        <f>255000+100000+153000+17000+110000</f>
        <v>635000</v>
      </c>
      <c r="F20" s="195">
        <v>1256520.0</v>
      </c>
      <c r="G20" s="196">
        <v>4806000.0</v>
      </c>
      <c r="H20" s="197">
        <v>522000.0</v>
      </c>
      <c r="I20" s="188">
        <f>100000+50000+150000</f>
        <v>300000</v>
      </c>
      <c r="J20" s="216"/>
      <c r="K20" s="200"/>
      <c r="L20" s="200"/>
      <c r="M20" s="200"/>
      <c r="N20" s="200"/>
      <c r="O20" s="200"/>
      <c r="P20" s="200"/>
      <c r="Q20" s="200"/>
      <c r="R20" s="200"/>
      <c r="S20" s="200"/>
      <c r="T20" s="200"/>
      <c r="U20" s="200"/>
      <c r="V20" s="200"/>
      <c r="W20" s="200"/>
      <c r="X20" s="200"/>
      <c r="Y20" s="200"/>
      <c r="Z20" s="200"/>
      <c r="AA20" s="200"/>
      <c r="AB20" s="200"/>
    </row>
    <row r="21" ht="15.75" customHeight="1">
      <c r="A21" s="191">
        <v>44731.0</v>
      </c>
      <c r="B21" s="192">
        <f>'DOANH THU'!C22-CHI!C21</f>
        <v>10949200</v>
      </c>
      <c r="C21" s="193">
        <f t="shared" si="2"/>
        <v>4153000</v>
      </c>
      <c r="E21" s="217">
        <f>50000+140000+435000+196000+200000+115000</f>
        <v>1136000</v>
      </c>
      <c r="F21" s="210">
        <v>1391200.0</v>
      </c>
      <c r="G21" s="211">
        <v>3814000.0</v>
      </c>
      <c r="H21" s="212">
        <v>261000.0</v>
      </c>
      <c r="I21" s="188">
        <f>194000</f>
        <v>194000</v>
      </c>
      <c r="J21" s="213"/>
      <c r="K21" s="214"/>
      <c r="L21" s="214"/>
      <c r="M21" s="200"/>
      <c r="N21" s="200"/>
      <c r="O21" s="200"/>
      <c r="P21" s="200"/>
      <c r="Q21" s="200"/>
      <c r="R21" s="200"/>
      <c r="S21" s="200"/>
      <c r="T21" s="200"/>
      <c r="U21" s="200"/>
      <c r="V21" s="200"/>
      <c r="W21" s="200"/>
      <c r="X21" s="200"/>
      <c r="Y21" s="200"/>
      <c r="Z21" s="200"/>
      <c r="AA21" s="200"/>
      <c r="AB21" s="200"/>
    </row>
    <row r="22" ht="15.75" customHeight="1">
      <c r="A22" s="191">
        <v>44732.0</v>
      </c>
      <c r="B22" s="192">
        <f>'DOANH THU'!C23-CHI!C22</f>
        <v>10141480</v>
      </c>
      <c r="C22" s="193">
        <f t="shared" si="2"/>
        <v>1570000</v>
      </c>
      <c r="E22" s="218">
        <f>360000+200000</f>
        <v>560000</v>
      </c>
      <c r="F22" s="210">
        <v>1222480.0</v>
      </c>
      <c r="G22" s="196">
        <v>4089000.0</v>
      </c>
      <c r="H22" s="219">
        <v>1208000.0</v>
      </c>
      <c r="I22" s="188">
        <f>1292000+200000</f>
        <v>1492000</v>
      </c>
      <c r="J22" s="220"/>
      <c r="K22" s="201"/>
      <c r="L22" s="200"/>
      <c r="M22" s="200"/>
      <c r="N22" s="200"/>
      <c r="O22" s="200"/>
      <c r="P22" s="200"/>
      <c r="Q22" s="200"/>
      <c r="R22" s="200"/>
      <c r="S22" s="200"/>
      <c r="T22" s="200"/>
      <c r="U22" s="200"/>
      <c r="V22" s="200"/>
      <c r="W22" s="200"/>
      <c r="X22" s="200"/>
      <c r="Y22" s="200"/>
      <c r="Z22" s="200"/>
      <c r="AA22" s="200"/>
      <c r="AB22" s="200"/>
    </row>
    <row r="23" ht="15.75" customHeight="1">
      <c r="A23" s="191">
        <v>44733.0</v>
      </c>
      <c r="B23" s="192">
        <f>'DOANH THU'!C24-CHI!C23</f>
        <v>11703740</v>
      </c>
      <c r="C23" s="193">
        <f t="shared" si="2"/>
        <v>3870000</v>
      </c>
      <c r="E23" s="218">
        <f>315000+65000+90000+55000</f>
        <v>525000</v>
      </c>
      <c r="F23" s="210">
        <v>1924740.0</v>
      </c>
      <c r="G23" s="196">
        <v>4659000.0</v>
      </c>
      <c r="H23" s="219">
        <v>675000.0</v>
      </c>
      <c r="I23" s="188">
        <v>50000.0</v>
      </c>
      <c r="J23" s="221"/>
      <c r="K23" s="201"/>
      <c r="L23" s="200"/>
      <c r="M23" s="200"/>
      <c r="N23" s="222"/>
      <c r="O23" s="200"/>
      <c r="P23" s="200"/>
      <c r="Q23" s="200"/>
      <c r="R23" s="200"/>
      <c r="S23" s="200"/>
      <c r="T23" s="200"/>
      <c r="U23" s="200"/>
      <c r="V23" s="200"/>
      <c r="W23" s="200"/>
      <c r="X23" s="200"/>
      <c r="Y23" s="200"/>
      <c r="Z23" s="200"/>
      <c r="AA23" s="200"/>
      <c r="AB23" s="200"/>
    </row>
    <row r="24" ht="15.75" customHeight="1">
      <c r="A24" s="191">
        <v>44734.0</v>
      </c>
      <c r="B24" s="192">
        <f>'DOANH THU'!C25-CHI!C24</f>
        <v>11666000</v>
      </c>
      <c r="C24" s="193">
        <f t="shared" si="2"/>
        <v>3434000</v>
      </c>
      <c r="E24" s="218">
        <f>65000+96000+193000</f>
        <v>354000</v>
      </c>
      <c r="F24" s="210">
        <v>1147000.0</v>
      </c>
      <c r="G24" s="196">
        <v>5515000.0</v>
      </c>
      <c r="H24" s="219">
        <v>415000.0</v>
      </c>
      <c r="I24" s="188">
        <f>146000+300000+130000+160000+65000</f>
        <v>801000</v>
      </c>
      <c r="J24" s="221"/>
      <c r="K24" s="201"/>
      <c r="L24" s="200"/>
      <c r="M24" s="200"/>
      <c r="N24" s="200"/>
      <c r="O24" s="200"/>
      <c r="P24" s="200"/>
      <c r="Q24" s="200"/>
      <c r="R24" s="200"/>
      <c r="S24" s="200"/>
      <c r="T24" s="200"/>
      <c r="U24" s="200"/>
      <c r="V24" s="200"/>
      <c r="W24" s="200"/>
      <c r="X24" s="200"/>
      <c r="Y24" s="200"/>
      <c r="Z24" s="200"/>
      <c r="AA24" s="200"/>
      <c r="AB24" s="200"/>
    </row>
    <row r="25" ht="15.75" customHeight="1">
      <c r="A25" s="191">
        <v>44735.0</v>
      </c>
      <c r="B25" s="192">
        <f>'DOANH THU'!C26-CHI!C25</f>
        <v>11541280</v>
      </c>
      <c r="C25" s="193">
        <f t="shared" si="2"/>
        <v>4124000</v>
      </c>
      <c r="E25" s="218">
        <f>515000-90000</f>
        <v>425000</v>
      </c>
      <c r="F25" s="210">
        <v>1311280.0</v>
      </c>
      <c r="G25" s="196">
        <v>4398000.0</v>
      </c>
      <c r="H25" s="219">
        <v>937000.0</v>
      </c>
      <c r="I25" s="188">
        <f>220000+126000</f>
        <v>346000</v>
      </c>
      <c r="J25" s="221"/>
      <c r="K25" s="223"/>
      <c r="L25" s="224"/>
      <c r="M25" s="224"/>
      <c r="N25" s="224"/>
      <c r="O25" s="224"/>
      <c r="P25" s="224"/>
      <c r="Q25" s="224"/>
      <c r="R25" s="224"/>
      <c r="S25" s="224"/>
      <c r="T25" s="224"/>
      <c r="U25" s="224"/>
      <c r="V25" s="224"/>
      <c r="W25" s="224"/>
      <c r="X25" s="224"/>
      <c r="Y25" s="224"/>
      <c r="Z25" s="224"/>
      <c r="AA25" s="224"/>
      <c r="AB25" s="224"/>
    </row>
    <row r="26" ht="15.75" customHeight="1">
      <c r="A26" s="191">
        <v>44736.0</v>
      </c>
      <c r="B26" s="192">
        <f>'DOANH THU'!C27-CHI!C26</f>
        <v>10748720</v>
      </c>
      <c r="C26" s="193">
        <f t="shared" si="2"/>
        <v>862000</v>
      </c>
      <c r="E26" s="218">
        <f>1608000+115000</f>
        <v>1723000</v>
      </c>
      <c r="F26" s="210">
        <v>797720.0</v>
      </c>
      <c r="G26" s="196">
        <v>6082000.0</v>
      </c>
      <c r="H26" s="219">
        <v>710000.0</v>
      </c>
      <c r="I26" s="188">
        <f>45000+264000+190000+75000</f>
        <v>574000</v>
      </c>
      <c r="J26" s="201"/>
      <c r="K26" s="224"/>
      <c r="L26" s="224"/>
      <c r="M26" s="224"/>
      <c r="N26" s="224"/>
      <c r="O26" s="224"/>
      <c r="P26" s="224"/>
      <c r="Q26" s="224"/>
      <c r="R26" s="224"/>
      <c r="S26" s="224"/>
      <c r="T26" s="224"/>
      <c r="U26" s="224"/>
      <c r="V26" s="224"/>
      <c r="W26" s="224"/>
      <c r="X26" s="224"/>
      <c r="Y26" s="224"/>
      <c r="Z26" s="224"/>
      <c r="AA26" s="224"/>
      <c r="AB26" s="224"/>
    </row>
    <row r="27" ht="15.75" customHeight="1">
      <c r="A27" s="191">
        <v>44737.0</v>
      </c>
      <c r="B27" s="192">
        <f>'DOANH THU'!C28-CHI!C27</f>
        <v>12600040</v>
      </c>
      <c r="C27" s="193">
        <f t="shared" si="2"/>
        <v>5617000</v>
      </c>
      <c r="E27" s="218">
        <f>227000+60000+85000+80000+160000+60000+93000</f>
        <v>765000</v>
      </c>
      <c r="F27" s="210">
        <v>1181040.0</v>
      </c>
      <c r="G27" s="196">
        <v>4134000.0</v>
      </c>
      <c r="H27" s="219">
        <v>511000.0</v>
      </c>
      <c r="I27" s="188">
        <v>392000.0</v>
      </c>
      <c r="J27" s="201"/>
      <c r="K27" s="223"/>
      <c r="L27" s="224"/>
      <c r="M27" s="224"/>
      <c r="N27" s="224"/>
      <c r="O27" s="224"/>
      <c r="P27" s="224"/>
      <c r="Q27" s="224"/>
      <c r="R27" s="224"/>
      <c r="S27" s="224"/>
      <c r="T27" s="224"/>
      <c r="U27" s="224"/>
      <c r="V27" s="224"/>
      <c r="W27" s="224"/>
      <c r="X27" s="224"/>
      <c r="Y27" s="224"/>
      <c r="Z27" s="224"/>
      <c r="AA27" s="224"/>
      <c r="AB27" s="224"/>
    </row>
    <row r="28" ht="15.75" customHeight="1">
      <c r="A28" s="191">
        <v>44738.0</v>
      </c>
      <c r="B28" s="192">
        <f>'DOANH THU'!C29-CHI!C28</f>
        <v>12059380</v>
      </c>
      <c r="C28" s="225">
        <f t="shared" si="2"/>
        <v>4190000</v>
      </c>
      <c r="E28" s="218">
        <f>190000+14000+255000</f>
        <v>459000</v>
      </c>
      <c r="F28" s="210">
        <v>989380.0</v>
      </c>
      <c r="G28" s="196">
        <v>5001000.0</v>
      </c>
      <c r="H28" s="219">
        <v>485000.0</v>
      </c>
      <c r="I28" s="188">
        <f>365000+285000+210000+75000</f>
        <v>935000</v>
      </c>
      <c r="J28" s="201"/>
      <c r="K28" s="223"/>
      <c r="L28" s="224"/>
      <c r="M28" s="224"/>
      <c r="N28" s="224"/>
      <c r="O28" s="224"/>
      <c r="P28" s="224"/>
      <c r="Q28" s="224"/>
      <c r="R28" s="224"/>
      <c r="S28" s="224"/>
      <c r="T28" s="224"/>
      <c r="U28" s="224"/>
      <c r="V28" s="224"/>
      <c r="W28" s="224"/>
      <c r="X28" s="224"/>
      <c r="Y28" s="224"/>
      <c r="Z28" s="224"/>
      <c r="AA28" s="224"/>
      <c r="AB28" s="224"/>
    </row>
    <row r="29" ht="15.75" customHeight="1">
      <c r="A29" s="191">
        <v>44739.0</v>
      </c>
      <c r="B29" s="192">
        <f>'DOANH THU'!C30-CHI!C29</f>
        <v>8455020</v>
      </c>
      <c r="C29" s="225">
        <f t="shared" si="2"/>
        <v>203000</v>
      </c>
      <c r="E29" s="218">
        <f>261000+260000+55000+70000</f>
        <v>646000</v>
      </c>
      <c r="F29" s="210">
        <v>1571020.0</v>
      </c>
      <c r="G29" s="196">
        <v>5107000.0</v>
      </c>
      <c r="H29" s="219">
        <v>728000.0</v>
      </c>
      <c r="I29" s="188">
        <v>200000.0</v>
      </c>
      <c r="J29" s="201"/>
      <c r="L29" s="224"/>
      <c r="M29" s="224"/>
      <c r="N29" s="224"/>
      <c r="O29" s="224"/>
      <c r="P29" s="224"/>
      <c r="Q29" s="224"/>
      <c r="R29" s="224"/>
      <c r="S29" s="224"/>
      <c r="T29" s="224"/>
      <c r="U29" s="224"/>
      <c r="V29" s="224"/>
      <c r="W29" s="224"/>
      <c r="X29" s="224"/>
      <c r="Y29" s="224"/>
      <c r="Z29" s="224"/>
      <c r="AA29" s="224"/>
      <c r="AB29" s="224"/>
    </row>
    <row r="30" ht="15.75" customHeight="1">
      <c r="A30" s="191">
        <v>44740.0</v>
      </c>
      <c r="B30" s="192">
        <f>'DOANH THU'!C31-CHI!C30</f>
        <v>17817360</v>
      </c>
      <c r="C30" s="225">
        <f t="shared" si="2"/>
        <v>4609000</v>
      </c>
      <c r="E30" s="218">
        <f>9000+30000+225000+186000+170000+200000</f>
        <v>820000</v>
      </c>
      <c r="F30" s="210">
        <v>1786360.0</v>
      </c>
      <c r="G30" s="196">
        <v>8305000.0</v>
      </c>
      <c r="H30" s="219">
        <v>1093000.0</v>
      </c>
      <c r="I30" s="188">
        <v>1204000.0</v>
      </c>
      <c r="J30" s="201"/>
      <c r="K30" s="223"/>
      <c r="L30" s="224"/>
      <c r="M30" s="224"/>
      <c r="N30" s="224"/>
      <c r="O30" s="224"/>
      <c r="P30" s="224"/>
      <c r="Q30" s="224"/>
      <c r="R30" s="224"/>
      <c r="S30" s="224"/>
      <c r="T30" s="224"/>
      <c r="U30" s="224"/>
      <c r="V30" s="224"/>
      <c r="W30" s="224"/>
      <c r="X30" s="224"/>
      <c r="Y30" s="224"/>
      <c r="Z30" s="224"/>
      <c r="AA30" s="224"/>
      <c r="AB30" s="224"/>
    </row>
    <row r="31" ht="15.75" customHeight="1">
      <c r="A31" s="191">
        <v>44741.0</v>
      </c>
      <c r="B31" s="192">
        <f>'DOANH THU'!C32-CHI!C31</f>
        <v>21090120</v>
      </c>
      <c r="C31" s="225">
        <f t="shared" si="2"/>
        <v>8795000</v>
      </c>
      <c r="E31" s="218">
        <f>315000+60000+200000+50000+90000</f>
        <v>715000</v>
      </c>
      <c r="F31" s="210">
        <v>3247120.0</v>
      </c>
      <c r="G31" s="196">
        <v>5002000.0</v>
      </c>
      <c r="H31" s="219">
        <v>1886000.0</v>
      </c>
      <c r="I31" s="188">
        <f>525000+185000+520000+215000</f>
        <v>1445000</v>
      </c>
      <c r="J31" s="201"/>
      <c r="K31" s="224"/>
      <c r="L31" s="224"/>
      <c r="M31" s="224"/>
      <c r="N31" s="224"/>
      <c r="O31" s="224"/>
      <c r="P31" s="224"/>
      <c r="Q31" s="224"/>
      <c r="R31" s="224"/>
      <c r="S31" s="224"/>
      <c r="T31" s="224"/>
      <c r="U31" s="224"/>
      <c r="V31" s="224"/>
      <c r="W31" s="224"/>
      <c r="X31" s="224"/>
      <c r="Y31" s="224"/>
      <c r="Z31" s="224"/>
      <c r="AA31" s="224"/>
      <c r="AB31" s="224"/>
    </row>
    <row r="32" ht="15.75" customHeight="1">
      <c r="A32" s="191">
        <v>44742.0</v>
      </c>
      <c r="B32" s="192">
        <f>'DOANH THU'!C33-CHI!C32</f>
        <v>12599040</v>
      </c>
      <c r="C32" s="225">
        <f t="shared" si="2"/>
        <v>4283040</v>
      </c>
      <c r="E32" s="218">
        <v>107000.0</v>
      </c>
      <c r="F32" s="210">
        <v>1514000.0</v>
      </c>
      <c r="G32" s="196">
        <v>3746000.0</v>
      </c>
      <c r="H32" s="219">
        <v>906000.0</v>
      </c>
      <c r="I32" s="188">
        <f>1823000+220000</f>
        <v>2043000</v>
      </c>
      <c r="J32" s="201"/>
      <c r="K32" s="224"/>
      <c r="L32" s="224"/>
      <c r="M32" s="224"/>
      <c r="N32" s="224"/>
      <c r="O32" s="224"/>
      <c r="P32" s="224"/>
      <c r="Q32" s="224"/>
      <c r="R32" s="224"/>
      <c r="S32" s="224"/>
      <c r="T32" s="224"/>
      <c r="U32" s="224"/>
      <c r="V32" s="224"/>
      <c r="W32" s="224"/>
      <c r="X32" s="224"/>
      <c r="Y32" s="224"/>
      <c r="Z32" s="224"/>
      <c r="AA32" s="224"/>
      <c r="AB32" s="224"/>
    </row>
    <row r="33" ht="15.75" customHeight="1">
      <c r="A33" s="226">
        <v>44743.0</v>
      </c>
      <c r="B33" s="192">
        <f>'DOANH THU'!C34-CHI!C33</f>
        <v>0</v>
      </c>
      <c r="C33" s="225"/>
      <c r="E33" s="218"/>
      <c r="F33" s="210"/>
      <c r="G33" s="196"/>
      <c r="H33" s="219"/>
      <c r="I33" s="188"/>
      <c r="J33" s="201"/>
      <c r="K33" s="201"/>
      <c r="L33" s="224"/>
      <c r="M33" s="224"/>
      <c r="N33" s="224"/>
      <c r="O33" s="224"/>
      <c r="P33" s="224"/>
      <c r="Q33" s="224"/>
      <c r="R33" s="224"/>
      <c r="S33" s="224"/>
      <c r="T33" s="224"/>
      <c r="U33" s="224"/>
      <c r="V33" s="224"/>
      <c r="W33" s="224"/>
      <c r="X33" s="224"/>
      <c r="Y33" s="224"/>
      <c r="Z33" s="224"/>
      <c r="AA33" s="224"/>
      <c r="AB33" s="224"/>
    </row>
    <row r="34" ht="15.75" customHeight="1">
      <c r="A34" s="227"/>
      <c r="B34" s="228"/>
      <c r="C34" s="229"/>
      <c r="E34" s="230"/>
      <c r="F34" s="230"/>
      <c r="G34" s="230"/>
      <c r="H34" s="230"/>
      <c r="I34" s="230"/>
      <c r="J34" s="200"/>
      <c r="K34" s="224"/>
      <c r="L34" s="224"/>
      <c r="M34" s="224"/>
      <c r="N34" s="224"/>
      <c r="O34" s="224"/>
      <c r="P34" s="224"/>
      <c r="Q34" s="224"/>
      <c r="R34" s="224"/>
      <c r="S34" s="224"/>
      <c r="T34" s="224"/>
      <c r="U34" s="224"/>
      <c r="V34" s="224"/>
      <c r="W34" s="224"/>
      <c r="X34" s="224"/>
      <c r="Y34" s="224"/>
      <c r="Z34" s="224"/>
      <c r="AA34" s="224"/>
      <c r="AB34" s="224"/>
    </row>
    <row r="35" ht="15.75" customHeight="1">
      <c r="A35" s="227"/>
      <c r="B35" s="228"/>
      <c r="C35" s="229"/>
      <c r="E35" s="230"/>
      <c r="F35" s="230"/>
      <c r="G35" s="230"/>
      <c r="H35" s="230"/>
      <c r="I35" s="230"/>
      <c r="J35" s="200"/>
      <c r="K35" s="224"/>
      <c r="L35" s="224"/>
      <c r="M35" s="224"/>
      <c r="N35" s="224"/>
      <c r="O35" s="224"/>
      <c r="P35" s="224"/>
      <c r="Q35" s="224"/>
      <c r="R35" s="224"/>
      <c r="S35" s="224"/>
      <c r="T35" s="224"/>
      <c r="U35" s="224"/>
      <c r="V35" s="224"/>
      <c r="W35" s="224"/>
      <c r="X35" s="224"/>
      <c r="Y35" s="224"/>
      <c r="Z35" s="224"/>
      <c r="AA35" s="224"/>
      <c r="AB35" s="224"/>
    </row>
    <row r="36" ht="15.75" customHeight="1">
      <c r="A36" s="227"/>
      <c r="B36" s="228"/>
      <c r="C36" s="229"/>
      <c r="E36" s="230"/>
      <c r="F36" s="230"/>
      <c r="G36" s="230"/>
      <c r="H36" s="230"/>
      <c r="I36" s="230"/>
      <c r="J36" s="200"/>
      <c r="K36" s="224"/>
      <c r="L36" s="224"/>
      <c r="M36" s="224"/>
      <c r="N36" s="224"/>
      <c r="O36" s="224"/>
      <c r="P36" s="224"/>
      <c r="Q36" s="224"/>
      <c r="R36" s="224"/>
      <c r="S36" s="224"/>
      <c r="T36" s="224"/>
      <c r="U36" s="224"/>
      <c r="V36" s="224"/>
      <c r="W36" s="224"/>
      <c r="X36" s="224"/>
      <c r="Y36" s="224"/>
      <c r="Z36" s="224"/>
      <c r="AA36" s="224"/>
      <c r="AB36" s="224"/>
    </row>
    <row r="37" ht="15.75" customHeight="1">
      <c r="A37" s="227"/>
      <c r="B37" s="228"/>
      <c r="C37" s="229"/>
      <c r="E37" s="230"/>
      <c r="F37" s="230"/>
      <c r="G37" s="230"/>
      <c r="H37" s="230"/>
      <c r="I37" s="230"/>
      <c r="J37" s="200"/>
      <c r="K37" s="224"/>
      <c r="L37" s="224"/>
      <c r="M37" s="224"/>
      <c r="N37" s="224"/>
      <c r="O37" s="224"/>
      <c r="P37" s="224"/>
      <c r="Q37" s="224"/>
      <c r="R37" s="224"/>
      <c r="S37" s="224"/>
      <c r="T37" s="224"/>
      <c r="U37" s="224"/>
      <c r="V37" s="224"/>
      <c r="W37" s="224"/>
      <c r="X37" s="224"/>
      <c r="Y37" s="224"/>
      <c r="Z37" s="224"/>
      <c r="AA37" s="224"/>
      <c r="AB37" s="224"/>
    </row>
    <row r="38" ht="15.75" customHeight="1">
      <c r="A38" s="227"/>
      <c r="B38" s="228"/>
      <c r="C38" s="229"/>
      <c r="E38" s="230"/>
      <c r="F38" s="230"/>
      <c r="G38" s="230"/>
      <c r="H38" s="230"/>
      <c r="I38" s="230"/>
      <c r="J38" s="200"/>
      <c r="K38" s="224"/>
      <c r="L38" s="224"/>
      <c r="M38" s="224"/>
      <c r="N38" s="224"/>
      <c r="O38" s="224"/>
      <c r="P38" s="224"/>
      <c r="Q38" s="224"/>
      <c r="R38" s="224"/>
      <c r="S38" s="224"/>
      <c r="T38" s="224"/>
      <c r="U38" s="224"/>
      <c r="V38" s="224"/>
      <c r="W38" s="224"/>
      <c r="X38" s="224"/>
      <c r="Y38" s="224"/>
      <c r="Z38" s="224"/>
      <c r="AA38" s="224"/>
      <c r="AB38" s="224"/>
    </row>
    <row r="39" ht="15.75" customHeight="1">
      <c r="A39" s="227"/>
      <c r="B39" s="228"/>
      <c r="C39" s="229"/>
      <c r="E39" s="230"/>
      <c r="F39" s="230"/>
      <c r="G39" s="230"/>
      <c r="H39" s="230"/>
      <c r="I39" s="230"/>
      <c r="J39" s="200"/>
      <c r="K39" s="224"/>
      <c r="L39" s="224"/>
      <c r="M39" s="224"/>
      <c r="N39" s="224"/>
      <c r="O39" s="224"/>
      <c r="P39" s="224"/>
      <c r="Q39" s="224"/>
      <c r="R39" s="224"/>
      <c r="S39" s="224"/>
      <c r="T39" s="224"/>
      <c r="U39" s="224"/>
      <c r="V39" s="224"/>
      <c r="W39" s="224"/>
      <c r="X39" s="224"/>
      <c r="Y39" s="224"/>
      <c r="Z39" s="224"/>
      <c r="AA39" s="224"/>
      <c r="AB39" s="224"/>
    </row>
    <row r="40" ht="15.75" customHeight="1">
      <c r="A40" s="227"/>
      <c r="B40" s="228"/>
      <c r="C40" s="229"/>
      <c r="E40" s="230"/>
      <c r="F40" s="230"/>
      <c r="G40" s="230"/>
      <c r="H40" s="230"/>
      <c r="I40" s="230"/>
      <c r="J40" s="200"/>
      <c r="K40" s="224"/>
      <c r="L40" s="224"/>
      <c r="M40" s="224"/>
      <c r="N40" s="224"/>
      <c r="O40" s="224"/>
      <c r="P40" s="224"/>
      <c r="Q40" s="224"/>
      <c r="R40" s="224"/>
      <c r="S40" s="224"/>
      <c r="T40" s="224"/>
      <c r="U40" s="224"/>
      <c r="V40" s="224"/>
      <c r="W40" s="224"/>
      <c r="X40" s="224"/>
      <c r="Y40" s="224"/>
      <c r="Z40" s="224"/>
      <c r="AA40" s="224"/>
      <c r="AB40" s="224"/>
    </row>
    <row r="41" ht="15.75" customHeight="1">
      <c r="A41" s="227"/>
      <c r="B41" s="228"/>
      <c r="C41" s="229"/>
      <c r="E41" s="230"/>
      <c r="F41" s="230"/>
      <c r="G41" s="230"/>
      <c r="H41" s="230"/>
      <c r="I41" s="230"/>
      <c r="J41" s="200"/>
      <c r="K41" s="224"/>
      <c r="L41" s="224"/>
      <c r="M41" s="224"/>
      <c r="N41" s="224"/>
      <c r="O41" s="224"/>
      <c r="P41" s="224"/>
      <c r="Q41" s="224"/>
      <c r="R41" s="224"/>
      <c r="S41" s="224"/>
      <c r="T41" s="224"/>
      <c r="U41" s="224"/>
      <c r="V41" s="224"/>
      <c r="W41" s="224"/>
      <c r="X41" s="224"/>
      <c r="Y41" s="224"/>
      <c r="Z41" s="224"/>
      <c r="AA41" s="224"/>
      <c r="AB41" s="224"/>
    </row>
    <row r="42" ht="15.75" customHeight="1">
      <c r="A42" s="231"/>
      <c r="B42" s="228"/>
      <c r="C42" s="229"/>
      <c r="E42" s="230"/>
      <c r="F42" s="230"/>
      <c r="G42" s="230"/>
      <c r="H42" s="230"/>
      <c r="I42" s="230"/>
      <c r="J42" s="200"/>
      <c r="K42" s="224"/>
      <c r="L42" s="224"/>
      <c r="M42" s="224"/>
      <c r="N42" s="224"/>
      <c r="O42" s="224"/>
      <c r="P42" s="224"/>
      <c r="Q42" s="224"/>
      <c r="R42" s="224"/>
      <c r="S42" s="224"/>
      <c r="T42" s="224"/>
      <c r="U42" s="224"/>
      <c r="V42" s="224"/>
      <c r="W42" s="224"/>
      <c r="X42" s="224"/>
      <c r="Y42" s="224"/>
      <c r="Z42" s="224"/>
      <c r="AA42" s="224"/>
      <c r="AB42" s="224"/>
    </row>
    <row r="43" ht="15.75" customHeight="1">
      <c r="A43" s="227"/>
      <c r="B43" s="228"/>
      <c r="C43" s="229"/>
      <c r="E43" s="230"/>
      <c r="F43" s="230"/>
      <c r="G43" s="230"/>
      <c r="H43" s="230"/>
      <c r="I43" s="230"/>
      <c r="J43" s="200"/>
      <c r="K43" s="224"/>
      <c r="L43" s="224"/>
      <c r="M43" s="224"/>
      <c r="N43" s="224"/>
      <c r="O43" s="224"/>
      <c r="P43" s="224"/>
      <c r="Q43" s="224"/>
      <c r="R43" s="224"/>
      <c r="S43" s="224"/>
      <c r="T43" s="224"/>
      <c r="U43" s="224"/>
      <c r="V43" s="224"/>
      <c r="W43" s="224"/>
      <c r="X43" s="224"/>
      <c r="Y43" s="224"/>
      <c r="Z43" s="224"/>
      <c r="AA43" s="224"/>
      <c r="AB43" s="224"/>
    </row>
    <row r="44" ht="15.75" customHeight="1">
      <c r="A44" s="232"/>
      <c r="B44" s="228"/>
      <c r="C44" s="229"/>
      <c r="E44" s="230"/>
      <c r="F44" s="230"/>
      <c r="G44" s="230"/>
      <c r="H44" s="230"/>
      <c r="I44" s="230"/>
      <c r="J44" s="200"/>
      <c r="K44" s="224"/>
      <c r="L44" s="224"/>
      <c r="M44" s="224"/>
      <c r="N44" s="224"/>
      <c r="O44" s="224"/>
      <c r="P44" s="224"/>
      <c r="Q44" s="224"/>
      <c r="R44" s="224"/>
      <c r="S44" s="224"/>
      <c r="T44" s="224"/>
      <c r="U44" s="224"/>
      <c r="V44" s="224"/>
      <c r="W44" s="224"/>
      <c r="X44" s="224"/>
      <c r="Y44" s="224"/>
      <c r="Z44" s="224"/>
      <c r="AA44" s="224"/>
      <c r="AB44" s="224"/>
    </row>
    <row r="45" ht="15.75" customHeight="1">
      <c r="A45" s="232"/>
      <c r="B45" s="228"/>
      <c r="C45" s="229"/>
      <c r="E45" s="230"/>
      <c r="F45" s="230"/>
      <c r="G45" s="230"/>
      <c r="H45" s="230"/>
      <c r="I45" s="230"/>
      <c r="J45" s="200"/>
      <c r="K45" s="224"/>
      <c r="L45" s="224"/>
      <c r="M45" s="224"/>
      <c r="N45" s="224"/>
      <c r="O45" s="224"/>
      <c r="P45" s="224"/>
      <c r="Q45" s="224"/>
      <c r="R45" s="224"/>
      <c r="S45" s="224"/>
      <c r="T45" s="224"/>
      <c r="U45" s="224"/>
      <c r="V45" s="224"/>
      <c r="W45" s="224"/>
      <c r="X45" s="224"/>
      <c r="Y45" s="224"/>
      <c r="Z45" s="224"/>
      <c r="AA45" s="224"/>
      <c r="AB45" s="224"/>
    </row>
    <row r="46" ht="15.75" customHeight="1">
      <c r="A46" s="232"/>
      <c r="B46" s="228"/>
      <c r="C46" s="229"/>
      <c r="E46" s="230"/>
      <c r="F46" s="230"/>
      <c r="G46" s="230"/>
      <c r="H46" s="230"/>
      <c r="I46" s="230"/>
      <c r="J46" s="200"/>
      <c r="K46" s="224"/>
      <c r="L46" s="224"/>
      <c r="M46" s="224"/>
      <c r="N46" s="224"/>
      <c r="O46" s="224"/>
      <c r="P46" s="224"/>
      <c r="Q46" s="224"/>
      <c r="R46" s="224"/>
      <c r="S46" s="224"/>
      <c r="T46" s="224"/>
      <c r="U46" s="224"/>
      <c r="V46" s="224"/>
      <c r="W46" s="224"/>
      <c r="X46" s="224"/>
      <c r="Y46" s="224"/>
      <c r="Z46" s="224"/>
      <c r="AA46" s="224"/>
      <c r="AB46" s="224"/>
    </row>
    <row r="47" ht="15.75" customHeight="1">
      <c r="A47" s="232"/>
      <c r="B47" s="228"/>
      <c r="C47" s="229"/>
      <c r="E47" s="230"/>
      <c r="F47" s="230"/>
      <c r="G47" s="230"/>
      <c r="H47" s="230"/>
      <c r="I47" s="230"/>
      <c r="J47" s="200"/>
      <c r="K47" s="224"/>
      <c r="L47" s="224"/>
      <c r="M47" s="224"/>
      <c r="N47" s="224"/>
      <c r="O47" s="224"/>
      <c r="P47" s="224"/>
      <c r="Q47" s="224"/>
      <c r="R47" s="224"/>
      <c r="S47" s="224"/>
      <c r="T47" s="224"/>
      <c r="U47" s="224"/>
      <c r="V47" s="224"/>
      <c r="W47" s="224"/>
      <c r="X47" s="224"/>
      <c r="Y47" s="224"/>
      <c r="Z47" s="224"/>
      <c r="AA47" s="224"/>
      <c r="AB47" s="224"/>
    </row>
    <row r="48" ht="15.75" customHeight="1">
      <c r="A48" s="231"/>
      <c r="B48" s="228"/>
      <c r="C48" s="229"/>
      <c r="E48" s="230"/>
      <c r="F48" s="230"/>
      <c r="G48" s="230"/>
      <c r="H48" s="230"/>
      <c r="I48" s="230"/>
      <c r="J48" s="200"/>
      <c r="K48" s="224"/>
      <c r="L48" s="224"/>
      <c r="M48" s="224"/>
      <c r="N48" s="224"/>
      <c r="O48" s="224"/>
      <c r="P48" s="224"/>
      <c r="Q48" s="224"/>
      <c r="R48" s="224"/>
      <c r="S48" s="224"/>
      <c r="T48" s="224"/>
      <c r="U48" s="224"/>
      <c r="V48" s="224"/>
      <c r="W48" s="224"/>
      <c r="X48" s="224"/>
      <c r="Y48" s="224"/>
      <c r="Z48" s="224"/>
      <c r="AA48" s="224"/>
      <c r="AB48" s="224"/>
    </row>
    <row r="49" ht="15.75" customHeight="1">
      <c r="A49" s="231"/>
      <c r="B49" s="228"/>
      <c r="C49" s="229"/>
      <c r="E49" s="230"/>
      <c r="F49" s="230"/>
      <c r="G49" s="230"/>
      <c r="H49" s="230"/>
      <c r="I49" s="230"/>
      <c r="J49" s="200"/>
      <c r="K49" s="224"/>
      <c r="L49" s="224"/>
      <c r="M49" s="224"/>
      <c r="N49" s="224"/>
      <c r="O49" s="224"/>
      <c r="P49" s="224"/>
      <c r="Q49" s="224"/>
      <c r="R49" s="224"/>
      <c r="S49" s="224"/>
      <c r="T49" s="224"/>
      <c r="U49" s="224"/>
      <c r="V49" s="224"/>
      <c r="W49" s="224"/>
      <c r="X49" s="224"/>
      <c r="Y49" s="224"/>
      <c r="Z49" s="224"/>
      <c r="AA49" s="224"/>
      <c r="AB49" s="224"/>
    </row>
    <row r="50" ht="15.75" customHeight="1">
      <c r="A50" s="232"/>
      <c r="B50" s="228"/>
      <c r="C50" s="229"/>
      <c r="E50" s="230"/>
      <c r="F50" s="230"/>
      <c r="G50" s="230"/>
      <c r="H50" s="230"/>
      <c r="I50" s="230"/>
      <c r="J50" s="200"/>
      <c r="K50" s="224"/>
      <c r="L50" s="224"/>
      <c r="M50" s="224"/>
      <c r="N50" s="224"/>
      <c r="O50" s="224"/>
      <c r="P50" s="224"/>
      <c r="Q50" s="224"/>
      <c r="R50" s="224"/>
      <c r="S50" s="224"/>
      <c r="T50" s="224"/>
      <c r="U50" s="224"/>
      <c r="V50" s="224"/>
      <c r="W50" s="224"/>
      <c r="X50" s="224"/>
      <c r="Y50" s="224"/>
      <c r="Z50" s="224"/>
      <c r="AA50" s="224"/>
      <c r="AB50" s="224"/>
    </row>
    <row r="51" ht="15.75" customHeight="1">
      <c r="A51" s="231"/>
      <c r="B51" s="228"/>
      <c r="C51" s="229"/>
      <c r="E51" s="230"/>
      <c r="F51" s="230"/>
      <c r="G51" s="230"/>
      <c r="H51" s="230"/>
      <c r="I51" s="230"/>
      <c r="J51" s="200"/>
      <c r="K51" s="224"/>
      <c r="L51" s="224"/>
      <c r="M51" s="224"/>
      <c r="N51" s="224"/>
      <c r="O51" s="224"/>
      <c r="P51" s="224"/>
      <c r="Q51" s="224"/>
      <c r="R51" s="224"/>
      <c r="S51" s="224"/>
      <c r="T51" s="224"/>
      <c r="U51" s="224"/>
      <c r="V51" s="224"/>
      <c r="W51" s="224"/>
      <c r="X51" s="224"/>
      <c r="Y51" s="224"/>
      <c r="Z51" s="224"/>
      <c r="AA51" s="224"/>
      <c r="AB51" s="224"/>
    </row>
    <row r="52" ht="15.75" customHeight="1">
      <c r="A52" s="232"/>
      <c r="B52" s="228"/>
      <c r="C52" s="229"/>
      <c r="E52" s="230"/>
      <c r="F52" s="230"/>
      <c r="G52" s="230"/>
      <c r="H52" s="230"/>
      <c r="I52" s="230"/>
      <c r="J52" s="200"/>
      <c r="K52" s="224"/>
      <c r="L52" s="224"/>
      <c r="M52" s="224"/>
      <c r="N52" s="224"/>
      <c r="O52" s="224"/>
      <c r="P52" s="224"/>
      <c r="Q52" s="224"/>
      <c r="R52" s="224"/>
      <c r="S52" s="224"/>
      <c r="T52" s="224"/>
      <c r="U52" s="224"/>
      <c r="V52" s="224"/>
      <c r="W52" s="224"/>
      <c r="X52" s="224"/>
      <c r="Y52" s="224"/>
      <c r="Z52" s="224"/>
      <c r="AA52" s="224"/>
      <c r="AB52" s="224"/>
    </row>
    <row r="53" ht="15.75" customHeight="1">
      <c r="A53" s="232"/>
      <c r="B53" s="228"/>
      <c r="C53" s="229"/>
      <c r="E53" s="230"/>
      <c r="F53" s="230"/>
      <c r="G53" s="230"/>
      <c r="H53" s="230"/>
      <c r="I53" s="230"/>
      <c r="J53" s="200"/>
      <c r="K53" s="224"/>
      <c r="L53" s="224"/>
      <c r="M53" s="224"/>
      <c r="N53" s="224"/>
      <c r="O53" s="224"/>
      <c r="P53" s="224"/>
      <c r="Q53" s="224"/>
      <c r="R53" s="224"/>
      <c r="S53" s="224"/>
      <c r="T53" s="224"/>
      <c r="U53" s="224"/>
      <c r="V53" s="224"/>
      <c r="W53" s="224"/>
      <c r="X53" s="224"/>
      <c r="Y53" s="224"/>
      <c r="Z53" s="224"/>
      <c r="AA53" s="224"/>
      <c r="AB53" s="224"/>
    </row>
    <row r="54" ht="15.75" customHeight="1">
      <c r="A54" s="232"/>
      <c r="B54" s="228"/>
      <c r="C54" s="229"/>
      <c r="E54" s="230"/>
      <c r="F54" s="230"/>
      <c r="G54" s="230"/>
      <c r="H54" s="230"/>
      <c r="I54" s="230"/>
      <c r="J54" s="200"/>
      <c r="K54" s="224"/>
      <c r="L54" s="224"/>
      <c r="M54" s="224"/>
      <c r="N54" s="224"/>
      <c r="O54" s="224"/>
      <c r="P54" s="224"/>
      <c r="Q54" s="224"/>
      <c r="R54" s="224"/>
      <c r="S54" s="224"/>
      <c r="T54" s="224"/>
      <c r="U54" s="224"/>
      <c r="V54" s="224"/>
      <c r="W54" s="224"/>
      <c r="X54" s="224"/>
      <c r="Y54" s="224"/>
      <c r="Z54" s="224"/>
      <c r="AA54" s="224"/>
      <c r="AB54" s="224"/>
    </row>
    <row r="55" ht="15.75" customHeight="1">
      <c r="A55" s="232"/>
      <c r="B55" s="228"/>
      <c r="C55" s="229"/>
      <c r="E55" s="230"/>
      <c r="F55" s="230"/>
      <c r="G55" s="230"/>
      <c r="H55" s="230"/>
      <c r="I55" s="230"/>
      <c r="J55" s="200"/>
      <c r="K55" s="224"/>
      <c r="L55" s="224"/>
      <c r="M55" s="224"/>
      <c r="N55" s="224"/>
      <c r="O55" s="224"/>
      <c r="P55" s="224"/>
      <c r="Q55" s="224"/>
      <c r="R55" s="224"/>
      <c r="S55" s="224"/>
      <c r="T55" s="224"/>
      <c r="U55" s="224"/>
      <c r="V55" s="224"/>
      <c r="W55" s="224"/>
      <c r="X55" s="224"/>
      <c r="Y55" s="224"/>
      <c r="Z55" s="224"/>
      <c r="AA55" s="224"/>
      <c r="AB55" s="224"/>
    </row>
    <row r="56" ht="15.75" customHeight="1">
      <c r="A56" s="233"/>
      <c r="B56" s="234"/>
      <c r="C56" s="235"/>
      <c r="E56" s="236"/>
      <c r="F56" s="236"/>
      <c r="G56" s="236"/>
      <c r="H56" s="236"/>
      <c r="I56" s="236"/>
      <c r="J56" s="237"/>
      <c r="K56" s="190"/>
      <c r="L56" s="190"/>
      <c r="M56" s="190"/>
      <c r="N56" s="190"/>
      <c r="O56" s="190"/>
      <c r="P56" s="190"/>
      <c r="Q56" s="190"/>
      <c r="R56" s="190"/>
      <c r="S56" s="190"/>
      <c r="T56" s="190"/>
      <c r="U56" s="190"/>
      <c r="V56" s="190"/>
      <c r="W56" s="190"/>
      <c r="X56" s="190"/>
      <c r="Y56" s="190"/>
      <c r="Z56" s="190"/>
      <c r="AA56" s="190"/>
      <c r="AB56" s="190"/>
    </row>
    <row r="57" ht="15.75" customHeight="1">
      <c r="A57" s="238"/>
      <c r="B57" s="234"/>
      <c r="C57" s="235"/>
      <c r="E57" s="236"/>
      <c r="F57" s="236"/>
      <c r="G57" s="236"/>
      <c r="H57" s="236"/>
      <c r="I57" s="236"/>
      <c r="J57" s="237"/>
      <c r="K57" s="190"/>
      <c r="L57" s="190"/>
      <c r="M57" s="190"/>
      <c r="N57" s="190"/>
      <c r="O57" s="190"/>
      <c r="P57" s="190"/>
      <c r="Q57" s="190"/>
      <c r="R57" s="190"/>
      <c r="S57" s="190"/>
      <c r="T57" s="190"/>
      <c r="U57" s="190"/>
      <c r="V57" s="190"/>
      <c r="W57" s="190"/>
      <c r="X57" s="190"/>
      <c r="Y57" s="190"/>
      <c r="Z57" s="190"/>
      <c r="AA57" s="190"/>
      <c r="AB57" s="190"/>
    </row>
    <row r="58" ht="15.75" customHeight="1">
      <c r="A58" s="239"/>
      <c r="B58" s="234"/>
      <c r="C58" s="235"/>
      <c r="E58" s="236"/>
      <c r="F58" s="236"/>
      <c r="G58" s="236"/>
      <c r="H58" s="236"/>
      <c r="I58" s="236"/>
      <c r="J58" s="237"/>
      <c r="K58" s="190"/>
      <c r="L58" s="190"/>
      <c r="M58" s="190"/>
      <c r="N58" s="190"/>
      <c r="O58" s="190"/>
      <c r="P58" s="190"/>
      <c r="Q58" s="190"/>
      <c r="R58" s="190"/>
      <c r="S58" s="190"/>
      <c r="T58" s="190"/>
      <c r="U58" s="190"/>
      <c r="V58" s="190"/>
      <c r="W58" s="190"/>
      <c r="X58" s="190"/>
      <c r="Y58" s="190"/>
      <c r="Z58" s="190"/>
      <c r="AA58" s="190"/>
      <c r="AB58" s="190"/>
    </row>
    <row r="59" ht="15.75" customHeight="1">
      <c r="A59" s="233"/>
      <c r="B59" s="234"/>
      <c r="C59" s="235"/>
      <c r="E59" s="236"/>
      <c r="F59" s="236"/>
      <c r="G59" s="236"/>
      <c r="H59" s="236"/>
      <c r="I59" s="236"/>
      <c r="J59" s="237"/>
      <c r="K59" s="190"/>
      <c r="L59" s="190"/>
      <c r="M59" s="190"/>
      <c r="N59" s="190"/>
      <c r="O59" s="190"/>
      <c r="P59" s="190"/>
      <c r="Q59" s="190"/>
      <c r="R59" s="190"/>
      <c r="S59" s="190"/>
      <c r="T59" s="190"/>
      <c r="U59" s="190"/>
      <c r="V59" s="190"/>
      <c r="W59" s="190"/>
      <c r="X59" s="190"/>
      <c r="Y59" s="190"/>
      <c r="Z59" s="190"/>
      <c r="AA59" s="190"/>
      <c r="AB59" s="190"/>
    </row>
    <row r="60" ht="15.75" customHeight="1">
      <c r="A60" s="239"/>
      <c r="B60" s="234"/>
      <c r="C60" s="235"/>
      <c r="E60" s="236"/>
      <c r="F60" s="236"/>
      <c r="G60" s="236"/>
      <c r="H60" s="236"/>
      <c r="I60" s="236"/>
      <c r="J60" s="237"/>
      <c r="K60" s="190"/>
      <c r="L60" s="190"/>
      <c r="M60" s="190"/>
      <c r="N60" s="190"/>
      <c r="O60" s="190"/>
      <c r="P60" s="190"/>
      <c r="Q60" s="190"/>
      <c r="R60" s="190"/>
      <c r="S60" s="190"/>
      <c r="T60" s="190"/>
      <c r="U60" s="190"/>
      <c r="V60" s="190"/>
      <c r="W60" s="190"/>
      <c r="X60" s="190"/>
      <c r="Y60" s="190"/>
      <c r="Z60" s="190"/>
      <c r="AA60" s="190"/>
      <c r="AB60" s="190"/>
    </row>
    <row r="61" ht="15.75" customHeight="1">
      <c r="A61" s="239"/>
      <c r="B61" s="234"/>
      <c r="C61" s="240"/>
      <c r="E61" s="236"/>
      <c r="F61" s="236"/>
      <c r="G61" s="236"/>
      <c r="H61" s="236"/>
      <c r="I61" s="236"/>
      <c r="J61" s="237"/>
      <c r="K61" s="190"/>
      <c r="L61" s="190"/>
      <c r="M61" s="190"/>
      <c r="N61" s="190"/>
      <c r="O61" s="190"/>
      <c r="P61" s="190"/>
      <c r="Q61" s="190"/>
      <c r="R61" s="190"/>
      <c r="S61" s="190"/>
      <c r="T61" s="190"/>
      <c r="U61" s="190"/>
      <c r="V61" s="190"/>
      <c r="W61" s="190"/>
      <c r="X61" s="190"/>
      <c r="Y61" s="190"/>
      <c r="Z61" s="190"/>
      <c r="AA61" s="190"/>
      <c r="AB61" s="190"/>
    </row>
    <row r="62" ht="15.75" customHeight="1">
      <c r="A62" s="239"/>
      <c r="B62" s="234"/>
      <c r="C62" s="240"/>
      <c r="E62" s="236"/>
      <c r="F62" s="236"/>
      <c r="G62" s="236"/>
      <c r="H62" s="236"/>
      <c r="I62" s="236"/>
      <c r="J62" s="237"/>
      <c r="K62" s="190"/>
      <c r="L62" s="190"/>
      <c r="M62" s="190"/>
      <c r="N62" s="190"/>
      <c r="O62" s="190"/>
      <c r="P62" s="190"/>
      <c r="Q62" s="190"/>
      <c r="R62" s="190"/>
      <c r="S62" s="190"/>
      <c r="T62" s="190"/>
      <c r="U62" s="190"/>
      <c r="V62" s="190"/>
      <c r="W62" s="190"/>
      <c r="X62" s="190"/>
      <c r="Y62" s="190"/>
      <c r="Z62" s="190"/>
      <c r="AA62" s="190"/>
      <c r="AB62" s="190"/>
    </row>
    <row r="63" ht="15.75" customHeight="1">
      <c r="A63" s="233"/>
      <c r="B63" s="234"/>
      <c r="C63" s="240"/>
      <c r="E63" s="236"/>
      <c r="F63" s="236"/>
      <c r="G63" s="236"/>
      <c r="H63" s="236"/>
      <c r="I63" s="236"/>
      <c r="J63" s="237"/>
      <c r="K63" s="190"/>
      <c r="L63" s="190"/>
      <c r="M63" s="190"/>
      <c r="N63" s="190"/>
      <c r="O63" s="190"/>
      <c r="P63" s="190"/>
      <c r="Q63" s="190"/>
      <c r="R63" s="190"/>
      <c r="S63" s="190"/>
      <c r="T63" s="190"/>
      <c r="U63" s="190"/>
      <c r="V63" s="190"/>
      <c r="W63" s="190"/>
      <c r="X63" s="190"/>
      <c r="Y63" s="190"/>
      <c r="Z63" s="190"/>
      <c r="AA63" s="190"/>
      <c r="AB63" s="190"/>
    </row>
    <row r="64" ht="15.75" customHeight="1">
      <c r="A64" s="239"/>
      <c r="B64" s="234"/>
      <c r="C64" s="240"/>
      <c r="E64" s="236"/>
      <c r="F64" s="236"/>
      <c r="G64" s="236"/>
      <c r="H64" s="236"/>
      <c r="I64" s="236"/>
      <c r="J64" s="237"/>
      <c r="K64" s="190"/>
      <c r="L64" s="190"/>
      <c r="M64" s="190"/>
      <c r="N64" s="190"/>
      <c r="O64" s="190"/>
      <c r="P64" s="190"/>
      <c r="Q64" s="190"/>
      <c r="R64" s="190"/>
      <c r="S64" s="190"/>
      <c r="T64" s="190"/>
      <c r="U64" s="190"/>
      <c r="V64" s="190"/>
      <c r="W64" s="190"/>
      <c r="X64" s="190"/>
      <c r="Y64" s="190"/>
      <c r="Z64" s="190"/>
      <c r="AA64" s="190"/>
      <c r="AB64" s="190"/>
    </row>
    <row r="65" ht="15.75" customHeight="1">
      <c r="A65" s="239"/>
      <c r="B65" s="234"/>
      <c r="C65" s="240"/>
      <c r="E65" s="236"/>
      <c r="F65" s="236"/>
      <c r="G65" s="236"/>
      <c r="H65" s="236"/>
      <c r="I65" s="236"/>
      <c r="J65" s="237"/>
      <c r="K65" s="190"/>
      <c r="L65" s="190"/>
      <c r="M65" s="190"/>
      <c r="N65" s="190"/>
      <c r="O65" s="190"/>
      <c r="P65" s="190"/>
      <c r="Q65" s="190"/>
      <c r="R65" s="190"/>
      <c r="S65" s="190"/>
      <c r="T65" s="190"/>
      <c r="U65" s="190"/>
      <c r="V65" s="190"/>
      <c r="W65" s="190"/>
      <c r="X65" s="190"/>
      <c r="Y65" s="190"/>
      <c r="Z65" s="190"/>
      <c r="AA65" s="190"/>
      <c r="AB65" s="190"/>
    </row>
    <row r="66" ht="15.75" customHeight="1">
      <c r="A66" s="239"/>
      <c r="B66" s="234"/>
      <c r="C66" s="240"/>
      <c r="E66" s="236"/>
      <c r="F66" s="236"/>
      <c r="G66" s="236"/>
      <c r="H66" s="236"/>
      <c r="I66" s="236"/>
      <c r="J66" s="237"/>
      <c r="K66" s="190"/>
      <c r="L66" s="190"/>
      <c r="M66" s="190"/>
      <c r="N66" s="190"/>
      <c r="O66" s="190"/>
      <c r="P66" s="190"/>
      <c r="Q66" s="190"/>
      <c r="R66" s="190"/>
      <c r="S66" s="190"/>
      <c r="T66" s="190"/>
      <c r="U66" s="190"/>
      <c r="V66" s="190"/>
      <c r="W66" s="190"/>
      <c r="X66" s="190"/>
      <c r="Y66" s="190"/>
      <c r="Z66" s="190"/>
      <c r="AA66" s="190"/>
      <c r="AB66" s="190"/>
    </row>
    <row r="67" ht="15.75" customHeight="1">
      <c r="A67" s="239"/>
      <c r="B67" s="234"/>
      <c r="C67" s="240"/>
      <c r="E67" s="236"/>
      <c r="F67" s="236"/>
      <c r="G67" s="236"/>
      <c r="H67" s="236"/>
      <c r="I67" s="236"/>
      <c r="J67" s="237"/>
      <c r="K67" s="190"/>
      <c r="L67" s="190"/>
      <c r="M67" s="190"/>
      <c r="N67" s="190"/>
      <c r="O67" s="190"/>
      <c r="P67" s="190"/>
      <c r="Q67" s="190"/>
      <c r="R67" s="190"/>
      <c r="S67" s="190"/>
      <c r="T67" s="190"/>
      <c r="U67" s="190"/>
      <c r="V67" s="190"/>
      <c r="W67" s="190"/>
      <c r="X67" s="190"/>
      <c r="Y67" s="190"/>
      <c r="Z67" s="190"/>
      <c r="AA67" s="190"/>
      <c r="AB67" s="190"/>
    </row>
    <row r="68" ht="15.75" customHeight="1">
      <c r="A68" s="239"/>
      <c r="B68" s="234"/>
      <c r="C68" s="240"/>
      <c r="E68" s="236"/>
      <c r="F68" s="236"/>
      <c r="G68" s="236"/>
      <c r="H68" s="236"/>
      <c r="I68" s="236"/>
      <c r="J68" s="237"/>
      <c r="K68" s="190"/>
      <c r="L68" s="190"/>
      <c r="M68" s="190"/>
      <c r="N68" s="190"/>
      <c r="O68" s="190"/>
      <c r="P68" s="190"/>
      <c r="Q68" s="190"/>
      <c r="R68" s="190"/>
      <c r="S68" s="190"/>
      <c r="T68" s="190"/>
      <c r="U68" s="190"/>
      <c r="V68" s="190"/>
      <c r="W68" s="190"/>
      <c r="X68" s="190"/>
      <c r="Y68" s="190"/>
      <c r="Z68" s="190"/>
      <c r="AA68" s="190"/>
      <c r="AB68" s="190"/>
    </row>
    <row r="69" ht="15.75" customHeight="1">
      <c r="A69" s="239"/>
      <c r="B69" s="234"/>
      <c r="C69" s="240"/>
      <c r="E69" s="236"/>
      <c r="F69" s="236"/>
      <c r="G69" s="236"/>
      <c r="H69" s="236"/>
      <c r="I69" s="236"/>
      <c r="J69" s="237"/>
      <c r="K69" s="190"/>
      <c r="L69" s="190"/>
      <c r="M69" s="190"/>
      <c r="N69" s="190"/>
      <c r="O69" s="190"/>
      <c r="P69" s="190"/>
      <c r="Q69" s="190"/>
      <c r="R69" s="190"/>
      <c r="S69" s="190"/>
      <c r="T69" s="190"/>
      <c r="U69" s="190"/>
      <c r="V69" s="190"/>
      <c r="W69" s="190"/>
      <c r="X69" s="190"/>
      <c r="Y69" s="190"/>
      <c r="Z69" s="190"/>
      <c r="AA69" s="190"/>
      <c r="AB69" s="190"/>
    </row>
    <row r="70" ht="15.75" customHeight="1">
      <c r="A70" s="239"/>
      <c r="B70" s="234"/>
      <c r="C70" s="240"/>
      <c r="E70" s="236"/>
      <c r="F70" s="236"/>
      <c r="G70" s="236"/>
      <c r="H70" s="236"/>
      <c r="I70" s="236"/>
      <c r="J70" s="237"/>
      <c r="K70" s="190"/>
      <c r="L70" s="190"/>
      <c r="M70" s="190"/>
      <c r="N70" s="190"/>
      <c r="O70" s="190"/>
      <c r="P70" s="190"/>
      <c r="Q70" s="190"/>
      <c r="R70" s="190"/>
      <c r="S70" s="190"/>
      <c r="T70" s="190"/>
      <c r="U70" s="190"/>
      <c r="V70" s="190"/>
      <c r="W70" s="190"/>
      <c r="X70" s="190"/>
      <c r="Y70" s="190"/>
      <c r="Z70" s="190"/>
      <c r="AA70" s="190"/>
      <c r="AB70" s="190"/>
    </row>
    <row r="71" ht="15.75" customHeight="1">
      <c r="A71" s="239"/>
      <c r="B71" s="234"/>
      <c r="C71" s="240"/>
      <c r="E71" s="236"/>
      <c r="F71" s="236"/>
      <c r="G71" s="236"/>
      <c r="H71" s="236"/>
      <c r="I71" s="236"/>
      <c r="J71" s="237"/>
      <c r="K71" s="190"/>
      <c r="L71" s="190"/>
      <c r="M71" s="190"/>
      <c r="N71" s="190"/>
      <c r="O71" s="190"/>
      <c r="P71" s="190"/>
      <c r="Q71" s="190"/>
      <c r="R71" s="190"/>
      <c r="S71" s="190"/>
      <c r="T71" s="190"/>
      <c r="U71" s="190"/>
      <c r="V71" s="190"/>
      <c r="W71" s="190"/>
      <c r="X71" s="190"/>
      <c r="Y71" s="190"/>
      <c r="Z71" s="190"/>
      <c r="AA71" s="190"/>
      <c r="AB71" s="190"/>
    </row>
    <row r="72" ht="15.75" customHeight="1">
      <c r="A72" s="233"/>
      <c r="B72" s="234"/>
      <c r="C72" s="240"/>
      <c r="E72" s="236"/>
      <c r="F72" s="236"/>
      <c r="G72" s="236"/>
      <c r="H72" s="236"/>
      <c r="I72" s="236"/>
      <c r="J72" s="237"/>
      <c r="K72" s="190"/>
      <c r="L72" s="190"/>
      <c r="M72" s="190"/>
      <c r="N72" s="190"/>
      <c r="O72" s="190"/>
      <c r="P72" s="190"/>
      <c r="Q72" s="190"/>
      <c r="R72" s="190"/>
      <c r="S72" s="190"/>
      <c r="T72" s="190"/>
      <c r="U72" s="190"/>
      <c r="V72" s="190"/>
      <c r="W72" s="190"/>
      <c r="X72" s="190"/>
      <c r="Y72" s="190"/>
      <c r="Z72" s="190"/>
      <c r="AA72" s="190"/>
      <c r="AB72" s="190"/>
    </row>
    <row r="73" ht="15.75" customHeight="1">
      <c r="A73" s="239"/>
      <c r="B73" s="234"/>
      <c r="C73" s="240"/>
      <c r="E73" s="236"/>
      <c r="F73" s="236"/>
      <c r="G73" s="236"/>
      <c r="H73" s="236"/>
      <c r="I73" s="236"/>
      <c r="J73" s="237"/>
      <c r="K73" s="190"/>
      <c r="L73" s="190"/>
      <c r="M73" s="190"/>
      <c r="N73" s="190"/>
      <c r="O73" s="190"/>
      <c r="P73" s="190"/>
      <c r="Q73" s="190"/>
      <c r="R73" s="190"/>
      <c r="S73" s="190"/>
      <c r="T73" s="190"/>
      <c r="U73" s="190"/>
      <c r="V73" s="190"/>
      <c r="W73" s="190"/>
      <c r="X73" s="190"/>
      <c r="Y73" s="190"/>
      <c r="Z73" s="190"/>
      <c r="AA73" s="190"/>
      <c r="AB73" s="190"/>
    </row>
    <row r="74" ht="15.75" customHeight="1">
      <c r="A74" s="239"/>
      <c r="B74" s="234"/>
      <c r="C74" s="240"/>
      <c r="E74" s="236"/>
      <c r="F74" s="236"/>
      <c r="G74" s="236"/>
      <c r="H74" s="236"/>
      <c r="I74" s="236"/>
      <c r="J74" s="237"/>
      <c r="K74" s="190"/>
      <c r="L74" s="190"/>
      <c r="M74" s="190"/>
      <c r="N74" s="190"/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</row>
    <row r="75" ht="15.75" customHeight="1">
      <c r="A75" s="239"/>
      <c r="B75" s="234"/>
      <c r="C75" s="240"/>
      <c r="E75" s="236"/>
      <c r="F75" s="236"/>
      <c r="G75" s="236"/>
      <c r="H75" s="236"/>
      <c r="I75" s="236"/>
      <c r="J75" s="237"/>
      <c r="K75" s="190"/>
      <c r="L75" s="190"/>
      <c r="M75" s="190"/>
      <c r="N75" s="190"/>
      <c r="O75" s="190"/>
      <c r="P75" s="190"/>
      <c r="Q75" s="190"/>
      <c r="R75" s="190"/>
      <c r="S75" s="190"/>
      <c r="T75" s="190"/>
      <c r="U75" s="190"/>
      <c r="V75" s="190"/>
      <c r="W75" s="190"/>
      <c r="X75" s="190"/>
      <c r="Y75" s="190"/>
      <c r="Z75" s="190"/>
      <c r="AA75" s="190"/>
      <c r="AB75" s="190"/>
    </row>
    <row r="76" ht="15.75" customHeight="1">
      <c r="A76" s="239"/>
      <c r="B76" s="234"/>
      <c r="C76" s="240"/>
      <c r="E76" s="236"/>
      <c r="F76" s="236"/>
      <c r="G76" s="236"/>
      <c r="H76" s="236"/>
      <c r="I76" s="236"/>
      <c r="J76" s="237"/>
      <c r="K76" s="190"/>
      <c r="L76" s="190"/>
      <c r="M76" s="190"/>
      <c r="N76" s="190"/>
      <c r="O76" s="190"/>
      <c r="P76" s="190"/>
      <c r="Q76" s="190"/>
      <c r="R76" s="190"/>
      <c r="S76" s="190"/>
      <c r="T76" s="190"/>
      <c r="U76" s="190"/>
      <c r="V76" s="190"/>
      <c r="W76" s="190"/>
      <c r="X76" s="190"/>
      <c r="Y76" s="190"/>
      <c r="Z76" s="190"/>
      <c r="AA76" s="190"/>
      <c r="AB76" s="190"/>
    </row>
    <row r="77" ht="15.75" customHeight="1">
      <c r="A77" s="239"/>
      <c r="B77" s="234"/>
      <c r="C77" s="240"/>
      <c r="E77" s="236"/>
      <c r="F77" s="236"/>
      <c r="G77" s="236"/>
      <c r="H77" s="236"/>
      <c r="I77" s="236"/>
      <c r="J77" s="237"/>
      <c r="K77" s="190"/>
      <c r="L77" s="190"/>
      <c r="M77" s="190"/>
      <c r="N77" s="190"/>
      <c r="O77" s="190"/>
      <c r="P77" s="190"/>
      <c r="Q77" s="190"/>
      <c r="R77" s="190"/>
      <c r="S77" s="190"/>
      <c r="T77" s="190"/>
      <c r="U77" s="190"/>
      <c r="V77" s="190"/>
      <c r="W77" s="190"/>
      <c r="X77" s="190"/>
      <c r="Y77" s="190"/>
      <c r="Z77" s="190"/>
      <c r="AA77" s="190"/>
      <c r="AB77" s="190"/>
    </row>
    <row r="78" ht="15.75" customHeight="1">
      <c r="A78" s="239"/>
      <c r="B78" s="234"/>
      <c r="C78" s="240"/>
      <c r="E78" s="236"/>
      <c r="F78" s="236"/>
      <c r="G78" s="236"/>
      <c r="H78" s="236"/>
      <c r="I78" s="236"/>
      <c r="J78" s="237"/>
      <c r="K78" s="190"/>
      <c r="L78" s="190"/>
      <c r="M78" s="190"/>
      <c r="N78" s="190"/>
      <c r="O78" s="190"/>
      <c r="P78" s="190"/>
      <c r="Q78" s="190"/>
      <c r="R78" s="190"/>
      <c r="S78" s="190"/>
      <c r="T78" s="190"/>
      <c r="U78" s="190"/>
      <c r="V78" s="190"/>
      <c r="W78" s="190"/>
      <c r="X78" s="190"/>
      <c r="Y78" s="190"/>
      <c r="Z78" s="190"/>
      <c r="AA78" s="190"/>
      <c r="AB78" s="190"/>
    </row>
    <row r="79" ht="15.75" customHeight="1">
      <c r="A79" s="233"/>
      <c r="B79" s="234"/>
      <c r="C79" s="240"/>
      <c r="E79" s="236"/>
      <c r="F79" s="236"/>
      <c r="G79" s="236"/>
      <c r="H79" s="236"/>
      <c r="I79" s="236"/>
      <c r="J79" s="237"/>
      <c r="K79" s="190"/>
      <c r="L79" s="190"/>
      <c r="M79" s="190"/>
      <c r="N79" s="190"/>
      <c r="O79" s="190"/>
      <c r="P79" s="190"/>
      <c r="Q79" s="190"/>
      <c r="R79" s="190"/>
      <c r="S79" s="190"/>
      <c r="T79" s="190"/>
      <c r="U79" s="190"/>
      <c r="V79" s="190"/>
      <c r="W79" s="190"/>
      <c r="X79" s="190"/>
      <c r="Y79" s="190"/>
      <c r="Z79" s="190"/>
      <c r="AA79" s="190"/>
      <c r="AB79" s="190"/>
    </row>
    <row r="80" ht="15.75" customHeight="1">
      <c r="A80" s="239"/>
      <c r="B80" s="234"/>
      <c r="C80" s="240"/>
      <c r="E80" s="236"/>
      <c r="F80" s="236"/>
      <c r="G80" s="236"/>
      <c r="H80" s="236"/>
      <c r="I80" s="236"/>
      <c r="J80" s="237"/>
      <c r="K80" s="190"/>
      <c r="L80" s="190"/>
      <c r="M80" s="190"/>
      <c r="N80" s="190"/>
      <c r="O80" s="190"/>
      <c r="P80" s="190"/>
      <c r="Q80" s="190"/>
      <c r="R80" s="190"/>
      <c r="S80" s="190"/>
      <c r="T80" s="190"/>
      <c r="U80" s="190"/>
      <c r="V80" s="190"/>
      <c r="W80" s="190"/>
      <c r="X80" s="190"/>
      <c r="Y80" s="190"/>
      <c r="Z80" s="190"/>
      <c r="AA80" s="190"/>
      <c r="AB80" s="190"/>
    </row>
    <row r="81" ht="15.75" customHeight="1">
      <c r="A81" s="239"/>
      <c r="B81" s="234"/>
      <c r="C81" s="240"/>
      <c r="E81" s="236"/>
      <c r="F81" s="236"/>
      <c r="G81" s="236"/>
      <c r="H81" s="236"/>
      <c r="I81" s="236"/>
      <c r="J81" s="237"/>
      <c r="K81" s="190"/>
      <c r="L81" s="190"/>
      <c r="M81" s="190"/>
      <c r="N81" s="190"/>
      <c r="O81" s="190"/>
      <c r="P81" s="190"/>
      <c r="Q81" s="190"/>
      <c r="R81" s="190"/>
      <c r="S81" s="190"/>
      <c r="T81" s="190"/>
      <c r="U81" s="190"/>
      <c r="V81" s="190"/>
      <c r="W81" s="190"/>
      <c r="X81" s="190"/>
      <c r="Y81" s="190"/>
      <c r="Z81" s="190"/>
      <c r="AA81" s="190"/>
      <c r="AB81" s="190"/>
    </row>
    <row r="82" ht="15.75" customHeight="1">
      <c r="A82" s="239"/>
      <c r="B82" s="234"/>
      <c r="C82" s="240"/>
      <c r="E82" s="236"/>
      <c r="F82" s="236"/>
      <c r="G82" s="236"/>
      <c r="H82" s="236"/>
      <c r="I82" s="236"/>
      <c r="J82" s="237"/>
      <c r="K82" s="190"/>
      <c r="L82" s="190"/>
      <c r="M82" s="190"/>
      <c r="N82" s="190"/>
      <c r="O82" s="190"/>
      <c r="P82" s="190"/>
      <c r="Q82" s="190"/>
      <c r="R82" s="190"/>
      <c r="S82" s="190"/>
      <c r="T82" s="190"/>
      <c r="U82" s="190"/>
      <c r="V82" s="190"/>
      <c r="W82" s="190"/>
      <c r="X82" s="190"/>
      <c r="Y82" s="190"/>
      <c r="Z82" s="190"/>
      <c r="AA82" s="190"/>
      <c r="AB82" s="190"/>
    </row>
    <row r="83" ht="15.75" customHeight="1">
      <c r="A83" s="239"/>
      <c r="B83" s="234"/>
      <c r="C83" s="240"/>
      <c r="E83" s="236"/>
      <c r="F83" s="236"/>
      <c r="G83" s="236"/>
      <c r="H83" s="236"/>
      <c r="I83" s="236"/>
      <c r="J83" s="237"/>
      <c r="K83" s="190"/>
      <c r="L83" s="190"/>
      <c r="M83" s="190"/>
      <c r="N83" s="190"/>
      <c r="O83" s="190"/>
      <c r="P83" s="190"/>
      <c r="Q83" s="190"/>
      <c r="R83" s="190"/>
      <c r="S83" s="190"/>
      <c r="T83" s="190"/>
      <c r="U83" s="190"/>
      <c r="V83" s="190"/>
      <c r="W83" s="190"/>
      <c r="X83" s="190"/>
      <c r="Y83" s="190"/>
      <c r="Z83" s="190"/>
      <c r="AA83" s="190"/>
      <c r="AB83" s="190"/>
    </row>
    <row r="84" ht="15.75" customHeight="1">
      <c r="A84" s="239"/>
      <c r="B84" s="234"/>
      <c r="C84" s="240"/>
      <c r="E84" s="236"/>
      <c r="F84" s="236"/>
      <c r="G84" s="236"/>
      <c r="H84" s="236"/>
      <c r="I84" s="236"/>
      <c r="J84" s="237"/>
      <c r="K84" s="190"/>
      <c r="L84" s="190"/>
      <c r="M84" s="190"/>
      <c r="N84" s="190"/>
      <c r="O84" s="190"/>
      <c r="P84" s="190"/>
      <c r="Q84" s="190"/>
      <c r="R84" s="190"/>
      <c r="S84" s="190"/>
      <c r="T84" s="190"/>
      <c r="U84" s="190"/>
      <c r="V84" s="190"/>
      <c r="W84" s="190"/>
      <c r="X84" s="190"/>
      <c r="Y84" s="190"/>
      <c r="Z84" s="190"/>
      <c r="AA84" s="190"/>
      <c r="AB84" s="190"/>
    </row>
    <row r="85" ht="15.75" customHeight="1">
      <c r="A85" s="239"/>
      <c r="B85" s="234"/>
      <c r="C85" s="240"/>
      <c r="E85" s="236"/>
      <c r="F85" s="236"/>
      <c r="G85" s="236"/>
      <c r="H85" s="236"/>
      <c r="I85" s="236"/>
      <c r="J85" s="237"/>
      <c r="K85" s="190"/>
      <c r="L85" s="190"/>
      <c r="M85" s="190"/>
      <c r="N85" s="190"/>
      <c r="O85" s="190"/>
      <c r="P85" s="190"/>
      <c r="Q85" s="190"/>
      <c r="R85" s="190"/>
      <c r="S85" s="190"/>
      <c r="T85" s="190"/>
      <c r="U85" s="190"/>
      <c r="V85" s="190"/>
      <c r="W85" s="190"/>
      <c r="X85" s="190"/>
      <c r="Y85" s="190"/>
      <c r="Z85" s="190"/>
      <c r="AA85" s="190"/>
      <c r="AB85" s="190"/>
    </row>
    <row r="86" ht="15.75" customHeight="1">
      <c r="A86" s="239"/>
      <c r="B86" s="234"/>
      <c r="C86" s="240"/>
      <c r="E86" s="236"/>
      <c r="F86" s="236"/>
      <c r="G86" s="236"/>
      <c r="H86" s="236"/>
      <c r="I86" s="236"/>
      <c r="J86" s="237"/>
      <c r="K86" s="190"/>
      <c r="L86" s="190"/>
      <c r="M86" s="190"/>
      <c r="N86" s="190"/>
      <c r="O86" s="190"/>
      <c r="P86" s="190"/>
      <c r="Q86" s="190"/>
      <c r="R86" s="190"/>
      <c r="S86" s="190"/>
      <c r="T86" s="190"/>
      <c r="U86" s="190"/>
      <c r="V86" s="190"/>
      <c r="W86" s="190"/>
      <c r="X86" s="190"/>
      <c r="Y86" s="190"/>
      <c r="Z86" s="190"/>
      <c r="AA86" s="190"/>
      <c r="AB86" s="190"/>
    </row>
    <row r="87" ht="15.75" customHeight="1">
      <c r="A87" s="239"/>
      <c r="B87" s="234"/>
      <c r="C87" s="240"/>
      <c r="E87" s="236"/>
      <c r="F87" s="236"/>
      <c r="G87" s="236"/>
      <c r="H87" s="236"/>
      <c r="I87" s="236"/>
      <c r="J87" s="237"/>
      <c r="K87" s="190"/>
      <c r="L87" s="190"/>
      <c r="M87" s="190"/>
      <c r="N87" s="190"/>
      <c r="O87" s="190"/>
      <c r="P87" s="190"/>
      <c r="Q87" s="190"/>
      <c r="R87" s="190"/>
      <c r="S87" s="190"/>
      <c r="T87" s="190"/>
      <c r="U87" s="190"/>
      <c r="V87" s="190"/>
      <c r="W87" s="190"/>
      <c r="X87" s="190"/>
      <c r="Y87" s="190"/>
      <c r="Z87" s="190"/>
      <c r="AA87" s="190"/>
      <c r="AB87" s="190"/>
    </row>
    <row r="88" ht="15.75" customHeight="1">
      <c r="A88" s="239"/>
      <c r="B88" s="234"/>
      <c r="C88" s="240"/>
      <c r="E88" s="236"/>
      <c r="F88" s="236"/>
      <c r="G88" s="236"/>
      <c r="H88" s="236"/>
      <c r="I88" s="236"/>
      <c r="J88" s="237"/>
      <c r="K88" s="190"/>
      <c r="L88" s="190"/>
      <c r="M88" s="190"/>
      <c r="N88" s="190"/>
      <c r="O88" s="190"/>
      <c r="P88" s="190"/>
      <c r="Q88" s="190"/>
      <c r="R88" s="190"/>
      <c r="S88" s="190"/>
      <c r="T88" s="190"/>
      <c r="U88" s="190"/>
      <c r="V88" s="190"/>
      <c r="W88" s="190"/>
      <c r="X88" s="190"/>
      <c r="Y88" s="190"/>
      <c r="Z88" s="190"/>
      <c r="AA88" s="190"/>
      <c r="AB88" s="190"/>
    </row>
    <row r="89" ht="15.75" customHeight="1">
      <c r="A89" s="239"/>
      <c r="B89" s="234"/>
      <c r="C89" s="240"/>
      <c r="E89" s="236"/>
      <c r="F89" s="236"/>
      <c r="G89" s="236"/>
      <c r="H89" s="236"/>
      <c r="I89" s="236"/>
      <c r="J89" s="237"/>
      <c r="K89" s="190"/>
      <c r="L89" s="190"/>
      <c r="M89" s="190"/>
      <c r="N89" s="190"/>
      <c r="O89" s="190"/>
      <c r="P89" s="190"/>
      <c r="Q89" s="190"/>
      <c r="R89" s="190"/>
      <c r="S89" s="190"/>
      <c r="T89" s="190"/>
      <c r="U89" s="190"/>
      <c r="V89" s="190"/>
      <c r="W89" s="190"/>
      <c r="X89" s="190"/>
      <c r="Y89" s="190"/>
      <c r="Z89" s="190"/>
      <c r="AA89" s="190"/>
      <c r="AB89" s="190"/>
    </row>
    <row r="90" ht="15.75" customHeight="1">
      <c r="A90" s="238"/>
      <c r="B90" s="234"/>
      <c r="C90" s="240"/>
      <c r="E90" s="236"/>
      <c r="F90" s="236"/>
      <c r="G90" s="236"/>
      <c r="H90" s="236"/>
      <c r="I90" s="236"/>
      <c r="J90" s="237"/>
      <c r="K90" s="190"/>
      <c r="L90" s="190"/>
      <c r="M90" s="190"/>
      <c r="N90" s="190"/>
      <c r="O90" s="190"/>
      <c r="P90" s="190"/>
      <c r="Q90" s="190"/>
      <c r="R90" s="190"/>
      <c r="S90" s="190"/>
      <c r="T90" s="190"/>
      <c r="U90" s="190"/>
      <c r="V90" s="190"/>
      <c r="W90" s="190"/>
      <c r="X90" s="190"/>
      <c r="Y90" s="190"/>
      <c r="Z90" s="190"/>
      <c r="AA90" s="190"/>
      <c r="AB90" s="190"/>
    </row>
    <row r="91" ht="15.75" customHeight="1">
      <c r="A91" s="239"/>
      <c r="B91" s="234"/>
      <c r="C91" s="240"/>
      <c r="E91" s="236"/>
      <c r="F91" s="236"/>
      <c r="G91" s="236"/>
      <c r="H91" s="236"/>
      <c r="I91" s="236"/>
      <c r="J91" s="237"/>
      <c r="K91" s="190"/>
      <c r="L91" s="190"/>
      <c r="M91" s="190"/>
      <c r="N91" s="190"/>
      <c r="O91" s="190"/>
      <c r="P91" s="190"/>
      <c r="Q91" s="190"/>
      <c r="R91" s="190"/>
      <c r="S91" s="190"/>
      <c r="T91" s="190"/>
      <c r="U91" s="190"/>
      <c r="V91" s="190"/>
      <c r="W91" s="190"/>
      <c r="X91" s="190"/>
      <c r="Y91" s="190"/>
      <c r="Z91" s="190"/>
      <c r="AA91" s="190"/>
      <c r="AB91" s="190"/>
    </row>
    <row r="92" ht="15.75" customHeight="1">
      <c r="A92" s="239"/>
      <c r="B92" s="234"/>
      <c r="C92" s="240"/>
      <c r="E92" s="236"/>
      <c r="F92" s="236"/>
      <c r="G92" s="236"/>
      <c r="H92" s="236"/>
      <c r="I92" s="236"/>
      <c r="J92" s="237"/>
      <c r="K92" s="190"/>
      <c r="L92" s="190"/>
      <c r="M92" s="190"/>
      <c r="N92" s="190"/>
      <c r="O92" s="190"/>
      <c r="P92" s="190"/>
      <c r="Q92" s="190"/>
      <c r="R92" s="190"/>
      <c r="S92" s="190"/>
      <c r="T92" s="190"/>
      <c r="U92" s="190"/>
      <c r="V92" s="190"/>
      <c r="W92" s="190"/>
      <c r="X92" s="190"/>
      <c r="Y92" s="190"/>
      <c r="Z92" s="190"/>
      <c r="AA92" s="190"/>
      <c r="AB92" s="190"/>
    </row>
    <row r="93" ht="15.75" customHeight="1">
      <c r="A93" s="239"/>
      <c r="B93" s="234"/>
      <c r="C93" s="240"/>
      <c r="E93" s="236"/>
      <c r="F93" s="236"/>
      <c r="G93" s="236"/>
      <c r="H93" s="236"/>
      <c r="I93" s="236"/>
      <c r="J93" s="237"/>
      <c r="K93" s="190"/>
      <c r="L93" s="190"/>
      <c r="M93" s="190"/>
      <c r="N93" s="190"/>
      <c r="O93" s="190"/>
      <c r="P93" s="190"/>
      <c r="Q93" s="190"/>
      <c r="R93" s="190"/>
      <c r="S93" s="190"/>
      <c r="T93" s="190"/>
      <c r="U93" s="190"/>
      <c r="V93" s="190"/>
      <c r="W93" s="190"/>
      <c r="X93" s="190"/>
      <c r="Y93" s="190"/>
      <c r="Z93" s="190"/>
      <c r="AA93" s="190"/>
      <c r="AB93" s="190"/>
    </row>
    <row r="94" ht="15.75" customHeight="1">
      <c r="A94" s="239"/>
      <c r="B94" s="234"/>
      <c r="C94" s="240"/>
      <c r="E94" s="236"/>
      <c r="F94" s="236"/>
      <c r="G94" s="236"/>
      <c r="H94" s="236"/>
      <c r="I94" s="236"/>
      <c r="J94" s="237"/>
      <c r="K94" s="190"/>
      <c r="L94" s="190"/>
      <c r="M94" s="190"/>
      <c r="N94" s="190"/>
      <c r="O94" s="190"/>
      <c r="P94" s="190"/>
      <c r="Q94" s="190"/>
      <c r="R94" s="190"/>
      <c r="S94" s="190"/>
      <c r="T94" s="190"/>
      <c r="U94" s="190"/>
      <c r="V94" s="190"/>
      <c r="W94" s="190"/>
      <c r="X94" s="190"/>
      <c r="Y94" s="190"/>
      <c r="Z94" s="190"/>
      <c r="AA94" s="190"/>
      <c r="AB94" s="190"/>
    </row>
    <row r="95" ht="15.75" customHeight="1">
      <c r="A95" s="239"/>
      <c r="B95" s="234"/>
      <c r="C95" s="240"/>
      <c r="E95" s="236"/>
      <c r="F95" s="236"/>
      <c r="G95" s="236"/>
      <c r="H95" s="236"/>
      <c r="I95" s="236"/>
      <c r="J95" s="237"/>
      <c r="K95" s="190"/>
      <c r="L95" s="190"/>
      <c r="M95" s="190"/>
      <c r="N95" s="190"/>
      <c r="O95" s="190"/>
      <c r="P95" s="190"/>
      <c r="Q95" s="190"/>
      <c r="R95" s="190"/>
      <c r="S95" s="190"/>
      <c r="T95" s="190"/>
      <c r="U95" s="190"/>
      <c r="V95" s="190"/>
      <c r="W95" s="190"/>
      <c r="X95" s="190"/>
      <c r="Y95" s="190"/>
      <c r="Z95" s="190"/>
      <c r="AA95" s="190"/>
      <c r="AB95" s="190"/>
    </row>
    <row r="96" ht="15.75" customHeight="1">
      <c r="A96" s="233"/>
      <c r="B96" s="234"/>
      <c r="C96" s="240"/>
      <c r="E96" s="236"/>
      <c r="F96" s="236"/>
      <c r="G96" s="236"/>
      <c r="H96" s="236"/>
      <c r="I96" s="236"/>
      <c r="J96" s="237"/>
      <c r="K96" s="190"/>
      <c r="L96" s="190"/>
      <c r="M96" s="190"/>
      <c r="N96" s="190"/>
      <c r="O96" s="190"/>
      <c r="P96" s="190"/>
      <c r="Q96" s="190"/>
      <c r="R96" s="190"/>
      <c r="S96" s="190"/>
      <c r="T96" s="190"/>
      <c r="U96" s="190"/>
      <c r="V96" s="190"/>
      <c r="W96" s="190"/>
      <c r="X96" s="190"/>
      <c r="Y96" s="190"/>
      <c r="Z96" s="190"/>
      <c r="AA96" s="190"/>
      <c r="AB96" s="190"/>
    </row>
    <row r="97" ht="15.75" customHeight="1">
      <c r="A97" s="233"/>
      <c r="B97" s="234"/>
      <c r="C97" s="240"/>
      <c r="E97" s="236"/>
      <c r="F97" s="236"/>
      <c r="G97" s="236"/>
      <c r="H97" s="236"/>
      <c r="I97" s="236"/>
      <c r="J97" s="237"/>
      <c r="K97" s="190"/>
      <c r="L97" s="190"/>
      <c r="M97" s="190"/>
      <c r="N97" s="190"/>
      <c r="O97" s="190"/>
      <c r="P97" s="190"/>
      <c r="Q97" s="190"/>
      <c r="R97" s="190"/>
      <c r="S97" s="190"/>
      <c r="T97" s="190"/>
      <c r="U97" s="190"/>
      <c r="V97" s="190"/>
      <c r="W97" s="190"/>
      <c r="X97" s="190"/>
      <c r="Y97" s="190"/>
      <c r="Z97" s="190"/>
      <c r="AA97" s="190"/>
      <c r="AB97" s="190"/>
    </row>
    <row r="98" ht="15.75" customHeight="1">
      <c r="A98" s="239"/>
      <c r="B98" s="234"/>
      <c r="C98" s="240"/>
      <c r="E98" s="236"/>
      <c r="F98" s="236"/>
      <c r="G98" s="236"/>
      <c r="H98" s="236"/>
      <c r="I98" s="236"/>
      <c r="J98" s="237"/>
      <c r="K98" s="190"/>
      <c r="L98" s="190"/>
      <c r="M98" s="190"/>
      <c r="N98" s="190"/>
      <c r="O98" s="190"/>
      <c r="P98" s="190"/>
      <c r="Q98" s="190"/>
      <c r="R98" s="190"/>
      <c r="S98" s="190"/>
      <c r="T98" s="190"/>
      <c r="U98" s="190"/>
      <c r="V98" s="190"/>
      <c r="W98" s="190"/>
      <c r="X98" s="190"/>
      <c r="Y98" s="190"/>
      <c r="Z98" s="190"/>
      <c r="AA98" s="190"/>
      <c r="AB98" s="190"/>
    </row>
    <row r="99" ht="15.75" customHeight="1">
      <c r="A99" s="239"/>
      <c r="B99" s="234"/>
      <c r="C99" s="240"/>
      <c r="E99" s="236"/>
      <c r="F99" s="236"/>
      <c r="G99" s="236"/>
      <c r="H99" s="236"/>
      <c r="I99" s="236"/>
      <c r="J99" s="237"/>
      <c r="K99" s="190"/>
      <c r="L99" s="190"/>
      <c r="M99" s="190"/>
      <c r="N99" s="190"/>
      <c r="O99" s="190"/>
      <c r="P99" s="190"/>
      <c r="Q99" s="190"/>
      <c r="R99" s="190"/>
      <c r="S99" s="190"/>
      <c r="T99" s="190"/>
      <c r="U99" s="190"/>
      <c r="V99" s="190"/>
      <c r="W99" s="190"/>
      <c r="X99" s="190"/>
      <c r="Y99" s="190"/>
      <c r="Z99" s="190"/>
      <c r="AA99" s="190"/>
      <c r="AB99" s="190"/>
    </row>
    <row r="100" ht="15.75" customHeight="1">
      <c r="A100" s="239"/>
      <c r="B100" s="234"/>
      <c r="C100" s="240"/>
      <c r="E100" s="236"/>
      <c r="F100" s="236"/>
      <c r="G100" s="236"/>
      <c r="H100" s="236"/>
      <c r="I100" s="236"/>
      <c r="J100" s="237"/>
      <c r="K100" s="190"/>
      <c r="L100" s="190"/>
      <c r="M100" s="190"/>
      <c r="N100" s="190"/>
      <c r="O100" s="190"/>
      <c r="P100" s="190"/>
      <c r="Q100" s="190"/>
      <c r="R100" s="190"/>
      <c r="S100" s="190"/>
      <c r="T100" s="190"/>
      <c r="U100" s="190"/>
      <c r="V100" s="190"/>
      <c r="W100" s="190"/>
      <c r="X100" s="190"/>
      <c r="Y100" s="190"/>
      <c r="Z100" s="190"/>
      <c r="AA100" s="190"/>
      <c r="AB100" s="190"/>
    </row>
    <row r="101" ht="15.75" customHeight="1">
      <c r="A101" s="238"/>
      <c r="B101" s="234"/>
      <c r="C101" s="240"/>
      <c r="E101" s="236"/>
      <c r="F101" s="236"/>
      <c r="G101" s="236"/>
      <c r="H101" s="236"/>
      <c r="I101" s="236"/>
      <c r="J101" s="237"/>
      <c r="K101" s="190"/>
      <c r="L101" s="190"/>
      <c r="M101" s="190"/>
      <c r="N101" s="190"/>
      <c r="O101" s="190"/>
      <c r="P101" s="190"/>
      <c r="Q101" s="190"/>
      <c r="R101" s="190"/>
      <c r="S101" s="190"/>
      <c r="T101" s="190"/>
      <c r="U101" s="190"/>
      <c r="V101" s="190"/>
      <c r="W101" s="190"/>
      <c r="X101" s="190"/>
      <c r="Y101" s="190"/>
      <c r="Z101" s="190"/>
      <c r="AA101" s="190"/>
      <c r="AB101" s="190"/>
    </row>
    <row r="102" ht="15.75" customHeight="1">
      <c r="A102" s="233"/>
      <c r="B102" s="234"/>
      <c r="C102" s="240"/>
      <c r="E102" s="236"/>
      <c r="F102" s="236"/>
      <c r="G102" s="236"/>
      <c r="H102" s="236"/>
      <c r="I102" s="236"/>
      <c r="J102" s="237"/>
      <c r="K102" s="190"/>
      <c r="L102" s="190"/>
      <c r="M102" s="190"/>
      <c r="N102" s="190"/>
      <c r="O102" s="190"/>
      <c r="P102" s="190"/>
      <c r="Q102" s="190"/>
      <c r="R102" s="190"/>
      <c r="S102" s="190"/>
      <c r="T102" s="190"/>
      <c r="U102" s="190"/>
      <c r="V102" s="190"/>
      <c r="W102" s="190"/>
      <c r="X102" s="190"/>
      <c r="Y102" s="190"/>
      <c r="Z102" s="190"/>
      <c r="AA102" s="190"/>
      <c r="AB102" s="190"/>
    </row>
    <row r="103" ht="15.75" customHeight="1">
      <c r="A103" s="239"/>
      <c r="B103" s="234"/>
      <c r="C103" s="240"/>
      <c r="E103" s="236"/>
      <c r="F103" s="236"/>
      <c r="G103" s="236"/>
      <c r="H103" s="236"/>
      <c r="I103" s="236"/>
      <c r="J103" s="237"/>
      <c r="K103" s="190"/>
      <c r="L103" s="190"/>
      <c r="M103" s="190"/>
      <c r="N103" s="190"/>
      <c r="O103" s="190"/>
      <c r="P103" s="190"/>
      <c r="Q103" s="190"/>
      <c r="R103" s="190"/>
      <c r="S103" s="190"/>
      <c r="T103" s="190"/>
      <c r="U103" s="190"/>
      <c r="V103" s="190"/>
      <c r="W103" s="190"/>
      <c r="X103" s="190"/>
      <c r="Y103" s="190"/>
      <c r="Z103" s="190"/>
      <c r="AA103" s="190"/>
      <c r="AB103" s="190"/>
    </row>
    <row r="104" ht="15.75" customHeight="1">
      <c r="A104" s="239"/>
      <c r="B104" s="234"/>
      <c r="C104" s="240"/>
      <c r="E104" s="236"/>
      <c r="F104" s="236"/>
      <c r="G104" s="236"/>
      <c r="H104" s="236"/>
      <c r="I104" s="236"/>
      <c r="J104" s="237"/>
      <c r="K104" s="190"/>
      <c r="L104" s="190"/>
      <c r="M104" s="190"/>
      <c r="N104" s="190"/>
      <c r="O104" s="190"/>
      <c r="P104" s="190"/>
      <c r="Q104" s="190"/>
      <c r="R104" s="190"/>
      <c r="S104" s="190"/>
      <c r="T104" s="190"/>
      <c r="U104" s="190"/>
      <c r="V104" s="190"/>
      <c r="W104" s="190"/>
      <c r="X104" s="190"/>
      <c r="Y104" s="190"/>
      <c r="Z104" s="190"/>
      <c r="AA104" s="190"/>
      <c r="AB104" s="190"/>
    </row>
    <row r="105" ht="15.75" customHeight="1">
      <c r="A105" s="238"/>
      <c r="B105" s="234"/>
      <c r="C105" s="240"/>
      <c r="E105" s="236"/>
      <c r="F105" s="236"/>
      <c r="G105" s="236"/>
      <c r="H105" s="236"/>
      <c r="I105" s="236"/>
      <c r="J105" s="237"/>
      <c r="K105" s="190"/>
      <c r="L105" s="190"/>
      <c r="M105" s="190"/>
      <c r="N105" s="190"/>
      <c r="O105" s="190"/>
      <c r="P105" s="190"/>
      <c r="Q105" s="190"/>
      <c r="R105" s="190"/>
      <c r="S105" s="190"/>
      <c r="T105" s="190"/>
      <c r="U105" s="190"/>
      <c r="V105" s="190"/>
      <c r="W105" s="190"/>
      <c r="X105" s="190"/>
      <c r="Y105" s="190"/>
      <c r="Z105" s="190"/>
      <c r="AA105" s="190"/>
      <c r="AB105" s="190"/>
    </row>
    <row r="106" ht="15.75" customHeight="1">
      <c r="A106" s="238"/>
      <c r="B106" s="234"/>
      <c r="C106" s="240"/>
      <c r="E106" s="236"/>
      <c r="F106" s="236"/>
      <c r="G106" s="236"/>
      <c r="H106" s="236"/>
      <c r="I106" s="236"/>
      <c r="J106" s="237"/>
      <c r="K106" s="190"/>
      <c r="L106" s="190"/>
      <c r="M106" s="190"/>
      <c r="N106" s="190"/>
      <c r="O106" s="190"/>
      <c r="P106" s="190"/>
      <c r="Q106" s="190"/>
      <c r="R106" s="190"/>
      <c r="S106" s="190"/>
      <c r="T106" s="190"/>
      <c r="U106" s="190"/>
      <c r="V106" s="190"/>
      <c r="W106" s="190"/>
      <c r="X106" s="190"/>
      <c r="Y106" s="190"/>
      <c r="Z106" s="190"/>
      <c r="AA106" s="190"/>
      <c r="AB106" s="190"/>
    </row>
    <row r="107" ht="15.75" customHeight="1">
      <c r="A107" s="238"/>
      <c r="B107" s="234"/>
      <c r="C107" s="240"/>
      <c r="E107" s="236"/>
      <c r="F107" s="236"/>
      <c r="G107" s="236"/>
      <c r="H107" s="236"/>
      <c r="I107" s="236"/>
      <c r="J107" s="237"/>
      <c r="K107" s="190"/>
      <c r="L107" s="190"/>
      <c r="M107" s="190"/>
      <c r="N107" s="190"/>
      <c r="O107" s="190"/>
      <c r="P107" s="190"/>
      <c r="Q107" s="190"/>
      <c r="R107" s="190"/>
      <c r="S107" s="190"/>
      <c r="T107" s="190"/>
      <c r="U107" s="190"/>
      <c r="V107" s="190"/>
      <c r="W107" s="190"/>
      <c r="X107" s="190"/>
      <c r="Y107" s="190"/>
      <c r="Z107" s="190"/>
      <c r="AA107" s="190"/>
      <c r="AB107" s="190"/>
    </row>
    <row r="108" ht="15.75" customHeight="1">
      <c r="A108" s="238"/>
      <c r="B108" s="234"/>
      <c r="C108" s="240"/>
      <c r="E108" s="236"/>
      <c r="F108" s="236"/>
      <c r="G108" s="236"/>
      <c r="H108" s="236"/>
      <c r="I108" s="236"/>
      <c r="J108" s="237"/>
      <c r="K108" s="190"/>
      <c r="L108" s="190"/>
      <c r="M108" s="190"/>
      <c r="N108" s="190"/>
      <c r="O108" s="190"/>
      <c r="P108" s="190"/>
      <c r="Q108" s="190"/>
      <c r="R108" s="190"/>
      <c r="S108" s="190"/>
      <c r="T108" s="190"/>
      <c r="U108" s="190"/>
      <c r="V108" s="190"/>
      <c r="W108" s="190"/>
      <c r="X108" s="190"/>
      <c r="Y108" s="190"/>
      <c r="Z108" s="190"/>
      <c r="AA108" s="190"/>
      <c r="AB108" s="190"/>
    </row>
    <row r="109" ht="15.75" customHeight="1">
      <c r="A109" s="238"/>
      <c r="B109" s="234"/>
      <c r="C109" s="240"/>
      <c r="E109" s="241"/>
      <c r="F109" s="175"/>
      <c r="G109" s="176"/>
      <c r="H109" s="177"/>
      <c r="I109" s="242"/>
      <c r="J109" s="190"/>
      <c r="K109" s="190"/>
      <c r="L109" s="190"/>
      <c r="M109" s="190"/>
      <c r="N109" s="190"/>
      <c r="O109" s="190"/>
      <c r="P109" s="190"/>
      <c r="Q109" s="190"/>
      <c r="R109" s="190"/>
      <c r="S109" s="190"/>
      <c r="T109" s="190"/>
      <c r="U109" s="190"/>
      <c r="V109" s="190"/>
      <c r="W109" s="190"/>
      <c r="X109" s="190"/>
      <c r="Y109" s="190"/>
      <c r="Z109" s="190"/>
      <c r="AA109" s="190"/>
      <c r="AB109" s="190"/>
    </row>
    <row r="110" ht="15.75" customHeight="1">
      <c r="A110" s="238"/>
      <c r="B110" s="234"/>
      <c r="C110" s="240"/>
      <c r="E110" s="241"/>
      <c r="F110" s="175"/>
      <c r="G110" s="176"/>
      <c r="H110" s="177"/>
      <c r="I110" s="242"/>
      <c r="J110" s="190"/>
      <c r="K110" s="190"/>
      <c r="L110" s="190"/>
      <c r="M110" s="190"/>
      <c r="N110" s="190"/>
      <c r="O110" s="190"/>
      <c r="P110" s="190"/>
      <c r="Q110" s="190"/>
      <c r="R110" s="190"/>
      <c r="S110" s="190"/>
      <c r="T110" s="190"/>
      <c r="U110" s="190"/>
      <c r="V110" s="190"/>
      <c r="W110" s="190"/>
      <c r="X110" s="190"/>
      <c r="Y110" s="190"/>
      <c r="Z110" s="190"/>
      <c r="AA110" s="190"/>
      <c r="AB110" s="190"/>
    </row>
    <row r="111" ht="15.75" customHeight="1">
      <c r="A111" s="238"/>
      <c r="B111" s="234"/>
      <c r="C111" s="240"/>
      <c r="E111" s="241"/>
      <c r="F111" s="175"/>
      <c r="G111" s="176"/>
      <c r="H111" s="177"/>
      <c r="I111" s="242"/>
      <c r="J111" s="190"/>
      <c r="K111" s="190"/>
      <c r="L111" s="190"/>
      <c r="M111" s="190"/>
      <c r="N111" s="190"/>
      <c r="O111" s="190"/>
      <c r="P111" s="190"/>
      <c r="Q111" s="190"/>
      <c r="R111" s="190"/>
      <c r="S111" s="190"/>
      <c r="T111" s="190"/>
      <c r="U111" s="190"/>
      <c r="V111" s="190"/>
      <c r="W111" s="190"/>
      <c r="X111" s="190"/>
      <c r="Y111" s="190"/>
      <c r="Z111" s="190"/>
      <c r="AA111" s="190"/>
      <c r="AB111" s="190"/>
    </row>
    <row r="112" ht="15.75" customHeight="1">
      <c r="A112" s="238"/>
      <c r="B112" s="234"/>
      <c r="C112" s="240"/>
      <c r="E112" s="241"/>
      <c r="F112" s="175"/>
      <c r="G112" s="176"/>
      <c r="H112" s="177"/>
      <c r="I112" s="242"/>
      <c r="J112" s="190"/>
      <c r="K112" s="190"/>
      <c r="L112" s="190"/>
      <c r="M112" s="190"/>
      <c r="N112" s="190"/>
      <c r="O112" s="190"/>
      <c r="P112" s="190"/>
      <c r="Q112" s="190"/>
      <c r="R112" s="190"/>
      <c r="S112" s="190"/>
      <c r="T112" s="190"/>
      <c r="U112" s="190"/>
      <c r="V112" s="190"/>
      <c r="W112" s="190"/>
      <c r="X112" s="190"/>
      <c r="Y112" s="190"/>
      <c r="Z112" s="190"/>
      <c r="AA112" s="190"/>
      <c r="AB112" s="190"/>
    </row>
    <row r="113" ht="15.75" customHeight="1">
      <c r="A113" s="238"/>
      <c r="B113" s="234"/>
      <c r="C113" s="240"/>
      <c r="E113" s="241"/>
      <c r="F113" s="175"/>
      <c r="G113" s="176"/>
      <c r="H113" s="177"/>
      <c r="I113" s="242"/>
      <c r="J113" s="190"/>
      <c r="K113" s="190"/>
      <c r="L113" s="190"/>
      <c r="M113" s="190"/>
      <c r="N113" s="190"/>
      <c r="O113" s="190"/>
      <c r="P113" s="190"/>
      <c r="Q113" s="190"/>
      <c r="R113" s="190"/>
      <c r="S113" s="190"/>
      <c r="T113" s="190"/>
      <c r="U113" s="190"/>
      <c r="V113" s="190"/>
      <c r="W113" s="190"/>
      <c r="X113" s="190"/>
      <c r="Y113" s="190"/>
      <c r="Z113" s="190"/>
      <c r="AA113" s="190"/>
      <c r="AB113" s="190"/>
    </row>
    <row r="114" ht="15.75" customHeight="1">
      <c r="A114" s="238"/>
      <c r="B114" s="234"/>
      <c r="C114" s="240"/>
      <c r="E114" s="241"/>
      <c r="F114" s="175"/>
      <c r="G114" s="176"/>
      <c r="H114" s="177"/>
      <c r="I114" s="242"/>
      <c r="J114" s="190"/>
      <c r="K114" s="190"/>
      <c r="L114" s="190"/>
      <c r="M114" s="190"/>
      <c r="N114" s="190"/>
      <c r="O114" s="190"/>
      <c r="P114" s="190"/>
      <c r="Q114" s="190"/>
      <c r="R114" s="190"/>
      <c r="S114" s="190"/>
      <c r="T114" s="190"/>
      <c r="U114" s="190"/>
      <c r="V114" s="190"/>
      <c r="W114" s="190"/>
      <c r="X114" s="190"/>
      <c r="Y114" s="190"/>
      <c r="Z114" s="190"/>
      <c r="AA114" s="190"/>
      <c r="AB114" s="190"/>
    </row>
    <row r="115" ht="15.75" customHeight="1">
      <c r="A115" s="238"/>
      <c r="B115" s="234"/>
      <c r="C115" s="240"/>
      <c r="E115" s="241"/>
      <c r="F115" s="175"/>
      <c r="G115" s="176"/>
      <c r="H115" s="177"/>
      <c r="I115" s="242"/>
      <c r="J115" s="190"/>
      <c r="K115" s="190"/>
      <c r="L115" s="190"/>
      <c r="M115" s="190"/>
      <c r="N115" s="190"/>
      <c r="O115" s="190"/>
      <c r="P115" s="190"/>
      <c r="Q115" s="190"/>
      <c r="R115" s="190"/>
      <c r="S115" s="190"/>
      <c r="T115" s="190"/>
      <c r="U115" s="190"/>
      <c r="V115" s="190"/>
      <c r="W115" s="190"/>
      <c r="X115" s="190"/>
      <c r="Y115" s="190"/>
      <c r="Z115" s="190"/>
      <c r="AA115" s="190"/>
      <c r="AB115" s="190"/>
    </row>
    <row r="116" ht="15.75" customHeight="1">
      <c r="A116" s="238"/>
      <c r="B116" s="234"/>
      <c r="C116" s="240"/>
      <c r="E116" s="241"/>
      <c r="F116" s="175"/>
      <c r="G116" s="176"/>
      <c r="H116" s="177"/>
      <c r="I116" s="242"/>
      <c r="J116" s="190"/>
      <c r="K116" s="190"/>
      <c r="L116" s="190"/>
      <c r="M116" s="190"/>
      <c r="N116" s="190"/>
      <c r="O116" s="190"/>
      <c r="P116" s="190"/>
      <c r="Q116" s="190"/>
      <c r="R116" s="190"/>
      <c r="S116" s="190"/>
      <c r="T116" s="190"/>
      <c r="U116" s="190"/>
      <c r="V116" s="190"/>
      <c r="W116" s="190"/>
      <c r="X116" s="190"/>
      <c r="Y116" s="190"/>
      <c r="Z116" s="190"/>
      <c r="AA116" s="190"/>
      <c r="AB116" s="190"/>
    </row>
    <row r="117" ht="15.75" customHeight="1">
      <c r="A117" s="238"/>
      <c r="B117" s="234"/>
      <c r="C117" s="240"/>
      <c r="E117" s="241"/>
      <c r="F117" s="175"/>
      <c r="G117" s="176"/>
      <c r="H117" s="177"/>
      <c r="I117" s="242"/>
      <c r="J117" s="190"/>
      <c r="K117" s="190"/>
      <c r="L117" s="190"/>
      <c r="M117" s="190"/>
      <c r="N117" s="190"/>
      <c r="O117" s="190"/>
      <c r="P117" s="190"/>
      <c r="Q117" s="190"/>
      <c r="R117" s="190"/>
      <c r="S117" s="190"/>
      <c r="T117" s="190"/>
      <c r="U117" s="190"/>
      <c r="V117" s="190"/>
      <c r="W117" s="190"/>
      <c r="X117" s="190"/>
      <c r="Y117" s="190"/>
      <c r="Z117" s="190"/>
      <c r="AA117" s="190"/>
      <c r="AB117" s="190"/>
    </row>
    <row r="118" ht="15.75" customHeight="1">
      <c r="A118" s="238"/>
      <c r="B118" s="234"/>
      <c r="C118" s="240"/>
      <c r="E118" s="241"/>
      <c r="F118" s="175"/>
      <c r="G118" s="176"/>
      <c r="H118" s="177"/>
      <c r="I118" s="242"/>
      <c r="J118" s="190"/>
      <c r="K118" s="190"/>
      <c r="L118" s="190"/>
      <c r="M118" s="190"/>
      <c r="N118" s="190"/>
      <c r="O118" s="190"/>
      <c r="P118" s="190"/>
      <c r="Q118" s="190"/>
      <c r="R118" s="190"/>
      <c r="S118" s="190"/>
      <c r="T118" s="190"/>
      <c r="U118" s="190"/>
      <c r="V118" s="190"/>
      <c r="W118" s="190"/>
      <c r="X118" s="190"/>
      <c r="Y118" s="190"/>
      <c r="Z118" s="190"/>
      <c r="AA118" s="190"/>
      <c r="AB118" s="190"/>
    </row>
    <row r="119" ht="15.75" customHeight="1">
      <c r="A119" s="238"/>
      <c r="B119" s="234"/>
      <c r="C119" s="240"/>
      <c r="E119" s="241"/>
      <c r="F119" s="175"/>
      <c r="G119" s="176"/>
      <c r="H119" s="177"/>
      <c r="I119" s="242"/>
      <c r="J119" s="190"/>
      <c r="K119" s="190"/>
      <c r="L119" s="190"/>
      <c r="M119" s="190"/>
      <c r="N119" s="190"/>
      <c r="O119" s="190"/>
      <c r="P119" s="190"/>
      <c r="Q119" s="190"/>
      <c r="R119" s="190"/>
      <c r="S119" s="190"/>
      <c r="T119" s="190"/>
      <c r="U119" s="190"/>
      <c r="V119" s="190"/>
      <c r="W119" s="190"/>
      <c r="X119" s="190"/>
      <c r="Y119" s="190"/>
      <c r="Z119" s="190"/>
      <c r="AA119" s="190"/>
      <c r="AB119" s="190"/>
    </row>
    <row r="120" ht="15.75" customHeight="1">
      <c r="A120" s="238"/>
      <c r="B120" s="234"/>
      <c r="C120" s="240"/>
      <c r="E120" s="241"/>
      <c r="F120" s="175"/>
      <c r="G120" s="176"/>
      <c r="H120" s="177"/>
      <c r="I120" s="242"/>
      <c r="J120" s="190"/>
      <c r="K120" s="190"/>
      <c r="L120" s="190"/>
      <c r="M120" s="190"/>
      <c r="N120" s="190"/>
      <c r="O120" s="190"/>
      <c r="P120" s="190"/>
      <c r="Q120" s="190"/>
      <c r="R120" s="190"/>
      <c r="S120" s="190"/>
      <c r="T120" s="190"/>
      <c r="U120" s="190"/>
      <c r="V120" s="190"/>
      <c r="W120" s="190"/>
      <c r="X120" s="190"/>
      <c r="Y120" s="190"/>
      <c r="Z120" s="190"/>
      <c r="AA120" s="190"/>
      <c r="AB120" s="190"/>
    </row>
    <row r="121" ht="15.75" customHeight="1">
      <c r="A121" s="238"/>
      <c r="B121" s="234"/>
      <c r="C121" s="240"/>
      <c r="E121" s="241"/>
      <c r="F121" s="175"/>
      <c r="G121" s="176"/>
      <c r="H121" s="177"/>
      <c r="I121" s="242"/>
      <c r="J121" s="190"/>
      <c r="K121" s="190"/>
      <c r="L121" s="190"/>
      <c r="M121" s="190"/>
      <c r="N121" s="190"/>
      <c r="O121" s="190"/>
      <c r="P121" s="190"/>
      <c r="Q121" s="190"/>
      <c r="R121" s="190"/>
      <c r="S121" s="190"/>
      <c r="T121" s="190"/>
      <c r="U121" s="190"/>
      <c r="V121" s="190"/>
      <c r="W121" s="190"/>
      <c r="X121" s="190"/>
      <c r="Y121" s="190"/>
      <c r="Z121" s="190"/>
      <c r="AA121" s="190"/>
      <c r="AB121" s="190"/>
    </row>
    <row r="122" ht="15.75" customHeight="1">
      <c r="A122" s="238"/>
      <c r="B122" s="234"/>
      <c r="C122" s="240"/>
      <c r="E122" s="241"/>
      <c r="F122" s="175"/>
      <c r="G122" s="176"/>
      <c r="H122" s="177"/>
      <c r="I122" s="242"/>
      <c r="J122" s="190"/>
      <c r="K122" s="190"/>
      <c r="L122" s="190"/>
      <c r="M122" s="190"/>
      <c r="N122" s="190"/>
      <c r="O122" s="190"/>
      <c r="P122" s="190"/>
      <c r="Q122" s="190"/>
      <c r="R122" s="190"/>
      <c r="S122" s="190"/>
      <c r="T122" s="190"/>
      <c r="U122" s="190"/>
      <c r="V122" s="190"/>
      <c r="W122" s="190"/>
      <c r="X122" s="190"/>
      <c r="Y122" s="190"/>
      <c r="Z122" s="190"/>
      <c r="AA122" s="190"/>
      <c r="AB122" s="190"/>
    </row>
    <row r="123" ht="15.75" customHeight="1">
      <c r="A123" s="238"/>
      <c r="B123" s="234"/>
      <c r="C123" s="240"/>
      <c r="E123" s="241"/>
      <c r="F123" s="175"/>
      <c r="G123" s="176"/>
      <c r="H123" s="177"/>
      <c r="I123" s="242"/>
      <c r="J123" s="190"/>
      <c r="K123" s="190"/>
      <c r="L123" s="190"/>
      <c r="M123" s="190"/>
      <c r="N123" s="190"/>
      <c r="O123" s="190"/>
      <c r="P123" s="190"/>
      <c r="Q123" s="190"/>
      <c r="R123" s="190"/>
      <c r="S123" s="190"/>
      <c r="T123" s="190"/>
      <c r="U123" s="190"/>
      <c r="V123" s="190"/>
      <c r="W123" s="190"/>
      <c r="X123" s="190"/>
      <c r="Y123" s="190"/>
      <c r="Z123" s="190"/>
      <c r="AA123" s="190"/>
      <c r="AB123" s="190"/>
    </row>
    <row r="124" ht="15.75" customHeight="1">
      <c r="A124" s="238"/>
      <c r="B124" s="234"/>
      <c r="C124" s="240"/>
      <c r="E124" s="241"/>
      <c r="F124" s="175"/>
      <c r="G124" s="176"/>
      <c r="H124" s="177"/>
      <c r="I124" s="242"/>
      <c r="J124" s="190"/>
      <c r="K124" s="190"/>
      <c r="L124" s="190"/>
      <c r="M124" s="190"/>
      <c r="N124" s="190"/>
      <c r="O124" s="190"/>
      <c r="P124" s="190"/>
      <c r="Q124" s="190"/>
      <c r="R124" s="190"/>
      <c r="S124" s="190"/>
      <c r="T124" s="190"/>
      <c r="U124" s="190"/>
      <c r="V124" s="190"/>
      <c r="W124" s="190"/>
      <c r="X124" s="190"/>
      <c r="Y124" s="190"/>
      <c r="Z124" s="190"/>
      <c r="AA124" s="190"/>
      <c r="AB124" s="190"/>
    </row>
    <row r="125" ht="15.75" customHeight="1">
      <c r="A125" s="238"/>
      <c r="B125" s="234"/>
      <c r="C125" s="240"/>
      <c r="E125" s="241"/>
      <c r="F125" s="175"/>
      <c r="G125" s="176"/>
      <c r="H125" s="177"/>
      <c r="I125" s="242"/>
      <c r="J125" s="190"/>
      <c r="K125" s="190"/>
      <c r="L125" s="190"/>
      <c r="M125" s="190"/>
      <c r="N125" s="190"/>
      <c r="O125" s="190"/>
      <c r="P125" s="190"/>
      <c r="Q125" s="190"/>
      <c r="R125" s="190"/>
      <c r="S125" s="190"/>
      <c r="T125" s="190"/>
      <c r="U125" s="190"/>
      <c r="V125" s="190"/>
      <c r="W125" s="190"/>
      <c r="X125" s="190"/>
      <c r="Y125" s="190"/>
      <c r="Z125" s="190"/>
      <c r="AA125" s="190"/>
      <c r="AB125" s="190"/>
    </row>
    <row r="126" ht="15.75" customHeight="1">
      <c r="A126" s="238"/>
      <c r="B126" s="234"/>
      <c r="C126" s="240"/>
      <c r="E126" s="241"/>
      <c r="F126" s="175"/>
      <c r="G126" s="176"/>
      <c r="H126" s="177"/>
      <c r="I126" s="242"/>
      <c r="J126" s="190"/>
      <c r="K126" s="190"/>
      <c r="L126" s="190"/>
      <c r="M126" s="190"/>
      <c r="N126" s="190"/>
      <c r="O126" s="190"/>
      <c r="P126" s="190"/>
      <c r="Q126" s="190"/>
      <c r="R126" s="190"/>
      <c r="S126" s="190"/>
      <c r="T126" s="190"/>
      <c r="U126" s="190"/>
      <c r="V126" s="190"/>
      <c r="W126" s="190"/>
      <c r="X126" s="190"/>
      <c r="Y126" s="190"/>
      <c r="Z126" s="190"/>
      <c r="AA126" s="190"/>
      <c r="AB126" s="190"/>
    </row>
    <row r="127" ht="15.75" customHeight="1">
      <c r="A127" s="238"/>
      <c r="B127" s="234"/>
      <c r="C127" s="240"/>
      <c r="E127" s="241"/>
      <c r="F127" s="175"/>
      <c r="G127" s="176"/>
      <c r="H127" s="177"/>
      <c r="I127" s="242"/>
      <c r="J127" s="190"/>
      <c r="K127" s="190"/>
      <c r="L127" s="190"/>
      <c r="M127" s="190"/>
      <c r="N127" s="190"/>
      <c r="O127" s="190"/>
      <c r="P127" s="190"/>
      <c r="Q127" s="190"/>
      <c r="R127" s="190"/>
      <c r="S127" s="190"/>
      <c r="T127" s="190"/>
      <c r="U127" s="190"/>
      <c r="V127" s="190"/>
      <c r="W127" s="190"/>
      <c r="X127" s="190"/>
      <c r="Y127" s="190"/>
      <c r="Z127" s="190"/>
      <c r="AA127" s="190"/>
      <c r="AB127" s="190"/>
    </row>
    <row r="128" ht="15.75" customHeight="1">
      <c r="A128" s="233"/>
      <c r="B128" s="234"/>
      <c r="C128" s="240"/>
      <c r="E128" s="241"/>
      <c r="F128" s="175"/>
      <c r="G128" s="176"/>
      <c r="H128" s="177"/>
      <c r="I128" s="242"/>
      <c r="J128" s="190"/>
      <c r="K128" s="190"/>
      <c r="L128" s="190"/>
      <c r="M128" s="190"/>
      <c r="N128" s="190"/>
      <c r="O128" s="190"/>
      <c r="P128" s="190"/>
      <c r="Q128" s="190"/>
      <c r="R128" s="190"/>
      <c r="S128" s="190"/>
      <c r="T128" s="190"/>
      <c r="U128" s="190"/>
      <c r="V128" s="190"/>
      <c r="W128" s="190"/>
      <c r="X128" s="190"/>
      <c r="Y128" s="190"/>
      <c r="Z128" s="190"/>
      <c r="AA128" s="190"/>
      <c r="AB128" s="190"/>
    </row>
    <row r="129" ht="15.75" customHeight="1">
      <c r="A129" s="238"/>
      <c r="B129" s="234"/>
      <c r="C129" s="240"/>
      <c r="E129" s="241"/>
      <c r="F129" s="175"/>
      <c r="G129" s="176"/>
      <c r="H129" s="177"/>
      <c r="I129" s="242"/>
      <c r="J129" s="190"/>
      <c r="K129" s="190"/>
      <c r="L129" s="190"/>
      <c r="M129" s="190"/>
      <c r="N129" s="190"/>
      <c r="O129" s="190"/>
      <c r="P129" s="190"/>
      <c r="Q129" s="190"/>
      <c r="R129" s="190"/>
      <c r="S129" s="190"/>
      <c r="T129" s="190"/>
      <c r="U129" s="190"/>
      <c r="V129" s="190"/>
      <c r="W129" s="190"/>
      <c r="X129" s="190"/>
      <c r="Y129" s="190"/>
      <c r="Z129" s="190"/>
      <c r="AA129" s="190"/>
      <c r="AB129" s="190"/>
    </row>
    <row r="130" ht="15.75" customHeight="1">
      <c r="A130" s="239"/>
      <c r="B130" s="234"/>
      <c r="C130" s="240"/>
      <c r="E130" s="241"/>
      <c r="F130" s="175"/>
      <c r="G130" s="176"/>
      <c r="H130" s="177"/>
      <c r="I130" s="242"/>
      <c r="J130" s="190"/>
      <c r="K130" s="190"/>
      <c r="L130" s="190"/>
      <c r="M130" s="190"/>
      <c r="N130" s="190"/>
      <c r="O130" s="190"/>
      <c r="P130" s="190"/>
      <c r="Q130" s="190"/>
      <c r="R130" s="190"/>
      <c r="S130" s="190"/>
      <c r="T130" s="190"/>
      <c r="U130" s="190"/>
      <c r="V130" s="190"/>
      <c r="W130" s="190"/>
      <c r="X130" s="190"/>
      <c r="Y130" s="190"/>
      <c r="Z130" s="190"/>
      <c r="AA130" s="190"/>
      <c r="AB130" s="190"/>
    </row>
    <row r="131" ht="15.75" customHeight="1">
      <c r="A131" s="239"/>
      <c r="B131" s="234"/>
      <c r="C131" s="240"/>
      <c r="E131" s="241"/>
      <c r="F131" s="175"/>
      <c r="G131" s="176"/>
      <c r="H131" s="177"/>
      <c r="I131" s="242"/>
      <c r="J131" s="190"/>
      <c r="K131" s="190"/>
      <c r="L131" s="190"/>
      <c r="M131" s="190"/>
      <c r="N131" s="190"/>
      <c r="O131" s="190"/>
      <c r="P131" s="190"/>
      <c r="Q131" s="190"/>
      <c r="R131" s="190"/>
      <c r="S131" s="190"/>
      <c r="T131" s="190"/>
      <c r="U131" s="190"/>
      <c r="V131" s="190"/>
      <c r="W131" s="190"/>
      <c r="X131" s="190"/>
      <c r="Y131" s="190"/>
      <c r="Z131" s="190"/>
      <c r="AA131" s="190"/>
      <c r="AB131" s="190"/>
    </row>
    <row r="132" ht="15.75" customHeight="1">
      <c r="A132" s="239"/>
      <c r="B132" s="234"/>
      <c r="C132" s="240"/>
      <c r="E132" s="241"/>
      <c r="F132" s="175"/>
      <c r="G132" s="176"/>
      <c r="H132" s="177"/>
      <c r="I132" s="242"/>
      <c r="J132" s="190"/>
      <c r="K132" s="190"/>
      <c r="L132" s="190"/>
      <c r="M132" s="190"/>
      <c r="N132" s="190"/>
      <c r="O132" s="190"/>
      <c r="P132" s="190"/>
      <c r="Q132" s="190"/>
      <c r="R132" s="190"/>
      <c r="S132" s="190"/>
      <c r="T132" s="190"/>
      <c r="U132" s="190"/>
      <c r="V132" s="190"/>
      <c r="W132" s="190"/>
      <c r="X132" s="190"/>
      <c r="Y132" s="190"/>
      <c r="Z132" s="190"/>
      <c r="AA132" s="190"/>
      <c r="AB132" s="190"/>
    </row>
    <row r="133" ht="15.75" customHeight="1">
      <c r="A133" s="239"/>
      <c r="B133" s="234"/>
      <c r="C133" s="240"/>
      <c r="E133" s="241"/>
      <c r="F133" s="175"/>
      <c r="G133" s="176"/>
      <c r="H133" s="177"/>
      <c r="I133" s="242"/>
      <c r="J133" s="190"/>
      <c r="K133" s="190"/>
      <c r="L133" s="190"/>
      <c r="M133" s="190"/>
      <c r="N133" s="190"/>
      <c r="O133" s="190"/>
      <c r="P133" s="190"/>
      <c r="Q133" s="190"/>
      <c r="R133" s="190"/>
      <c r="S133" s="190"/>
      <c r="T133" s="190"/>
      <c r="U133" s="190"/>
      <c r="V133" s="190"/>
      <c r="W133" s="190"/>
      <c r="X133" s="190"/>
      <c r="Y133" s="190"/>
      <c r="Z133" s="190"/>
      <c r="AA133" s="190"/>
      <c r="AB133" s="190"/>
    </row>
    <row r="134" ht="15.75" customHeight="1">
      <c r="A134" s="239"/>
      <c r="B134" s="234"/>
      <c r="C134" s="240"/>
      <c r="E134" s="241"/>
      <c r="F134" s="175"/>
      <c r="G134" s="176"/>
      <c r="H134" s="177"/>
      <c r="I134" s="242"/>
      <c r="J134" s="190"/>
      <c r="K134" s="190"/>
      <c r="L134" s="190"/>
      <c r="M134" s="190"/>
      <c r="N134" s="190"/>
      <c r="O134" s="190"/>
      <c r="P134" s="190"/>
      <c r="Q134" s="190"/>
      <c r="R134" s="190"/>
      <c r="S134" s="190"/>
      <c r="T134" s="190"/>
      <c r="U134" s="190"/>
      <c r="V134" s="190"/>
      <c r="W134" s="190"/>
      <c r="X134" s="190"/>
      <c r="Y134" s="190"/>
      <c r="Z134" s="190"/>
      <c r="AA134" s="190"/>
      <c r="AB134" s="190"/>
    </row>
    <row r="135" ht="15.75" customHeight="1">
      <c r="A135" s="238"/>
      <c r="B135" s="234"/>
      <c r="C135" s="240"/>
      <c r="E135" s="241"/>
      <c r="F135" s="175"/>
      <c r="G135" s="176"/>
      <c r="H135" s="177"/>
      <c r="I135" s="242"/>
      <c r="J135" s="190"/>
      <c r="K135" s="190"/>
      <c r="L135" s="190"/>
      <c r="M135" s="190"/>
      <c r="N135" s="190"/>
      <c r="O135" s="190"/>
      <c r="P135" s="190"/>
      <c r="Q135" s="190"/>
      <c r="R135" s="190"/>
      <c r="S135" s="190"/>
      <c r="T135" s="190"/>
      <c r="U135" s="190"/>
      <c r="V135" s="190"/>
      <c r="W135" s="190"/>
      <c r="X135" s="190"/>
      <c r="Y135" s="190"/>
      <c r="Z135" s="190"/>
      <c r="AA135" s="190"/>
      <c r="AB135" s="190"/>
    </row>
    <row r="136" ht="15.75" customHeight="1">
      <c r="A136" s="233"/>
      <c r="B136" s="234"/>
      <c r="C136" s="240"/>
      <c r="E136" s="241"/>
      <c r="F136" s="175"/>
      <c r="G136" s="176"/>
      <c r="H136" s="177"/>
      <c r="I136" s="242"/>
      <c r="J136" s="190"/>
      <c r="K136" s="190"/>
      <c r="L136" s="190"/>
      <c r="M136" s="190"/>
      <c r="N136" s="190"/>
      <c r="O136" s="190"/>
      <c r="P136" s="190"/>
      <c r="Q136" s="190"/>
      <c r="R136" s="190"/>
      <c r="S136" s="190"/>
      <c r="T136" s="190"/>
      <c r="U136" s="190"/>
      <c r="V136" s="190"/>
      <c r="W136" s="190"/>
      <c r="X136" s="190"/>
      <c r="Y136" s="190"/>
      <c r="Z136" s="190"/>
      <c r="AA136" s="190"/>
      <c r="AB136" s="190"/>
    </row>
    <row r="137" ht="15.75" customHeight="1">
      <c r="A137" s="239"/>
      <c r="B137" s="234"/>
      <c r="C137" s="240"/>
      <c r="E137" s="241"/>
      <c r="F137" s="175"/>
      <c r="G137" s="176"/>
      <c r="H137" s="177"/>
      <c r="I137" s="242"/>
      <c r="J137" s="190"/>
      <c r="K137" s="190"/>
      <c r="L137" s="190"/>
      <c r="M137" s="190"/>
      <c r="N137" s="190"/>
      <c r="O137" s="190"/>
      <c r="P137" s="190"/>
      <c r="Q137" s="190"/>
      <c r="R137" s="190"/>
      <c r="S137" s="190"/>
      <c r="T137" s="190"/>
      <c r="U137" s="190"/>
      <c r="V137" s="190"/>
      <c r="W137" s="190"/>
      <c r="X137" s="190"/>
      <c r="Y137" s="190"/>
      <c r="Z137" s="190"/>
      <c r="AA137" s="190"/>
      <c r="AB137" s="190"/>
    </row>
    <row r="138" ht="15.75" customHeight="1">
      <c r="A138" s="239"/>
      <c r="B138" s="234"/>
      <c r="C138" s="240"/>
      <c r="E138" s="241"/>
      <c r="F138" s="175"/>
      <c r="G138" s="176"/>
      <c r="H138" s="177"/>
      <c r="I138" s="242"/>
      <c r="J138" s="190"/>
      <c r="K138" s="190"/>
      <c r="L138" s="190"/>
      <c r="M138" s="190"/>
      <c r="N138" s="190"/>
      <c r="O138" s="190"/>
      <c r="P138" s="190"/>
      <c r="Q138" s="190"/>
      <c r="R138" s="190"/>
      <c r="S138" s="190"/>
      <c r="T138" s="190"/>
      <c r="U138" s="190"/>
      <c r="V138" s="190"/>
      <c r="W138" s="190"/>
      <c r="X138" s="190"/>
      <c r="Y138" s="190"/>
      <c r="Z138" s="190"/>
      <c r="AA138" s="190"/>
      <c r="AB138" s="190"/>
    </row>
    <row r="139" ht="15.75" customHeight="1">
      <c r="A139" s="239"/>
      <c r="B139" s="234"/>
      <c r="C139" s="240"/>
      <c r="E139" s="241"/>
      <c r="F139" s="175"/>
      <c r="G139" s="176"/>
      <c r="H139" s="177"/>
      <c r="I139" s="242"/>
      <c r="J139" s="190"/>
      <c r="K139" s="190"/>
      <c r="L139" s="190"/>
      <c r="M139" s="190"/>
      <c r="N139" s="190"/>
      <c r="O139" s="190"/>
      <c r="P139" s="190"/>
      <c r="Q139" s="190"/>
      <c r="R139" s="190"/>
      <c r="S139" s="190"/>
      <c r="T139" s="190"/>
      <c r="U139" s="190"/>
      <c r="V139" s="190"/>
      <c r="W139" s="190"/>
      <c r="X139" s="190"/>
      <c r="Y139" s="190"/>
      <c r="Z139" s="190"/>
      <c r="AA139" s="190"/>
      <c r="AB139" s="190"/>
    </row>
    <row r="140" ht="15.75" customHeight="1">
      <c r="A140" s="239"/>
      <c r="B140" s="234"/>
      <c r="C140" s="240"/>
      <c r="E140" s="241"/>
      <c r="F140" s="175"/>
      <c r="G140" s="176"/>
      <c r="H140" s="177"/>
      <c r="I140" s="242"/>
      <c r="J140" s="190"/>
      <c r="K140" s="190"/>
      <c r="L140" s="190"/>
      <c r="M140" s="190"/>
      <c r="N140" s="190"/>
      <c r="O140" s="190"/>
      <c r="P140" s="190"/>
      <c r="Q140" s="190"/>
      <c r="R140" s="190"/>
      <c r="S140" s="190"/>
      <c r="T140" s="190"/>
      <c r="U140" s="190"/>
      <c r="V140" s="190"/>
      <c r="W140" s="190"/>
      <c r="X140" s="190"/>
      <c r="Y140" s="190"/>
      <c r="Z140" s="190"/>
      <c r="AA140" s="190"/>
      <c r="AB140" s="190"/>
    </row>
    <row r="141" ht="15.75" customHeight="1">
      <c r="A141" s="239"/>
      <c r="B141" s="234"/>
      <c r="C141" s="240"/>
      <c r="E141" s="241"/>
      <c r="F141" s="175"/>
      <c r="G141" s="176"/>
      <c r="H141" s="177"/>
      <c r="I141" s="242"/>
      <c r="J141" s="190"/>
      <c r="K141" s="190"/>
      <c r="L141" s="190"/>
      <c r="M141" s="190"/>
      <c r="N141" s="190"/>
      <c r="O141" s="190"/>
      <c r="P141" s="190"/>
      <c r="Q141" s="190"/>
      <c r="R141" s="190"/>
      <c r="S141" s="190"/>
      <c r="T141" s="190"/>
      <c r="U141" s="190"/>
      <c r="V141" s="190"/>
      <c r="W141" s="190"/>
      <c r="X141" s="190"/>
      <c r="Y141" s="190"/>
      <c r="Z141" s="190"/>
      <c r="AA141" s="190"/>
      <c r="AB141" s="190"/>
    </row>
    <row r="142" ht="15.75" customHeight="1">
      <c r="A142" s="239"/>
      <c r="B142" s="234"/>
      <c r="C142" s="240"/>
      <c r="E142" s="241"/>
      <c r="F142" s="175"/>
      <c r="G142" s="176"/>
      <c r="H142" s="177"/>
      <c r="I142" s="242"/>
      <c r="J142" s="190"/>
      <c r="K142" s="190"/>
      <c r="L142" s="190"/>
      <c r="M142" s="190"/>
      <c r="N142" s="190"/>
      <c r="O142" s="190"/>
      <c r="P142" s="190"/>
      <c r="Q142" s="190"/>
      <c r="R142" s="190"/>
      <c r="S142" s="190"/>
      <c r="T142" s="190"/>
      <c r="U142" s="190"/>
      <c r="V142" s="190"/>
      <c r="W142" s="190"/>
      <c r="X142" s="190"/>
      <c r="Y142" s="190"/>
      <c r="Z142" s="190"/>
      <c r="AA142" s="190"/>
      <c r="AB142" s="190"/>
    </row>
    <row r="143" ht="15.75" customHeight="1">
      <c r="A143" s="238"/>
      <c r="B143" s="234"/>
      <c r="C143" s="240"/>
      <c r="E143" s="241"/>
      <c r="F143" s="175"/>
      <c r="G143" s="176"/>
      <c r="H143" s="177"/>
      <c r="I143" s="242"/>
      <c r="J143" s="190"/>
      <c r="K143" s="190"/>
      <c r="L143" s="190"/>
      <c r="M143" s="190"/>
      <c r="N143" s="190"/>
      <c r="O143" s="190"/>
      <c r="P143" s="190"/>
      <c r="Q143" s="190"/>
      <c r="R143" s="190"/>
      <c r="S143" s="190"/>
      <c r="T143" s="190"/>
      <c r="U143" s="190"/>
      <c r="V143" s="190"/>
      <c r="W143" s="190"/>
      <c r="X143" s="190"/>
      <c r="Y143" s="190"/>
      <c r="Z143" s="190"/>
      <c r="AA143" s="190"/>
      <c r="AB143" s="190"/>
    </row>
    <row r="144" ht="15.75" customHeight="1">
      <c r="A144" s="239"/>
      <c r="B144" s="234"/>
      <c r="C144" s="240"/>
      <c r="E144" s="241"/>
      <c r="F144" s="175"/>
      <c r="G144" s="176"/>
      <c r="H144" s="177"/>
      <c r="I144" s="242"/>
      <c r="J144" s="190"/>
      <c r="K144" s="190"/>
      <c r="L144" s="190"/>
      <c r="M144" s="190"/>
      <c r="N144" s="190"/>
      <c r="O144" s="190"/>
      <c r="P144" s="190"/>
      <c r="Q144" s="190"/>
      <c r="R144" s="190"/>
      <c r="S144" s="190"/>
      <c r="T144" s="190"/>
      <c r="U144" s="190"/>
      <c r="V144" s="190"/>
      <c r="W144" s="190"/>
      <c r="X144" s="190"/>
      <c r="Y144" s="190"/>
      <c r="Z144" s="190"/>
      <c r="AA144" s="190"/>
      <c r="AB144" s="190"/>
    </row>
    <row r="145" ht="15.75" customHeight="1">
      <c r="A145" s="238"/>
      <c r="B145" s="234"/>
      <c r="C145" s="240"/>
      <c r="E145" s="241"/>
      <c r="F145" s="175"/>
      <c r="G145" s="176"/>
      <c r="H145" s="177"/>
      <c r="I145" s="242"/>
      <c r="J145" s="190"/>
      <c r="K145" s="190"/>
      <c r="L145" s="190"/>
      <c r="M145" s="190"/>
      <c r="N145" s="190"/>
      <c r="O145" s="190"/>
      <c r="P145" s="190"/>
      <c r="Q145" s="190"/>
      <c r="R145" s="190"/>
      <c r="S145" s="190"/>
      <c r="T145" s="190"/>
      <c r="U145" s="190"/>
      <c r="V145" s="190"/>
      <c r="W145" s="190"/>
      <c r="X145" s="190"/>
      <c r="Y145" s="190"/>
      <c r="Z145" s="190"/>
      <c r="AA145" s="190"/>
      <c r="AB145" s="190"/>
    </row>
    <row r="146" ht="15.75" customHeight="1">
      <c r="A146" s="239"/>
      <c r="B146" s="234"/>
      <c r="C146" s="240"/>
      <c r="E146" s="241"/>
      <c r="F146" s="175"/>
      <c r="G146" s="176"/>
      <c r="H146" s="177"/>
      <c r="I146" s="242"/>
      <c r="J146" s="190"/>
      <c r="K146" s="190"/>
      <c r="L146" s="190"/>
      <c r="M146" s="190"/>
      <c r="N146" s="190"/>
      <c r="O146" s="190"/>
      <c r="P146" s="190"/>
      <c r="Q146" s="190"/>
      <c r="R146" s="190"/>
      <c r="S146" s="190"/>
      <c r="T146" s="190"/>
      <c r="U146" s="190"/>
      <c r="V146" s="190"/>
      <c r="W146" s="190"/>
      <c r="X146" s="190"/>
      <c r="Y146" s="190"/>
      <c r="Z146" s="190"/>
      <c r="AA146" s="190"/>
      <c r="AB146" s="190"/>
    </row>
    <row r="147" ht="15.75" customHeight="1">
      <c r="A147" s="239"/>
      <c r="B147" s="234"/>
      <c r="C147" s="240"/>
      <c r="E147" s="241"/>
      <c r="F147" s="175"/>
      <c r="G147" s="176"/>
      <c r="H147" s="177"/>
      <c r="I147" s="242"/>
      <c r="J147" s="190"/>
      <c r="K147" s="190"/>
      <c r="L147" s="190"/>
      <c r="M147" s="190"/>
      <c r="N147" s="190"/>
      <c r="O147" s="190"/>
      <c r="P147" s="190"/>
      <c r="Q147" s="190"/>
      <c r="R147" s="190"/>
      <c r="S147" s="190"/>
      <c r="T147" s="190"/>
      <c r="U147" s="190"/>
      <c r="V147" s="190"/>
      <c r="W147" s="190"/>
      <c r="X147" s="190"/>
      <c r="Y147" s="190"/>
      <c r="Z147" s="190"/>
      <c r="AA147" s="190"/>
      <c r="AB147" s="190"/>
    </row>
    <row r="148" ht="15.75" customHeight="1">
      <c r="A148" s="239"/>
      <c r="B148" s="234"/>
      <c r="C148" s="240"/>
      <c r="E148" s="241"/>
      <c r="F148" s="175"/>
      <c r="G148" s="176"/>
      <c r="H148" s="177"/>
      <c r="I148" s="242"/>
      <c r="J148" s="190"/>
      <c r="K148" s="190"/>
      <c r="L148" s="190"/>
      <c r="M148" s="190"/>
      <c r="N148" s="190"/>
      <c r="O148" s="190"/>
      <c r="P148" s="190"/>
      <c r="Q148" s="190"/>
      <c r="R148" s="190"/>
      <c r="S148" s="190"/>
      <c r="T148" s="190"/>
      <c r="U148" s="190"/>
      <c r="V148" s="190"/>
      <c r="W148" s="190"/>
      <c r="X148" s="190"/>
      <c r="Y148" s="190"/>
      <c r="Z148" s="190"/>
      <c r="AA148" s="190"/>
      <c r="AB148" s="190"/>
    </row>
    <row r="149" ht="15.75" customHeight="1">
      <c r="A149" s="233"/>
      <c r="B149" s="234"/>
      <c r="C149" s="240"/>
      <c r="E149" s="241"/>
      <c r="F149" s="175"/>
      <c r="G149" s="176"/>
      <c r="H149" s="177"/>
      <c r="I149" s="242"/>
      <c r="J149" s="190"/>
      <c r="K149" s="190"/>
      <c r="L149" s="190"/>
      <c r="M149" s="190"/>
      <c r="N149" s="190"/>
      <c r="O149" s="190"/>
      <c r="P149" s="190"/>
      <c r="Q149" s="190"/>
      <c r="R149" s="190"/>
      <c r="S149" s="190"/>
      <c r="T149" s="190"/>
      <c r="U149" s="190"/>
      <c r="V149" s="190"/>
      <c r="W149" s="190"/>
      <c r="X149" s="190"/>
      <c r="Y149" s="190"/>
      <c r="Z149" s="190"/>
      <c r="AA149" s="190"/>
      <c r="AB149" s="190"/>
    </row>
    <row r="150" ht="15.75" customHeight="1">
      <c r="A150" s="233"/>
      <c r="B150" s="234"/>
      <c r="C150" s="240"/>
      <c r="E150" s="241"/>
      <c r="F150" s="175"/>
      <c r="G150" s="176"/>
      <c r="H150" s="177"/>
      <c r="I150" s="242"/>
      <c r="J150" s="190"/>
      <c r="K150" s="190"/>
      <c r="L150" s="190"/>
      <c r="M150" s="190"/>
      <c r="N150" s="190"/>
      <c r="O150" s="190"/>
      <c r="P150" s="190"/>
      <c r="Q150" s="190"/>
      <c r="R150" s="190"/>
      <c r="S150" s="190"/>
      <c r="T150" s="190"/>
      <c r="U150" s="190"/>
      <c r="V150" s="190"/>
      <c r="W150" s="190"/>
      <c r="X150" s="190"/>
      <c r="Y150" s="190"/>
      <c r="Z150" s="190"/>
      <c r="AA150" s="190"/>
      <c r="AB150" s="190"/>
    </row>
    <row r="151" ht="15.75" customHeight="1">
      <c r="A151" s="239"/>
      <c r="B151" s="234"/>
      <c r="C151" s="240"/>
      <c r="E151" s="241"/>
      <c r="F151" s="175"/>
      <c r="G151" s="176"/>
      <c r="H151" s="177"/>
      <c r="I151" s="242"/>
      <c r="J151" s="190"/>
      <c r="K151" s="190"/>
      <c r="L151" s="190"/>
      <c r="M151" s="190"/>
      <c r="N151" s="190"/>
      <c r="O151" s="190"/>
      <c r="P151" s="190"/>
      <c r="Q151" s="190"/>
      <c r="R151" s="190"/>
      <c r="S151" s="190"/>
      <c r="T151" s="190"/>
      <c r="U151" s="190"/>
      <c r="V151" s="190"/>
      <c r="W151" s="190"/>
      <c r="X151" s="190"/>
      <c r="Y151" s="190"/>
      <c r="Z151" s="190"/>
      <c r="AA151" s="190"/>
      <c r="AB151" s="190"/>
    </row>
    <row r="152" ht="15.75" customHeight="1">
      <c r="A152" s="239"/>
      <c r="B152" s="234"/>
      <c r="C152" s="240"/>
      <c r="E152" s="241"/>
      <c r="F152" s="175"/>
      <c r="G152" s="176"/>
      <c r="H152" s="177"/>
      <c r="I152" s="242"/>
      <c r="J152" s="190"/>
      <c r="K152" s="190"/>
      <c r="L152" s="190"/>
      <c r="M152" s="190"/>
      <c r="N152" s="190"/>
      <c r="O152" s="190"/>
      <c r="P152" s="190"/>
      <c r="Q152" s="190"/>
      <c r="R152" s="190"/>
      <c r="S152" s="190"/>
      <c r="T152" s="190"/>
      <c r="U152" s="190"/>
      <c r="V152" s="190"/>
      <c r="W152" s="190"/>
      <c r="X152" s="190"/>
      <c r="Y152" s="190"/>
      <c r="Z152" s="190"/>
      <c r="AA152" s="190"/>
      <c r="AB152" s="190"/>
    </row>
    <row r="153" ht="15.75" customHeight="1">
      <c r="A153" s="233"/>
      <c r="B153" s="234"/>
      <c r="C153" s="240"/>
      <c r="E153" s="241"/>
      <c r="F153" s="175"/>
      <c r="G153" s="176"/>
      <c r="H153" s="177"/>
      <c r="I153" s="242"/>
      <c r="J153" s="190"/>
      <c r="K153" s="190"/>
      <c r="L153" s="190"/>
      <c r="M153" s="190"/>
      <c r="N153" s="190"/>
      <c r="O153" s="190"/>
      <c r="P153" s="190"/>
      <c r="Q153" s="190"/>
      <c r="R153" s="190"/>
      <c r="S153" s="190"/>
      <c r="T153" s="190"/>
      <c r="U153" s="190"/>
      <c r="V153" s="190"/>
      <c r="W153" s="190"/>
      <c r="X153" s="190"/>
      <c r="Y153" s="190"/>
      <c r="Z153" s="190"/>
      <c r="AA153" s="190"/>
      <c r="AB153" s="190"/>
    </row>
    <row r="154" ht="15.75" customHeight="1">
      <c r="A154" s="239"/>
      <c r="B154" s="234"/>
      <c r="C154" s="240"/>
      <c r="E154" s="241"/>
      <c r="F154" s="175"/>
      <c r="G154" s="176"/>
      <c r="H154" s="177"/>
      <c r="I154" s="242"/>
      <c r="J154" s="190"/>
      <c r="K154" s="190"/>
      <c r="L154" s="190"/>
      <c r="M154" s="190"/>
      <c r="N154" s="190"/>
      <c r="O154" s="190"/>
      <c r="P154" s="190"/>
      <c r="Q154" s="190"/>
      <c r="R154" s="190"/>
      <c r="S154" s="190"/>
      <c r="T154" s="190"/>
      <c r="U154" s="190"/>
      <c r="V154" s="190"/>
      <c r="W154" s="190"/>
      <c r="X154" s="190"/>
      <c r="Y154" s="190"/>
      <c r="Z154" s="190"/>
      <c r="AA154" s="190"/>
      <c r="AB154" s="190"/>
    </row>
    <row r="155" ht="15.75" customHeight="1">
      <c r="A155" s="239"/>
      <c r="B155" s="234"/>
      <c r="C155" s="240"/>
      <c r="E155" s="241"/>
      <c r="F155" s="175"/>
      <c r="G155" s="176"/>
      <c r="H155" s="177"/>
      <c r="I155" s="242"/>
      <c r="J155" s="190"/>
      <c r="K155" s="190"/>
      <c r="L155" s="190"/>
      <c r="M155" s="190"/>
      <c r="N155" s="190"/>
      <c r="O155" s="190"/>
      <c r="P155" s="190"/>
      <c r="Q155" s="190"/>
      <c r="R155" s="190"/>
      <c r="S155" s="190"/>
      <c r="T155" s="190"/>
      <c r="U155" s="190"/>
      <c r="V155" s="190"/>
      <c r="W155" s="190"/>
      <c r="X155" s="190"/>
      <c r="Y155" s="190"/>
      <c r="Z155" s="190"/>
      <c r="AA155" s="190"/>
      <c r="AB155" s="190"/>
    </row>
    <row r="156" ht="15.75" customHeight="1">
      <c r="A156" s="239"/>
      <c r="B156" s="234"/>
      <c r="C156" s="240"/>
      <c r="E156" s="241"/>
      <c r="F156" s="175"/>
      <c r="G156" s="176"/>
      <c r="H156" s="177"/>
      <c r="I156" s="242"/>
      <c r="J156" s="190"/>
      <c r="K156" s="190"/>
      <c r="L156" s="190"/>
      <c r="M156" s="190"/>
      <c r="N156" s="190"/>
      <c r="O156" s="190"/>
      <c r="P156" s="190"/>
      <c r="Q156" s="190"/>
      <c r="R156" s="190"/>
      <c r="S156" s="190"/>
      <c r="T156" s="190"/>
      <c r="U156" s="190"/>
      <c r="V156" s="190"/>
      <c r="W156" s="190"/>
      <c r="X156" s="190"/>
      <c r="Y156" s="190"/>
      <c r="Z156" s="190"/>
      <c r="AA156" s="190"/>
      <c r="AB156" s="190"/>
    </row>
    <row r="157" ht="15.75" customHeight="1">
      <c r="A157" s="238"/>
      <c r="B157" s="234"/>
      <c r="C157" s="240"/>
      <c r="E157" s="241"/>
      <c r="F157" s="175"/>
      <c r="G157" s="176"/>
      <c r="H157" s="177"/>
      <c r="I157" s="242"/>
      <c r="J157" s="190"/>
      <c r="K157" s="190"/>
      <c r="L157" s="190"/>
      <c r="M157" s="190"/>
      <c r="N157" s="190"/>
      <c r="O157" s="190"/>
      <c r="P157" s="190"/>
      <c r="Q157" s="190"/>
      <c r="R157" s="190"/>
      <c r="S157" s="190"/>
      <c r="T157" s="190"/>
      <c r="U157" s="190"/>
      <c r="V157" s="190"/>
      <c r="W157" s="190"/>
      <c r="X157" s="190"/>
      <c r="Y157" s="190"/>
      <c r="Z157" s="190"/>
      <c r="AA157" s="190"/>
      <c r="AB157" s="190"/>
    </row>
    <row r="158" ht="15.75" customHeight="1">
      <c r="A158" s="239"/>
      <c r="B158" s="234"/>
      <c r="C158" s="240"/>
      <c r="E158" s="241"/>
      <c r="F158" s="175"/>
      <c r="G158" s="176"/>
      <c r="H158" s="177"/>
      <c r="I158" s="242"/>
      <c r="J158" s="190"/>
      <c r="K158" s="190"/>
      <c r="L158" s="190"/>
      <c r="M158" s="190"/>
      <c r="N158" s="190"/>
      <c r="O158" s="190"/>
      <c r="P158" s="190"/>
      <c r="Q158" s="190"/>
      <c r="R158" s="190"/>
      <c r="S158" s="190"/>
      <c r="T158" s="190"/>
      <c r="U158" s="190"/>
      <c r="V158" s="190"/>
      <c r="W158" s="190"/>
      <c r="X158" s="190"/>
      <c r="Y158" s="190"/>
      <c r="Z158" s="190"/>
      <c r="AA158" s="190"/>
      <c r="AB158" s="190"/>
    </row>
    <row r="159" ht="15.75" customHeight="1">
      <c r="A159" s="239"/>
      <c r="B159" s="234"/>
      <c r="C159" s="240"/>
      <c r="E159" s="241"/>
      <c r="F159" s="175"/>
      <c r="G159" s="176"/>
      <c r="H159" s="177"/>
      <c r="I159" s="242"/>
      <c r="J159" s="190"/>
      <c r="K159" s="190"/>
      <c r="L159" s="190"/>
      <c r="M159" s="190"/>
      <c r="N159" s="190"/>
      <c r="O159" s="190"/>
      <c r="P159" s="190"/>
      <c r="Q159" s="190"/>
      <c r="R159" s="190"/>
      <c r="S159" s="190"/>
      <c r="T159" s="190"/>
      <c r="U159" s="190"/>
      <c r="V159" s="190"/>
      <c r="W159" s="190"/>
      <c r="X159" s="190"/>
      <c r="Y159" s="190"/>
      <c r="Z159" s="190"/>
      <c r="AA159" s="190"/>
      <c r="AB159" s="190"/>
    </row>
    <row r="160" ht="15.75" customHeight="1">
      <c r="A160" s="239"/>
      <c r="B160" s="234"/>
      <c r="C160" s="240"/>
      <c r="E160" s="241"/>
      <c r="F160" s="175"/>
      <c r="G160" s="176"/>
      <c r="H160" s="177"/>
      <c r="I160" s="242"/>
      <c r="J160" s="190"/>
      <c r="K160" s="190"/>
      <c r="L160" s="190"/>
      <c r="M160" s="190"/>
      <c r="N160" s="190"/>
      <c r="O160" s="190"/>
      <c r="P160" s="190"/>
      <c r="Q160" s="190"/>
      <c r="R160" s="190"/>
      <c r="S160" s="190"/>
      <c r="T160" s="190"/>
      <c r="U160" s="190"/>
      <c r="V160" s="190"/>
      <c r="W160" s="190"/>
      <c r="X160" s="190"/>
      <c r="Y160" s="190"/>
      <c r="Z160" s="190"/>
      <c r="AA160" s="190"/>
      <c r="AB160" s="190"/>
    </row>
    <row r="161" ht="15.75" customHeight="1">
      <c r="A161" s="239"/>
      <c r="B161" s="234"/>
      <c r="C161" s="240"/>
      <c r="E161" s="241"/>
      <c r="F161" s="175"/>
      <c r="G161" s="176"/>
      <c r="H161" s="177"/>
      <c r="I161" s="242"/>
      <c r="J161" s="190"/>
      <c r="K161" s="190"/>
      <c r="L161" s="190"/>
      <c r="M161" s="190"/>
      <c r="N161" s="190"/>
      <c r="O161" s="190"/>
      <c r="P161" s="190"/>
      <c r="Q161" s="190"/>
      <c r="R161" s="190"/>
      <c r="S161" s="190"/>
      <c r="T161" s="190"/>
      <c r="U161" s="190"/>
      <c r="V161" s="190"/>
      <c r="W161" s="190"/>
      <c r="X161" s="190"/>
      <c r="Y161" s="190"/>
      <c r="Z161" s="190"/>
      <c r="AA161" s="190"/>
      <c r="AB161" s="190"/>
    </row>
    <row r="162" ht="15.75" customHeight="1">
      <c r="A162" s="239"/>
      <c r="B162" s="234"/>
      <c r="C162" s="240"/>
      <c r="E162" s="241"/>
      <c r="F162" s="175"/>
      <c r="G162" s="176"/>
      <c r="H162" s="177"/>
      <c r="I162" s="242"/>
      <c r="J162" s="190"/>
      <c r="K162" s="190"/>
      <c r="L162" s="190"/>
      <c r="M162" s="190"/>
      <c r="N162" s="190"/>
      <c r="O162" s="190"/>
      <c r="P162" s="190"/>
      <c r="Q162" s="190"/>
      <c r="R162" s="190"/>
      <c r="S162" s="190"/>
      <c r="T162" s="190"/>
      <c r="U162" s="190"/>
      <c r="V162" s="190"/>
      <c r="W162" s="190"/>
      <c r="X162" s="190"/>
      <c r="Y162" s="190"/>
      <c r="Z162" s="190"/>
      <c r="AA162" s="190"/>
      <c r="AB162" s="190"/>
    </row>
    <row r="163" ht="15.75" customHeight="1">
      <c r="A163" s="233"/>
      <c r="B163" s="234"/>
      <c r="C163" s="240"/>
      <c r="E163" s="241"/>
      <c r="F163" s="175"/>
      <c r="G163" s="176"/>
      <c r="H163" s="177"/>
      <c r="I163" s="242"/>
      <c r="J163" s="190"/>
      <c r="K163" s="190"/>
      <c r="L163" s="190"/>
      <c r="M163" s="190"/>
      <c r="N163" s="190"/>
      <c r="O163" s="190"/>
      <c r="P163" s="190"/>
      <c r="Q163" s="190"/>
      <c r="R163" s="190"/>
      <c r="S163" s="190"/>
      <c r="T163" s="190"/>
      <c r="U163" s="190"/>
      <c r="V163" s="190"/>
      <c r="W163" s="190"/>
      <c r="X163" s="190"/>
      <c r="Y163" s="190"/>
      <c r="Z163" s="190"/>
      <c r="AA163" s="190"/>
      <c r="AB163" s="190"/>
    </row>
    <row r="164" ht="15.75" customHeight="1">
      <c r="A164" s="239"/>
      <c r="B164" s="234"/>
      <c r="C164" s="240"/>
      <c r="E164" s="241"/>
      <c r="F164" s="175"/>
      <c r="G164" s="176"/>
      <c r="H164" s="177"/>
      <c r="I164" s="242"/>
      <c r="J164" s="190"/>
      <c r="K164" s="190"/>
      <c r="L164" s="190"/>
      <c r="M164" s="190"/>
      <c r="N164" s="190"/>
      <c r="O164" s="190"/>
      <c r="P164" s="190"/>
      <c r="Q164" s="190"/>
      <c r="R164" s="190"/>
      <c r="S164" s="190"/>
      <c r="T164" s="190"/>
      <c r="U164" s="190"/>
      <c r="V164" s="190"/>
      <c r="W164" s="190"/>
      <c r="X164" s="190"/>
      <c r="Y164" s="190"/>
      <c r="Z164" s="190"/>
      <c r="AA164" s="190"/>
      <c r="AB164" s="190"/>
    </row>
    <row r="165" ht="15.75" customHeight="1">
      <c r="A165" s="233"/>
      <c r="B165" s="234"/>
      <c r="C165" s="240"/>
      <c r="E165" s="241"/>
      <c r="F165" s="175"/>
      <c r="G165" s="176"/>
      <c r="H165" s="177"/>
      <c r="I165" s="242"/>
      <c r="J165" s="190"/>
      <c r="K165" s="190"/>
      <c r="L165" s="190"/>
      <c r="M165" s="190"/>
      <c r="N165" s="190"/>
      <c r="O165" s="190"/>
      <c r="P165" s="190"/>
      <c r="Q165" s="190"/>
      <c r="R165" s="190"/>
      <c r="S165" s="190"/>
      <c r="T165" s="190"/>
      <c r="U165" s="190"/>
      <c r="V165" s="190"/>
      <c r="W165" s="190"/>
      <c r="X165" s="190"/>
      <c r="Y165" s="190"/>
      <c r="Z165" s="190"/>
      <c r="AA165" s="190"/>
      <c r="AB165" s="190"/>
    </row>
    <row r="166" ht="15.75" customHeight="1">
      <c r="A166" s="239"/>
      <c r="B166" s="234"/>
      <c r="C166" s="240"/>
      <c r="E166" s="241"/>
      <c r="F166" s="175"/>
      <c r="G166" s="176"/>
      <c r="H166" s="177"/>
      <c r="I166" s="242"/>
      <c r="J166" s="190"/>
      <c r="K166" s="190"/>
      <c r="L166" s="190"/>
      <c r="M166" s="190"/>
      <c r="N166" s="190"/>
      <c r="O166" s="190"/>
      <c r="P166" s="190"/>
      <c r="Q166" s="190"/>
      <c r="R166" s="190"/>
      <c r="S166" s="190"/>
      <c r="T166" s="190"/>
      <c r="U166" s="190"/>
      <c r="V166" s="190"/>
      <c r="W166" s="190"/>
      <c r="X166" s="190"/>
      <c r="Y166" s="190"/>
      <c r="Z166" s="190"/>
      <c r="AA166" s="190"/>
      <c r="AB166" s="190"/>
    </row>
    <row r="167" ht="15.75" customHeight="1">
      <c r="A167" s="239"/>
      <c r="B167" s="234"/>
      <c r="C167" s="240"/>
      <c r="E167" s="241"/>
      <c r="F167" s="175"/>
      <c r="G167" s="176"/>
      <c r="H167" s="177"/>
      <c r="I167" s="242"/>
      <c r="J167" s="190"/>
      <c r="K167" s="190"/>
      <c r="L167" s="190"/>
      <c r="M167" s="190"/>
      <c r="N167" s="190"/>
      <c r="O167" s="190"/>
      <c r="P167" s="190"/>
      <c r="Q167" s="190"/>
      <c r="R167" s="190"/>
      <c r="S167" s="190"/>
      <c r="T167" s="190"/>
      <c r="U167" s="190"/>
      <c r="V167" s="190"/>
      <c r="W167" s="190"/>
      <c r="X167" s="190"/>
      <c r="Y167" s="190"/>
      <c r="Z167" s="190"/>
      <c r="AA167" s="190"/>
      <c r="AB167" s="190"/>
    </row>
    <row r="168" ht="15.75" customHeight="1">
      <c r="A168" s="239"/>
      <c r="B168" s="234"/>
      <c r="C168" s="240"/>
      <c r="E168" s="241"/>
      <c r="F168" s="175"/>
      <c r="G168" s="176"/>
      <c r="H168" s="177"/>
      <c r="I168" s="242"/>
      <c r="J168" s="190"/>
      <c r="K168" s="190"/>
      <c r="L168" s="190"/>
      <c r="M168" s="190"/>
      <c r="N168" s="190"/>
      <c r="O168" s="190"/>
      <c r="P168" s="190"/>
      <c r="Q168" s="190"/>
      <c r="R168" s="190"/>
      <c r="S168" s="190"/>
      <c r="T168" s="190"/>
      <c r="U168" s="190"/>
      <c r="V168" s="190"/>
      <c r="W168" s="190"/>
      <c r="X168" s="190"/>
      <c r="Y168" s="190"/>
      <c r="Z168" s="190"/>
      <c r="AA168" s="190"/>
      <c r="AB168" s="190"/>
    </row>
    <row r="169" ht="15.75" customHeight="1">
      <c r="A169" s="239"/>
      <c r="B169" s="234"/>
      <c r="C169" s="240"/>
      <c r="E169" s="241"/>
      <c r="F169" s="175"/>
      <c r="G169" s="176"/>
      <c r="H169" s="177"/>
      <c r="I169" s="242"/>
      <c r="J169" s="190"/>
      <c r="K169" s="190"/>
      <c r="L169" s="190"/>
      <c r="M169" s="190"/>
      <c r="N169" s="190"/>
      <c r="O169" s="190"/>
      <c r="P169" s="190"/>
      <c r="Q169" s="190"/>
      <c r="R169" s="190"/>
      <c r="S169" s="190"/>
      <c r="T169" s="190"/>
      <c r="U169" s="190"/>
      <c r="V169" s="190"/>
      <c r="W169" s="190"/>
      <c r="X169" s="190"/>
      <c r="Y169" s="190"/>
      <c r="Z169" s="190"/>
      <c r="AA169" s="190"/>
      <c r="AB169" s="190"/>
    </row>
    <row r="170" ht="15.75" customHeight="1">
      <c r="A170" s="239"/>
      <c r="B170" s="234"/>
      <c r="C170" s="240"/>
      <c r="E170" s="241"/>
      <c r="F170" s="175"/>
      <c r="G170" s="176"/>
      <c r="H170" s="177"/>
      <c r="I170" s="242"/>
      <c r="J170" s="190"/>
      <c r="K170" s="190"/>
      <c r="L170" s="190"/>
      <c r="M170" s="190"/>
      <c r="N170" s="190"/>
      <c r="O170" s="190"/>
      <c r="P170" s="190"/>
      <c r="Q170" s="190"/>
      <c r="R170" s="190"/>
      <c r="S170" s="190"/>
      <c r="T170" s="190"/>
      <c r="U170" s="190"/>
      <c r="V170" s="190"/>
      <c r="W170" s="190"/>
      <c r="X170" s="190"/>
      <c r="Y170" s="190"/>
      <c r="Z170" s="190"/>
      <c r="AA170" s="190"/>
      <c r="AB170" s="190"/>
    </row>
    <row r="171" ht="15.75" customHeight="1">
      <c r="A171" s="239"/>
      <c r="B171" s="234"/>
      <c r="C171" s="240"/>
      <c r="E171" s="241"/>
      <c r="F171" s="175"/>
      <c r="G171" s="176"/>
      <c r="H171" s="177"/>
      <c r="I171" s="242"/>
      <c r="J171" s="190"/>
      <c r="K171" s="190"/>
      <c r="L171" s="190"/>
      <c r="M171" s="190"/>
      <c r="N171" s="190"/>
      <c r="O171" s="190"/>
      <c r="P171" s="190"/>
      <c r="Q171" s="190"/>
      <c r="R171" s="190"/>
      <c r="S171" s="190"/>
      <c r="T171" s="190"/>
      <c r="U171" s="190"/>
      <c r="V171" s="190"/>
      <c r="W171" s="190"/>
      <c r="X171" s="190"/>
      <c r="Y171" s="190"/>
      <c r="Z171" s="190"/>
      <c r="AA171" s="190"/>
      <c r="AB171" s="190"/>
    </row>
    <row r="172" ht="15.75" customHeight="1">
      <c r="A172" s="233"/>
      <c r="B172" s="234"/>
      <c r="C172" s="240"/>
      <c r="E172" s="241"/>
      <c r="F172" s="175"/>
      <c r="G172" s="176"/>
      <c r="H172" s="177"/>
      <c r="I172" s="242"/>
      <c r="J172" s="190"/>
      <c r="K172" s="190"/>
      <c r="L172" s="190"/>
      <c r="M172" s="190"/>
      <c r="N172" s="190"/>
      <c r="O172" s="190"/>
      <c r="P172" s="190"/>
      <c r="Q172" s="190"/>
      <c r="R172" s="190"/>
      <c r="S172" s="190"/>
      <c r="T172" s="190"/>
      <c r="U172" s="190"/>
      <c r="V172" s="190"/>
      <c r="W172" s="190"/>
      <c r="X172" s="190"/>
      <c r="Y172" s="190"/>
      <c r="Z172" s="190"/>
      <c r="AA172" s="190"/>
      <c r="AB172" s="190"/>
    </row>
    <row r="173" ht="15.75" customHeight="1">
      <c r="A173" s="239"/>
      <c r="B173" s="234"/>
      <c r="C173" s="240"/>
      <c r="E173" s="241"/>
      <c r="F173" s="175"/>
      <c r="G173" s="176"/>
      <c r="H173" s="177"/>
      <c r="I173" s="242"/>
      <c r="J173" s="190"/>
      <c r="K173" s="190"/>
      <c r="L173" s="190"/>
      <c r="M173" s="190"/>
      <c r="N173" s="190"/>
      <c r="O173" s="190"/>
      <c r="P173" s="190"/>
      <c r="Q173" s="190"/>
      <c r="R173" s="190"/>
      <c r="S173" s="190"/>
      <c r="T173" s="190"/>
      <c r="U173" s="190"/>
      <c r="V173" s="190"/>
      <c r="W173" s="190"/>
      <c r="X173" s="190"/>
      <c r="Y173" s="190"/>
      <c r="Z173" s="190"/>
      <c r="AA173" s="190"/>
      <c r="AB173" s="190"/>
    </row>
    <row r="174" ht="15.75" customHeight="1">
      <c r="A174" s="239"/>
      <c r="B174" s="234"/>
      <c r="C174" s="240"/>
      <c r="E174" s="241"/>
      <c r="F174" s="175"/>
      <c r="G174" s="176"/>
      <c r="H174" s="177"/>
      <c r="I174" s="242"/>
      <c r="J174" s="190"/>
      <c r="K174" s="190"/>
      <c r="L174" s="190"/>
      <c r="M174" s="190"/>
      <c r="N174" s="190"/>
      <c r="O174" s="190"/>
      <c r="P174" s="190"/>
      <c r="Q174" s="190"/>
      <c r="R174" s="190"/>
      <c r="S174" s="190"/>
      <c r="T174" s="190"/>
      <c r="U174" s="190"/>
      <c r="V174" s="190"/>
      <c r="W174" s="190"/>
      <c r="X174" s="190"/>
      <c r="Y174" s="190"/>
      <c r="Z174" s="190"/>
      <c r="AA174" s="190"/>
      <c r="AB174" s="190"/>
    </row>
    <row r="175" ht="15.75" customHeight="1">
      <c r="A175" s="239"/>
      <c r="B175" s="234"/>
      <c r="C175" s="240"/>
      <c r="E175" s="241"/>
      <c r="F175" s="175"/>
      <c r="G175" s="176"/>
      <c r="H175" s="177"/>
      <c r="I175" s="242"/>
      <c r="J175" s="190"/>
      <c r="K175" s="190"/>
      <c r="L175" s="190"/>
      <c r="M175" s="190"/>
      <c r="N175" s="190"/>
      <c r="O175" s="190"/>
      <c r="P175" s="190"/>
      <c r="Q175" s="190"/>
      <c r="R175" s="190"/>
      <c r="S175" s="190"/>
      <c r="T175" s="190"/>
      <c r="U175" s="190"/>
      <c r="V175" s="190"/>
      <c r="W175" s="190"/>
      <c r="X175" s="190"/>
      <c r="Y175" s="190"/>
      <c r="Z175" s="190"/>
      <c r="AA175" s="190"/>
      <c r="AB175" s="190"/>
    </row>
    <row r="176" ht="15.75" customHeight="1">
      <c r="A176" s="238"/>
      <c r="B176" s="234"/>
      <c r="C176" s="240"/>
      <c r="E176" s="241"/>
      <c r="F176" s="175"/>
      <c r="G176" s="176"/>
      <c r="H176" s="177"/>
      <c r="I176" s="242"/>
      <c r="J176" s="190"/>
      <c r="K176" s="190"/>
      <c r="L176" s="190"/>
      <c r="M176" s="190"/>
      <c r="N176" s="190"/>
      <c r="O176" s="190"/>
      <c r="P176" s="190"/>
      <c r="Q176" s="190"/>
      <c r="R176" s="190"/>
      <c r="S176" s="190"/>
      <c r="T176" s="190"/>
      <c r="U176" s="190"/>
      <c r="V176" s="190"/>
      <c r="W176" s="190"/>
      <c r="X176" s="190"/>
      <c r="Y176" s="190"/>
      <c r="Z176" s="190"/>
      <c r="AA176" s="190"/>
      <c r="AB176" s="190"/>
    </row>
    <row r="177" ht="15.75" customHeight="1">
      <c r="A177" s="239"/>
      <c r="B177" s="234"/>
      <c r="C177" s="240"/>
      <c r="E177" s="241"/>
      <c r="F177" s="175"/>
      <c r="G177" s="176"/>
      <c r="H177" s="177"/>
      <c r="I177" s="242"/>
      <c r="J177" s="190"/>
      <c r="K177" s="190"/>
      <c r="L177" s="190"/>
      <c r="M177" s="190"/>
      <c r="N177" s="190"/>
      <c r="O177" s="190"/>
      <c r="P177" s="190"/>
      <c r="Q177" s="190"/>
      <c r="R177" s="190"/>
      <c r="S177" s="190"/>
      <c r="T177" s="190"/>
      <c r="U177" s="190"/>
      <c r="V177" s="190"/>
      <c r="W177" s="190"/>
      <c r="X177" s="190"/>
      <c r="Y177" s="190"/>
      <c r="Z177" s="190"/>
      <c r="AA177" s="190"/>
      <c r="AB177" s="190"/>
    </row>
    <row r="178" ht="15.75" customHeight="1">
      <c r="A178" s="233"/>
      <c r="B178" s="234"/>
      <c r="C178" s="240"/>
      <c r="E178" s="241"/>
      <c r="F178" s="175"/>
      <c r="G178" s="176"/>
      <c r="H178" s="177"/>
      <c r="I178" s="242"/>
      <c r="J178" s="190"/>
      <c r="K178" s="190"/>
      <c r="L178" s="190"/>
      <c r="M178" s="190"/>
      <c r="N178" s="190"/>
      <c r="O178" s="190"/>
      <c r="P178" s="190"/>
      <c r="Q178" s="190"/>
      <c r="R178" s="190"/>
      <c r="S178" s="190"/>
      <c r="T178" s="190"/>
      <c r="U178" s="190"/>
      <c r="V178" s="190"/>
      <c r="W178" s="190"/>
      <c r="X178" s="190"/>
      <c r="Y178" s="190"/>
      <c r="Z178" s="190"/>
      <c r="AA178" s="190"/>
      <c r="AB178" s="190"/>
    </row>
    <row r="179" ht="15.75" customHeight="1">
      <c r="A179" s="239"/>
      <c r="B179" s="234"/>
      <c r="C179" s="240"/>
      <c r="E179" s="241"/>
      <c r="F179" s="175"/>
      <c r="G179" s="176"/>
      <c r="H179" s="177"/>
      <c r="I179" s="242"/>
      <c r="J179" s="190"/>
      <c r="K179" s="190"/>
      <c r="L179" s="190"/>
      <c r="M179" s="190"/>
      <c r="N179" s="190"/>
      <c r="O179" s="190"/>
      <c r="P179" s="190"/>
      <c r="Q179" s="190"/>
      <c r="R179" s="190"/>
      <c r="S179" s="190"/>
      <c r="T179" s="190"/>
      <c r="U179" s="190"/>
      <c r="V179" s="190"/>
      <c r="W179" s="190"/>
      <c r="X179" s="190"/>
      <c r="Y179" s="190"/>
      <c r="Z179" s="190"/>
      <c r="AA179" s="190"/>
      <c r="AB179" s="190"/>
    </row>
    <row r="180" ht="15.75" customHeight="1">
      <c r="A180" s="233"/>
      <c r="B180" s="234"/>
      <c r="C180" s="240"/>
      <c r="E180" s="241"/>
      <c r="F180" s="175"/>
      <c r="G180" s="176"/>
      <c r="H180" s="177"/>
      <c r="I180" s="242"/>
      <c r="J180" s="190"/>
      <c r="K180" s="190"/>
      <c r="L180" s="190"/>
      <c r="M180" s="190"/>
      <c r="N180" s="190"/>
      <c r="O180" s="190"/>
      <c r="P180" s="190"/>
      <c r="Q180" s="190"/>
      <c r="R180" s="190"/>
      <c r="S180" s="190"/>
      <c r="T180" s="190"/>
      <c r="U180" s="190"/>
      <c r="V180" s="190"/>
      <c r="W180" s="190"/>
      <c r="X180" s="190"/>
      <c r="Y180" s="190"/>
      <c r="Z180" s="190"/>
      <c r="AA180" s="190"/>
      <c r="AB180" s="190"/>
    </row>
    <row r="181" ht="15.75" customHeight="1">
      <c r="A181" s="239"/>
      <c r="B181" s="234"/>
      <c r="C181" s="240"/>
      <c r="E181" s="241"/>
      <c r="F181" s="175"/>
      <c r="G181" s="176"/>
      <c r="H181" s="177"/>
      <c r="I181" s="242"/>
      <c r="J181" s="190"/>
      <c r="K181" s="190"/>
      <c r="L181" s="190"/>
      <c r="M181" s="190"/>
      <c r="N181" s="190"/>
      <c r="O181" s="190"/>
      <c r="P181" s="190"/>
      <c r="Q181" s="190"/>
      <c r="R181" s="190"/>
      <c r="S181" s="190"/>
      <c r="T181" s="190"/>
      <c r="U181" s="190"/>
      <c r="V181" s="190"/>
      <c r="W181" s="190"/>
      <c r="X181" s="190"/>
      <c r="Y181" s="190"/>
      <c r="Z181" s="190"/>
      <c r="AA181" s="190"/>
      <c r="AB181" s="190"/>
    </row>
    <row r="182" ht="15.75" customHeight="1">
      <c r="A182" s="233"/>
      <c r="B182" s="234"/>
      <c r="C182" s="240"/>
      <c r="E182" s="241"/>
      <c r="F182" s="175"/>
      <c r="G182" s="176"/>
      <c r="H182" s="177"/>
      <c r="I182" s="242"/>
      <c r="J182" s="190"/>
      <c r="K182" s="190"/>
      <c r="L182" s="190"/>
      <c r="M182" s="190"/>
      <c r="N182" s="190"/>
      <c r="O182" s="190"/>
      <c r="P182" s="190"/>
      <c r="Q182" s="190"/>
      <c r="R182" s="190"/>
      <c r="S182" s="190"/>
      <c r="T182" s="190"/>
      <c r="U182" s="190"/>
      <c r="V182" s="190"/>
      <c r="W182" s="190"/>
      <c r="X182" s="190"/>
      <c r="Y182" s="190"/>
      <c r="Z182" s="190"/>
      <c r="AA182" s="190"/>
      <c r="AB182" s="190"/>
    </row>
    <row r="183" ht="15.75" customHeight="1">
      <c r="A183" s="233"/>
      <c r="B183" s="234"/>
      <c r="C183" s="240"/>
      <c r="E183" s="241"/>
      <c r="F183" s="175"/>
      <c r="G183" s="176"/>
      <c r="H183" s="177"/>
      <c r="I183" s="242"/>
      <c r="J183" s="190"/>
      <c r="K183" s="190"/>
      <c r="L183" s="190"/>
      <c r="M183" s="190"/>
      <c r="N183" s="190"/>
      <c r="O183" s="190"/>
      <c r="P183" s="190"/>
      <c r="Q183" s="190"/>
      <c r="R183" s="190"/>
      <c r="S183" s="190"/>
      <c r="T183" s="190"/>
      <c r="U183" s="190"/>
      <c r="V183" s="190"/>
      <c r="W183" s="190"/>
      <c r="X183" s="190"/>
      <c r="Y183" s="190"/>
      <c r="Z183" s="190"/>
      <c r="AA183" s="190"/>
      <c r="AB183" s="190"/>
    </row>
    <row r="184" ht="15.75" customHeight="1">
      <c r="A184" s="233"/>
      <c r="B184" s="234"/>
      <c r="C184" s="240"/>
      <c r="E184" s="241"/>
      <c r="F184" s="175"/>
      <c r="G184" s="176"/>
      <c r="H184" s="177"/>
      <c r="I184" s="242"/>
      <c r="J184" s="190"/>
      <c r="K184" s="190"/>
      <c r="L184" s="190"/>
      <c r="M184" s="190"/>
      <c r="N184" s="190"/>
      <c r="O184" s="190"/>
      <c r="P184" s="190"/>
      <c r="Q184" s="190"/>
      <c r="R184" s="190"/>
      <c r="S184" s="190"/>
      <c r="T184" s="190"/>
      <c r="U184" s="190"/>
      <c r="V184" s="190"/>
      <c r="W184" s="190"/>
      <c r="X184" s="190"/>
      <c r="Y184" s="190"/>
      <c r="Z184" s="190"/>
      <c r="AA184" s="190"/>
      <c r="AB184" s="190"/>
    </row>
    <row r="185" ht="15.75" customHeight="1">
      <c r="A185" s="239"/>
      <c r="B185" s="234"/>
      <c r="C185" s="240"/>
      <c r="E185" s="241"/>
      <c r="F185" s="175"/>
      <c r="G185" s="176"/>
      <c r="H185" s="177"/>
      <c r="I185" s="242"/>
      <c r="J185" s="190"/>
      <c r="K185" s="190"/>
      <c r="L185" s="190"/>
      <c r="M185" s="190"/>
      <c r="N185" s="190"/>
      <c r="O185" s="190"/>
      <c r="P185" s="190"/>
      <c r="Q185" s="190"/>
      <c r="R185" s="190"/>
      <c r="S185" s="190"/>
      <c r="T185" s="190"/>
      <c r="U185" s="190"/>
      <c r="V185" s="190"/>
      <c r="W185" s="190"/>
      <c r="X185" s="190"/>
      <c r="Y185" s="190"/>
      <c r="Z185" s="190"/>
      <c r="AA185" s="190"/>
      <c r="AB185" s="190"/>
    </row>
    <row r="186" ht="15.75" customHeight="1">
      <c r="A186" s="233"/>
      <c r="B186" s="234"/>
      <c r="C186" s="240"/>
      <c r="E186" s="241"/>
      <c r="F186" s="175"/>
      <c r="G186" s="176"/>
      <c r="H186" s="177"/>
      <c r="I186" s="242"/>
      <c r="J186" s="190"/>
      <c r="K186" s="190"/>
      <c r="L186" s="190"/>
      <c r="M186" s="190"/>
      <c r="N186" s="190"/>
      <c r="O186" s="190"/>
      <c r="P186" s="190"/>
      <c r="Q186" s="190"/>
      <c r="R186" s="190"/>
      <c r="S186" s="190"/>
      <c r="T186" s="190"/>
      <c r="U186" s="190"/>
      <c r="V186" s="190"/>
      <c r="W186" s="190"/>
      <c r="X186" s="190"/>
      <c r="Y186" s="190"/>
      <c r="Z186" s="190"/>
      <c r="AA186" s="190"/>
      <c r="AB186" s="190"/>
    </row>
    <row r="187" ht="15.75" customHeight="1">
      <c r="A187" s="239"/>
      <c r="B187" s="234"/>
      <c r="C187" s="240"/>
      <c r="E187" s="241"/>
      <c r="F187" s="175"/>
      <c r="G187" s="176"/>
      <c r="H187" s="177"/>
      <c r="I187" s="242"/>
      <c r="J187" s="190"/>
      <c r="K187" s="190"/>
      <c r="L187" s="190"/>
      <c r="M187" s="190"/>
      <c r="N187" s="190"/>
      <c r="O187" s="190"/>
      <c r="P187" s="190"/>
      <c r="Q187" s="190"/>
      <c r="R187" s="190"/>
      <c r="S187" s="190"/>
      <c r="T187" s="190"/>
      <c r="U187" s="190"/>
      <c r="V187" s="190"/>
      <c r="W187" s="190"/>
      <c r="X187" s="190"/>
      <c r="Y187" s="190"/>
      <c r="Z187" s="190"/>
      <c r="AA187" s="190"/>
      <c r="AB187" s="190"/>
    </row>
    <row r="188" ht="15.75" customHeight="1">
      <c r="A188" s="239"/>
      <c r="B188" s="234"/>
      <c r="C188" s="240"/>
      <c r="E188" s="241"/>
      <c r="F188" s="175"/>
      <c r="G188" s="176"/>
      <c r="H188" s="177"/>
      <c r="I188" s="242"/>
      <c r="J188" s="190"/>
      <c r="K188" s="190"/>
      <c r="L188" s="190"/>
      <c r="M188" s="190"/>
      <c r="N188" s="190"/>
      <c r="O188" s="190"/>
      <c r="P188" s="190"/>
      <c r="Q188" s="190"/>
      <c r="R188" s="190"/>
      <c r="S188" s="190"/>
      <c r="T188" s="190"/>
      <c r="U188" s="190"/>
      <c r="V188" s="190"/>
      <c r="W188" s="190"/>
      <c r="X188" s="190"/>
      <c r="Y188" s="190"/>
      <c r="Z188" s="190"/>
      <c r="AA188" s="190"/>
      <c r="AB188" s="190"/>
    </row>
    <row r="189" ht="15.75" customHeight="1">
      <c r="A189" s="239"/>
      <c r="B189" s="234"/>
      <c r="C189" s="240"/>
      <c r="E189" s="241"/>
      <c r="F189" s="175"/>
      <c r="G189" s="176"/>
      <c r="H189" s="177"/>
      <c r="I189" s="242"/>
      <c r="J189" s="190"/>
      <c r="K189" s="190"/>
      <c r="L189" s="190"/>
      <c r="M189" s="190"/>
      <c r="N189" s="190"/>
      <c r="O189" s="190"/>
      <c r="P189" s="190"/>
      <c r="Q189" s="190"/>
      <c r="R189" s="190"/>
      <c r="S189" s="190"/>
      <c r="T189" s="190"/>
      <c r="U189" s="190"/>
      <c r="V189" s="190"/>
      <c r="W189" s="190"/>
      <c r="X189" s="190"/>
      <c r="Y189" s="190"/>
      <c r="Z189" s="190"/>
      <c r="AA189" s="190"/>
      <c r="AB189" s="190"/>
    </row>
    <row r="190" ht="15.75" customHeight="1">
      <c r="A190" s="239"/>
      <c r="B190" s="234"/>
      <c r="C190" s="240"/>
      <c r="E190" s="241"/>
      <c r="F190" s="175"/>
      <c r="G190" s="176"/>
      <c r="H190" s="177"/>
      <c r="I190" s="242"/>
      <c r="J190" s="190"/>
      <c r="K190" s="190"/>
      <c r="L190" s="190"/>
      <c r="M190" s="190"/>
      <c r="N190" s="190"/>
      <c r="O190" s="190"/>
      <c r="P190" s="190"/>
      <c r="Q190" s="190"/>
      <c r="R190" s="190"/>
      <c r="S190" s="190"/>
      <c r="T190" s="190"/>
      <c r="U190" s="190"/>
      <c r="V190" s="190"/>
      <c r="W190" s="190"/>
      <c r="X190" s="190"/>
      <c r="Y190" s="190"/>
      <c r="Z190" s="190"/>
      <c r="AA190" s="190"/>
      <c r="AB190" s="190"/>
    </row>
    <row r="191" ht="15.75" customHeight="1">
      <c r="A191" s="239"/>
      <c r="B191" s="234"/>
      <c r="C191" s="240"/>
      <c r="E191" s="241"/>
      <c r="F191" s="175"/>
      <c r="G191" s="176"/>
      <c r="H191" s="177"/>
      <c r="I191" s="242"/>
      <c r="J191" s="190"/>
      <c r="K191" s="190"/>
      <c r="L191" s="190"/>
      <c r="M191" s="190"/>
      <c r="N191" s="190"/>
      <c r="O191" s="190"/>
      <c r="P191" s="190"/>
      <c r="Q191" s="190"/>
      <c r="R191" s="190"/>
      <c r="S191" s="190"/>
      <c r="T191" s="190"/>
      <c r="U191" s="190"/>
      <c r="V191" s="190"/>
      <c r="W191" s="190"/>
      <c r="X191" s="190"/>
      <c r="Y191" s="190"/>
      <c r="Z191" s="190"/>
      <c r="AA191" s="190"/>
      <c r="AB191" s="190"/>
    </row>
    <row r="192" ht="15.75" customHeight="1">
      <c r="A192" s="233"/>
      <c r="B192" s="234"/>
      <c r="C192" s="240"/>
      <c r="E192" s="241"/>
      <c r="F192" s="175"/>
      <c r="G192" s="176"/>
      <c r="H192" s="177"/>
      <c r="I192" s="242"/>
      <c r="J192" s="190"/>
      <c r="K192" s="190"/>
      <c r="L192" s="190"/>
      <c r="M192" s="190"/>
      <c r="N192" s="190"/>
      <c r="O192" s="190"/>
      <c r="P192" s="190"/>
      <c r="Q192" s="190"/>
      <c r="R192" s="190"/>
      <c r="S192" s="190"/>
      <c r="T192" s="190"/>
      <c r="U192" s="190"/>
      <c r="V192" s="190"/>
      <c r="W192" s="190"/>
      <c r="X192" s="190"/>
      <c r="Y192" s="190"/>
      <c r="Z192" s="190"/>
      <c r="AA192" s="190"/>
      <c r="AB192" s="190"/>
    </row>
    <row r="193" ht="15.75" customHeight="1">
      <c r="A193" s="239"/>
      <c r="B193" s="234"/>
      <c r="C193" s="240"/>
      <c r="E193" s="241"/>
      <c r="F193" s="175"/>
      <c r="G193" s="176"/>
      <c r="H193" s="177"/>
      <c r="I193" s="242"/>
      <c r="J193" s="190"/>
      <c r="K193" s="190"/>
      <c r="L193" s="190"/>
      <c r="M193" s="190"/>
      <c r="N193" s="190"/>
      <c r="O193" s="190"/>
      <c r="P193" s="190"/>
      <c r="Q193" s="190"/>
      <c r="R193" s="190"/>
      <c r="S193" s="190"/>
      <c r="T193" s="190"/>
      <c r="U193" s="190"/>
      <c r="V193" s="190"/>
      <c r="W193" s="190"/>
      <c r="X193" s="190"/>
      <c r="Y193" s="190"/>
      <c r="Z193" s="190"/>
      <c r="AA193" s="190"/>
      <c r="AB193" s="190"/>
    </row>
    <row r="194" ht="15.75" customHeight="1">
      <c r="A194" s="233"/>
      <c r="B194" s="234"/>
      <c r="C194" s="240"/>
      <c r="E194" s="241"/>
      <c r="F194" s="175"/>
      <c r="G194" s="176"/>
      <c r="H194" s="177"/>
      <c r="I194" s="242"/>
      <c r="J194" s="190"/>
      <c r="K194" s="190"/>
      <c r="L194" s="190"/>
      <c r="M194" s="190"/>
      <c r="N194" s="190"/>
      <c r="O194" s="190"/>
      <c r="P194" s="190"/>
      <c r="Q194" s="190"/>
      <c r="R194" s="190"/>
      <c r="S194" s="190"/>
      <c r="T194" s="190"/>
      <c r="U194" s="190"/>
      <c r="V194" s="190"/>
      <c r="W194" s="190"/>
      <c r="X194" s="190"/>
      <c r="Y194" s="190"/>
      <c r="Z194" s="190"/>
      <c r="AA194" s="190"/>
      <c r="AB194" s="190"/>
    </row>
    <row r="195" ht="15.75" customHeight="1">
      <c r="A195" s="233"/>
      <c r="B195" s="234"/>
      <c r="C195" s="240"/>
      <c r="E195" s="241"/>
      <c r="F195" s="175"/>
      <c r="G195" s="176"/>
      <c r="H195" s="177"/>
      <c r="I195" s="242"/>
      <c r="J195" s="190"/>
      <c r="K195" s="190"/>
      <c r="L195" s="190"/>
      <c r="M195" s="190"/>
      <c r="N195" s="190"/>
      <c r="O195" s="190"/>
      <c r="P195" s="190"/>
      <c r="Q195" s="190"/>
      <c r="R195" s="190"/>
      <c r="S195" s="190"/>
      <c r="T195" s="190"/>
      <c r="U195" s="190"/>
      <c r="V195" s="190"/>
      <c r="W195" s="190"/>
      <c r="X195" s="190"/>
      <c r="Y195" s="190"/>
      <c r="Z195" s="190"/>
      <c r="AA195" s="190"/>
      <c r="AB195" s="190"/>
    </row>
    <row r="196" ht="15.75" customHeight="1">
      <c r="A196" s="233"/>
      <c r="B196" s="234"/>
      <c r="C196" s="240"/>
      <c r="E196" s="241"/>
      <c r="F196" s="175"/>
      <c r="G196" s="176"/>
      <c r="H196" s="177"/>
      <c r="I196" s="242"/>
      <c r="J196" s="190"/>
      <c r="K196" s="190"/>
      <c r="L196" s="190"/>
      <c r="M196" s="190"/>
      <c r="N196" s="190"/>
      <c r="O196" s="190"/>
      <c r="P196" s="190"/>
      <c r="Q196" s="190"/>
      <c r="R196" s="190"/>
      <c r="S196" s="190"/>
      <c r="T196" s="190"/>
      <c r="U196" s="190"/>
      <c r="V196" s="190"/>
      <c r="W196" s="190"/>
      <c r="X196" s="190"/>
      <c r="Y196" s="190"/>
      <c r="Z196" s="190"/>
      <c r="AA196" s="190"/>
      <c r="AB196" s="190"/>
    </row>
    <row r="197" ht="15.75" customHeight="1">
      <c r="A197" s="239"/>
      <c r="B197" s="234"/>
      <c r="C197" s="240"/>
      <c r="E197" s="241"/>
      <c r="F197" s="175"/>
      <c r="G197" s="176"/>
      <c r="H197" s="177"/>
      <c r="I197" s="242"/>
      <c r="J197" s="190"/>
      <c r="K197" s="190"/>
      <c r="L197" s="190"/>
      <c r="M197" s="190"/>
      <c r="N197" s="190"/>
      <c r="O197" s="190"/>
      <c r="P197" s="190"/>
      <c r="Q197" s="190"/>
      <c r="R197" s="190"/>
      <c r="S197" s="190"/>
      <c r="T197" s="190"/>
      <c r="U197" s="190"/>
      <c r="V197" s="190"/>
      <c r="W197" s="190"/>
      <c r="X197" s="190"/>
      <c r="Y197" s="190"/>
      <c r="Z197" s="190"/>
      <c r="AA197" s="190"/>
      <c r="AB197" s="190"/>
    </row>
    <row r="198" ht="15.75" customHeight="1">
      <c r="A198" s="239"/>
      <c r="B198" s="234"/>
      <c r="C198" s="240"/>
      <c r="E198" s="241"/>
      <c r="F198" s="175"/>
      <c r="G198" s="176"/>
      <c r="H198" s="177"/>
      <c r="I198" s="242"/>
      <c r="J198" s="190"/>
      <c r="K198" s="190"/>
      <c r="L198" s="190"/>
      <c r="M198" s="190"/>
      <c r="N198" s="190"/>
      <c r="O198" s="190"/>
      <c r="P198" s="190"/>
      <c r="Q198" s="190"/>
      <c r="R198" s="190"/>
      <c r="S198" s="190"/>
      <c r="T198" s="190"/>
      <c r="U198" s="190"/>
      <c r="V198" s="190"/>
      <c r="W198" s="190"/>
      <c r="X198" s="190"/>
      <c r="Y198" s="190"/>
      <c r="Z198" s="190"/>
      <c r="AA198" s="190"/>
      <c r="AB198" s="190"/>
    </row>
    <row r="199" ht="15.75" customHeight="1">
      <c r="A199" s="239"/>
      <c r="B199" s="234"/>
      <c r="C199" s="240"/>
      <c r="E199" s="241"/>
      <c r="F199" s="175"/>
      <c r="G199" s="176"/>
      <c r="H199" s="177"/>
      <c r="I199" s="242"/>
      <c r="J199" s="190"/>
      <c r="K199" s="190"/>
      <c r="L199" s="190"/>
      <c r="M199" s="190"/>
      <c r="N199" s="190"/>
      <c r="O199" s="190"/>
      <c r="P199" s="190"/>
      <c r="Q199" s="190"/>
      <c r="R199" s="190"/>
      <c r="S199" s="190"/>
      <c r="T199" s="190"/>
      <c r="U199" s="190"/>
      <c r="V199" s="190"/>
      <c r="W199" s="190"/>
      <c r="X199" s="190"/>
      <c r="Y199" s="190"/>
      <c r="Z199" s="190"/>
      <c r="AA199" s="190"/>
      <c r="AB199" s="190"/>
    </row>
    <row r="200" ht="15.75" customHeight="1">
      <c r="A200" s="239"/>
      <c r="B200" s="234"/>
      <c r="C200" s="240"/>
      <c r="E200" s="241"/>
      <c r="F200" s="175"/>
      <c r="G200" s="176"/>
      <c r="H200" s="177"/>
      <c r="I200" s="242"/>
      <c r="J200" s="190"/>
      <c r="K200" s="190"/>
      <c r="L200" s="190"/>
      <c r="M200" s="190"/>
      <c r="N200" s="190"/>
      <c r="O200" s="190"/>
      <c r="P200" s="190"/>
      <c r="Q200" s="190"/>
      <c r="R200" s="190"/>
      <c r="S200" s="190"/>
      <c r="T200" s="190"/>
      <c r="U200" s="190"/>
      <c r="V200" s="190"/>
      <c r="W200" s="190"/>
      <c r="X200" s="190"/>
      <c r="Y200" s="190"/>
      <c r="Z200" s="190"/>
      <c r="AA200" s="190"/>
      <c r="AB200" s="190"/>
    </row>
    <row r="201" ht="15.75" customHeight="1">
      <c r="A201" s="239"/>
      <c r="B201" s="234"/>
      <c r="C201" s="240"/>
      <c r="E201" s="241"/>
      <c r="F201" s="175"/>
      <c r="G201" s="176"/>
      <c r="H201" s="177"/>
      <c r="I201" s="242"/>
      <c r="J201" s="190"/>
      <c r="K201" s="190"/>
      <c r="L201" s="190"/>
      <c r="M201" s="190"/>
      <c r="N201" s="190"/>
      <c r="O201" s="190"/>
      <c r="P201" s="190"/>
      <c r="Q201" s="190"/>
      <c r="R201" s="190"/>
      <c r="S201" s="190"/>
      <c r="T201" s="190"/>
      <c r="U201" s="190"/>
      <c r="V201" s="190"/>
      <c r="W201" s="190"/>
      <c r="X201" s="190"/>
      <c r="Y201" s="190"/>
      <c r="Z201" s="190"/>
      <c r="AA201" s="190"/>
      <c r="AB201" s="190"/>
    </row>
    <row r="202" ht="15.75" customHeight="1">
      <c r="A202" s="239"/>
      <c r="B202" s="234"/>
      <c r="C202" s="240"/>
      <c r="E202" s="241"/>
      <c r="F202" s="175"/>
      <c r="G202" s="176"/>
      <c r="H202" s="177"/>
      <c r="I202" s="242"/>
      <c r="J202" s="190"/>
      <c r="K202" s="190"/>
      <c r="L202" s="190"/>
      <c r="M202" s="190"/>
      <c r="N202" s="190"/>
      <c r="O202" s="190"/>
      <c r="P202" s="190"/>
      <c r="Q202" s="190"/>
      <c r="R202" s="190"/>
      <c r="S202" s="190"/>
      <c r="T202" s="190"/>
      <c r="U202" s="190"/>
      <c r="V202" s="190"/>
      <c r="W202" s="190"/>
      <c r="X202" s="190"/>
      <c r="Y202" s="190"/>
      <c r="Z202" s="190"/>
      <c r="AA202" s="190"/>
      <c r="AB202" s="190"/>
    </row>
    <row r="203" ht="15.75" customHeight="1">
      <c r="A203" s="239"/>
      <c r="B203" s="234"/>
      <c r="C203" s="240"/>
      <c r="E203" s="241"/>
      <c r="F203" s="175"/>
      <c r="G203" s="176"/>
      <c r="H203" s="177"/>
      <c r="I203" s="242"/>
      <c r="J203" s="190"/>
      <c r="K203" s="190"/>
      <c r="L203" s="190"/>
      <c r="M203" s="190"/>
      <c r="N203" s="190"/>
      <c r="O203" s="190"/>
      <c r="P203" s="190"/>
      <c r="Q203" s="190"/>
      <c r="R203" s="190"/>
      <c r="S203" s="190"/>
      <c r="T203" s="190"/>
      <c r="U203" s="190"/>
      <c r="V203" s="190"/>
      <c r="W203" s="190"/>
      <c r="X203" s="190"/>
      <c r="Y203" s="190"/>
      <c r="Z203" s="190"/>
      <c r="AA203" s="190"/>
      <c r="AB203" s="190"/>
    </row>
    <row r="204" ht="15.75" customHeight="1">
      <c r="A204" s="239"/>
      <c r="B204" s="234"/>
      <c r="C204" s="240"/>
      <c r="E204" s="241"/>
      <c r="F204" s="175"/>
      <c r="G204" s="176"/>
      <c r="H204" s="177"/>
      <c r="I204" s="242"/>
      <c r="J204" s="190"/>
      <c r="K204" s="190"/>
      <c r="L204" s="190"/>
      <c r="M204" s="190"/>
      <c r="N204" s="190"/>
      <c r="O204" s="190"/>
      <c r="P204" s="190"/>
      <c r="Q204" s="190"/>
      <c r="R204" s="190"/>
      <c r="S204" s="190"/>
      <c r="T204" s="190"/>
      <c r="U204" s="190"/>
      <c r="V204" s="190"/>
      <c r="W204" s="190"/>
      <c r="X204" s="190"/>
      <c r="Y204" s="190"/>
      <c r="Z204" s="190"/>
      <c r="AA204" s="190"/>
      <c r="AB204" s="190"/>
    </row>
    <row r="205" ht="15.75" customHeight="1">
      <c r="A205" s="239"/>
      <c r="B205" s="234"/>
      <c r="C205" s="240"/>
      <c r="E205" s="241"/>
      <c r="F205" s="175"/>
      <c r="G205" s="176"/>
      <c r="H205" s="177"/>
      <c r="I205" s="242"/>
      <c r="J205" s="190"/>
      <c r="K205" s="190"/>
      <c r="L205" s="190"/>
      <c r="M205" s="190"/>
      <c r="N205" s="190"/>
      <c r="O205" s="190"/>
      <c r="P205" s="190"/>
      <c r="Q205" s="190"/>
      <c r="R205" s="190"/>
      <c r="S205" s="190"/>
      <c r="T205" s="190"/>
      <c r="U205" s="190"/>
      <c r="V205" s="190"/>
      <c r="W205" s="190"/>
      <c r="X205" s="190"/>
      <c r="Y205" s="190"/>
      <c r="Z205" s="190"/>
      <c r="AA205" s="190"/>
      <c r="AB205" s="190"/>
    </row>
    <row r="206" ht="15.75" customHeight="1">
      <c r="A206" s="239"/>
      <c r="B206" s="234"/>
      <c r="C206" s="240"/>
      <c r="E206" s="241"/>
      <c r="F206" s="175"/>
      <c r="G206" s="176"/>
      <c r="H206" s="177"/>
      <c r="I206" s="242"/>
      <c r="J206" s="190"/>
      <c r="K206" s="190"/>
      <c r="L206" s="190"/>
      <c r="M206" s="190"/>
      <c r="N206" s="190"/>
      <c r="O206" s="190"/>
      <c r="P206" s="190"/>
      <c r="Q206" s="190"/>
      <c r="R206" s="190"/>
      <c r="S206" s="190"/>
      <c r="T206" s="190"/>
      <c r="U206" s="190"/>
      <c r="V206" s="190"/>
      <c r="W206" s="190"/>
      <c r="X206" s="190"/>
      <c r="Y206" s="190"/>
      <c r="Z206" s="190"/>
      <c r="AA206" s="190"/>
      <c r="AB206" s="190"/>
    </row>
    <row r="207" ht="15.75" customHeight="1">
      <c r="A207" s="239"/>
      <c r="B207" s="234"/>
      <c r="C207" s="240"/>
      <c r="E207" s="241"/>
      <c r="F207" s="175"/>
      <c r="G207" s="176"/>
      <c r="H207" s="177"/>
      <c r="I207" s="242"/>
      <c r="J207" s="190"/>
      <c r="K207" s="190"/>
      <c r="L207" s="190"/>
      <c r="M207" s="190"/>
      <c r="N207" s="190"/>
      <c r="O207" s="190"/>
      <c r="P207" s="190"/>
      <c r="Q207" s="190"/>
      <c r="R207" s="190"/>
      <c r="S207" s="190"/>
      <c r="T207" s="190"/>
      <c r="U207" s="190"/>
      <c r="V207" s="190"/>
      <c r="W207" s="190"/>
      <c r="X207" s="190"/>
      <c r="Y207" s="190"/>
      <c r="Z207" s="190"/>
      <c r="AA207" s="190"/>
      <c r="AB207" s="190"/>
    </row>
    <row r="208" ht="15.75" customHeight="1">
      <c r="A208" s="239"/>
      <c r="B208" s="234"/>
      <c r="C208" s="240"/>
      <c r="E208" s="241"/>
      <c r="F208" s="175"/>
      <c r="G208" s="176"/>
      <c r="H208" s="177"/>
      <c r="I208" s="242"/>
      <c r="J208" s="190"/>
      <c r="K208" s="190"/>
      <c r="L208" s="190"/>
      <c r="M208" s="190"/>
      <c r="N208" s="190"/>
      <c r="O208" s="190"/>
      <c r="P208" s="190"/>
      <c r="Q208" s="190"/>
      <c r="R208" s="190"/>
      <c r="S208" s="190"/>
      <c r="T208" s="190"/>
      <c r="U208" s="190"/>
      <c r="V208" s="190"/>
      <c r="W208" s="190"/>
      <c r="X208" s="190"/>
      <c r="Y208" s="190"/>
      <c r="Z208" s="190"/>
      <c r="AA208" s="190"/>
      <c r="AB208" s="190"/>
    </row>
    <row r="209" ht="15.75" customHeight="1">
      <c r="A209" s="239"/>
      <c r="B209" s="234"/>
      <c r="C209" s="240"/>
      <c r="E209" s="241"/>
      <c r="F209" s="175"/>
      <c r="G209" s="176"/>
      <c r="H209" s="177"/>
      <c r="I209" s="242"/>
      <c r="J209" s="190"/>
      <c r="K209" s="190"/>
      <c r="L209" s="190"/>
      <c r="M209" s="190"/>
      <c r="N209" s="190"/>
      <c r="O209" s="190"/>
      <c r="P209" s="190"/>
      <c r="Q209" s="190"/>
      <c r="R209" s="190"/>
      <c r="S209" s="190"/>
      <c r="T209" s="190"/>
      <c r="U209" s="190"/>
      <c r="V209" s="190"/>
      <c r="W209" s="190"/>
      <c r="X209" s="190"/>
      <c r="Y209" s="190"/>
      <c r="Z209" s="190"/>
      <c r="AA209" s="190"/>
      <c r="AB209" s="190"/>
    </row>
    <row r="210" ht="15.75" customHeight="1">
      <c r="A210" s="239"/>
      <c r="B210" s="234"/>
      <c r="C210" s="240"/>
      <c r="E210" s="241"/>
      <c r="F210" s="175"/>
      <c r="G210" s="176"/>
      <c r="H210" s="177"/>
      <c r="I210" s="242"/>
      <c r="J210" s="190"/>
      <c r="K210" s="190"/>
      <c r="L210" s="190"/>
      <c r="M210" s="190"/>
      <c r="N210" s="190"/>
      <c r="O210" s="190"/>
      <c r="P210" s="190"/>
      <c r="Q210" s="190"/>
      <c r="R210" s="190"/>
      <c r="S210" s="190"/>
      <c r="T210" s="190"/>
      <c r="U210" s="190"/>
      <c r="V210" s="190"/>
      <c r="W210" s="190"/>
      <c r="X210" s="190"/>
      <c r="Y210" s="190"/>
      <c r="Z210" s="190"/>
      <c r="AA210" s="190"/>
      <c r="AB210" s="190"/>
    </row>
    <row r="211" ht="15.75" customHeight="1">
      <c r="A211" s="239"/>
      <c r="B211" s="234"/>
      <c r="C211" s="240"/>
      <c r="E211" s="241"/>
      <c r="F211" s="175"/>
      <c r="G211" s="176"/>
      <c r="H211" s="177"/>
      <c r="I211" s="242"/>
      <c r="J211" s="190"/>
      <c r="K211" s="190"/>
      <c r="L211" s="190"/>
      <c r="M211" s="190"/>
      <c r="N211" s="190"/>
      <c r="O211" s="190"/>
      <c r="P211" s="190"/>
      <c r="Q211" s="190"/>
      <c r="R211" s="190"/>
      <c r="S211" s="190"/>
      <c r="T211" s="190"/>
      <c r="U211" s="190"/>
      <c r="V211" s="190"/>
      <c r="W211" s="190"/>
      <c r="X211" s="190"/>
      <c r="Y211" s="190"/>
      <c r="Z211" s="190"/>
      <c r="AA211" s="190"/>
      <c r="AB211" s="190"/>
    </row>
    <row r="212" ht="15.75" customHeight="1">
      <c r="A212" s="239"/>
      <c r="B212" s="234"/>
      <c r="C212" s="240"/>
      <c r="E212" s="241"/>
      <c r="F212" s="175"/>
      <c r="G212" s="176"/>
      <c r="H212" s="177"/>
      <c r="I212" s="242"/>
      <c r="J212" s="190"/>
      <c r="K212" s="190"/>
      <c r="L212" s="190"/>
      <c r="M212" s="190"/>
      <c r="N212" s="190"/>
      <c r="O212" s="190"/>
      <c r="P212" s="190"/>
      <c r="Q212" s="190"/>
      <c r="R212" s="190"/>
      <c r="S212" s="190"/>
      <c r="T212" s="190"/>
      <c r="U212" s="190"/>
      <c r="V212" s="190"/>
      <c r="W212" s="190"/>
      <c r="X212" s="190"/>
      <c r="Y212" s="190"/>
      <c r="Z212" s="190"/>
      <c r="AA212" s="190"/>
      <c r="AB212" s="190"/>
    </row>
    <row r="213" ht="15.75" customHeight="1">
      <c r="A213" s="239"/>
      <c r="B213" s="234"/>
      <c r="C213" s="240"/>
      <c r="E213" s="241"/>
      <c r="F213" s="175"/>
      <c r="G213" s="176"/>
      <c r="H213" s="177"/>
      <c r="I213" s="242"/>
      <c r="J213" s="190"/>
      <c r="K213" s="190"/>
      <c r="L213" s="190"/>
      <c r="M213" s="190"/>
      <c r="N213" s="190"/>
      <c r="O213" s="190"/>
      <c r="P213" s="190"/>
      <c r="Q213" s="190"/>
      <c r="R213" s="190"/>
      <c r="S213" s="190"/>
      <c r="T213" s="190"/>
      <c r="U213" s="190"/>
      <c r="V213" s="190"/>
      <c r="W213" s="190"/>
      <c r="X213" s="190"/>
      <c r="Y213" s="190"/>
      <c r="Z213" s="190"/>
      <c r="AA213" s="190"/>
      <c r="AB213" s="190"/>
    </row>
    <row r="214" ht="15.75" customHeight="1">
      <c r="A214" s="239"/>
      <c r="B214" s="234"/>
      <c r="C214" s="240"/>
      <c r="E214" s="241"/>
      <c r="F214" s="175"/>
      <c r="G214" s="176"/>
      <c r="H214" s="177"/>
      <c r="I214" s="242"/>
      <c r="J214" s="190"/>
      <c r="K214" s="190"/>
      <c r="L214" s="190"/>
      <c r="M214" s="190"/>
      <c r="N214" s="190"/>
      <c r="O214" s="190"/>
      <c r="P214" s="190"/>
      <c r="Q214" s="190"/>
      <c r="R214" s="190"/>
      <c r="S214" s="190"/>
      <c r="T214" s="190"/>
      <c r="U214" s="190"/>
      <c r="V214" s="190"/>
      <c r="W214" s="190"/>
      <c r="X214" s="190"/>
      <c r="Y214" s="190"/>
      <c r="Z214" s="190"/>
      <c r="AA214" s="190"/>
      <c r="AB214" s="190"/>
    </row>
    <row r="215" ht="15.75" customHeight="1">
      <c r="A215" s="239"/>
      <c r="B215" s="234"/>
      <c r="C215" s="240"/>
      <c r="E215" s="241"/>
      <c r="F215" s="175"/>
      <c r="G215" s="176"/>
      <c r="H215" s="177"/>
      <c r="I215" s="242"/>
      <c r="J215" s="190"/>
      <c r="K215" s="190"/>
      <c r="L215" s="190"/>
      <c r="M215" s="190"/>
      <c r="N215" s="190"/>
      <c r="O215" s="190"/>
      <c r="P215" s="190"/>
      <c r="Q215" s="190"/>
      <c r="R215" s="190"/>
      <c r="S215" s="190"/>
      <c r="T215" s="190"/>
      <c r="U215" s="190"/>
      <c r="V215" s="190"/>
      <c r="W215" s="190"/>
      <c r="X215" s="190"/>
      <c r="Y215" s="190"/>
      <c r="Z215" s="190"/>
      <c r="AA215" s="190"/>
      <c r="AB215" s="190"/>
    </row>
    <row r="216" ht="15.75" customHeight="1">
      <c r="A216" s="239"/>
      <c r="B216" s="234"/>
      <c r="C216" s="240"/>
      <c r="E216" s="241"/>
      <c r="F216" s="175"/>
      <c r="G216" s="176"/>
      <c r="H216" s="177"/>
      <c r="I216" s="242"/>
      <c r="J216" s="190"/>
      <c r="K216" s="190"/>
      <c r="L216" s="190"/>
      <c r="M216" s="190"/>
      <c r="N216" s="190"/>
      <c r="O216" s="190"/>
      <c r="P216" s="190"/>
      <c r="Q216" s="190"/>
      <c r="R216" s="190"/>
      <c r="S216" s="190"/>
      <c r="T216" s="190"/>
      <c r="U216" s="190"/>
      <c r="V216" s="190"/>
      <c r="W216" s="190"/>
      <c r="X216" s="190"/>
      <c r="Y216" s="190"/>
      <c r="Z216" s="190"/>
      <c r="AA216" s="190"/>
      <c r="AB216" s="190"/>
    </row>
    <row r="217" ht="15.75" customHeight="1">
      <c r="A217" s="239"/>
      <c r="B217" s="234"/>
      <c r="C217" s="240"/>
      <c r="E217" s="241"/>
      <c r="F217" s="175"/>
      <c r="G217" s="176"/>
      <c r="H217" s="177"/>
      <c r="I217" s="242"/>
      <c r="J217" s="190"/>
      <c r="K217" s="190"/>
      <c r="L217" s="190"/>
      <c r="M217" s="190"/>
      <c r="N217" s="190"/>
      <c r="O217" s="190"/>
      <c r="P217" s="190"/>
      <c r="Q217" s="190"/>
      <c r="R217" s="190"/>
      <c r="S217" s="190"/>
      <c r="T217" s="190"/>
      <c r="U217" s="190"/>
      <c r="V217" s="190"/>
      <c r="W217" s="190"/>
      <c r="X217" s="190"/>
      <c r="Y217" s="190"/>
      <c r="Z217" s="190"/>
      <c r="AA217" s="190"/>
      <c r="AB217" s="190"/>
    </row>
    <row r="218" ht="15.75" customHeight="1">
      <c r="A218" s="239"/>
      <c r="B218" s="234"/>
      <c r="C218" s="240"/>
      <c r="E218" s="241"/>
      <c r="F218" s="175"/>
      <c r="G218" s="176"/>
      <c r="H218" s="177"/>
      <c r="I218" s="242"/>
      <c r="J218" s="190"/>
      <c r="K218" s="190"/>
      <c r="L218" s="190"/>
      <c r="M218" s="190"/>
      <c r="N218" s="190"/>
      <c r="O218" s="190"/>
      <c r="P218" s="190"/>
      <c r="Q218" s="190"/>
      <c r="R218" s="190"/>
      <c r="S218" s="190"/>
      <c r="T218" s="190"/>
      <c r="U218" s="190"/>
      <c r="V218" s="190"/>
      <c r="W218" s="190"/>
      <c r="X218" s="190"/>
      <c r="Y218" s="190"/>
      <c r="Z218" s="190"/>
      <c r="AA218" s="190"/>
      <c r="AB218" s="190"/>
    </row>
    <row r="219" ht="15.75" customHeight="1">
      <c r="A219" s="239"/>
      <c r="B219" s="234"/>
      <c r="C219" s="240"/>
      <c r="E219" s="241"/>
      <c r="F219" s="175"/>
      <c r="G219" s="176"/>
      <c r="H219" s="177"/>
      <c r="I219" s="242"/>
      <c r="J219" s="190"/>
      <c r="K219" s="190"/>
      <c r="L219" s="190"/>
      <c r="M219" s="190"/>
      <c r="N219" s="190"/>
      <c r="O219" s="190"/>
      <c r="P219" s="190"/>
      <c r="Q219" s="190"/>
      <c r="R219" s="190"/>
      <c r="S219" s="190"/>
      <c r="T219" s="190"/>
      <c r="U219" s="190"/>
      <c r="V219" s="190"/>
      <c r="W219" s="190"/>
      <c r="X219" s="190"/>
      <c r="Y219" s="190"/>
      <c r="Z219" s="190"/>
      <c r="AA219" s="190"/>
      <c r="AB219" s="190"/>
    </row>
    <row r="220" ht="15.75" customHeight="1">
      <c r="A220" s="239"/>
      <c r="B220" s="234"/>
      <c r="C220" s="240"/>
      <c r="E220" s="241"/>
      <c r="F220" s="175"/>
      <c r="G220" s="176"/>
      <c r="H220" s="177"/>
      <c r="I220" s="242"/>
      <c r="J220" s="190"/>
      <c r="K220" s="190"/>
      <c r="L220" s="190"/>
      <c r="M220" s="190"/>
      <c r="N220" s="190"/>
      <c r="O220" s="190"/>
      <c r="P220" s="190"/>
      <c r="Q220" s="190"/>
      <c r="R220" s="190"/>
      <c r="S220" s="190"/>
      <c r="T220" s="190"/>
      <c r="U220" s="190"/>
      <c r="V220" s="190"/>
      <c r="W220" s="190"/>
      <c r="X220" s="190"/>
      <c r="Y220" s="190"/>
      <c r="Z220" s="190"/>
      <c r="AA220" s="190"/>
      <c r="AB220" s="190"/>
    </row>
    <row r="221" ht="15.75" customHeight="1">
      <c r="A221" s="239"/>
      <c r="B221" s="234"/>
      <c r="C221" s="240"/>
      <c r="E221" s="241"/>
      <c r="F221" s="175"/>
      <c r="G221" s="176"/>
      <c r="H221" s="177"/>
      <c r="I221" s="242"/>
      <c r="J221" s="190"/>
      <c r="K221" s="190"/>
      <c r="L221" s="190"/>
      <c r="M221" s="190"/>
      <c r="N221" s="190"/>
      <c r="O221" s="190"/>
      <c r="P221" s="190"/>
      <c r="Q221" s="190"/>
      <c r="R221" s="190"/>
      <c r="S221" s="190"/>
      <c r="T221" s="190"/>
      <c r="U221" s="190"/>
      <c r="V221" s="190"/>
      <c r="W221" s="190"/>
      <c r="X221" s="190"/>
      <c r="Y221" s="190"/>
      <c r="Z221" s="190"/>
      <c r="AA221" s="190"/>
      <c r="AB221" s="190"/>
    </row>
    <row r="222" ht="15.75" customHeight="1">
      <c r="A222" s="239"/>
      <c r="B222" s="234"/>
      <c r="C222" s="240"/>
      <c r="E222" s="241"/>
      <c r="F222" s="175"/>
      <c r="G222" s="176"/>
      <c r="H222" s="177"/>
      <c r="I222" s="242"/>
      <c r="J222" s="190"/>
      <c r="K222" s="190"/>
      <c r="L222" s="190"/>
      <c r="M222" s="190"/>
      <c r="N222" s="190"/>
      <c r="O222" s="190"/>
      <c r="P222" s="190"/>
      <c r="Q222" s="190"/>
      <c r="R222" s="190"/>
      <c r="S222" s="190"/>
      <c r="T222" s="190"/>
      <c r="U222" s="190"/>
      <c r="V222" s="190"/>
      <c r="W222" s="190"/>
      <c r="X222" s="190"/>
      <c r="Y222" s="190"/>
      <c r="Z222" s="190"/>
      <c r="AA222" s="190"/>
      <c r="AB222" s="190"/>
    </row>
    <row r="223" ht="15.75" customHeight="1">
      <c r="A223" s="239"/>
      <c r="B223" s="234"/>
      <c r="C223" s="240"/>
      <c r="E223" s="241"/>
      <c r="F223" s="175"/>
      <c r="G223" s="176"/>
      <c r="H223" s="177"/>
      <c r="I223" s="242"/>
      <c r="J223" s="190"/>
      <c r="K223" s="190"/>
      <c r="L223" s="190"/>
      <c r="M223" s="190"/>
      <c r="N223" s="190"/>
      <c r="O223" s="190"/>
      <c r="P223" s="190"/>
      <c r="Q223" s="190"/>
      <c r="R223" s="190"/>
      <c r="S223" s="190"/>
      <c r="T223" s="190"/>
      <c r="U223" s="190"/>
      <c r="V223" s="190"/>
      <c r="W223" s="190"/>
      <c r="X223" s="190"/>
      <c r="Y223" s="190"/>
      <c r="Z223" s="190"/>
      <c r="AA223" s="190"/>
      <c r="AB223" s="190"/>
    </row>
    <row r="224" ht="15.75" customHeight="1">
      <c r="A224" s="239"/>
      <c r="B224" s="234"/>
      <c r="C224" s="240"/>
      <c r="E224" s="241"/>
      <c r="F224" s="175"/>
      <c r="G224" s="176"/>
      <c r="H224" s="177"/>
      <c r="I224" s="242"/>
      <c r="J224" s="190"/>
      <c r="K224" s="190"/>
      <c r="L224" s="190"/>
      <c r="M224" s="190"/>
      <c r="N224" s="190"/>
      <c r="O224" s="190"/>
      <c r="P224" s="190"/>
      <c r="Q224" s="190"/>
      <c r="R224" s="190"/>
      <c r="S224" s="190"/>
      <c r="T224" s="190"/>
      <c r="U224" s="190"/>
      <c r="V224" s="190"/>
      <c r="W224" s="190"/>
      <c r="X224" s="190"/>
      <c r="Y224" s="190"/>
      <c r="Z224" s="190"/>
      <c r="AA224" s="190"/>
      <c r="AB224" s="190"/>
    </row>
    <row r="225" ht="15.75" customHeight="1">
      <c r="A225" s="239"/>
      <c r="B225" s="234"/>
      <c r="C225" s="240"/>
      <c r="E225" s="241"/>
      <c r="F225" s="175"/>
      <c r="G225" s="176"/>
      <c r="H225" s="177"/>
      <c r="I225" s="242"/>
      <c r="J225" s="190"/>
      <c r="K225" s="190"/>
      <c r="L225" s="190"/>
      <c r="M225" s="190"/>
      <c r="N225" s="190"/>
      <c r="O225" s="190"/>
      <c r="P225" s="190"/>
      <c r="Q225" s="190"/>
      <c r="R225" s="190"/>
      <c r="S225" s="190"/>
      <c r="T225" s="190"/>
      <c r="U225" s="190"/>
      <c r="V225" s="190"/>
      <c r="W225" s="190"/>
      <c r="X225" s="190"/>
      <c r="Y225" s="190"/>
      <c r="Z225" s="190"/>
      <c r="AA225" s="190"/>
      <c r="AB225" s="190"/>
    </row>
    <row r="226" ht="15.75" customHeight="1">
      <c r="A226" s="14"/>
      <c r="B226" s="243"/>
      <c r="C226" s="244"/>
      <c r="E226" s="245"/>
      <c r="F226" s="246"/>
      <c r="G226" s="247"/>
      <c r="H226" s="248"/>
      <c r="I226" s="249"/>
    </row>
    <row r="227" ht="15.75" customHeight="1">
      <c r="A227" s="14"/>
      <c r="C227" s="250"/>
    </row>
    <row r="228" ht="15.75" customHeight="1">
      <c r="A228" s="14"/>
      <c r="C228" s="250"/>
    </row>
    <row r="229" ht="15.75" customHeight="1">
      <c r="A229" s="14"/>
      <c r="C229" s="250"/>
    </row>
    <row r="230" ht="15.75" customHeight="1">
      <c r="A230" s="14"/>
      <c r="C230" s="250"/>
    </row>
    <row r="231" ht="15.75" customHeight="1">
      <c r="A231" s="14"/>
      <c r="C231" s="250"/>
    </row>
    <row r="232" ht="15.75" customHeight="1">
      <c r="A232" s="14"/>
      <c r="C232" s="250"/>
    </row>
    <row r="233" ht="15.75" customHeight="1">
      <c r="A233" s="14"/>
      <c r="C233" s="250"/>
    </row>
    <row r="234" ht="15.75" customHeight="1">
      <c r="A234" s="251"/>
    </row>
    <row r="235" ht="15.75" customHeight="1">
      <c r="A235" s="251"/>
    </row>
    <row r="236" ht="15.75" customHeight="1">
      <c r="A236" s="251"/>
    </row>
    <row r="237" ht="15.75" customHeight="1">
      <c r="A237" s="251"/>
    </row>
    <row r="238" ht="15.75" customHeight="1">
      <c r="A238" s="251"/>
    </row>
    <row r="239" ht="15.75" customHeight="1">
      <c r="A239" s="251"/>
    </row>
    <row r="240" ht="15.75" customHeight="1">
      <c r="A240" s="251"/>
    </row>
    <row r="241" ht="15.75" customHeight="1">
      <c r="A241" s="251"/>
    </row>
    <row r="242" ht="15.75" customHeight="1">
      <c r="A242" s="251"/>
    </row>
    <row r="243" ht="15.75" customHeight="1">
      <c r="A243" s="251"/>
    </row>
    <row r="244" ht="15.75" customHeight="1">
      <c r="A244" s="251"/>
    </row>
    <row r="245" ht="15.75" customHeight="1">
      <c r="A245" s="251"/>
    </row>
    <row r="246" ht="15.75" customHeight="1">
      <c r="A246" s="251"/>
    </row>
    <row r="247" ht="15.75" customHeight="1">
      <c r="A247" s="251"/>
    </row>
    <row r="248" ht="15.75" customHeight="1">
      <c r="A248" s="251"/>
    </row>
    <row r="249" ht="15.75" customHeight="1">
      <c r="A249" s="251"/>
    </row>
    <row r="250" ht="15.75" customHeight="1">
      <c r="A250" s="251"/>
    </row>
    <row r="251" ht="15.75" customHeight="1">
      <c r="A251" s="251"/>
    </row>
    <row r="252" ht="15.75" customHeight="1">
      <c r="A252" s="251"/>
    </row>
    <row r="253" ht="15.75" customHeight="1">
      <c r="A253" s="251"/>
    </row>
    <row r="254" ht="15.75" customHeight="1">
      <c r="A254" s="251"/>
    </row>
    <row r="255" ht="15.75" customHeight="1">
      <c r="A255" s="251"/>
    </row>
    <row r="256" ht="15.75" customHeight="1">
      <c r="A256" s="251"/>
    </row>
    <row r="257" ht="15.75" customHeight="1">
      <c r="A257" s="251"/>
    </row>
    <row r="258" ht="15.75" customHeight="1">
      <c r="A258" s="251"/>
    </row>
    <row r="259" ht="15.75" customHeight="1">
      <c r="A259" s="251"/>
    </row>
    <row r="260" ht="15.75" customHeight="1">
      <c r="A260" s="251"/>
    </row>
    <row r="261" ht="15.75" customHeight="1">
      <c r="A261" s="251"/>
    </row>
    <row r="262" ht="15.75" customHeight="1">
      <c r="A262" s="251"/>
    </row>
    <row r="263" ht="15.75" customHeight="1">
      <c r="A263" s="251"/>
    </row>
    <row r="264" ht="15.75" customHeight="1">
      <c r="A264" s="251"/>
    </row>
    <row r="265" ht="15.75" customHeight="1">
      <c r="A265" s="251"/>
    </row>
    <row r="266" ht="15.75" customHeight="1">
      <c r="A266" s="251"/>
    </row>
    <row r="267" ht="15.75" customHeight="1">
      <c r="A267" s="251"/>
    </row>
    <row r="268" ht="15.75" customHeight="1">
      <c r="A268" s="251"/>
    </row>
    <row r="269" ht="15.75" customHeight="1">
      <c r="A269" s="251"/>
    </row>
    <row r="270" ht="15.75" customHeight="1">
      <c r="A270" s="251"/>
    </row>
    <row r="271" ht="15.75" customHeight="1">
      <c r="A271" s="251"/>
    </row>
    <row r="272" ht="15.75" customHeight="1">
      <c r="A272" s="251"/>
    </row>
    <row r="273" ht="15.75" customHeight="1">
      <c r="A273" s="251"/>
    </row>
    <row r="274" ht="15.75" customHeight="1">
      <c r="A274" s="251"/>
    </row>
    <row r="275" ht="15.75" customHeight="1">
      <c r="A275" s="251"/>
    </row>
    <row r="276" ht="15.75" customHeight="1">
      <c r="A276" s="251"/>
    </row>
    <row r="277" ht="15.75" customHeight="1">
      <c r="A277" s="251"/>
    </row>
    <row r="278" ht="15.75" customHeight="1">
      <c r="A278" s="251"/>
    </row>
    <row r="279" ht="15.75" customHeight="1">
      <c r="A279" s="251"/>
    </row>
    <row r="280" ht="15.75" customHeight="1">
      <c r="A280" s="251"/>
    </row>
    <row r="281" ht="15.75" customHeight="1">
      <c r="A281" s="251"/>
    </row>
    <row r="282" ht="15.75" customHeight="1">
      <c r="A282" s="251"/>
    </row>
    <row r="283" ht="15.75" customHeight="1">
      <c r="A283" s="251"/>
    </row>
    <row r="284" ht="15.75" customHeight="1">
      <c r="A284" s="251"/>
    </row>
    <row r="285" ht="15.75" customHeight="1">
      <c r="A285" s="251"/>
    </row>
    <row r="286" ht="15.75" customHeight="1">
      <c r="A286" s="251"/>
    </row>
    <row r="287" ht="15.75" customHeight="1">
      <c r="A287" s="251"/>
    </row>
    <row r="288" ht="15.75" customHeight="1">
      <c r="A288" s="251"/>
    </row>
    <row r="289" ht="15.75" customHeight="1">
      <c r="A289" s="251"/>
    </row>
    <row r="290" ht="15.75" customHeight="1">
      <c r="A290" s="251"/>
    </row>
    <row r="291" ht="15.75" customHeight="1">
      <c r="A291" s="251"/>
    </row>
    <row r="292" ht="15.75" customHeight="1">
      <c r="A292" s="251"/>
    </row>
    <row r="293" ht="15.75" customHeight="1">
      <c r="A293" s="251"/>
    </row>
    <row r="294" ht="15.75" customHeight="1">
      <c r="A294" s="251"/>
    </row>
    <row r="295" ht="15.75" customHeight="1">
      <c r="A295" s="251"/>
    </row>
    <row r="296" ht="15.75" customHeight="1">
      <c r="A296" s="251"/>
    </row>
    <row r="297" ht="15.75" customHeight="1">
      <c r="A297" s="251"/>
    </row>
    <row r="298" ht="15.75" customHeight="1">
      <c r="A298" s="251"/>
    </row>
    <row r="299" ht="15.75" customHeight="1">
      <c r="A299" s="251"/>
    </row>
    <row r="300" ht="15.75" customHeight="1">
      <c r="A300" s="251"/>
    </row>
    <row r="301" ht="15.75" customHeight="1">
      <c r="A301" s="251"/>
    </row>
    <row r="302" ht="15.75" customHeight="1">
      <c r="A302" s="251"/>
    </row>
    <row r="303" ht="15.75" customHeight="1">
      <c r="A303" s="251"/>
    </row>
    <row r="304" ht="15.75" customHeight="1">
      <c r="A304" s="251"/>
    </row>
    <row r="305" ht="15.75" customHeight="1">
      <c r="A305" s="251"/>
    </row>
    <row r="306" ht="15.75" customHeight="1">
      <c r="A306" s="251"/>
    </row>
    <row r="307" ht="15.75" customHeight="1">
      <c r="A307" s="251"/>
    </row>
    <row r="308" ht="15.75" customHeight="1">
      <c r="A308" s="251"/>
    </row>
    <row r="309" ht="15.75" customHeight="1">
      <c r="A309" s="251"/>
    </row>
    <row r="310" ht="15.75" customHeight="1">
      <c r="A310" s="251"/>
    </row>
    <row r="311" ht="15.75" customHeight="1">
      <c r="A311" s="251"/>
    </row>
    <row r="312" ht="15.75" customHeight="1">
      <c r="A312" s="251"/>
    </row>
    <row r="313" ht="15.75" customHeight="1">
      <c r="A313" s="251"/>
    </row>
    <row r="314" ht="15.75" customHeight="1">
      <c r="A314" s="251"/>
    </row>
    <row r="315" ht="15.75" customHeight="1">
      <c r="A315" s="251"/>
    </row>
    <row r="316" ht="15.75" customHeight="1">
      <c r="A316" s="251"/>
    </row>
    <row r="317" ht="15.75" customHeight="1">
      <c r="A317" s="251"/>
    </row>
    <row r="318" ht="15.75" customHeight="1">
      <c r="A318" s="251"/>
    </row>
    <row r="319" ht="15.75" customHeight="1">
      <c r="A319" s="251"/>
    </row>
    <row r="320" ht="15.75" customHeight="1">
      <c r="A320" s="251"/>
    </row>
    <row r="321" ht="15.75" customHeight="1">
      <c r="A321" s="251"/>
    </row>
    <row r="322" ht="15.75" customHeight="1">
      <c r="A322" s="251"/>
    </row>
    <row r="323" ht="15.75" customHeight="1">
      <c r="A323" s="251"/>
    </row>
    <row r="324" ht="15.75" customHeight="1">
      <c r="A324" s="251"/>
    </row>
    <row r="325" ht="15.75" customHeight="1">
      <c r="A325" s="251"/>
    </row>
    <row r="326" ht="15.75" customHeight="1">
      <c r="A326" s="251"/>
    </row>
    <row r="327" ht="15.75" customHeight="1">
      <c r="A327" s="251"/>
    </row>
    <row r="328" ht="15.75" customHeight="1">
      <c r="A328" s="251"/>
    </row>
    <row r="329" ht="15.75" customHeight="1">
      <c r="A329" s="251"/>
    </row>
    <row r="330" ht="15.75" customHeight="1">
      <c r="A330" s="251"/>
    </row>
    <row r="331" ht="15.75" customHeight="1">
      <c r="A331" s="251"/>
    </row>
    <row r="332" ht="15.75" customHeight="1">
      <c r="A332" s="251"/>
    </row>
    <row r="333" ht="15.75" customHeight="1">
      <c r="A333" s="251"/>
    </row>
    <row r="334" ht="15.75" customHeight="1">
      <c r="A334" s="251"/>
    </row>
    <row r="335" ht="15.75" customHeight="1">
      <c r="A335" s="251"/>
    </row>
    <row r="336" ht="15.75" customHeight="1">
      <c r="A336" s="251"/>
    </row>
    <row r="337" ht="15.75" customHeight="1">
      <c r="A337" s="251"/>
    </row>
    <row r="338" ht="15.75" customHeight="1">
      <c r="A338" s="251"/>
    </row>
    <row r="339" ht="15.75" customHeight="1">
      <c r="A339" s="251"/>
    </row>
    <row r="340" ht="15.75" customHeight="1">
      <c r="A340" s="251"/>
    </row>
    <row r="341" ht="15.75" customHeight="1">
      <c r="A341" s="251"/>
    </row>
    <row r="342" ht="15.75" customHeight="1">
      <c r="A342" s="251"/>
    </row>
    <row r="343" ht="15.75" customHeight="1">
      <c r="A343" s="251"/>
    </row>
    <row r="344" ht="15.75" customHeight="1">
      <c r="A344" s="251"/>
    </row>
    <row r="345" ht="15.75" customHeight="1">
      <c r="A345" s="251"/>
    </row>
    <row r="346" ht="15.75" customHeight="1">
      <c r="A346" s="251"/>
    </row>
    <row r="347" ht="15.75" customHeight="1">
      <c r="A347" s="251"/>
    </row>
    <row r="348" ht="15.75" customHeight="1">
      <c r="A348" s="251"/>
    </row>
    <row r="349" ht="15.75" customHeight="1">
      <c r="A349" s="251"/>
    </row>
    <row r="350" ht="15.75" customHeight="1">
      <c r="A350" s="251"/>
    </row>
    <row r="351" ht="15.75" customHeight="1">
      <c r="A351" s="251"/>
    </row>
    <row r="352" ht="15.75" customHeight="1">
      <c r="A352" s="251"/>
    </row>
    <row r="353" ht="15.75" customHeight="1">
      <c r="A353" s="251"/>
    </row>
    <row r="354" ht="15.75" customHeight="1">
      <c r="A354" s="251"/>
    </row>
    <row r="355" ht="15.75" customHeight="1">
      <c r="A355" s="251"/>
    </row>
    <row r="356" ht="15.75" customHeight="1">
      <c r="A356" s="251"/>
    </row>
    <row r="357" ht="15.75" customHeight="1">
      <c r="A357" s="251"/>
    </row>
    <row r="358" ht="15.75" customHeight="1">
      <c r="A358" s="251"/>
    </row>
    <row r="359" ht="15.75" customHeight="1">
      <c r="A359" s="251"/>
    </row>
    <row r="360" ht="15.75" customHeight="1">
      <c r="A360" s="251"/>
    </row>
    <row r="361" ht="15.75" customHeight="1">
      <c r="A361" s="251"/>
    </row>
    <row r="362" ht="15.75" customHeight="1">
      <c r="A362" s="251"/>
    </row>
    <row r="363" ht="15.75" customHeight="1">
      <c r="A363" s="251"/>
    </row>
    <row r="364" ht="15.75" customHeight="1">
      <c r="A364" s="251"/>
    </row>
    <row r="365" ht="15.75" customHeight="1">
      <c r="A365" s="251"/>
    </row>
    <row r="366" ht="15.75" customHeight="1">
      <c r="A366" s="251"/>
    </row>
    <row r="367" ht="15.75" customHeight="1">
      <c r="A367" s="251"/>
    </row>
    <row r="368" ht="15.75" customHeight="1">
      <c r="A368" s="251"/>
    </row>
    <row r="369" ht="15.75" customHeight="1">
      <c r="A369" s="251"/>
    </row>
    <row r="370" ht="15.75" customHeight="1">
      <c r="A370" s="251"/>
    </row>
    <row r="371" ht="15.75" customHeight="1">
      <c r="A371" s="251"/>
    </row>
    <row r="372" ht="15.75" customHeight="1">
      <c r="A372" s="251"/>
    </row>
    <row r="373" ht="15.75" customHeight="1">
      <c r="A373" s="251"/>
    </row>
    <row r="374" ht="15.75" customHeight="1">
      <c r="A374" s="251"/>
    </row>
    <row r="375" ht="15.75" customHeight="1">
      <c r="A375" s="251"/>
    </row>
    <row r="376" ht="15.75" customHeight="1">
      <c r="A376" s="251"/>
    </row>
    <row r="377" ht="15.75" customHeight="1">
      <c r="A377" s="251"/>
    </row>
    <row r="378" ht="15.75" customHeight="1">
      <c r="A378" s="251"/>
    </row>
    <row r="379" ht="15.75" customHeight="1">
      <c r="A379" s="251"/>
    </row>
    <row r="380" ht="15.75" customHeight="1">
      <c r="A380" s="251"/>
    </row>
    <row r="381" ht="15.75" customHeight="1">
      <c r="A381" s="251"/>
    </row>
    <row r="382" ht="15.75" customHeight="1">
      <c r="A382" s="251"/>
    </row>
    <row r="383" ht="15.75" customHeight="1">
      <c r="A383" s="251"/>
    </row>
    <row r="384" ht="15.75" customHeight="1">
      <c r="A384" s="251"/>
    </row>
    <row r="385" ht="15.75" customHeight="1">
      <c r="A385" s="251"/>
    </row>
    <row r="386" ht="15.75" customHeight="1">
      <c r="A386" s="251"/>
    </row>
    <row r="387" ht="15.75" customHeight="1">
      <c r="A387" s="251"/>
    </row>
    <row r="388" ht="15.75" customHeight="1">
      <c r="A388" s="251"/>
    </row>
    <row r="389" ht="15.75" customHeight="1">
      <c r="A389" s="251"/>
    </row>
    <row r="390" ht="15.75" customHeight="1">
      <c r="A390" s="251"/>
    </row>
    <row r="391" ht="15.75" customHeight="1">
      <c r="A391" s="251"/>
    </row>
    <row r="392" ht="15.75" customHeight="1">
      <c r="A392" s="251"/>
    </row>
    <row r="393" ht="15.75" customHeight="1">
      <c r="A393" s="251"/>
    </row>
    <row r="394" ht="15.75" customHeight="1">
      <c r="A394" s="251"/>
    </row>
    <row r="395" ht="15.75" customHeight="1">
      <c r="A395" s="251"/>
    </row>
    <row r="396" ht="15.75" customHeight="1">
      <c r="A396" s="251"/>
    </row>
    <row r="397" ht="15.75" customHeight="1">
      <c r="A397" s="251"/>
    </row>
    <row r="398" ht="15.75" customHeight="1">
      <c r="A398" s="251"/>
    </row>
    <row r="399" ht="15.75" customHeight="1">
      <c r="A399" s="251"/>
    </row>
    <row r="400" ht="15.75" customHeight="1">
      <c r="A400" s="251"/>
    </row>
    <row r="401" ht="15.75" customHeight="1">
      <c r="A401" s="251"/>
    </row>
    <row r="402" ht="15.75" customHeight="1">
      <c r="A402" s="251"/>
    </row>
    <row r="403" ht="15.75" customHeight="1">
      <c r="A403" s="251"/>
    </row>
    <row r="404" ht="15.75" customHeight="1">
      <c r="A404" s="251"/>
    </row>
    <row r="405" ht="15.75" customHeight="1">
      <c r="A405" s="251"/>
    </row>
    <row r="406" ht="15.75" customHeight="1">
      <c r="A406" s="251"/>
    </row>
    <row r="407" ht="15.75" customHeight="1">
      <c r="A407" s="251"/>
    </row>
    <row r="408" ht="15.75" customHeight="1">
      <c r="A408" s="251"/>
    </row>
    <row r="409" ht="15.75" customHeight="1">
      <c r="A409" s="251"/>
    </row>
    <row r="410" ht="15.75" customHeight="1">
      <c r="A410" s="251"/>
    </row>
    <row r="411" ht="15.75" customHeight="1">
      <c r="A411" s="251"/>
    </row>
    <row r="412" ht="15.75" customHeight="1">
      <c r="A412" s="251"/>
    </row>
    <row r="413" ht="15.75" customHeight="1">
      <c r="A413" s="251"/>
    </row>
    <row r="414" ht="15.75" customHeight="1">
      <c r="A414" s="251"/>
    </row>
    <row r="415" ht="15.75" customHeight="1">
      <c r="A415" s="251"/>
    </row>
    <row r="416" ht="15.75" customHeight="1">
      <c r="A416" s="251"/>
    </row>
    <row r="417" ht="15.75" customHeight="1">
      <c r="A417" s="251"/>
    </row>
    <row r="418" ht="15.75" customHeight="1">
      <c r="A418" s="251"/>
    </row>
    <row r="419" ht="15.75" customHeight="1">
      <c r="A419" s="251"/>
    </row>
    <row r="420" ht="15.75" customHeight="1">
      <c r="A420" s="251"/>
    </row>
    <row r="421" ht="15.75" customHeight="1">
      <c r="A421" s="251"/>
    </row>
    <row r="422" ht="15.75" customHeight="1">
      <c r="A422" s="251"/>
    </row>
    <row r="423" ht="15.75" customHeight="1">
      <c r="A423" s="251"/>
    </row>
    <row r="424" ht="15.75" customHeight="1">
      <c r="A424" s="251"/>
    </row>
    <row r="425" ht="15.75" customHeight="1">
      <c r="A425" s="251"/>
    </row>
    <row r="426" ht="15.75" customHeight="1">
      <c r="A426" s="251"/>
    </row>
    <row r="427" ht="15.75" customHeight="1">
      <c r="A427" s="251"/>
    </row>
    <row r="428" ht="15.75" customHeight="1">
      <c r="A428" s="251"/>
    </row>
    <row r="429" ht="15.75" customHeight="1">
      <c r="A429" s="251"/>
    </row>
    <row r="430" ht="15.75" customHeight="1">
      <c r="A430" s="251"/>
    </row>
    <row r="431" ht="15.75" customHeight="1">
      <c r="A431" s="251"/>
    </row>
    <row r="432" ht="15.75" customHeight="1">
      <c r="A432" s="251"/>
    </row>
    <row r="433" ht="15.75" customHeight="1">
      <c r="A433" s="251"/>
    </row>
    <row r="434" ht="15.75" customHeight="1">
      <c r="A434" s="251"/>
    </row>
    <row r="435" ht="15.75" customHeight="1">
      <c r="A435" s="251"/>
    </row>
    <row r="436" ht="15.75" customHeight="1">
      <c r="A436" s="251"/>
    </row>
    <row r="437" ht="15.75" customHeight="1">
      <c r="A437" s="251"/>
    </row>
    <row r="438" ht="15.75" customHeight="1">
      <c r="A438" s="251"/>
    </row>
    <row r="439" ht="15.75" customHeight="1">
      <c r="A439" s="251"/>
    </row>
    <row r="440" ht="15.75" customHeight="1">
      <c r="A440" s="251"/>
    </row>
    <row r="441" ht="15.75" customHeight="1">
      <c r="A441" s="251"/>
    </row>
    <row r="442" ht="15.75" customHeight="1">
      <c r="A442" s="251"/>
    </row>
    <row r="443" ht="15.75" customHeight="1">
      <c r="A443" s="251"/>
    </row>
    <row r="444" ht="15.75" customHeight="1">
      <c r="A444" s="251"/>
    </row>
    <row r="445" ht="15.75" customHeight="1">
      <c r="A445" s="251"/>
    </row>
    <row r="446" ht="15.75" customHeight="1">
      <c r="A446" s="251"/>
    </row>
    <row r="447" ht="15.75" customHeight="1">
      <c r="A447" s="251"/>
    </row>
    <row r="448" ht="15.75" customHeight="1">
      <c r="A448" s="251"/>
    </row>
    <row r="449" ht="15.75" customHeight="1">
      <c r="A449" s="251"/>
    </row>
    <row r="450" ht="15.75" customHeight="1">
      <c r="A450" s="251"/>
    </row>
    <row r="451" ht="15.75" customHeight="1">
      <c r="A451" s="251"/>
    </row>
    <row r="452" ht="15.75" customHeight="1">
      <c r="A452" s="251"/>
    </row>
    <row r="453" ht="15.75" customHeight="1">
      <c r="A453" s="251"/>
    </row>
    <row r="454" ht="15.75" customHeight="1">
      <c r="A454" s="251"/>
    </row>
    <row r="455" ht="15.75" customHeight="1">
      <c r="A455" s="251"/>
    </row>
    <row r="456" ht="15.75" customHeight="1">
      <c r="A456" s="251"/>
    </row>
    <row r="457" ht="15.75" customHeight="1">
      <c r="A457" s="251"/>
    </row>
    <row r="458" ht="15.75" customHeight="1">
      <c r="A458" s="251"/>
    </row>
    <row r="459" ht="15.75" customHeight="1">
      <c r="A459" s="251"/>
    </row>
    <row r="460" ht="15.75" customHeight="1">
      <c r="A460" s="251"/>
    </row>
    <row r="461" ht="15.75" customHeight="1">
      <c r="A461" s="251"/>
    </row>
    <row r="462" ht="15.75" customHeight="1">
      <c r="A462" s="251"/>
    </row>
    <row r="463" ht="15.75" customHeight="1">
      <c r="A463" s="251"/>
    </row>
    <row r="464" ht="15.75" customHeight="1">
      <c r="A464" s="251"/>
    </row>
    <row r="465" ht="15.75" customHeight="1">
      <c r="A465" s="251"/>
    </row>
    <row r="466" ht="15.75" customHeight="1">
      <c r="A466" s="251"/>
    </row>
    <row r="467" ht="15.75" customHeight="1">
      <c r="A467" s="251"/>
    </row>
    <row r="468" ht="15.75" customHeight="1">
      <c r="A468" s="251"/>
    </row>
    <row r="469" ht="15.75" customHeight="1">
      <c r="A469" s="251"/>
    </row>
    <row r="470" ht="15.75" customHeight="1">
      <c r="A470" s="251"/>
    </row>
    <row r="471" ht="15.75" customHeight="1">
      <c r="A471" s="251"/>
    </row>
    <row r="472" ht="15.75" customHeight="1">
      <c r="A472" s="251"/>
    </row>
    <row r="473" ht="15.75" customHeight="1">
      <c r="A473" s="251"/>
    </row>
    <row r="474" ht="15.75" customHeight="1">
      <c r="A474" s="251"/>
    </row>
    <row r="475" ht="15.75" customHeight="1">
      <c r="A475" s="251"/>
    </row>
    <row r="476" ht="15.75" customHeight="1">
      <c r="A476" s="251"/>
    </row>
    <row r="477" ht="15.75" customHeight="1">
      <c r="A477" s="251"/>
    </row>
    <row r="478" ht="15.75" customHeight="1">
      <c r="A478" s="251"/>
    </row>
    <row r="479" ht="15.75" customHeight="1">
      <c r="A479" s="251"/>
    </row>
    <row r="480" ht="15.75" customHeight="1">
      <c r="A480" s="251"/>
    </row>
    <row r="481" ht="15.75" customHeight="1">
      <c r="A481" s="251"/>
    </row>
    <row r="482" ht="15.75" customHeight="1">
      <c r="A482" s="251"/>
    </row>
    <row r="483" ht="15.75" customHeight="1">
      <c r="A483" s="251"/>
    </row>
    <row r="484" ht="15.75" customHeight="1">
      <c r="A484" s="251"/>
    </row>
    <row r="485" ht="15.75" customHeight="1">
      <c r="A485" s="251"/>
    </row>
    <row r="486" ht="15.75" customHeight="1">
      <c r="A486" s="251"/>
    </row>
    <row r="487" ht="15.75" customHeight="1">
      <c r="A487" s="251"/>
    </row>
    <row r="488" ht="15.75" customHeight="1">
      <c r="A488" s="251"/>
    </row>
    <row r="489" ht="15.75" customHeight="1">
      <c r="A489" s="251"/>
    </row>
    <row r="490" ht="15.75" customHeight="1">
      <c r="A490" s="251"/>
    </row>
    <row r="491" ht="15.75" customHeight="1">
      <c r="A491" s="251"/>
    </row>
    <row r="492" ht="15.75" customHeight="1">
      <c r="A492" s="251"/>
    </row>
    <row r="493" ht="15.75" customHeight="1">
      <c r="A493" s="251"/>
    </row>
    <row r="494" ht="15.75" customHeight="1">
      <c r="A494" s="251"/>
    </row>
    <row r="495" ht="15.75" customHeight="1">
      <c r="A495" s="251"/>
    </row>
    <row r="496" ht="15.75" customHeight="1">
      <c r="A496" s="251"/>
    </row>
    <row r="497" ht="15.75" customHeight="1">
      <c r="A497" s="251"/>
    </row>
    <row r="498" ht="15.75" customHeight="1">
      <c r="A498" s="251"/>
    </row>
    <row r="499" ht="15.75" customHeight="1">
      <c r="A499" s="251"/>
    </row>
    <row r="500" ht="15.75" customHeight="1">
      <c r="A500" s="251"/>
    </row>
    <row r="501" ht="15.75" customHeight="1">
      <c r="A501" s="251"/>
    </row>
    <row r="502" ht="15.75" customHeight="1">
      <c r="A502" s="251"/>
    </row>
    <row r="503" ht="15.75" customHeight="1">
      <c r="A503" s="251"/>
    </row>
    <row r="504" ht="15.75" customHeight="1">
      <c r="A504" s="251"/>
    </row>
    <row r="505" ht="15.75" customHeight="1">
      <c r="A505" s="251"/>
    </row>
    <row r="506" ht="15.75" customHeight="1">
      <c r="A506" s="251"/>
    </row>
    <row r="507" ht="15.75" customHeight="1">
      <c r="A507" s="251"/>
    </row>
    <row r="508" ht="15.75" customHeight="1">
      <c r="A508" s="251"/>
    </row>
    <row r="509" ht="15.75" customHeight="1">
      <c r="A509" s="251"/>
    </row>
    <row r="510" ht="15.75" customHeight="1">
      <c r="A510" s="251"/>
    </row>
    <row r="511" ht="15.75" customHeight="1">
      <c r="A511" s="251"/>
    </row>
    <row r="512" ht="15.75" customHeight="1">
      <c r="A512" s="251"/>
    </row>
    <row r="513" ht="15.75" customHeight="1">
      <c r="A513" s="251"/>
    </row>
    <row r="514" ht="15.75" customHeight="1">
      <c r="A514" s="251"/>
    </row>
    <row r="515" ht="15.75" customHeight="1">
      <c r="A515" s="251"/>
    </row>
    <row r="516" ht="15.75" customHeight="1">
      <c r="A516" s="251"/>
    </row>
    <row r="517" ht="15.75" customHeight="1">
      <c r="A517" s="251"/>
    </row>
    <row r="518" ht="15.75" customHeight="1">
      <c r="A518" s="251"/>
    </row>
    <row r="519" ht="15.75" customHeight="1">
      <c r="A519" s="251"/>
    </row>
    <row r="520" ht="15.75" customHeight="1">
      <c r="A520" s="251"/>
    </row>
    <row r="521" ht="15.75" customHeight="1">
      <c r="A521" s="251"/>
    </row>
    <row r="522" ht="15.75" customHeight="1">
      <c r="A522" s="251"/>
    </row>
    <row r="523" ht="15.75" customHeight="1">
      <c r="A523" s="251"/>
    </row>
    <row r="524" ht="15.75" customHeight="1">
      <c r="A524" s="251"/>
    </row>
    <row r="525" ht="15.75" customHeight="1">
      <c r="A525" s="251"/>
    </row>
    <row r="526" ht="15.75" customHeight="1">
      <c r="A526" s="251"/>
    </row>
    <row r="527" ht="15.75" customHeight="1">
      <c r="A527" s="251"/>
    </row>
    <row r="528" ht="15.75" customHeight="1">
      <c r="A528" s="251"/>
    </row>
    <row r="529" ht="15.75" customHeight="1">
      <c r="A529" s="251"/>
    </row>
    <row r="530" ht="15.75" customHeight="1">
      <c r="A530" s="251"/>
    </row>
    <row r="531" ht="15.75" customHeight="1">
      <c r="A531" s="251"/>
    </row>
    <row r="532" ht="15.75" customHeight="1">
      <c r="A532" s="251"/>
    </row>
    <row r="533" ht="15.75" customHeight="1">
      <c r="A533" s="251"/>
    </row>
    <row r="534" ht="15.75" customHeight="1">
      <c r="A534" s="251"/>
    </row>
    <row r="535" ht="15.75" customHeight="1">
      <c r="A535" s="251"/>
    </row>
    <row r="536" ht="15.75" customHeight="1">
      <c r="A536" s="251"/>
    </row>
    <row r="537" ht="15.75" customHeight="1">
      <c r="A537" s="251"/>
    </row>
    <row r="538" ht="15.75" customHeight="1">
      <c r="A538" s="251"/>
    </row>
    <row r="539" ht="15.75" customHeight="1">
      <c r="A539" s="251"/>
    </row>
    <row r="540" ht="15.75" customHeight="1">
      <c r="A540" s="251"/>
    </row>
    <row r="541" ht="15.75" customHeight="1">
      <c r="A541" s="251"/>
    </row>
    <row r="542" ht="15.75" customHeight="1">
      <c r="A542" s="251"/>
    </row>
    <row r="543" ht="15.75" customHeight="1">
      <c r="A543" s="251"/>
    </row>
    <row r="544" ht="15.75" customHeight="1">
      <c r="A544" s="251"/>
    </row>
    <row r="545" ht="15.75" customHeight="1">
      <c r="A545" s="251"/>
    </row>
    <row r="546" ht="15.75" customHeight="1">
      <c r="A546" s="251"/>
    </row>
    <row r="547" ht="15.75" customHeight="1">
      <c r="A547" s="251"/>
    </row>
    <row r="548" ht="15.75" customHeight="1">
      <c r="A548" s="251"/>
    </row>
    <row r="549" ht="15.75" customHeight="1">
      <c r="A549" s="251"/>
    </row>
    <row r="550" ht="15.75" customHeight="1">
      <c r="A550" s="251"/>
    </row>
    <row r="551" ht="15.75" customHeight="1">
      <c r="A551" s="251"/>
    </row>
    <row r="552" ht="15.75" customHeight="1">
      <c r="A552" s="251"/>
    </row>
    <row r="553" ht="15.75" customHeight="1">
      <c r="A553" s="251"/>
    </row>
    <row r="554" ht="15.75" customHeight="1">
      <c r="A554" s="251"/>
    </row>
    <row r="555" ht="15.75" customHeight="1">
      <c r="A555" s="251"/>
    </row>
    <row r="556" ht="15.75" customHeight="1">
      <c r="A556" s="251"/>
    </row>
    <row r="557" ht="15.75" customHeight="1">
      <c r="A557" s="251"/>
    </row>
    <row r="558" ht="15.75" customHeight="1">
      <c r="A558" s="251"/>
    </row>
    <row r="559" ht="15.75" customHeight="1">
      <c r="A559" s="251"/>
    </row>
    <row r="560" ht="15.75" customHeight="1">
      <c r="A560" s="251"/>
    </row>
    <row r="561" ht="15.75" customHeight="1">
      <c r="A561" s="251"/>
    </row>
    <row r="562" ht="15.75" customHeight="1">
      <c r="A562" s="251"/>
    </row>
    <row r="563" ht="15.75" customHeight="1">
      <c r="A563" s="251"/>
    </row>
    <row r="564" ht="15.75" customHeight="1">
      <c r="A564" s="251"/>
    </row>
    <row r="565" ht="15.75" customHeight="1">
      <c r="A565" s="251"/>
    </row>
    <row r="566" ht="15.75" customHeight="1">
      <c r="A566" s="251"/>
    </row>
    <row r="567" ht="15.75" customHeight="1">
      <c r="A567" s="251"/>
    </row>
    <row r="568" ht="15.75" customHeight="1">
      <c r="A568" s="251"/>
    </row>
    <row r="569" ht="15.75" customHeight="1">
      <c r="A569" s="251"/>
    </row>
    <row r="570" ht="15.75" customHeight="1">
      <c r="A570" s="251"/>
    </row>
    <row r="571" ht="15.75" customHeight="1">
      <c r="A571" s="251"/>
    </row>
    <row r="572" ht="15.75" customHeight="1">
      <c r="A572" s="251"/>
    </row>
    <row r="573" ht="15.75" customHeight="1">
      <c r="A573" s="251"/>
    </row>
    <row r="574" ht="15.75" customHeight="1">
      <c r="A574" s="251"/>
    </row>
    <row r="575" ht="15.75" customHeight="1">
      <c r="A575" s="251"/>
    </row>
    <row r="576" ht="15.75" customHeight="1">
      <c r="A576" s="251"/>
    </row>
    <row r="577" ht="15.75" customHeight="1">
      <c r="A577" s="251"/>
    </row>
    <row r="578" ht="15.75" customHeight="1">
      <c r="A578" s="251"/>
    </row>
    <row r="579" ht="15.75" customHeight="1">
      <c r="A579" s="251"/>
    </row>
    <row r="580" ht="15.75" customHeight="1">
      <c r="A580" s="251"/>
    </row>
    <row r="581" ht="15.75" customHeight="1">
      <c r="A581" s="251"/>
    </row>
    <row r="582" ht="15.75" customHeight="1">
      <c r="A582" s="251"/>
    </row>
    <row r="583" ht="15.75" customHeight="1">
      <c r="A583" s="251"/>
    </row>
    <row r="584" ht="15.75" customHeight="1">
      <c r="A584" s="251"/>
    </row>
    <row r="585" ht="15.75" customHeight="1">
      <c r="A585" s="251"/>
    </row>
    <row r="586" ht="15.75" customHeight="1">
      <c r="A586" s="251"/>
    </row>
    <row r="587" ht="15.75" customHeight="1">
      <c r="A587" s="251"/>
    </row>
    <row r="588" ht="15.75" customHeight="1">
      <c r="A588" s="251"/>
    </row>
    <row r="589" ht="15.75" customHeight="1">
      <c r="A589" s="251"/>
    </row>
    <row r="590" ht="15.75" customHeight="1">
      <c r="A590" s="251"/>
    </row>
    <row r="591" ht="15.75" customHeight="1">
      <c r="A591" s="251"/>
    </row>
    <row r="592" ht="15.75" customHeight="1">
      <c r="A592" s="251"/>
    </row>
    <row r="593" ht="15.75" customHeight="1">
      <c r="A593" s="251"/>
    </row>
    <row r="594" ht="15.75" customHeight="1">
      <c r="A594" s="251"/>
    </row>
    <row r="595" ht="15.75" customHeight="1">
      <c r="A595" s="251"/>
    </row>
    <row r="596" ht="15.75" customHeight="1">
      <c r="A596" s="251"/>
    </row>
    <row r="597" ht="15.75" customHeight="1">
      <c r="A597" s="251"/>
    </row>
    <row r="598" ht="15.75" customHeight="1">
      <c r="A598" s="251"/>
    </row>
    <row r="599" ht="15.75" customHeight="1">
      <c r="A599" s="251"/>
    </row>
    <row r="600" ht="15.75" customHeight="1">
      <c r="A600" s="251"/>
    </row>
    <row r="601" ht="15.75" customHeight="1">
      <c r="A601" s="251"/>
    </row>
    <row r="602" ht="15.75" customHeight="1">
      <c r="A602" s="251"/>
    </row>
    <row r="603" ht="15.75" customHeight="1">
      <c r="A603" s="251"/>
    </row>
    <row r="604" ht="15.75" customHeight="1">
      <c r="A604" s="251"/>
    </row>
    <row r="605" ht="15.75" customHeight="1">
      <c r="A605" s="251"/>
    </row>
    <row r="606" ht="15.75" customHeight="1">
      <c r="A606" s="251"/>
    </row>
    <row r="607" ht="15.75" customHeight="1">
      <c r="A607" s="251"/>
    </row>
    <row r="608" ht="15.75" customHeight="1">
      <c r="A608" s="251"/>
    </row>
    <row r="609" ht="15.75" customHeight="1">
      <c r="A609" s="251"/>
    </row>
    <row r="610" ht="15.75" customHeight="1">
      <c r="A610" s="251"/>
    </row>
    <row r="611" ht="15.75" customHeight="1">
      <c r="A611" s="251"/>
    </row>
    <row r="612" ht="15.75" customHeight="1">
      <c r="A612" s="251"/>
    </row>
    <row r="613" ht="15.75" customHeight="1">
      <c r="A613" s="251"/>
    </row>
    <row r="614" ht="15.75" customHeight="1">
      <c r="A614" s="251"/>
    </row>
    <row r="615" ht="15.75" customHeight="1">
      <c r="A615" s="251"/>
    </row>
    <row r="616" ht="15.75" customHeight="1">
      <c r="A616" s="251"/>
    </row>
    <row r="617" ht="15.75" customHeight="1">
      <c r="A617" s="251"/>
    </row>
    <row r="618" ht="15.75" customHeight="1">
      <c r="A618" s="251"/>
    </row>
    <row r="619" ht="15.75" customHeight="1">
      <c r="A619" s="251"/>
    </row>
    <row r="620" ht="15.75" customHeight="1">
      <c r="A620" s="251"/>
    </row>
    <row r="621" ht="15.75" customHeight="1">
      <c r="A621" s="251"/>
    </row>
    <row r="622" ht="15.75" customHeight="1">
      <c r="A622" s="251"/>
    </row>
    <row r="623" ht="15.75" customHeight="1">
      <c r="A623" s="251"/>
    </row>
    <row r="624" ht="15.75" customHeight="1">
      <c r="A624" s="251"/>
    </row>
    <row r="625" ht="15.75" customHeight="1">
      <c r="A625" s="251"/>
    </row>
    <row r="626" ht="15.75" customHeight="1">
      <c r="A626" s="251"/>
    </row>
    <row r="627" ht="15.75" customHeight="1">
      <c r="A627" s="251"/>
    </row>
    <row r="628" ht="15.75" customHeight="1">
      <c r="A628" s="251"/>
    </row>
    <row r="629" ht="15.75" customHeight="1">
      <c r="A629" s="251"/>
    </row>
    <row r="630" ht="15.75" customHeight="1">
      <c r="A630" s="251"/>
    </row>
    <row r="631" ht="15.75" customHeight="1">
      <c r="A631" s="251"/>
    </row>
    <row r="632" ht="15.75" customHeight="1">
      <c r="A632" s="251"/>
    </row>
    <row r="633" ht="15.75" customHeight="1">
      <c r="A633" s="251"/>
    </row>
    <row r="634" ht="15.75" customHeight="1">
      <c r="A634" s="251"/>
    </row>
    <row r="635" ht="15.75" customHeight="1">
      <c r="A635" s="251"/>
    </row>
    <row r="636" ht="15.75" customHeight="1">
      <c r="A636" s="251"/>
    </row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date" allowBlank="1" showInputMessage="1" showErrorMessage="1" prompt="Tbs - Nhap ngay ton tai" sqref="A34:A636">
      <formula1>39448.0</formula1>
      <formula2>44196.0</formula2>
    </dataValidation>
  </dataValidation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10.43"/>
    <col customWidth="1" min="3" max="26" width="8.71"/>
  </cols>
  <sheetData>
    <row r="1" ht="15.75" customHeight="1">
      <c r="A1" s="252" t="s">
        <v>5</v>
      </c>
      <c r="B1" s="253" t="s">
        <v>225</v>
      </c>
    </row>
    <row r="2" ht="15.75" customHeight="1">
      <c r="A2" s="254">
        <v>44713.0</v>
      </c>
      <c r="B2" s="255">
        <v>601900.0</v>
      </c>
    </row>
    <row r="3" ht="15.75" customHeight="1">
      <c r="A3" s="254">
        <v>44714.0</v>
      </c>
      <c r="B3" s="255">
        <v>467480.0</v>
      </c>
    </row>
    <row r="4" ht="15.75" customHeight="1">
      <c r="A4" s="254">
        <v>44715.0</v>
      </c>
      <c r="B4" s="255">
        <v>444600.0</v>
      </c>
    </row>
    <row r="5" ht="15.75" customHeight="1">
      <c r="A5" s="254">
        <v>44716.0</v>
      </c>
      <c r="B5" s="255">
        <v>542100.0</v>
      </c>
    </row>
    <row r="6" ht="15.75" customHeight="1">
      <c r="A6" s="254">
        <v>44717.0</v>
      </c>
      <c r="B6" s="255">
        <v>286780.0</v>
      </c>
    </row>
    <row r="7" ht="15.75" customHeight="1">
      <c r="A7" s="254">
        <v>44718.0</v>
      </c>
      <c r="B7" s="255">
        <v>1058460.0</v>
      </c>
    </row>
    <row r="8" ht="15.75" customHeight="1">
      <c r="A8" s="254">
        <v>44719.0</v>
      </c>
      <c r="B8" s="255">
        <v>676000.0</v>
      </c>
    </row>
    <row r="9" ht="15.75" customHeight="1">
      <c r="A9" s="254">
        <v>44720.0</v>
      </c>
      <c r="B9" s="255">
        <v>788840.0</v>
      </c>
    </row>
    <row r="10" ht="15.75" customHeight="1">
      <c r="A10" s="254">
        <v>44721.0</v>
      </c>
      <c r="B10" s="255">
        <v>444860.0</v>
      </c>
    </row>
    <row r="11" ht="15.75" customHeight="1">
      <c r="A11" s="254">
        <v>44722.0</v>
      </c>
      <c r="B11" s="255">
        <v>406640.0</v>
      </c>
    </row>
    <row r="12" ht="15.75" customHeight="1">
      <c r="A12" s="254">
        <v>44723.0</v>
      </c>
      <c r="B12" s="255">
        <v>206180.0</v>
      </c>
    </row>
    <row r="13" ht="15.75" customHeight="1">
      <c r="A13" s="254">
        <v>44724.0</v>
      </c>
      <c r="B13" s="255">
        <v>643500.0</v>
      </c>
    </row>
    <row r="14" ht="15.75" customHeight="1">
      <c r="A14" s="254">
        <v>44725.0</v>
      </c>
      <c r="B14" s="255">
        <v>1532180.0</v>
      </c>
    </row>
    <row r="15" ht="15.75" customHeight="1">
      <c r="A15" s="254">
        <v>44726.0</v>
      </c>
      <c r="B15" s="255">
        <v>620360.0</v>
      </c>
    </row>
    <row r="16" ht="15.75" customHeight="1">
      <c r="A16" s="254">
        <v>44727.0</v>
      </c>
      <c r="B16" s="255">
        <v>461760.0</v>
      </c>
    </row>
    <row r="17" ht="15.75" customHeight="1">
      <c r="A17" s="254">
        <v>44728.0</v>
      </c>
      <c r="B17" s="255">
        <v>591760.0</v>
      </c>
    </row>
    <row r="18" ht="15.75" customHeight="1">
      <c r="A18" s="254">
        <v>44729.0</v>
      </c>
      <c r="B18" s="255">
        <v>402220.0</v>
      </c>
    </row>
    <row r="19" ht="15.75" customHeight="1">
      <c r="A19" s="254">
        <v>44730.0</v>
      </c>
      <c r="B19" s="255">
        <v>441480.0</v>
      </c>
    </row>
    <row r="20" ht="15.75" customHeight="1">
      <c r="A20" s="254">
        <v>44731.0</v>
      </c>
      <c r="B20" s="255">
        <v>488800.0</v>
      </c>
    </row>
    <row r="21" ht="15.75" customHeight="1">
      <c r="A21" s="254">
        <v>44732.0</v>
      </c>
      <c r="B21" s="255">
        <v>429520.0</v>
      </c>
    </row>
    <row r="22" ht="15.75" customHeight="1">
      <c r="A22" s="254">
        <v>44733.0</v>
      </c>
      <c r="B22" s="255">
        <v>676260.0</v>
      </c>
    </row>
    <row r="23" ht="15.75" customHeight="1">
      <c r="A23" s="254">
        <v>44734.0</v>
      </c>
      <c r="B23" s="255">
        <v>403000.0</v>
      </c>
    </row>
    <row r="24" ht="15.75" customHeight="1">
      <c r="A24" s="254">
        <v>44735.0</v>
      </c>
      <c r="B24" s="255">
        <v>460720.0</v>
      </c>
    </row>
    <row r="25" ht="15.75" customHeight="1">
      <c r="A25" s="254">
        <v>44736.0</v>
      </c>
      <c r="B25" s="255">
        <v>280280.0</v>
      </c>
    </row>
    <row r="26" ht="15.75" customHeight="1">
      <c r="A26" s="254">
        <v>44737.0</v>
      </c>
      <c r="B26" s="255">
        <v>414960.0</v>
      </c>
    </row>
    <row r="27" ht="15.75" customHeight="1">
      <c r="A27" s="254">
        <v>44738.0</v>
      </c>
      <c r="B27" s="255">
        <v>347620.0</v>
      </c>
    </row>
    <row r="28" ht="15.75" customHeight="1">
      <c r="A28" s="254">
        <v>44739.0</v>
      </c>
      <c r="B28" s="255">
        <v>551980.0</v>
      </c>
    </row>
    <row r="29" ht="15.75" customHeight="1">
      <c r="A29" s="254">
        <v>44740.0</v>
      </c>
      <c r="B29" s="255">
        <v>627640.0</v>
      </c>
    </row>
    <row r="30" ht="15.75" customHeight="1">
      <c r="A30" s="254">
        <v>44741.0</v>
      </c>
      <c r="B30" s="255">
        <v>1140880.0</v>
      </c>
    </row>
    <row r="31" ht="15.75" customHeight="1">
      <c r="A31" s="254">
        <v>44742.0</v>
      </c>
      <c r="B31" s="255">
        <v>531960.0</v>
      </c>
    </row>
    <row r="32" ht="15.75" customHeight="1">
      <c r="A32" s="256"/>
      <c r="B32" s="253"/>
    </row>
    <row r="33" ht="15.75" customHeight="1">
      <c r="A33" s="257"/>
      <c r="B33" s="253"/>
    </row>
    <row r="34" ht="15.75" customHeight="1">
      <c r="A34" s="257"/>
      <c r="B34" s="253"/>
    </row>
    <row r="35" ht="15.75" customHeight="1">
      <c r="A35" s="257"/>
      <c r="B35" s="253"/>
    </row>
    <row r="36" ht="15.75" customHeight="1">
      <c r="A36" s="257"/>
      <c r="B36" s="253"/>
    </row>
    <row r="37" ht="15.75" customHeight="1">
      <c r="A37" s="257"/>
      <c r="B37" s="253"/>
    </row>
    <row r="38" ht="15.75" customHeight="1">
      <c r="A38" s="257"/>
      <c r="B38" s="253"/>
    </row>
    <row r="39" ht="15.75" customHeight="1">
      <c r="A39" s="257"/>
      <c r="B39" s="253"/>
    </row>
    <row r="40" ht="15.75" customHeight="1">
      <c r="A40" s="257"/>
      <c r="B40" s="253"/>
    </row>
    <row r="41" ht="15.75" customHeight="1">
      <c r="A41" s="257"/>
      <c r="B41" s="253"/>
    </row>
    <row r="42" ht="15.75" customHeight="1">
      <c r="A42" s="257"/>
      <c r="B42" s="253"/>
    </row>
    <row r="43" ht="15.75" customHeight="1">
      <c r="A43" s="257"/>
      <c r="B43" s="253"/>
    </row>
    <row r="44" ht="15.75" customHeight="1">
      <c r="A44" s="257"/>
      <c r="B44" s="253"/>
    </row>
    <row r="45" ht="15.75" customHeight="1">
      <c r="A45" s="257"/>
      <c r="B45" s="253"/>
    </row>
    <row r="46" ht="15.75" customHeight="1">
      <c r="A46" s="257"/>
      <c r="B46" s="253"/>
    </row>
    <row r="47" ht="15.75" customHeight="1">
      <c r="A47" s="257"/>
      <c r="B47" s="253"/>
    </row>
    <row r="48" ht="15.75" customHeight="1">
      <c r="A48" s="257"/>
      <c r="B48" s="253"/>
    </row>
    <row r="49" ht="15.75" customHeight="1">
      <c r="A49" s="257"/>
      <c r="B49" s="253"/>
    </row>
    <row r="50" ht="15.75" customHeight="1">
      <c r="A50" s="257"/>
      <c r="B50" s="253"/>
    </row>
    <row r="51" ht="15.75" customHeight="1">
      <c r="A51" s="257"/>
      <c r="B51" s="253"/>
    </row>
    <row r="52" ht="15.75" customHeight="1">
      <c r="A52" s="257"/>
      <c r="B52" s="253"/>
    </row>
    <row r="53" ht="15.75" customHeight="1">
      <c r="A53" s="257"/>
      <c r="B53" s="253"/>
    </row>
    <row r="54" ht="15.75" customHeight="1">
      <c r="A54" s="257"/>
      <c r="B54" s="253"/>
    </row>
    <row r="55" ht="15.75" customHeight="1">
      <c r="A55" s="257"/>
      <c r="B55" s="253"/>
    </row>
    <row r="56" ht="15.75" customHeight="1">
      <c r="A56" s="257"/>
      <c r="B56" s="253"/>
    </row>
    <row r="57" ht="15.75" customHeight="1">
      <c r="A57" s="257"/>
      <c r="B57" s="253"/>
    </row>
    <row r="58" ht="15.75" customHeight="1">
      <c r="A58" s="257"/>
      <c r="B58" s="253"/>
    </row>
    <row r="59" ht="15.75" customHeight="1">
      <c r="A59" s="257"/>
      <c r="B59" s="253"/>
    </row>
    <row r="60" ht="15.75" customHeight="1">
      <c r="A60" s="257"/>
      <c r="B60" s="253"/>
    </row>
    <row r="61" ht="15.75" customHeight="1">
      <c r="A61" s="257"/>
      <c r="B61" s="253"/>
    </row>
    <row r="62" ht="15.75" customHeight="1">
      <c r="A62" s="257"/>
      <c r="B62" s="253"/>
    </row>
    <row r="63" ht="15.75" customHeight="1">
      <c r="A63" s="257"/>
      <c r="B63" s="253"/>
    </row>
    <row r="64" ht="15.75" customHeight="1">
      <c r="A64" s="257"/>
      <c r="B64" s="253"/>
    </row>
    <row r="65" ht="15.75" customHeight="1">
      <c r="A65" s="257"/>
      <c r="B65" s="253"/>
    </row>
    <row r="66" ht="15.75" customHeight="1">
      <c r="A66" s="257"/>
      <c r="B66" s="253"/>
    </row>
    <row r="67" ht="15.75" customHeight="1">
      <c r="A67" s="257"/>
      <c r="B67" s="253"/>
    </row>
    <row r="68" ht="15.75" customHeight="1">
      <c r="A68" s="257"/>
      <c r="B68" s="253"/>
    </row>
    <row r="69" ht="15.75" customHeight="1">
      <c r="A69" s="257"/>
      <c r="B69" s="253"/>
    </row>
    <row r="70" ht="15.75" customHeight="1">
      <c r="A70" s="257"/>
      <c r="B70" s="253"/>
    </row>
    <row r="71" ht="15.75" customHeight="1">
      <c r="A71" s="257"/>
      <c r="B71" s="253"/>
    </row>
    <row r="72" ht="15.75" customHeight="1">
      <c r="A72" s="257"/>
      <c r="B72" s="253"/>
    </row>
    <row r="73" ht="15.75" customHeight="1">
      <c r="A73" s="257"/>
      <c r="B73" s="253"/>
    </row>
    <row r="74" ht="15.75" customHeight="1">
      <c r="A74" s="257"/>
      <c r="B74" s="253"/>
    </row>
    <row r="75" ht="15.75" customHeight="1">
      <c r="A75" s="257"/>
      <c r="B75" s="253"/>
    </row>
    <row r="76" ht="15.75" customHeight="1">
      <c r="A76" s="257"/>
      <c r="B76" s="253"/>
    </row>
    <row r="77" ht="15.75" customHeight="1">
      <c r="A77" s="257"/>
      <c r="B77" s="253"/>
    </row>
    <row r="78" ht="15.75" customHeight="1">
      <c r="A78" s="257"/>
      <c r="B78" s="253"/>
    </row>
    <row r="79" ht="15.75" customHeight="1">
      <c r="A79" s="257"/>
      <c r="B79" s="253"/>
    </row>
    <row r="80" ht="15.75" customHeight="1">
      <c r="A80" s="257"/>
      <c r="B80" s="253"/>
    </row>
    <row r="81" ht="15.75" customHeight="1">
      <c r="A81" s="257"/>
      <c r="B81" s="253"/>
    </row>
    <row r="82" ht="15.75" customHeight="1">
      <c r="A82" s="257"/>
      <c r="B82" s="253"/>
    </row>
    <row r="83" ht="15.75" customHeight="1">
      <c r="A83" s="257"/>
      <c r="B83" s="253"/>
    </row>
    <row r="84" ht="15.75" customHeight="1">
      <c r="A84" s="257"/>
      <c r="B84" s="253"/>
    </row>
    <row r="85" ht="15.75" customHeight="1">
      <c r="A85" s="257"/>
      <c r="B85" s="253"/>
    </row>
    <row r="86" ht="15.75" customHeight="1">
      <c r="A86" s="257"/>
      <c r="B86" s="253"/>
    </row>
    <row r="87" ht="15.75" customHeight="1">
      <c r="A87" s="257"/>
      <c r="B87" s="253"/>
    </row>
    <row r="88" ht="15.75" customHeight="1">
      <c r="A88" s="257"/>
      <c r="B88" s="253"/>
    </row>
    <row r="89" ht="15.75" customHeight="1">
      <c r="A89" s="257"/>
      <c r="B89" s="253"/>
    </row>
    <row r="90" ht="15.75" customHeight="1">
      <c r="A90" s="257"/>
      <c r="B90" s="253"/>
    </row>
    <row r="91" ht="15.75" customHeight="1">
      <c r="A91" s="257"/>
      <c r="B91" s="253"/>
    </row>
    <row r="92" ht="15.75" customHeight="1">
      <c r="A92" s="257"/>
      <c r="B92" s="253"/>
    </row>
    <row r="93" ht="15.75" customHeight="1">
      <c r="A93" s="257"/>
      <c r="B93" s="253"/>
    </row>
    <row r="94" ht="15.75" customHeight="1">
      <c r="A94" s="257"/>
      <c r="B94" s="253"/>
    </row>
    <row r="95" ht="15.75" customHeight="1">
      <c r="A95" s="257"/>
      <c r="B95" s="253"/>
    </row>
    <row r="96" ht="15.75" customHeight="1">
      <c r="A96" s="257"/>
      <c r="B96" s="253"/>
    </row>
    <row r="97" ht="15.75" customHeight="1">
      <c r="A97" s="257"/>
      <c r="B97" s="253"/>
    </row>
    <row r="98" ht="15.75" customHeight="1">
      <c r="A98" s="257"/>
      <c r="B98" s="253"/>
    </row>
    <row r="99" ht="15.75" customHeight="1">
      <c r="A99" s="257"/>
      <c r="B99" s="253"/>
    </row>
    <row r="100" ht="15.75" customHeight="1">
      <c r="A100" s="257"/>
      <c r="B100" s="253"/>
    </row>
    <row r="101" ht="15.75" customHeight="1">
      <c r="A101" s="257"/>
      <c r="B101" s="253"/>
    </row>
    <row r="102" ht="15.75" customHeight="1">
      <c r="A102" s="257"/>
      <c r="B102" s="253"/>
    </row>
    <row r="103" ht="15.75" customHeight="1">
      <c r="A103" s="257"/>
      <c r="B103" s="253"/>
    </row>
    <row r="104" ht="15.75" customHeight="1">
      <c r="A104" s="257"/>
      <c r="B104" s="253"/>
    </row>
    <row r="105" ht="15.75" customHeight="1">
      <c r="A105" s="257"/>
      <c r="B105" s="253"/>
    </row>
    <row r="106" ht="15.75" customHeight="1">
      <c r="A106" s="257"/>
      <c r="B106" s="253"/>
    </row>
    <row r="107" ht="15.75" customHeight="1">
      <c r="A107" s="257"/>
      <c r="B107" s="253"/>
    </row>
    <row r="108" ht="15.75" customHeight="1">
      <c r="A108" s="257"/>
      <c r="B108" s="253"/>
    </row>
    <row r="109" ht="15.75" customHeight="1">
      <c r="A109" s="257"/>
      <c r="B109" s="253"/>
    </row>
    <row r="110" ht="15.75" customHeight="1">
      <c r="A110" s="257"/>
      <c r="B110" s="253"/>
    </row>
    <row r="111" ht="15.75" customHeight="1">
      <c r="A111" s="257"/>
      <c r="B111" s="253"/>
    </row>
    <row r="112" ht="15.75" customHeight="1">
      <c r="A112" s="257"/>
      <c r="B112" s="253"/>
    </row>
    <row r="113" ht="15.75" customHeight="1">
      <c r="A113" s="257"/>
      <c r="B113" s="253"/>
    </row>
    <row r="114" ht="15.75" customHeight="1">
      <c r="A114" s="257"/>
      <c r="B114" s="253"/>
    </row>
    <row r="115" ht="15.75" customHeight="1">
      <c r="A115" s="257"/>
      <c r="B115" s="253"/>
    </row>
    <row r="116" ht="15.75" customHeight="1">
      <c r="A116" s="257"/>
      <c r="B116" s="253"/>
    </row>
    <row r="117" ht="15.75" customHeight="1">
      <c r="A117" s="257"/>
      <c r="B117" s="253"/>
    </row>
    <row r="118" ht="15.75" customHeight="1">
      <c r="A118" s="257"/>
      <c r="B118" s="253"/>
    </row>
    <row r="119" ht="15.75" customHeight="1">
      <c r="A119" s="257"/>
      <c r="B119" s="253"/>
    </row>
    <row r="120" ht="15.75" customHeight="1">
      <c r="A120" s="257"/>
      <c r="B120" s="253"/>
    </row>
    <row r="121" ht="15.75" customHeight="1">
      <c r="A121" s="257"/>
      <c r="B121" s="253"/>
    </row>
    <row r="122" ht="15.75" customHeight="1">
      <c r="A122" s="257"/>
      <c r="B122" s="253"/>
    </row>
    <row r="123" ht="15.75" customHeight="1">
      <c r="A123" s="257"/>
      <c r="B123" s="253"/>
    </row>
    <row r="124" ht="15.75" customHeight="1">
      <c r="A124" s="257"/>
      <c r="B124" s="253"/>
    </row>
    <row r="125" ht="15.75" customHeight="1">
      <c r="A125" s="257"/>
      <c r="B125" s="253"/>
    </row>
    <row r="126" ht="15.75" customHeight="1">
      <c r="A126" s="257"/>
      <c r="B126" s="253"/>
    </row>
    <row r="127" ht="15.75" customHeight="1">
      <c r="A127" s="257"/>
      <c r="B127" s="253"/>
    </row>
    <row r="128" ht="15.75" customHeight="1">
      <c r="A128" s="257"/>
      <c r="B128" s="253"/>
    </row>
    <row r="129" ht="15.75" customHeight="1">
      <c r="A129" s="257"/>
      <c r="B129" s="253"/>
    </row>
    <row r="130" ht="15.75" customHeight="1">
      <c r="A130" s="257"/>
      <c r="B130" s="253"/>
    </row>
    <row r="131" ht="15.75" customHeight="1">
      <c r="A131" s="257"/>
      <c r="B131" s="253"/>
    </row>
    <row r="132" ht="15.75" customHeight="1">
      <c r="A132" s="257"/>
      <c r="B132" s="253"/>
    </row>
    <row r="133" ht="15.75" customHeight="1">
      <c r="A133" s="257"/>
      <c r="B133" s="253"/>
    </row>
    <row r="134" ht="15.75" customHeight="1">
      <c r="A134" s="257"/>
      <c r="B134" s="253"/>
    </row>
    <row r="135" ht="15.75" customHeight="1">
      <c r="A135" s="257"/>
      <c r="B135" s="253"/>
    </row>
    <row r="136" ht="15.75" customHeight="1">
      <c r="A136" s="257"/>
      <c r="B136" s="253"/>
    </row>
    <row r="137" ht="15.75" customHeight="1">
      <c r="A137" s="257"/>
      <c r="B137" s="253"/>
    </row>
    <row r="138" ht="15.75" customHeight="1">
      <c r="A138" s="257"/>
      <c r="B138" s="253"/>
    </row>
    <row r="139" ht="15.75" customHeight="1">
      <c r="A139" s="257"/>
      <c r="B139" s="253"/>
    </row>
    <row r="140" ht="15.75" customHeight="1">
      <c r="A140" s="257"/>
      <c r="B140" s="253"/>
    </row>
    <row r="141" ht="15.75" customHeight="1">
      <c r="A141" s="257"/>
      <c r="B141" s="253"/>
    </row>
    <row r="142" ht="15.75" customHeight="1">
      <c r="A142" s="257"/>
      <c r="B142" s="253"/>
    </row>
    <row r="143" ht="15.75" customHeight="1">
      <c r="A143" s="257"/>
      <c r="B143" s="253"/>
    </row>
    <row r="144" ht="15.75" customHeight="1">
      <c r="A144" s="257"/>
      <c r="B144" s="253"/>
    </row>
    <row r="145" ht="15.75" customHeight="1">
      <c r="A145" s="257"/>
      <c r="B145" s="253"/>
    </row>
    <row r="146" ht="15.75" customHeight="1">
      <c r="A146" s="257"/>
      <c r="B146" s="253"/>
    </row>
    <row r="147" ht="15.75" customHeight="1">
      <c r="A147" s="257"/>
      <c r="B147" s="253"/>
    </row>
    <row r="148" ht="15.75" customHeight="1">
      <c r="A148" s="257"/>
      <c r="B148" s="253"/>
    </row>
    <row r="149" ht="15.75" customHeight="1">
      <c r="A149" s="257"/>
      <c r="B149" s="253"/>
    </row>
    <row r="150" ht="15.75" customHeight="1">
      <c r="A150" s="257"/>
      <c r="B150" s="253"/>
    </row>
    <row r="151" ht="15.75" customHeight="1">
      <c r="A151" s="257"/>
      <c r="B151" s="253"/>
    </row>
    <row r="152" ht="15.75" customHeight="1">
      <c r="A152" s="257"/>
      <c r="B152" s="253"/>
    </row>
    <row r="153" ht="15.75" customHeight="1">
      <c r="A153" s="257"/>
      <c r="B153" s="253"/>
    </row>
    <row r="154" ht="15.75" customHeight="1">
      <c r="A154" s="257"/>
      <c r="B154" s="253"/>
    </row>
    <row r="155" ht="15.75" customHeight="1">
      <c r="A155" s="257"/>
      <c r="B155" s="253"/>
    </row>
    <row r="156" ht="15.75" customHeight="1">
      <c r="A156" s="257"/>
      <c r="B156" s="253"/>
    </row>
    <row r="157" ht="15.75" customHeight="1">
      <c r="A157" s="257"/>
      <c r="B157" s="253"/>
    </row>
    <row r="158" ht="15.75" customHeight="1">
      <c r="A158" s="257"/>
      <c r="B158" s="253"/>
    </row>
    <row r="159" ht="15.75" customHeight="1">
      <c r="A159" s="257"/>
      <c r="B159" s="253"/>
    </row>
    <row r="160" ht="15.75" customHeight="1">
      <c r="A160" s="257"/>
      <c r="B160" s="253"/>
    </row>
    <row r="161" ht="15.75" customHeight="1">
      <c r="A161" s="257"/>
      <c r="B161" s="253"/>
    </row>
    <row r="162" ht="15.75" customHeight="1">
      <c r="A162" s="257"/>
      <c r="B162" s="253"/>
    </row>
    <row r="163" ht="15.75" customHeight="1">
      <c r="A163" s="257"/>
      <c r="B163" s="253"/>
    </row>
    <row r="164" ht="15.75" customHeight="1">
      <c r="A164" s="257"/>
      <c r="B164" s="253"/>
    </row>
    <row r="165" ht="15.75" customHeight="1">
      <c r="A165" s="257"/>
      <c r="B165" s="253"/>
    </row>
    <row r="166" ht="15.75" customHeight="1">
      <c r="A166" s="257"/>
      <c r="B166" s="253"/>
    </row>
    <row r="167" ht="15.75" customHeight="1">
      <c r="A167" s="257"/>
      <c r="B167" s="253"/>
    </row>
    <row r="168" ht="15.75" customHeight="1">
      <c r="A168" s="257"/>
      <c r="B168" s="253"/>
    </row>
    <row r="169" ht="15.75" customHeight="1">
      <c r="A169" s="257"/>
      <c r="B169" s="253"/>
    </row>
    <row r="170" ht="15.75" customHeight="1">
      <c r="A170" s="257"/>
      <c r="B170" s="253"/>
    </row>
    <row r="171" ht="15.75" customHeight="1">
      <c r="A171" s="257"/>
      <c r="B171" s="253"/>
    </row>
    <row r="172" ht="15.75" customHeight="1">
      <c r="A172" s="257"/>
      <c r="B172" s="253"/>
    </row>
    <row r="173" ht="15.75" customHeight="1">
      <c r="A173" s="257"/>
      <c r="B173" s="253"/>
    </row>
    <row r="174" ht="15.75" customHeight="1">
      <c r="A174" s="257"/>
      <c r="B174" s="253"/>
    </row>
    <row r="175" ht="15.75" customHeight="1">
      <c r="A175" s="257"/>
      <c r="B175" s="253"/>
    </row>
    <row r="176" ht="15.75" customHeight="1">
      <c r="A176" s="257"/>
      <c r="B176" s="253"/>
    </row>
    <row r="177" ht="15.75" customHeight="1">
      <c r="A177" s="257"/>
      <c r="B177" s="253"/>
    </row>
    <row r="178" ht="15.75" customHeight="1">
      <c r="A178" s="257"/>
      <c r="B178" s="253"/>
    </row>
    <row r="179" ht="15.75" customHeight="1">
      <c r="A179" s="257"/>
      <c r="B179" s="253"/>
    </row>
    <row r="180" ht="15.75" customHeight="1">
      <c r="A180" s="257"/>
      <c r="B180" s="253"/>
    </row>
    <row r="181" ht="15.75" customHeight="1">
      <c r="A181" s="257"/>
      <c r="B181" s="253"/>
    </row>
    <row r="182" ht="15.75" customHeight="1">
      <c r="A182" s="257"/>
      <c r="B182" s="253"/>
    </row>
    <row r="183" ht="15.75" customHeight="1">
      <c r="A183" s="257"/>
      <c r="B183" s="253"/>
    </row>
    <row r="184" ht="15.75" customHeight="1">
      <c r="A184" s="257"/>
      <c r="B184" s="253"/>
    </row>
    <row r="185" ht="15.75" customHeight="1">
      <c r="A185" s="257"/>
      <c r="B185" s="253"/>
    </row>
    <row r="186" ht="15.75" customHeight="1">
      <c r="A186" s="257"/>
      <c r="B186" s="253"/>
    </row>
    <row r="187" ht="15.75" customHeight="1">
      <c r="A187" s="257"/>
      <c r="B187" s="253"/>
    </row>
    <row r="188" ht="15.75" customHeight="1">
      <c r="A188" s="257"/>
      <c r="B188" s="253"/>
    </row>
    <row r="189" ht="15.75" customHeight="1">
      <c r="A189" s="257"/>
      <c r="B189" s="253"/>
    </row>
    <row r="190" ht="15.75" customHeight="1">
      <c r="A190" s="257"/>
      <c r="B190" s="253"/>
    </row>
    <row r="191" ht="15.75" customHeight="1">
      <c r="A191" s="257"/>
      <c r="B191" s="253"/>
    </row>
    <row r="192" ht="15.75" customHeight="1">
      <c r="A192" s="257"/>
      <c r="B192" s="253"/>
    </row>
    <row r="193" ht="15.75" customHeight="1">
      <c r="A193" s="257"/>
      <c r="B193" s="253"/>
    </row>
    <row r="194" ht="15.75" customHeight="1">
      <c r="A194" s="257"/>
      <c r="B194" s="253"/>
    </row>
    <row r="195" ht="15.75" customHeight="1">
      <c r="A195" s="257"/>
      <c r="B195" s="253"/>
    </row>
    <row r="196" ht="15.75" customHeight="1">
      <c r="A196" s="257"/>
      <c r="B196" s="253"/>
    </row>
    <row r="197" ht="15.75" customHeight="1">
      <c r="A197" s="257"/>
      <c r="B197" s="253"/>
    </row>
    <row r="198" ht="15.75" customHeight="1">
      <c r="A198" s="257"/>
      <c r="B198" s="253"/>
    </row>
    <row r="199" ht="15.75" customHeight="1">
      <c r="A199" s="257"/>
      <c r="B199" s="253"/>
    </row>
    <row r="200" ht="15.75" customHeight="1">
      <c r="A200" s="257"/>
      <c r="B200" s="253"/>
    </row>
    <row r="201" ht="15.75" customHeight="1">
      <c r="A201" s="257"/>
      <c r="B201" s="253"/>
    </row>
    <row r="202" ht="15.75" customHeight="1">
      <c r="A202" s="257"/>
      <c r="B202" s="253"/>
    </row>
    <row r="203" ht="15.75" customHeight="1">
      <c r="A203" s="257"/>
      <c r="B203" s="253"/>
    </row>
    <row r="204" ht="15.75" customHeight="1">
      <c r="A204" s="257"/>
      <c r="B204" s="253"/>
    </row>
    <row r="205" ht="15.75" customHeight="1">
      <c r="A205" s="257"/>
      <c r="B205" s="253"/>
    </row>
    <row r="206" ht="15.75" customHeight="1">
      <c r="A206" s="257"/>
      <c r="B206" s="253"/>
    </row>
    <row r="207" ht="15.75" customHeight="1">
      <c r="A207" s="257"/>
      <c r="B207" s="253"/>
    </row>
    <row r="208" ht="15.75" customHeight="1">
      <c r="A208" s="257"/>
      <c r="B208" s="253"/>
    </row>
    <row r="209" ht="15.75" customHeight="1">
      <c r="A209" s="257"/>
      <c r="B209" s="253"/>
    </row>
    <row r="210" ht="15.75" customHeight="1">
      <c r="A210" s="257"/>
      <c r="B210" s="253"/>
    </row>
    <row r="211" ht="15.75" customHeight="1">
      <c r="A211" s="257"/>
      <c r="B211" s="253"/>
    </row>
    <row r="212" ht="15.75" customHeight="1">
      <c r="A212" s="257"/>
      <c r="B212" s="253"/>
    </row>
    <row r="213" ht="15.75" customHeight="1">
      <c r="A213" s="257"/>
      <c r="B213" s="253"/>
    </row>
    <row r="214" ht="15.75" customHeight="1">
      <c r="A214" s="257"/>
      <c r="B214" s="253"/>
    </row>
    <row r="215" ht="15.75" customHeight="1">
      <c r="A215" s="257"/>
      <c r="B215" s="253"/>
    </row>
    <row r="216" ht="15.75" customHeight="1">
      <c r="A216" s="257"/>
      <c r="B216" s="253"/>
    </row>
    <row r="217" ht="15.75" customHeight="1">
      <c r="A217" s="257"/>
      <c r="B217" s="253"/>
    </row>
    <row r="218" ht="15.75" customHeight="1">
      <c r="A218" s="257"/>
      <c r="B218" s="253"/>
    </row>
    <row r="219" ht="15.75" customHeight="1">
      <c r="A219" s="257"/>
      <c r="B219" s="253"/>
    </row>
    <row r="220" ht="15.75" customHeight="1">
      <c r="A220" s="257"/>
      <c r="B220" s="253"/>
    </row>
    <row r="221" ht="15.75" customHeight="1">
      <c r="A221" s="257"/>
      <c r="B221" s="253"/>
    </row>
    <row r="222" ht="15.75" customHeight="1">
      <c r="A222" s="257"/>
      <c r="B222" s="253"/>
    </row>
    <row r="223" ht="15.75" customHeight="1">
      <c r="A223" s="257"/>
      <c r="B223" s="253"/>
    </row>
    <row r="224" ht="15.75" customHeight="1">
      <c r="A224" s="257"/>
      <c r="B224" s="253"/>
    </row>
    <row r="225" ht="15.75" customHeight="1">
      <c r="A225" s="257"/>
      <c r="B225" s="253"/>
    </row>
    <row r="226" ht="15.75" customHeight="1">
      <c r="A226" s="257"/>
      <c r="B226" s="253"/>
    </row>
    <row r="227" ht="15.75" customHeight="1">
      <c r="A227" s="257"/>
      <c r="B227" s="253"/>
    </row>
    <row r="228" ht="15.75" customHeight="1">
      <c r="A228" s="257"/>
      <c r="B228" s="253"/>
    </row>
    <row r="229" ht="15.75" customHeight="1">
      <c r="A229" s="257"/>
      <c r="B229" s="253"/>
    </row>
    <row r="230" ht="15.75" customHeight="1">
      <c r="A230" s="257"/>
      <c r="B230" s="253"/>
    </row>
    <row r="231" ht="15.75" customHeight="1">
      <c r="A231" s="257"/>
      <c r="B231" s="253"/>
    </row>
    <row r="232" ht="15.75" customHeight="1">
      <c r="A232" s="257"/>
      <c r="B232" s="253"/>
    </row>
    <row r="233" ht="15.75" customHeight="1">
      <c r="A233" s="257"/>
      <c r="B233" s="253"/>
    </row>
    <row r="234" ht="15.75" customHeight="1">
      <c r="A234" s="257"/>
      <c r="B234" s="253"/>
    </row>
    <row r="235" ht="15.75" customHeight="1">
      <c r="A235" s="257"/>
      <c r="B235" s="253"/>
    </row>
    <row r="236" ht="15.75" customHeight="1">
      <c r="A236" s="257"/>
      <c r="B236" s="253"/>
    </row>
    <row r="237" ht="15.75" customHeight="1">
      <c r="A237" s="257"/>
      <c r="B237" s="253"/>
    </row>
    <row r="238" ht="15.75" customHeight="1">
      <c r="A238" s="257"/>
      <c r="B238" s="253"/>
    </row>
    <row r="239" ht="15.75" customHeight="1">
      <c r="A239" s="257"/>
      <c r="B239" s="253"/>
    </row>
    <row r="240" ht="15.75" customHeight="1">
      <c r="A240" s="257"/>
      <c r="B240" s="253"/>
    </row>
    <row r="241" ht="15.75" customHeight="1">
      <c r="A241" s="257"/>
      <c r="B241" s="253"/>
    </row>
    <row r="242" ht="15.75" customHeight="1">
      <c r="A242" s="257"/>
      <c r="B242" s="253"/>
    </row>
    <row r="243" ht="15.75" customHeight="1">
      <c r="A243" s="257"/>
      <c r="B243" s="253"/>
    </row>
    <row r="244" ht="15.75" customHeight="1">
      <c r="A244" s="257"/>
      <c r="B244" s="253"/>
    </row>
    <row r="245" ht="15.75" customHeight="1">
      <c r="A245" s="257"/>
      <c r="B245" s="253"/>
    </row>
    <row r="246" ht="15.75" customHeight="1">
      <c r="A246" s="257"/>
      <c r="B246" s="253"/>
    </row>
    <row r="247" ht="15.75" customHeight="1">
      <c r="A247" s="257"/>
      <c r="B247" s="253"/>
    </row>
    <row r="248" ht="15.75" customHeight="1">
      <c r="A248" s="257"/>
      <c r="B248" s="253"/>
    </row>
    <row r="249" ht="15.75" customHeight="1">
      <c r="A249" s="257"/>
      <c r="B249" s="253"/>
    </row>
    <row r="250" ht="15.75" customHeight="1">
      <c r="A250" s="257"/>
      <c r="B250" s="253"/>
    </row>
    <row r="251" ht="15.75" customHeight="1">
      <c r="A251" s="257"/>
      <c r="B251" s="253"/>
    </row>
    <row r="252" ht="15.75" customHeight="1">
      <c r="A252" s="257"/>
      <c r="B252" s="253"/>
    </row>
    <row r="253" ht="15.75" customHeight="1">
      <c r="A253" s="257"/>
      <c r="B253" s="253"/>
    </row>
    <row r="254" ht="15.75" customHeight="1">
      <c r="A254" s="257"/>
      <c r="B254" s="253"/>
    </row>
    <row r="255" ht="15.75" customHeight="1">
      <c r="A255" s="257"/>
      <c r="B255" s="253"/>
    </row>
    <row r="256" ht="15.75" customHeight="1">
      <c r="A256" s="257"/>
      <c r="B256" s="253"/>
    </row>
    <row r="257" ht="15.75" customHeight="1">
      <c r="A257" s="257"/>
      <c r="B257" s="253"/>
    </row>
    <row r="258" ht="15.75" customHeight="1">
      <c r="A258" s="257"/>
      <c r="B258" s="253"/>
    </row>
    <row r="259" ht="15.75" customHeight="1">
      <c r="A259" s="257"/>
      <c r="B259" s="253"/>
    </row>
    <row r="260" ht="15.75" customHeight="1">
      <c r="A260" s="257"/>
      <c r="B260" s="253"/>
    </row>
    <row r="261" ht="15.75" customHeight="1">
      <c r="A261" s="257"/>
      <c r="B261" s="253"/>
    </row>
    <row r="262" ht="15.75" customHeight="1">
      <c r="A262" s="257"/>
      <c r="B262" s="253"/>
    </row>
    <row r="263" ht="15.75" customHeight="1">
      <c r="A263" s="257"/>
      <c r="B263" s="253"/>
    </row>
    <row r="264" ht="15.75" customHeight="1">
      <c r="A264" s="257"/>
      <c r="B264" s="253"/>
    </row>
    <row r="265" ht="15.75" customHeight="1">
      <c r="A265" s="257"/>
      <c r="B265" s="253"/>
    </row>
    <row r="266" ht="15.75" customHeight="1">
      <c r="A266" s="257"/>
      <c r="B266" s="253"/>
    </row>
    <row r="267" ht="15.75" customHeight="1">
      <c r="A267" s="257"/>
      <c r="B267" s="253"/>
    </row>
    <row r="268" ht="15.75" customHeight="1">
      <c r="A268" s="257"/>
      <c r="B268" s="253"/>
    </row>
    <row r="269" ht="15.75" customHeight="1">
      <c r="A269" s="257"/>
      <c r="B269" s="253"/>
    </row>
    <row r="270" ht="15.75" customHeight="1">
      <c r="A270" s="257"/>
      <c r="B270" s="253"/>
    </row>
    <row r="271" ht="15.75" customHeight="1">
      <c r="A271" s="257"/>
      <c r="B271" s="253"/>
    </row>
    <row r="272" ht="15.75" customHeight="1">
      <c r="A272" s="257"/>
      <c r="B272" s="253"/>
    </row>
    <row r="273" ht="15.75" customHeight="1">
      <c r="A273" s="257"/>
      <c r="B273" s="253"/>
    </row>
    <row r="274" ht="15.75" customHeight="1">
      <c r="A274" s="257"/>
      <c r="B274" s="253"/>
    </row>
    <row r="275" ht="15.75" customHeight="1">
      <c r="A275" s="257"/>
      <c r="B275" s="253"/>
    </row>
    <row r="276" ht="15.75" customHeight="1">
      <c r="A276" s="257"/>
      <c r="B276" s="253"/>
    </row>
    <row r="277" ht="15.75" customHeight="1">
      <c r="A277" s="257"/>
      <c r="B277" s="253"/>
    </row>
    <row r="278" ht="15.75" customHeight="1">
      <c r="A278" s="257"/>
      <c r="B278" s="253"/>
    </row>
    <row r="279" ht="15.75" customHeight="1">
      <c r="A279" s="257"/>
      <c r="B279" s="253"/>
    </row>
    <row r="280" ht="15.75" customHeight="1">
      <c r="A280" s="257"/>
      <c r="B280" s="253"/>
    </row>
    <row r="281" ht="15.75" customHeight="1">
      <c r="A281" s="257"/>
      <c r="B281" s="253"/>
    </row>
    <row r="282" ht="15.75" customHeight="1">
      <c r="A282" s="257"/>
      <c r="B282" s="253"/>
    </row>
    <row r="283" ht="15.75" customHeight="1">
      <c r="A283" s="257"/>
      <c r="B283" s="253"/>
    </row>
    <row r="284" ht="15.75" customHeight="1">
      <c r="A284" s="257"/>
      <c r="B284" s="253"/>
    </row>
    <row r="285" ht="15.75" customHeight="1">
      <c r="A285" s="257"/>
      <c r="B285" s="253"/>
    </row>
    <row r="286" ht="15.75" customHeight="1">
      <c r="A286" s="257"/>
      <c r="B286" s="253"/>
    </row>
    <row r="287" ht="15.75" customHeight="1">
      <c r="A287" s="257"/>
      <c r="B287" s="253"/>
    </row>
    <row r="288" ht="15.75" customHeight="1">
      <c r="A288" s="257"/>
      <c r="B288" s="253"/>
    </row>
    <row r="289" ht="15.75" customHeight="1">
      <c r="A289" s="257"/>
      <c r="B289" s="253"/>
    </row>
    <row r="290" ht="15.75" customHeight="1">
      <c r="A290" s="257"/>
      <c r="B290" s="253"/>
    </row>
    <row r="291" ht="15.75" customHeight="1">
      <c r="A291" s="257"/>
      <c r="B291" s="253"/>
    </row>
    <row r="292" ht="15.75" customHeight="1">
      <c r="A292" s="257"/>
      <c r="B292" s="253"/>
    </row>
    <row r="293" ht="15.75" customHeight="1">
      <c r="A293" s="257"/>
      <c r="B293" s="253"/>
    </row>
    <row r="294" ht="15.75" customHeight="1">
      <c r="A294" s="257"/>
      <c r="B294" s="253"/>
    </row>
    <row r="295" ht="15.75" customHeight="1">
      <c r="A295" s="257"/>
      <c r="B295" s="253"/>
    </row>
    <row r="296" ht="15.75" customHeight="1">
      <c r="A296" s="257"/>
      <c r="B296" s="253"/>
    </row>
    <row r="297" ht="15.75" customHeight="1">
      <c r="A297" s="257"/>
      <c r="B297" s="253"/>
    </row>
    <row r="298" ht="15.75" customHeight="1">
      <c r="A298" s="257"/>
      <c r="B298" s="253"/>
    </row>
    <row r="299" ht="15.75" customHeight="1">
      <c r="A299" s="257"/>
      <c r="B299" s="253"/>
    </row>
    <row r="300" ht="15.75" customHeight="1">
      <c r="A300" s="257"/>
      <c r="B300" s="253"/>
    </row>
    <row r="301" ht="15.75" customHeight="1">
      <c r="A301" s="257"/>
      <c r="B301" s="253"/>
    </row>
    <row r="302" ht="15.75" customHeight="1">
      <c r="A302" s="257"/>
      <c r="B302" s="253"/>
    </row>
    <row r="303" ht="15.75" customHeight="1">
      <c r="A303" s="257"/>
      <c r="B303" s="253"/>
    </row>
    <row r="304" ht="15.75" customHeight="1">
      <c r="A304" s="257"/>
      <c r="B304" s="253"/>
    </row>
    <row r="305" ht="15.75" customHeight="1">
      <c r="A305" s="257"/>
      <c r="B305" s="253"/>
    </row>
    <row r="306" ht="15.75" customHeight="1">
      <c r="A306" s="257"/>
      <c r="B306" s="253"/>
    </row>
    <row r="307" ht="15.75" customHeight="1">
      <c r="A307" s="257"/>
      <c r="B307" s="253"/>
    </row>
    <row r="308" ht="15.75" customHeight="1">
      <c r="A308" s="257"/>
      <c r="B308" s="253"/>
    </row>
    <row r="309" ht="15.75" customHeight="1">
      <c r="A309" s="257"/>
      <c r="B309" s="253"/>
    </row>
    <row r="310" ht="15.75" customHeight="1">
      <c r="A310" s="257"/>
      <c r="B310" s="253"/>
    </row>
    <row r="311" ht="15.75" customHeight="1">
      <c r="A311" s="257"/>
      <c r="B311" s="253"/>
    </row>
    <row r="312" ht="15.75" customHeight="1">
      <c r="A312" s="257"/>
      <c r="B312" s="253"/>
    </row>
    <row r="313" ht="15.75" customHeight="1">
      <c r="A313" s="257"/>
      <c r="B313" s="253"/>
    </row>
    <row r="314" ht="15.75" customHeight="1">
      <c r="A314" s="257"/>
      <c r="B314" s="253"/>
    </row>
    <row r="315" ht="15.75" customHeight="1">
      <c r="A315" s="257"/>
      <c r="B315" s="253"/>
    </row>
    <row r="316" ht="15.75" customHeight="1">
      <c r="A316" s="257"/>
      <c r="B316" s="253"/>
    </row>
    <row r="317" ht="15.75" customHeight="1">
      <c r="A317" s="257"/>
      <c r="B317" s="253"/>
    </row>
    <row r="318" ht="15.75" customHeight="1">
      <c r="A318" s="257"/>
      <c r="B318" s="253"/>
    </row>
    <row r="319" ht="15.75" customHeight="1">
      <c r="A319" s="257"/>
      <c r="B319" s="253"/>
    </row>
    <row r="320" ht="15.75" customHeight="1">
      <c r="A320" s="257"/>
      <c r="B320" s="253"/>
    </row>
    <row r="321" ht="15.75" customHeight="1">
      <c r="A321" s="257"/>
      <c r="B321" s="253"/>
    </row>
    <row r="322" ht="15.75" customHeight="1">
      <c r="A322" s="257"/>
      <c r="B322" s="253"/>
    </row>
    <row r="323" ht="15.75" customHeight="1">
      <c r="A323" s="257"/>
      <c r="B323" s="253"/>
    </row>
    <row r="324" ht="15.75" customHeight="1">
      <c r="A324" s="257"/>
      <c r="B324" s="253"/>
    </row>
    <row r="325" ht="15.75" customHeight="1">
      <c r="A325" s="257"/>
      <c r="B325" s="253"/>
    </row>
    <row r="326" ht="15.75" customHeight="1">
      <c r="A326" s="257"/>
      <c r="B326" s="253"/>
    </row>
    <row r="327" ht="15.75" customHeight="1">
      <c r="A327" s="257"/>
      <c r="B327" s="253"/>
    </row>
    <row r="328" ht="15.75" customHeight="1">
      <c r="A328" s="257"/>
      <c r="B328" s="253"/>
    </row>
    <row r="329" ht="15.75" customHeight="1">
      <c r="A329" s="257"/>
      <c r="B329" s="253"/>
    </row>
    <row r="330" ht="15.75" customHeight="1">
      <c r="A330" s="257"/>
      <c r="B330" s="253"/>
    </row>
    <row r="331" ht="15.75" customHeight="1">
      <c r="A331" s="257"/>
      <c r="B331" s="253"/>
    </row>
    <row r="332" ht="15.75" customHeight="1">
      <c r="A332" s="257"/>
      <c r="B332" s="253"/>
    </row>
    <row r="333" ht="15.75" customHeight="1">
      <c r="A333" s="257"/>
      <c r="B333" s="253"/>
    </row>
    <row r="334" ht="15.75" customHeight="1">
      <c r="A334" s="257"/>
      <c r="B334" s="253"/>
    </row>
    <row r="335" ht="15.75" customHeight="1">
      <c r="A335" s="257"/>
      <c r="B335" s="253"/>
    </row>
    <row r="336" ht="15.75" customHeight="1">
      <c r="A336" s="257"/>
      <c r="B336" s="253"/>
    </row>
    <row r="337" ht="15.75" customHeight="1">
      <c r="A337" s="257"/>
      <c r="B337" s="253"/>
    </row>
    <row r="338" ht="15.75" customHeight="1">
      <c r="A338" s="257"/>
      <c r="B338" s="253"/>
    </row>
    <row r="339" ht="15.75" customHeight="1">
      <c r="A339" s="257"/>
      <c r="B339" s="253"/>
    </row>
    <row r="340" ht="15.75" customHeight="1">
      <c r="A340" s="257"/>
      <c r="B340" s="253"/>
    </row>
    <row r="341" ht="15.75" customHeight="1">
      <c r="A341" s="257"/>
      <c r="B341" s="253"/>
    </row>
    <row r="342" ht="15.75" customHeight="1">
      <c r="A342" s="257"/>
      <c r="B342" s="253"/>
    </row>
    <row r="343" ht="15.75" customHeight="1">
      <c r="A343" s="257"/>
      <c r="B343" s="253"/>
    </row>
    <row r="344" ht="15.75" customHeight="1">
      <c r="A344" s="257"/>
      <c r="B344" s="253"/>
    </row>
    <row r="345" ht="15.75" customHeight="1">
      <c r="A345" s="257"/>
      <c r="B345" s="253"/>
    </row>
    <row r="346" ht="15.75" customHeight="1">
      <c r="A346" s="257"/>
      <c r="B346" s="253"/>
    </row>
    <row r="347" ht="15.75" customHeight="1">
      <c r="A347" s="257"/>
      <c r="B347" s="253"/>
    </row>
    <row r="348" ht="15.75" customHeight="1">
      <c r="A348" s="257"/>
      <c r="B348" s="253"/>
    </row>
    <row r="349" ht="15.75" customHeight="1">
      <c r="A349" s="257"/>
      <c r="B349" s="253"/>
    </row>
    <row r="350" ht="15.75" customHeight="1">
      <c r="A350" s="257"/>
      <c r="B350" s="253"/>
    </row>
    <row r="351" ht="15.75" customHeight="1">
      <c r="A351" s="257"/>
      <c r="B351" s="253"/>
    </row>
    <row r="352" ht="15.75" customHeight="1">
      <c r="A352" s="257"/>
      <c r="B352" s="253"/>
    </row>
    <row r="353" ht="15.75" customHeight="1">
      <c r="A353" s="257"/>
      <c r="B353" s="253"/>
    </row>
    <row r="354" ht="15.75" customHeight="1">
      <c r="A354" s="257"/>
      <c r="B354" s="253"/>
    </row>
    <row r="355" ht="15.75" customHeight="1">
      <c r="A355" s="257"/>
      <c r="B355" s="253"/>
    </row>
    <row r="356" ht="15.75" customHeight="1">
      <c r="A356" s="257"/>
      <c r="B356" s="253"/>
    </row>
    <row r="357" ht="15.75" customHeight="1">
      <c r="A357" s="257"/>
      <c r="B357" s="253"/>
    </row>
    <row r="358" ht="15.75" customHeight="1">
      <c r="A358" s="257"/>
      <c r="B358" s="253"/>
    </row>
    <row r="359" ht="15.75" customHeight="1">
      <c r="A359" s="257"/>
      <c r="B359" s="253"/>
    </row>
    <row r="360" ht="15.75" customHeight="1">
      <c r="A360" s="257"/>
      <c r="B360" s="253"/>
    </row>
    <row r="361" ht="15.75" customHeight="1">
      <c r="A361" s="257"/>
      <c r="B361" s="253"/>
    </row>
    <row r="362" ht="15.75" customHeight="1">
      <c r="A362" s="257"/>
      <c r="B362" s="253"/>
    </row>
    <row r="363" ht="15.75" customHeight="1">
      <c r="A363" s="257"/>
      <c r="B363" s="253"/>
    </row>
    <row r="364" ht="15.75" customHeight="1">
      <c r="A364" s="257"/>
      <c r="B364" s="253"/>
    </row>
    <row r="365" ht="15.75" customHeight="1">
      <c r="A365" s="257"/>
      <c r="B365" s="253"/>
    </row>
    <row r="366" ht="15.75" customHeight="1">
      <c r="A366" s="257"/>
      <c r="B366" s="253"/>
    </row>
    <row r="367" ht="15.75" customHeight="1">
      <c r="A367" s="257"/>
      <c r="B367" s="253"/>
    </row>
    <row r="368" ht="15.75" customHeight="1">
      <c r="A368" s="257"/>
      <c r="B368" s="253"/>
    </row>
    <row r="369" ht="15.75" customHeight="1">
      <c r="A369" s="257"/>
      <c r="B369" s="253"/>
    </row>
    <row r="370" ht="15.75" customHeight="1">
      <c r="A370" s="257"/>
      <c r="B370" s="253"/>
    </row>
    <row r="371" ht="15.75" customHeight="1">
      <c r="A371" s="257"/>
      <c r="B371" s="253"/>
    </row>
    <row r="372" ht="15.75" customHeight="1">
      <c r="A372" s="257"/>
      <c r="B372" s="253"/>
    </row>
    <row r="373" ht="15.75" customHeight="1">
      <c r="A373" s="257"/>
      <c r="B373" s="253"/>
    </row>
    <row r="374" ht="15.75" customHeight="1">
      <c r="A374" s="257"/>
      <c r="B374" s="253"/>
    </row>
    <row r="375" ht="15.75" customHeight="1">
      <c r="A375" s="257"/>
      <c r="B375" s="253"/>
    </row>
    <row r="376" ht="15.75" customHeight="1">
      <c r="A376" s="257"/>
      <c r="B376" s="253"/>
    </row>
    <row r="377" ht="15.75" customHeight="1">
      <c r="A377" s="257"/>
      <c r="B377" s="253"/>
    </row>
    <row r="378" ht="15.75" customHeight="1">
      <c r="A378" s="257"/>
      <c r="B378" s="253"/>
    </row>
    <row r="379" ht="15.75" customHeight="1">
      <c r="A379" s="257"/>
      <c r="B379" s="253"/>
    </row>
    <row r="380" ht="15.75" customHeight="1">
      <c r="A380" s="257"/>
      <c r="B380" s="253"/>
    </row>
    <row r="381" ht="15.75" customHeight="1">
      <c r="A381" s="257"/>
      <c r="B381" s="253"/>
    </row>
    <row r="382" ht="15.75" customHeight="1">
      <c r="A382" s="257"/>
      <c r="B382" s="253"/>
    </row>
    <row r="383" ht="15.75" customHeight="1">
      <c r="A383" s="257"/>
      <c r="B383" s="253"/>
    </row>
    <row r="384" ht="15.75" customHeight="1">
      <c r="A384" s="257"/>
      <c r="B384" s="253"/>
    </row>
    <row r="385" ht="15.75" customHeight="1">
      <c r="A385" s="257"/>
      <c r="B385" s="253"/>
    </row>
    <row r="386" ht="15.75" customHeight="1">
      <c r="A386" s="257"/>
      <c r="B386" s="253"/>
    </row>
    <row r="387" ht="15.75" customHeight="1">
      <c r="A387" s="257"/>
      <c r="B387" s="253"/>
    </row>
    <row r="388" ht="15.75" customHeight="1">
      <c r="A388" s="257"/>
      <c r="B388" s="253"/>
    </row>
    <row r="389" ht="15.75" customHeight="1">
      <c r="A389" s="257"/>
      <c r="B389" s="253"/>
    </row>
    <row r="390" ht="15.75" customHeight="1">
      <c r="A390" s="257"/>
      <c r="B390" s="253"/>
    </row>
    <row r="391" ht="15.75" customHeight="1">
      <c r="A391" s="257"/>
      <c r="B391" s="253"/>
    </row>
    <row r="392" ht="15.75" customHeight="1">
      <c r="A392" s="257"/>
      <c r="B392" s="253"/>
    </row>
    <row r="393" ht="15.75" customHeight="1">
      <c r="A393" s="257"/>
      <c r="B393" s="253"/>
    </row>
    <row r="394" ht="15.75" customHeight="1">
      <c r="A394" s="257"/>
      <c r="B394" s="253"/>
    </row>
    <row r="395" ht="15.75" customHeight="1">
      <c r="A395" s="257"/>
      <c r="B395" s="253"/>
    </row>
    <row r="396" ht="15.75" customHeight="1">
      <c r="A396" s="257"/>
      <c r="B396" s="253"/>
    </row>
    <row r="397" ht="15.75" customHeight="1">
      <c r="A397" s="257"/>
      <c r="B397" s="253"/>
    </row>
    <row r="398" ht="15.75" customHeight="1">
      <c r="A398" s="257"/>
      <c r="B398" s="253"/>
    </row>
    <row r="399" ht="15.75" customHeight="1">
      <c r="A399" s="257"/>
      <c r="B399" s="253"/>
    </row>
    <row r="400" ht="15.75" customHeight="1">
      <c r="A400" s="257"/>
      <c r="B400" s="253"/>
    </row>
    <row r="401" ht="15.75" customHeight="1">
      <c r="A401" s="257"/>
      <c r="B401" s="253"/>
    </row>
    <row r="402" ht="15.75" customHeight="1">
      <c r="A402" s="257"/>
      <c r="B402" s="253"/>
    </row>
    <row r="403" ht="15.75" customHeight="1">
      <c r="A403" s="257"/>
      <c r="B403" s="253"/>
    </row>
    <row r="404" ht="15.75" customHeight="1">
      <c r="A404" s="257"/>
      <c r="B404" s="253"/>
    </row>
    <row r="405" ht="15.75" customHeight="1">
      <c r="A405" s="257"/>
      <c r="B405" s="253"/>
    </row>
    <row r="406" ht="15.75" customHeight="1">
      <c r="A406" s="257"/>
      <c r="B406" s="253"/>
    </row>
    <row r="407" ht="15.75" customHeight="1">
      <c r="A407" s="257"/>
      <c r="B407" s="253"/>
    </row>
    <row r="408" ht="15.75" customHeight="1">
      <c r="A408" s="257"/>
      <c r="B408" s="253"/>
    </row>
    <row r="409" ht="15.75" customHeight="1">
      <c r="A409" s="257"/>
      <c r="B409" s="253"/>
    </row>
    <row r="410" ht="15.75" customHeight="1">
      <c r="A410" s="257"/>
      <c r="B410" s="253"/>
    </row>
    <row r="411" ht="15.75" customHeight="1">
      <c r="A411" s="257"/>
      <c r="B411" s="253"/>
    </row>
    <row r="412" ht="15.75" customHeight="1">
      <c r="A412" s="257"/>
      <c r="B412" s="253"/>
    </row>
    <row r="413" ht="15.75" customHeight="1">
      <c r="A413" s="257"/>
      <c r="B413" s="253"/>
    </row>
    <row r="414" ht="15.75" customHeight="1">
      <c r="A414" s="257"/>
      <c r="B414" s="253"/>
    </row>
    <row r="415" ht="15.75" customHeight="1">
      <c r="A415" s="257"/>
      <c r="B415" s="253"/>
    </row>
    <row r="416" ht="15.75" customHeight="1">
      <c r="A416" s="257"/>
      <c r="B416" s="253"/>
    </row>
    <row r="417" ht="15.75" customHeight="1">
      <c r="A417" s="257"/>
      <c r="B417" s="253"/>
    </row>
    <row r="418" ht="15.75" customHeight="1">
      <c r="A418" s="257"/>
      <c r="B418" s="253"/>
    </row>
    <row r="419" ht="15.75" customHeight="1">
      <c r="A419" s="257"/>
      <c r="B419" s="253"/>
    </row>
    <row r="420" ht="15.75" customHeight="1">
      <c r="A420" s="257"/>
      <c r="B420" s="253"/>
    </row>
    <row r="421" ht="15.75" customHeight="1">
      <c r="A421" s="257"/>
      <c r="B421" s="253"/>
    </row>
    <row r="422" ht="15.75" customHeight="1">
      <c r="A422" s="257"/>
      <c r="B422" s="253"/>
    </row>
    <row r="423" ht="15.75" customHeight="1">
      <c r="A423" s="257"/>
      <c r="B423" s="253"/>
    </row>
    <row r="424" ht="15.75" customHeight="1">
      <c r="A424" s="257"/>
      <c r="B424" s="253"/>
    </row>
    <row r="425" ht="15.75" customHeight="1">
      <c r="A425" s="257"/>
      <c r="B425" s="253"/>
    </row>
    <row r="426" ht="15.75" customHeight="1">
      <c r="A426" s="257"/>
      <c r="B426" s="253"/>
    </row>
    <row r="427" ht="15.75" customHeight="1">
      <c r="A427" s="257"/>
      <c r="B427" s="253"/>
    </row>
    <row r="428" ht="15.75" customHeight="1">
      <c r="A428" s="257"/>
      <c r="B428" s="253"/>
    </row>
    <row r="429" ht="15.75" customHeight="1">
      <c r="A429" s="257"/>
      <c r="B429" s="253"/>
    </row>
    <row r="430" ht="15.75" customHeight="1">
      <c r="A430" s="257"/>
      <c r="B430" s="253"/>
    </row>
    <row r="431" ht="15.75" customHeight="1">
      <c r="A431" s="257"/>
      <c r="B431" s="253"/>
    </row>
    <row r="432" ht="15.75" customHeight="1">
      <c r="A432" s="257"/>
      <c r="B432" s="253"/>
    </row>
    <row r="433" ht="15.75" customHeight="1">
      <c r="A433" s="257"/>
      <c r="B433" s="253"/>
    </row>
    <row r="434" ht="15.75" customHeight="1">
      <c r="A434" s="257"/>
      <c r="B434" s="253"/>
    </row>
    <row r="435" ht="15.75" customHeight="1">
      <c r="A435" s="257"/>
      <c r="B435" s="253"/>
    </row>
    <row r="436" ht="15.75" customHeight="1">
      <c r="A436" s="257"/>
      <c r="B436" s="253"/>
    </row>
    <row r="437" ht="15.75" customHeight="1">
      <c r="A437" s="257"/>
      <c r="B437" s="253"/>
    </row>
    <row r="438" ht="15.75" customHeight="1">
      <c r="A438" s="257"/>
      <c r="B438" s="253"/>
    </row>
    <row r="439" ht="15.75" customHeight="1">
      <c r="A439" s="257"/>
      <c r="B439" s="253"/>
    </row>
    <row r="440" ht="15.75" customHeight="1">
      <c r="A440" s="257"/>
      <c r="B440" s="253"/>
    </row>
    <row r="441" ht="15.75" customHeight="1">
      <c r="A441" s="257"/>
      <c r="B441" s="253"/>
    </row>
    <row r="442" ht="15.75" customHeight="1">
      <c r="A442" s="257"/>
      <c r="B442" s="253"/>
    </row>
    <row r="443" ht="15.75" customHeight="1">
      <c r="A443" s="257"/>
      <c r="B443" s="253"/>
    </row>
    <row r="444" ht="15.75" customHeight="1">
      <c r="A444" s="257"/>
      <c r="B444" s="253"/>
    </row>
    <row r="445" ht="15.75" customHeight="1">
      <c r="A445" s="257"/>
      <c r="B445" s="253"/>
    </row>
    <row r="446" ht="15.75" customHeight="1">
      <c r="A446" s="257"/>
      <c r="B446" s="253"/>
    </row>
    <row r="447" ht="15.75" customHeight="1">
      <c r="A447" s="257"/>
      <c r="B447" s="253"/>
    </row>
    <row r="448" ht="15.75" customHeight="1">
      <c r="A448" s="257"/>
      <c r="B448" s="253"/>
    </row>
    <row r="449" ht="15.75" customHeight="1">
      <c r="A449" s="257"/>
      <c r="B449" s="253"/>
    </row>
    <row r="450" ht="15.75" customHeight="1">
      <c r="A450" s="257"/>
      <c r="B450" s="253"/>
    </row>
    <row r="451" ht="15.75" customHeight="1">
      <c r="A451" s="257"/>
      <c r="B451" s="253"/>
    </row>
    <row r="452" ht="15.75" customHeight="1">
      <c r="A452" s="257"/>
      <c r="B452" s="253"/>
    </row>
    <row r="453" ht="15.75" customHeight="1">
      <c r="A453" s="257"/>
      <c r="B453" s="253"/>
    </row>
    <row r="454" ht="15.75" customHeight="1">
      <c r="A454" s="257"/>
      <c r="B454" s="253"/>
    </row>
    <row r="455" ht="15.75" customHeight="1">
      <c r="A455" s="257"/>
      <c r="B455" s="253"/>
    </row>
    <row r="456" ht="15.75" customHeight="1">
      <c r="A456" s="257"/>
      <c r="B456" s="253"/>
    </row>
    <row r="457" ht="15.75" customHeight="1">
      <c r="A457" s="257"/>
      <c r="B457" s="253"/>
    </row>
    <row r="458" ht="15.75" customHeight="1">
      <c r="A458" s="257"/>
      <c r="B458" s="253"/>
    </row>
    <row r="459" ht="15.75" customHeight="1">
      <c r="A459" s="257"/>
      <c r="B459" s="253"/>
    </row>
    <row r="460" ht="15.75" customHeight="1">
      <c r="A460" s="257"/>
      <c r="B460" s="253"/>
    </row>
    <row r="461" ht="15.75" customHeight="1">
      <c r="A461" s="257"/>
      <c r="B461" s="253"/>
    </row>
    <row r="462" ht="15.75" customHeight="1">
      <c r="A462" s="257"/>
      <c r="B462" s="253"/>
    </row>
    <row r="463" ht="15.75" customHeight="1">
      <c r="A463" s="257"/>
      <c r="B463" s="253"/>
    </row>
    <row r="464" ht="15.75" customHeight="1">
      <c r="A464" s="257"/>
      <c r="B464" s="253"/>
    </row>
    <row r="465" ht="15.75" customHeight="1">
      <c r="A465" s="257"/>
      <c r="B465" s="253"/>
    </row>
    <row r="466" ht="15.75" customHeight="1">
      <c r="A466" s="257"/>
      <c r="B466" s="253"/>
    </row>
    <row r="467" ht="15.75" customHeight="1">
      <c r="A467" s="257"/>
      <c r="B467" s="253"/>
    </row>
    <row r="468" ht="15.75" customHeight="1">
      <c r="A468" s="257"/>
      <c r="B468" s="253"/>
    </row>
    <row r="469" ht="15.75" customHeight="1">
      <c r="A469" s="257"/>
      <c r="B469" s="253"/>
    </row>
    <row r="470" ht="15.75" customHeight="1">
      <c r="A470" s="257"/>
      <c r="B470" s="253"/>
    </row>
    <row r="471" ht="15.75" customHeight="1">
      <c r="A471" s="257"/>
      <c r="B471" s="253"/>
    </row>
    <row r="472" ht="15.75" customHeight="1">
      <c r="A472" s="257"/>
      <c r="B472" s="253"/>
    </row>
    <row r="473" ht="15.75" customHeight="1">
      <c r="A473" s="257"/>
      <c r="B473" s="253"/>
    </row>
    <row r="474" ht="15.75" customHeight="1">
      <c r="A474" s="257"/>
      <c r="B474" s="253"/>
    </row>
    <row r="475" ht="15.75" customHeight="1">
      <c r="A475" s="257"/>
      <c r="B475" s="253"/>
    </row>
    <row r="476" ht="15.75" customHeight="1">
      <c r="A476" s="257"/>
      <c r="B476" s="253"/>
    </row>
    <row r="477" ht="15.75" customHeight="1">
      <c r="A477" s="257"/>
      <c r="B477" s="253"/>
    </row>
    <row r="478" ht="15.75" customHeight="1">
      <c r="A478" s="257"/>
      <c r="B478" s="253"/>
    </row>
    <row r="479" ht="15.75" customHeight="1">
      <c r="A479" s="257"/>
      <c r="B479" s="253"/>
    </row>
    <row r="480" ht="15.75" customHeight="1">
      <c r="A480" s="257"/>
      <c r="B480" s="253"/>
    </row>
    <row r="481" ht="15.75" customHeight="1">
      <c r="A481" s="257"/>
      <c r="B481" s="253"/>
    </row>
    <row r="482" ht="15.75" customHeight="1">
      <c r="A482" s="257"/>
      <c r="B482" s="253"/>
    </row>
    <row r="483" ht="15.75" customHeight="1">
      <c r="A483" s="257"/>
      <c r="B483" s="253"/>
    </row>
    <row r="484" ht="15.75" customHeight="1">
      <c r="A484" s="257"/>
      <c r="B484" s="253"/>
    </row>
    <row r="485" ht="15.75" customHeight="1">
      <c r="A485" s="257"/>
      <c r="B485" s="253"/>
    </row>
    <row r="486" ht="15.75" customHeight="1">
      <c r="A486" s="257"/>
      <c r="B486" s="253"/>
    </row>
    <row r="487" ht="15.75" customHeight="1">
      <c r="A487" s="257"/>
      <c r="B487" s="253"/>
    </row>
    <row r="488" ht="15.75" customHeight="1">
      <c r="A488" s="257"/>
      <c r="B488" s="253"/>
    </row>
    <row r="489" ht="15.75" customHeight="1">
      <c r="A489" s="257"/>
      <c r="B489" s="253"/>
    </row>
    <row r="490" ht="15.75" customHeight="1">
      <c r="A490" s="257"/>
      <c r="B490" s="253"/>
    </row>
    <row r="491" ht="15.75" customHeight="1">
      <c r="A491" s="257"/>
      <c r="B491" s="253"/>
    </row>
    <row r="492" ht="15.75" customHeight="1">
      <c r="A492" s="257"/>
      <c r="B492" s="253"/>
    </row>
    <row r="493" ht="15.75" customHeight="1">
      <c r="A493" s="257"/>
      <c r="B493" s="253"/>
    </row>
    <row r="494" ht="15.75" customHeight="1">
      <c r="A494" s="257"/>
      <c r="B494" s="253"/>
    </row>
    <row r="495" ht="15.75" customHeight="1">
      <c r="A495" s="257"/>
      <c r="B495" s="253"/>
    </row>
    <row r="496" ht="15.75" customHeight="1">
      <c r="A496" s="257"/>
      <c r="B496" s="253"/>
    </row>
    <row r="497" ht="15.75" customHeight="1">
      <c r="A497" s="257"/>
      <c r="B497" s="253"/>
    </row>
    <row r="498" ht="15.75" customHeight="1">
      <c r="A498" s="257"/>
      <c r="B498" s="253"/>
    </row>
    <row r="499" ht="15.75" customHeight="1">
      <c r="A499" s="257"/>
      <c r="B499" s="253"/>
    </row>
    <row r="500" ht="15.75" customHeight="1">
      <c r="A500" s="257"/>
      <c r="B500" s="253"/>
    </row>
    <row r="501" ht="15.75" customHeight="1">
      <c r="A501" s="257"/>
      <c r="B501" s="253"/>
    </row>
    <row r="502" ht="15.75" customHeight="1">
      <c r="A502" s="257"/>
      <c r="B502" s="253"/>
    </row>
    <row r="503" ht="15.75" customHeight="1">
      <c r="A503" s="257"/>
      <c r="B503" s="253"/>
    </row>
    <row r="504" ht="15.75" customHeight="1">
      <c r="A504" s="257"/>
      <c r="B504" s="253"/>
    </row>
    <row r="505" ht="15.75" customHeight="1">
      <c r="A505" s="257"/>
      <c r="B505" s="253"/>
    </row>
    <row r="506" ht="15.75" customHeight="1">
      <c r="A506" s="257"/>
      <c r="B506" s="253"/>
    </row>
    <row r="507" ht="15.75" customHeight="1">
      <c r="A507" s="257"/>
      <c r="B507" s="253"/>
    </row>
    <row r="508" ht="15.75" customHeight="1">
      <c r="A508" s="257"/>
      <c r="B508" s="253"/>
    </row>
    <row r="509" ht="15.75" customHeight="1">
      <c r="A509" s="257"/>
      <c r="B509" s="253"/>
    </row>
    <row r="510" ht="15.75" customHeight="1">
      <c r="A510" s="257"/>
      <c r="B510" s="253"/>
    </row>
    <row r="511" ht="15.75" customHeight="1">
      <c r="A511" s="257"/>
      <c r="B511" s="253"/>
    </row>
    <row r="512" ht="15.75" customHeight="1">
      <c r="A512" s="257"/>
      <c r="B512" s="253"/>
    </row>
    <row r="513" ht="15.75" customHeight="1">
      <c r="A513" s="257"/>
      <c r="B513" s="253"/>
    </row>
    <row r="514" ht="15.75" customHeight="1">
      <c r="A514" s="257"/>
      <c r="B514" s="253"/>
    </row>
    <row r="515" ht="15.75" customHeight="1">
      <c r="A515" s="257"/>
      <c r="B515" s="253"/>
    </row>
    <row r="516" ht="15.75" customHeight="1">
      <c r="A516" s="257"/>
      <c r="B516" s="253"/>
    </row>
    <row r="517" ht="15.75" customHeight="1">
      <c r="A517" s="257"/>
      <c r="B517" s="253"/>
    </row>
    <row r="518" ht="15.75" customHeight="1">
      <c r="A518" s="257"/>
      <c r="B518" s="253"/>
    </row>
    <row r="519" ht="15.75" customHeight="1">
      <c r="A519" s="257"/>
      <c r="B519" s="253"/>
    </row>
    <row r="520" ht="15.75" customHeight="1">
      <c r="A520" s="257"/>
      <c r="B520" s="253"/>
    </row>
    <row r="521" ht="15.75" customHeight="1">
      <c r="A521" s="257"/>
      <c r="B521" s="253"/>
    </row>
    <row r="522" ht="15.75" customHeight="1">
      <c r="A522" s="257"/>
      <c r="B522" s="253"/>
    </row>
    <row r="523" ht="15.75" customHeight="1">
      <c r="A523" s="257"/>
      <c r="B523" s="253"/>
    </row>
    <row r="524" ht="15.75" customHeight="1">
      <c r="A524" s="257"/>
      <c r="B524" s="253"/>
    </row>
    <row r="525" ht="15.75" customHeight="1">
      <c r="A525" s="257"/>
      <c r="B525" s="253"/>
    </row>
    <row r="526" ht="15.75" customHeight="1">
      <c r="A526" s="257"/>
      <c r="B526" s="253"/>
    </row>
    <row r="527" ht="15.75" customHeight="1">
      <c r="A527" s="257"/>
      <c r="B527" s="253"/>
    </row>
    <row r="528" ht="15.75" customHeight="1">
      <c r="A528" s="257"/>
      <c r="B528" s="253"/>
    </row>
    <row r="529" ht="15.75" customHeight="1">
      <c r="A529" s="257"/>
      <c r="B529" s="253"/>
    </row>
    <row r="530" ht="15.75" customHeight="1">
      <c r="A530" s="257"/>
      <c r="B530" s="253"/>
    </row>
    <row r="531" ht="15.75" customHeight="1">
      <c r="A531" s="257"/>
      <c r="B531" s="253"/>
    </row>
    <row r="532" ht="15.75" customHeight="1">
      <c r="A532" s="257"/>
      <c r="B532" s="253"/>
    </row>
    <row r="533" ht="15.75" customHeight="1">
      <c r="A533" s="257"/>
      <c r="B533" s="253"/>
    </row>
    <row r="534" ht="15.75" customHeight="1">
      <c r="A534" s="257"/>
      <c r="B534" s="253"/>
    </row>
    <row r="535" ht="15.75" customHeight="1">
      <c r="A535" s="257"/>
      <c r="B535" s="253"/>
    </row>
    <row r="536" ht="15.75" customHeight="1">
      <c r="A536" s="257"/>
      <c r="B536" s="253"/>
    </row>
    <row r="537" ht="15.75" customHeight="1">
      <c r="A537" s="257"/>
      <c r="B537" s="253"/>
    </row>
    <row r="538" ht="15.75" customHeight="1">
      <c r="A538" s="257"/>
      <c r="B538" s="253"/>
    </row>
    <row r="539" ht="15.75" customHeight="1">
      <c r="A539" s="257"/>
      <c r="B539" s="253"/>
    </row>
    <row r="540" ht="15.75" customHeight="1">
      <c r="A540" s="257"/>
      <c r="B540" s="253"/>
    </row>
    <row r="541" ht="15.75" customHeight="1">
      <c r="A541" s="257"/>
      <c r="B541" s="253"/>
    </row>
    <row r="542" ht="15.75" customHeight="1">
      <c r="A542" s="257"/>
      <c r="B542" s="253"/>
    </row>
    <row r="543" ht="15.75" customHeight="1">
      <c r="A543" s="257"/>
      <c r="B543" s="253"/>
    </row>
    <row r="544" ht="15.75" customHeight="1">
      <c r="A544" s="257"/>
      <c r="B544" s="253"/>
    </row>
    <row r="545" ht="15.75" customHeight="1">
      <c r="A545" s="257"/>
      <c r="B545" s="253"/>
    </row>
    <row r="546" ht="15.75" customHeight="1">
      <c r="A546" s="257"/>
      <c r="B546" s="253"/>
    </row>
    <row r="547" ht="15.75" customHeight="1">
      <c r="A547" s="257"/>
      <c r="B547" s="253"/>
    </row>
    <row r="548" ht="15.75" customHeight="1">
      <c r="A548" s="257"/>
      <c r="B548" s="253"/>
    </row>
    <row r="549" ht="15.75" customHeight="1">
      <c r="A549" s="257"/>
      <c r="B549" s="253"/>
    </row>
    <row r="550" ht="15.75" customHeight="1">
      <c r="A550" s="257"/>
      <c r="B550" s="253"/>
    </row>
    <row r="551" ht="15.75" customHeight="1">
      <c r="A551" s="257"/>
      <c r="B551" s="253"/>
    </row>
    <row r="552" ht="15.75" customHeight="1">
      <c r="A552" s="257"/>
      <c r="B552" s="253"/>
    </row>
    <row r="553" ht="15.75" customHeight="1">
      <c r="A553" s="257"/>
      <c r="B553" s="253"/>
    </row>
    <row r="554" ht="15.75" customHeight="1">
      <c r="A554" s="257"/>
      <c r="B554" s="253"/>
    </row>
    <row r="555" ht="15.75" customHeight="1">
      <c r="A555" s="257"/>
      <c r="B555" s="253"/>
    </row>
    <row r="556" ht="15.75" customHeight="1">
      <c r="A556" s="257"/>
      <c r="B556" s="253"/>
    </row>
    <row r="557" ht="15.75" customHeight="1">
      <c r="A557" s="257"/>
      <c r="B557" s="253"/>
    </row>
    <row r="558" ht="15.75" customHeight="1">
      <c r="A558" s="257"/>
      <c r="B558" s="253"/>
    </row>
    <row r="559" ht="15.75" customHeight="1">
      <c r="A559" s="257"/>
      <c r="B559" s="253"/>
    </row>
    <row r="560" ht="15.75" customHeight="1">
      <c r="A560" s="257"/>
      <c r="B560" s="253"/>
    </row>
    <row r="561" ht="15.75" customHeight="1">
      <c r="A561" s="257"/>
      <c r="B561" s="253"/>
    </row>
    <row r="562" ht="15.75" customHeight="1">
      <c r="A562" s="257"/>
      <c r="B562" s="253"/>
    </row>
    <row r="563" ht="15.75" customHeight="1">
      <c r="A563" s="257"/>
      <c r="B563" s="253"/>
    </row>
    <row r="564" ht="15.75" customHeight="1">
      <c r="A564" s="257"/>
      <c r="B564" s="253"/>
    </row>
    <row r="565" ht="15.75" customHeight="1">
      <c r="A565" s="257"/>
      <c r="B565" s="253"/>
    </row>
    <row r="566" ht="15.75" customHeight="1">
      <c r="A566" s="257"/>
      <c r="B566" s="253"/>
    </row>
    <row r="567" ht="15.75" customHeight="1">
      <c r="A567" s="257"/>
      <c r="B567" s="253"/>
    </row>
    <row r="568" ht="15.75" customHeight="1">
      <c r="A568" s="257"/>
      <c r="B568" s="253"/>
    </row>
    <row r="569" ht="15.75" customHeight="1">
      <c r="A569" s="257"/>
      <c r="B569" s="253"/>
    </row>
    <row r="570" ht="15.75" customHeight="1">
      <c r="A570" s="257"/>
      <c r="B570" s="253"/>
    </row>
    <row r="571" ht="15.75" customHeight="1">
      <c r="A571" s="257"/>
      <c r="B571" s="253"/>
    </row>
    <row r="572" ht="15.75" customHeight="1">
      <c r="A572" s="257"/>
      <c r="B572" s="253"/>
    </row>
    <row r="573" ht="15.75" customHeight="1">
      <c r="A573" s="257"/>
      <c r="B573" s="253"/>
    </row>
    <row r="574" ht="15.75" customHeight="1">
      <c r="A574" s="257"/>
      <c r="B574" s="253"/>
    </row>
    <row r="575" ht="15.75" customHeight="1">
      <c r="A575" s="257"/>
      <c r="B575" s="253"/>
    </row>
    <row r="576" ht="15.75" customHeight="1">
      <c r="A576" s="257"/>
      <c r="B576" s="253"/>
    </row>
    <row r="577" ht="15.75" customHeight="1">
      <c r="A577" s="257"/>
      <c r="B577" s="253"/>
    </row>
    <row r="578" ht="15.75" customHeight="1">
      <c r="A578" s="257"/>
      <c r="B578" s="253"/>
    </row>
    <row r="579" ht="15.75" customHeight="1">
      <c r="A579" s="257"/>
      <c r="B579" s="253"/>
    </row>
    <row r="580" ht="15.75" customHeight="1">
      <c r="A580" s="257"/>
      <c r="B580" s="253"/>
    </row>
    <row r="581" ht="15.75" customHeight="1">
      <c r="A581" s="257"/>
      <c r="B581" s="253"/>
    </row>
    <row r="582" ht="15.75" customHeight="1">
      <c r="A582" s="257"/>
      <c r="B582" s="253"/>
    </row>
    <row r="583" ht="15.75" customHeight="1">
      <c r="A583" s="257"/>
      <c r="B583" s="253"/>
    </row>
    <row r="584" ht="15.75" customHeight="1">
      <c r="A584" s="257"/>
      <c r="B584" s="253"/>
    </row>
    <row r="585" ht="15.75" customHeight="1">
      <c r="A585" s="257"/>
      <c r="B585" s="253"/>
    </row>
    <row r="586" ht="15.75" customHeight="1">
      <c r="A586" s="257"/>
      <c r="B586" s="253"/>
    </row>
    <row r="587" ht="15.75" customHeight="1">
      <c r="A587" s="257"/>
      <c r="B587" s="253"/>
    </row>
    <row r="588" ht="15.75" customHeight="1">
      <c r="A588" s="257"/>
      <c r="B588" s="253"/>
    </row>
    <row r="589" ht="15.75" customHeight="1">
      <c r="A589" s="257"/>
      <c r="B589" s="253"/>
    </row>
    <row r="590" ht="15.75" customHeight="1">
      <c r="A590" s="257"/>
      <c r="B590" s="253"/>
    </row>
    <row r="591" ht="15.75" customHeight="1">
      <c r="A591" s="257"/>
      <c r="B591" s="253"/>
    </row>
    <row r="592" ht="15.75" customHeight="1">
      <c r="A592" s="257"/>
      <c r="B592" s="253"/>
    </row>
    <row r="593" ht="15.75" customHeight="1">
      <c r="A593" s="257"/>
      <c r="B593" s="253"/>
    </row>
    <row r="594" ht="15.75" customHeight="1">
      <c r="A594" s="257"/>
      <c r="B594" s="253"/>
    </row>
    <row r="595" ht="15.75" customHeight="1">
      <c r="A595" s="257"/>
      <c r="B595" s="253"/>
    </row>
    <row r="596" ht="15.75" customHeight="1">
      <c r="A596" s="257"/>
      <c r="B596" s="253"/>
    </row>
    <row r="597" ht="15.75" customHeight="1">
      <c r="A597" s="257"/>
      <c r="B597" s="253"/>
    </row>
    <row r="598" ht="15.75" customHeight="1">
      <c r="A598" s="257"/>
      <c r="B598" s="253"/>
    </row>
    <row r="599" ht="15.75" customHeight="1">
      <c r="A599" s="257"/>
      <c r="B599" s="253"/>
    </row>
    <row r="600" ht="15.75" customHeight="1">
      <c r="A600" s="257"/>
      <c r="B600" s="253"/>
    </row>
    <row r="601" ht="15.75" customHeight="1">
      <c r="A601" s="257"/>
      <c r="B601" s="253"/>
    </row>
    <row r="602" ht="15.75" customHeight="1">
      <c r="A602" s="257"/>
      <c r="B602" s="253"/>
    </row>
    <row r="603" ht="15.75" customHeight="1">
      <c r="A603" s="257"/>
      <c r="B603" s="253"/>
    </row>
    <row r="604" ht="15.75" customHeight="1">
      <c r="A604" s="257"/>
      <c r="B604" s="253"/>
    </row>
    <row r="605" ht="15.75" customHeight="1">
      <c r="A605" s="257"/>
      <c r="B605" s="253"/>
    </row>
    <row r="606" ht="15.75" customHeight="1">
      <c r="A606" s="257"/>
      <c r="B606" s="253"/>
    </row>
    <row r="607" ht="15.75" customHeight="1">
      <c r="A607" s="257"/>
      <c r="B607" s="253"/>
    </row>
    <row r="608" ht="15.75" customHeight="1">
      <c r="A608" s="257"/>
      <c r="B608" s="253"/>
    </row>
    <row r="609" ht="15.75" customHeight="1">
      <c r="A609" s="257"/>
      <c r="B609" s="253"/>
    </row>
    <row r="610" ht="15.75" customHeight="1">
      <c r="A610" s="257"/>
      <c r="B610" s="253"/>
    </row>
    <row r="611" ht="15.75" customHeight="1">
      <c r="A611" s="257"/>
      <c r="B611" s="253"/>
    </row>
    <row r="612" ht="15.75" customHeight="1">
      <c r="A612" s="257"/>
      <c r="B612" s="253"/>
    </row>
    <row r="613" ht="15.75" customHeight="1">
      <c r="A613" s="257"/>
      <c r="B613" s="253"/>
    </row>
    <row r="614" ht="15.75" customHeight="1">
      <c r="A614" s="257"/>
      <c r="B614" s="253"/>
    </row>
    <row r="615" ht="15.75" customHeight="1">
      <c r="A615" s="257"/>
      <c r="B615" s="253"/>
    </row>
    <row r="616" ht="15.75" customHeight="1">
      <c r="A616" s="257"/>
      <c r="B616" s="253"/>
    </row>
    <row r="617" ht="15.75" customHeight="1">
      <c r="A617" s="257"/>
      <c r="B617" s="253"/>
    </row>
    <row r="618" ht="15.75" customHeight="1">
      <c r="A618" s="257"/>
      <c r="B618" s="253"/>
    </row>
    <row r="619" ht="15.75" customHeight="1">
      <c r="A619" s="257"/>
      <c r="B619" s="253"/>
    </row>
    <row r="620" ht="15.75" customHeight="1">
      <c r="A620" s="257"/>
      <c r="B620" s="253"/>
    </row>
    <row r="621" ht="15.75" customHeight="1">
      <c r="A621" s="257"/>
      <c r="B621" s="253"/>
    </row>
    <row r="622" ht="15.75" customHeight="1">
      <c r="A622" s="257"/>
      <c r="B622" s="253"/>
    </row>
    <row r="623" ht="15.75" customHeight="1">
      <c r="A623" s="257"/>
      <c r="B623" s="253"/>
    </row>
    <row r="624" ht="15.75" customHeight="1">
      <c r="A624" s="257"/>
      <c r="B624" s="253"/>
    </row>
    <row r="625" ht="15.75" customHeight="1">
      <c r="A625" s="257"/>
      <c r="B625" s="253"/>
    </row>
    <row r="626" ht="15.75" customHeight="1">
      <c r="A626" s="257"/>
      <c r="B626" s="253"/>
    </row>
    <row r="627" ht="15.75" customHeight="1">
      <c r="A627" s="257"/>
      <c r="B627" s="253"/>
    </row>
    <row r="628" ht="15.75" customHeight="1">
      <c r="A628" s="257"/>
      <c r="B628" s="253"/>
    </row>
    <row r="629" ht="15.75" customHeight="1">
      <c r="A629" s="257"/>
      <c r="B629" s="253"/>
    </row>
    <row r="630" ht="15.75" customHeight="1">
      <c r="A630" s="257"/>
      <c r="B630" s="253"/>
    </row>
    <row r="631" ht="15.75" customHeight="1">
      <c r="A631" s="257"/>
      <c r="B631" s="253"/>
    </row>
    <row r="632" ht="15.75" customHeight="1">
      <c r="A632" s="257"/>
      <c r="B632" s="253"/>
    </row>
    <row r="633" ht="15.75" customHeight="1">
      <c r="A633" s="257"/>
      <c r="B633" s="253"/>
    </row>
    <row r="634" ht="15.75" customHeight="1">
      <c r="A634" s="257"/>
      <c r="B634" s="253"/>
    </row>
    <row r="635" ht="15.75" customHeight="1">
      <c r="A635" s="257"/>
      <c r="B635" s="253"/>
    </row>
    <row r="636" ht="15.75" customHeight="1">
      <c r="A636" s="257"/>
      <c r="B636" s="253"/>
    </row>
    <row r="637" ht="15.75" customHeight="1">
      <c r="A637" s="257"/>
      <c r="B637" s="253"/>
    </row>
    <row r="638" ht="15.75" customHeight="1">
      <c r="A638" s="257"/>
      <c r="B638" s="253"/>
    </row>
    <row r="639" ht="15.75" customHeight="1">
      <c r="A639" s="257"/>
      <c r="B639" s="253"/>
    </row>
    <row r="640" ht="15.75" customHeight="1">
      <c r="A640" s="257"/>
      <c r="B640" s="253"/>
    </row>
    <row r="641" ht="15.75" customHeight="1">
      <c r="A641" s="257"/>
      <c r="B641" s="253"/>
    </row>
    <row r="642" ht="15.75" customHeight="1">
      <c r="A642" s="257"/>
      <c r="B642" s="253"/>
    </row>
    <row r="643" ht="15.75" customHeight="1">
      <c r="A643" s="257"/>
      <c r="B643" s="253"/>
    </row>
    <row r="644" ht="15.75" customHeight="1">
      <c r="A644" s="257"/>
      <c r="B644" s="253"/>
    </row>
    <row r="645" ht="15.75" customHeight="1">
      <c r="A645" s="257"/>
      <c r="B645" s="253"/>
    </row>
    <row r="646" ht="15.75" customHeight="1">
      <c r="A646" s="257"/>
      <c r="B646" s="253"/>
    </row>
    <row r="647" ht="15.75" customHeight="1">
      <c r="A647" s="257"/>
      <c r="B647" s="253"/>
    </row>
    <row r="648" ht="15.75" customHeight="1">
      <c r="A648" s="257"/>
      <c r="B648" s="253"/>
    </row>
    <row r="649" ht="15.75" customHeight="1">
      <c r="A649" s="257"/>
      <c r="B649" s="253"/>
    </row>
    <row r="650" ht="15.75" customHeight="1">
      <c r="A650" s="257"/>
      <c r="B650" s="253"/>
    </row>
    <row r="651" ht="15.75" customHeight="1">
      <c r="A651" s="257"/>
      <c r="B651" s="253"/>
    </row>
    <row r="652" ht="15.75" customHeight="1">
      <c r="A652" s="257"/>
      <c r="B652" s="253"/>
    </row>
    <row r="653" ht="15.75" customHeight="1">
      <c r="A653" s="257"/>
      <c r="B653" s="253"/>
    </row>
    <row r="654" ht="15.75" customHeight="1">
      <c r="A654" s="257"/>
      <c r="B654" s="253"/>
    </row>
    <row r="655" ht="15.75" customHeight="1">
      <c r="A655" s="257"/>
      <c r="B655" s="253"/>
    </row>
    <row r="656" ht="15.75" customHeight="1">
      <c r="A656" s="257"/>
      <c r="B656" s="253"/>
    </row>
    <row r="657" ht="15.75" customHeight="1">
      <c r="A657" s="257"/>
      <c r="B657" s="253"/>
    </row>
    <row r="658" ht="15.75" customHeight="1">
      <c r="A658" s="257"/>
      <c r="B658" s="253"/>
    </row>
    <row r="659" ht="15.75" customHeight="1">
      <c r="A659" s="257"/>
      <c r="B659" s="253"/>
    </row>
    <row r="660" ht="15.75" customHeight="1">
      <c r="A660" s="257"/>
      <c r="B660" s="253"/>
    </row>
    <row r="661" ht="15.75" customHeight="1">
      <c r="A661" s="257"/>
      <c r="B661" s="253"/>
    </row>
    <row r="662" ht="15.75" customHeight="1">
      <c r="A662" s="257"/>
      <c r="B662" s="253"/>
    </row>
    <row r="663" ht="15.75" customHeight="1">
      <c r="A663" s="257"/>
      <c r="B663" s="253"/>
    </row>
    <row r="664" ht="15.75" customHeight="1">
      <c r="A664" s="257"/>
      <c r="B664" s="253"/>
    </row>
    <row r="665" ht="15.75" customHeight="1">
      <c r="A665" s="257"/>
      <c r="B665" s="253"/>
    </row>
    <row r="666" ht="15.75" customHeight="1">
      <c r="A666" s="257"/>
      <c r="B666" s="253"/>
    </row>
    <row r="667" ht="15.75" customHeight="1">
      <c r="A667" s="257"/>
      <c r="B667" s="253"/>
    </row>
    <row r="668" ht="15.75" customHeight="1">
      <c r="A668" s="257"/>
      <c r="B668" s="253"/>
    </row>
    <row r="669" ht="15.75" customHeight="1">
      <c r="A669" s="257"/>
      <c r="B669" s="253"/>
    </row>
    <row r="670" ht="15.75" customHeight="1">
      <c r="A670" s="257"/>
      <c r="B670" s="253"/>
    </row>
    <row r="671" ht="15.75" customHeight="1">
      <c r="A671" s="257"/>
      <c r="B671" s="253"/>
    </row>
    <row r="672" ht="15.75" customHeight="1">
      <c r="A672" s="257"/>
      <c r="B672" s="253"/>
    </row>
    <row r="673" ht="15.75" customHeight="1">
      <c r="A673" s="257"/>
      <c r="B673" s="253"/>
    </row>
    <row r="674" ht="15.75" customHeight="1">
      <c r="A674" s="257"/>
      <c r="B674" s="253"/>
    </row>
    <row r="675" ht="15.75" customHeight="1">
      <c r="A675" s="257"/>
      <c r="B675" s="253"/>
    </row>
    <row r="676" ht="15.75" customHeight="1">
      <c r="A676" s="257"/>
      <c r="B676" s="253"/>
    </row>
    <row r="677" ht="15.75" customHeight="1">
      <c r="A677" s="257"/>
      <c r="B677" s="253"/>
    </row>
    <row r="678" ht="15.75" customHeight="1">
      <c r="A678" s="257"/>
      <c r="B678" s="253"/>
    </row>
    <row r="679" ht="15.75" customHeight="1">
      <c r="A679" s="257"/>
      <c r="B679" s="253"/>
    </row>
    <row r="680" ht="15.75" customHeight="1">
      <c r="A680" s="257"/>
      <c r="B680" s="253"/>
    </row>
    <row r="681" ht="15.75" customHeight="1">
      <c r="A681" s="257"/>
      <c r="B681" s="253"/>
    </row>
    <row r="682" ht="15.75" customHeight="1">
      <c r="A682" s="257"/>
      <c r="B682" s="253"/>
    </row>
    <row r="683" ht="15.75" customHeight="1">
      <c r="A683" s="257"/>
      <c r="B683" s="253"/>
    </row>
    <row r="684" ht="15.75" customHeight="1">
      <c r="A684" s="257"/>
      <c r="B684" s="253"/>
    </row>
    <row r="685" ht="15.75" customHeight="1">
      <c r="A685" s="257"/>
      <c r="B685" s="253"/>
    </row>
    <row r="686" ht="15.75" customHeight="1">
      <c r="A686" s="257"/>
      <c r="B686" s="253"/>
    </row>
    <row r="687" ht="15.75" customHeight="1">
      <c r="A687" s="257"/>
      <c r="B687" s="253"/>
    </row>
    <row r="688" ht="15.75" customHeight="1">
      <c r="A688" s="257"/>
      <c r="B688" s="253"/>
    </row>
    <row r="689" ht="15.75" customHeight="1">
      <c r="A689" s="257"/>
      <c r="B689" s="253"/>
    </row>
    <row r="690" ht="15.75" customHeight="1">
      <c r="A690" s="257"/>
      <c r="B690" s="253"/>
    </row>
    <row r="691" ht="15.75" customHeight="1">
      <c r="A691" s="257"/>
      <c r="B691" s="253"/>
    </row>
    <row r="692" ht="15.75" customHeight="1">
      <c r="A692" s="257"/>
      <c r="B692" s="253"/>
    </row>
    <row r="693" ht="15.75" customHeight="1">
      <c r="A693" s="257"/>
      <c r="B693" s="253"/>
    </row>
    <row r="694" ht="15.75" customHeight="1">
      <c r="A694" s="257"/>
      <c r="B694" s="253"/>
    </row>
    <row r="695" ht="15.75" customHeight="1">
      <c r="A695" s="257"/>
      <c r="B695" s="253"/>
    </row>
    <row r="696" ht="15.75" customHeight="1">
      <c r="A696" s="257"/>
      <c r="B696" s="253"/>
    </row>
    <row r="697" ht="15.75" customHeight="1">
      <c r="A697" s="257"/>
      <c r="B697" s="253"/>
    </row>
    <row r="698" ht="15.75" customHeight="1">
      <c r="A698" s="257"/>
      <c r="B698" s="253"/>
    </row>
    <row r="699" ht="15.75" customHeight="1">
      <c r="A699" s="257"/>
      <c r="B699" s="253"/>
    </row>
    <row r="700" ht="15.75" customHeight="1">
      <c r="A700" s="257"/>
      <c r="B700" s="253"/>
    </row>
    <row r="701" ht="15.75" customHeight="1">
      <c r="A701" s="257"/>
      <c r="B701" s="253"/>
    </row>
    <row r="702" ht="15.75" customHeight="1">
      <c r="A702" s="257"/>
      <c r="B702" s="253"/>
    </row>
    <row r="703" ht="15.75" customHeight="1">
      <c r="A703" s="257"/>
      <c r="B703" s="253"/>
    </row>
    <row r="704" ht="15.75" customHeight="1">
      <c r="A704" s="257"/>
      <c r="B704" s="253"/>
    </row>
    <row r="705" ht="15.75" customHeight="1">
      <c r="A705" s="257"/>
      <c r="B705" s="253"/>
    </row>
    <row r="706" ht="15.75" customHeight="1">
      <c r="A706" s="257"/>
      <c r="B706" s="253"/>
    </row>
    <row r="707" ht="15.75" customHeight="1">
      <c r="A707" s="257"/>
      <c r="B707" s="253"/>
    </row>
    <row r="708" ht="15.75" customHeight="1">
      <c r="A708" s="257"/>
      <c r="B708" s="253"/>
    </row>
    <row r="709" ht="15.75" customHeight="1">
      <c r="A709" s="257"/>
      <c r="B709" s="253"/>
    </row>
    <row r="710" ht="15.75" customHeight="1">
      <c r="A710" s="257"/>
      <c r="B710" s="253"/>
    </row>
    <row r="711" ht="15.75" customHeight="1">
      <c r="A711" s="257"/>
      <c r="B711" s="253"/>
    </row>
    <row r="712" ht="15.75" customHeight="1">
      <c r="A712" s="257"/>
      <c r="B712" s="253"/>
    </row>
    <row r="713" ht="15.75" customHeight="1">
      <c r="A713" s="257"/>
      <c r="B713" s="253"/>
    </row>
    <row r="714" ht="15.75" customHeight="1">
      <c r="A714" s="257"/>
      <c r="B714" s="253"/>
    </row>
    <row r="715" ht="15.75" customHeight="1">
      <c r="A715" s="257"/>
      <c r="B715" s="253"/>
    </row>
    <row r="716" ht="15.75" customHeight="1">
      <c r="A716" s="257"/>
      <c r="B716" s="253"/>
    </row>
    <row r="717" ht="15.75" customHeight="1">
      <c r="A717" s="257"/>
      <c r="B717" s="253"/>
    </row>
    <row r="718" ht="15.75" customHeight="1">
      <c r="A718" s="257"/>
      <c r="B718" s="253"/>
    </row>
    <row r="719" ht="15.75" customHeight="1">
      <c r="A719" s="257"/>
      <c r="B719" s="253"/>
    </row>
    <row r="720" ht="15.75" customHeight="1">
      <c r="A720" s="257"/>
      <c r="B720" s="253"/>
    </row>
    <row r="721" ht="15.75" customHeight="1">
      <c r="A721" s="257"/>
      <c r="B721" s="253"/>
    </row>
    <row r="722" ht="15.75" customHeight="1">
      <c r="A722" s="257"/>
      <c r="B722" s="253"/>
    </row>
    <row r="723" ht="15.75" customHeight="1">
      <c r="A723" s="257"/>
      <c r="B723" s="253"/>
    </row>
    <row r="724" ht="15.75" customHeight="1">
      <c r="A724" s="257"/>
      <c r="B724" s="253"/>
    </row>
    <row r="725" ht="15.75" customHeight="1">
      <c r="A725" s="257"/>
      <c r="B725" s="253"/>
    </row>
    <row r="726" ht="15.75" customHeight="1">
      <c r="A726" s="257"/>
      <c r="B726" s="253"/>
    </row>
    <row r="727" ht="15.75" customHeight="1">
      <c r="A727" s="257"/>
      <c r="B727" s="253"/>
    </row>
    <row r="728" ht="15.75" customHeight="1">
      <c r="A728" s="257"/>
      <c r="B728" s="253"/>
    </row>
    <row r="729" ht="15.75" customHeight="1">
      <c r="A729" s="257"/>
      <c r="B729" s="253"/>
    </row>
    <row r="730" ht="15.75" customHeight="1">
      <c r="A730" s="257"/>
      <c r="B730" s="253"/>
    </row>
    <row r="731" ht="15.75" customHeight="1">
      <c r="A731" s="257"/>
      <c r="B731" s="253"/>
    </row>
    <row r="732" ht="15.75" customHeight="1">
      <c r="A732" s="257"/>
      <c r="B732" s="253"/>
    </row>
    <row r="733" ht="15.75" customHeight="1">
      <c r="A733" s="257"/>
      <c r="B733" s="253"/>
    </row>
    <row r="734" ht="15.75" customHeight="1">
      <c r="A734" s="257"/>
      <c r="B734" s="253"/>
    </row>
    <row r="735" ht="15.75" customHeight="1">
      <c r="A735" s="257"/>
      <c r="B735" s="253"/>
    </row>
    <row r="736" ht="15.75" customHeight="1">
      <c r="A736" s="257"/>
      <c r="B736" s="253"/>
    </row>
    <row r="737" ht="15.75" customHeight="1">
      <c r="A737" s="257"/>
      <c r="B737" s="253"/>
    </row>
    <row r="738" ht="15.75" customHeight="1">
      <c r="A738" s="257"/>
      <c r="B738" s="253"/>
    </row>
    <row r="739" ht="15.75" customHeight="1">
      <c r="A739" s="257"/>
      <c r="B739" s="253"/>
    </row>
    <row r="740" ht="15.75" customHeight="1">
      <c r="A740" s="257"/>
      <c r="B740" s="253"/>
    </row>
    <row r="741" ht="15.75" customHeight="1">
      <c r="A741" s="257"/>
      <c r="B741" s="253"/>
    </row>
    <row r="742" ht="15.75" customHeight="1">
      <c r="A742" s="257"/>
      <c r="B742" s="253"/>
    </row>
    <row r="743" ht="15.75" customHeight="1">
      <c r="A743" s="257"/>
      <c r="B743" s="253"/>
    </row>
    <row r="744" ht="15.75" customHeight="1">
      <c r="A744" s="257"/>
      <c r="B744" s="253"/>
    </row>
    <row r="745" ht="15.75" customHeight="1">
      <c r="A745" s="257"/>
      <c r="B745" s="253"/>
    </row>
    <row r="746" ht="15.75" customHeight="1">
      <c r="A746" s="257"/>
      <c r="B746" s="253"/>
    </row>
    <row r="747" ht="15.75" customHeight="1">
      <c r="A747" s="257"/>
      <c r="B747" s="253"/>
    </row>
    <row r="748" ht="15.75" customHeight="1">
      <c r="A748" s="257"/>
      <c r="B748" s="253"/>
    </row>
    <row r="749" ht="15.75" customHeight="1">
      <c r="A749" s="257"/>
      <c r="B749" s="253"/>
    </row>
    <row r="750" ht="15.75" customHeight="1">
      <c r="A750" s="257"/>
      <c r="B750" s="253"/>
    </row>
    <row r="751" ht="15.75" customHeight="1">
      <c r="A751" s="257"/>
      <c r="B751" s="253"/>
    </row>
    <row r="752" ht="15.75" customHeight="1">
      <c r="A752" s="257"/>
      <c r="B752" s="253"/>
    </row>
    <row r="753" ht="15.75" customHeight="1">
      <c r="A753" s="257"/>
      <c r="B753" s="253"/>
    </row>
    <row r="754" ht="15.75" customHeight="1">
      <c r="A754" s="257"/>
      <c r="B754" s="253"/>
    </row>
    <row r="755" ht="15.75" customHeight="1">
      <c r="A755" s="257"/>
      <c r="B755" s="253"/>
    </row>
    <row r="756" ht="15.75" customHeight="1">
      <c r="A756" s="257"/>
      <c r="B756" s="253"/>
    </row>
    <row r="757" ht="15.75" customHeight="1">
      <c r="A757" s="257"/>
      <c r="B757" s="253"/>
    </row>
    <row r="758" ht="15.75" customHeight="1">
      <c r="A758" s="257"/>
      <c r="B758" s="253"/>
    </row>
    <row r="759" ht="15.75" customHeight="1">
      <c r="A759" s="257"/>
      <c r="B759" s="253"/>
    </row>
    <row r="760" ht="15.75" customHeight="1">
      <c r="A760" s="257"/>
      <c r="B760" s="253"/>
    </row>
    <row r="761" ht="15.75" customHeight="1">
      <c r="A761" s="257"/>
      <c r="B761" s="253"/>
    </row>
    <row r="762" ht="15.75" customHeight="1">
      <c r="A762" s="257"/>
      <c r="B762" s="253"/>
    </row>
    <row r="763" ht="15.75" customHeight="1">
      <c r="A763" s="257"/>
      <c r="B763" s="253"/>
    </row>
    <row r="764" ht="15.75" customHeight="1">
      <c r="A764" s="257"/>
      <c r="B764" s="253"/>
    </row>
    <row r="765" ht="15.75" customHeight="1">
      <c r="A765" s="257"/>
      <c r="B765" s="253"/>
    </row>
    <row r="766" ht="15.75" customHeight="1">
      <c r="A766" s="257"/>
      <c r="B766" s="253"/>
    </row>
    <row r="767" ht="15.75" customHeight="1">
      <c r="A767" s="257"/>
      <c r="B767" s="253"/>
    </row>
    <row r="768" ht="15.75" customHeight="1">
      <c r="A768" s="257"/>
      <c r="B768" s="253"/>
    </row>
    <row r="769" ht="15.75" customHeight="1">
      <c r="A769" s="257"/>
      <c r="B769" s="253"/>
    </row>
    <row r="770" ht="15.75" customHeight="1">
      <c r="A770" s="257"/>
      <c r="B770" s="253"/>
    </row>
    <row r="771" ht="15.75" customHeight="1">
      <c r="A771" s="257"/>
      <c r="B771" s="253"/>
    </row>
    <row r="772" ht="15.75" customHeight="1">
      <c r="A772" s="257"/>
      <c r="B772" s="253"/>
    </row>
    <row r="773" ht="15.75" customHeight="1">
      <c r="A773" s="257"/>
      <c r="B773" s="253"/>
    </row>
    <row r="774" ht="15.75" customHeight="1">
      <c r="A774" s="257"/>
      <c r="B774" s="253"/>
    </row>
    <row r="775" ht="15.75" customHeight="1">
      <c r="A775" s="257"/>
      <c r="B775" s="253"/>
    </row>
    <row r="776" ht="15.75" customHeight="1">
      <c r="A776" s="257"/>
      <c r="B776" s="253"/>
    </row>
    <row r="777" ht="15.75" customHeight="1">
      <c r="A777" s="257"/>
      <c r="B777" s="253"/>
    </row>
    <row r="778" ht="15.75" customHeight="1">
      <c r="A778" s="257"/>
      <c r="B778" s="253"/>
    </row>
    <row r="779" ht="15.75" customHeight="1">
      <c r="A779" s="257"/>
      <c r="B779" s="253"/>
    </row>
    <row r="780" ht="15.75" customHeight="1">
      <c r="A780" s="257"/>
      <c r="B780" s="253"/>
    </row>
    <row r="781" ht="15.75" customHeight="1">
      <c r="A781" s="257"/>
      <c r="B781" s="253"/>
    </row>
    <row r="782" ht="15.75" customHeight="1">
      <c r="A782" s="257"/>
      <c r="B782" s="253"/>
    </row>
    <row r="783" ht="15.75" customHeight="1">
      <c r="A783" s="257"/>
      <c r="B783" s="253"/>
    </row>
    <row r="784" ht="15.75" customHeight="1">
      <c r="A784" s="257"/>
      <c r="B784" s="253"/>
    </row>
    <row r="785" ht="15.75" customHeight="1">
      <c r="A785" s="257"/>
      <c r="B785" s="253"/>
    </row>
    <row r="786" ht="15.75" customHeight="1">
      <c r="A786" s="257"/>
      <c r="B786" s="253"/>
    </row>
    <row r="787" ht="15.75" customHeight="1">
      <c r="A787" s="257"/>
      <c r="B787" s="253"/>
    </row>
    <row r="788" ht="15.75" customHeight="1">
      <c r="A788" s="257"/>
      <c r="B788" s="253"/>
    </row>
    <row r="789" ht="15.75" customHeight="1">
      <c r="A789" s="257"/>
      <c r="B789" s="253"/>
    </row>
    <row r="790" ht="15.75" customHeight="1">
      <c r="A790" s="257"/>
      <c r="B790" s="253"/>
    </row>
    <row r="791" ht="15.75" customHeight="1">
      <c r="A791" s="257"/>
      <c r="B791" s="253"/>
    </row>
    <row r="792" ht="15.75" customHeight="1">
      <c r="A792" s="257"/>
      <c r="B792" s="253"/>
    </row>
    <row r="793" ht="15.75" customHeight="1">
      <c r="A793" s="257"/>
      <c r="B793" s="253"/>
    </row>
    <row r="794" ht="15.75" customHeight="1">
      <c r="A794" s="257"/>
      <c r="B794" s="253"/>
    </row>
    <row r="795" ht="15.75" customHeight="1">
      <c r="A795" s="257"/>
      <c r="B795" s="253"/>
    </row>
    <row r="796" ht="15.75" customHeight="1">
      <c r="A796" s="257"/>
      <c r="B796" s="253"/>
    </row>
    <row r="797" ht="15.75" customHeight="1">
      <c r="A797" s="257"/>
      <c r="B797" s="253"/>
    </row>
    <row r="798" ht="15.75" customHeight="1">
      <c r="A798" s="257"/>
      <c r="B798" s="253"/>
    </row>
    <row r="799" ht="15.75" customHeight="1">
      <c r="A799" s="257"/>
      <c r="B799" s="253"/>
    </row>
    <row r="800" ht="15.75" customHeight="1">
      <c r="A800" s="257"/>
      <c r="B800" s="253"/>
    </row>
    <row r="801" ht="15.75" customHeight="1">
      <c r="A801" s="257"/>
      <c r="B801" s="253"/>
    </row>
    <row r="802" ht="15.75" customHeight="1">
      <c r="A802" s="257"/>
      <c r="B802" s="253"/>
    </row>
    <row r="803" ht="15.75" customHeight="1">
      <c r="A803" s="257"/>
      <c r="B803" s="253"/>
    </row>
    <row r="804" ht="15.75" customHeight="1">
      <c r="A804" s="257"/>
      <c r="B804" s="253"/>
    </row>
    <row r="805" ht="15.75" customHeight="1">
      <c r="A805" s="257"/>
      <c r="B805" s="253"/>
    </row>
    <row r="806" ht="15.75" customHeight="1">
      <c r="A806" s="257"/>
      <c r="B806" s="253"/>
    </row>
    <row r="807" ht="15.75" customHeight="1">
      <c r="A807" s="257"/>
      <c r="B807" s="253"/>
    </row>
    <row r="808" ht="15.75" customHeight="1">
      <c r="A808" s="257"/>
      <c r="B808" s="253"/>
    </row>
    <row r="809" ht="15.75" customHeight="1">
      <c r="A809" s="257"/>
      <c r="B809" s="253"/>
    </row>
    <row r="810" ht="15.75" customHeight="1">
      <c r="A810" s="257"/>
      <c r="B810" s="253"/>
    </row>
    <row r="811" ht="15.75" customHeight="1">
      <c r="A811" s="257"/>
      <c r="B811" s="253"/>
    </row>
    <row r="812" ht="15.75" customHeight="1">
      <c r="A812" s="257"/>
      <c r="B812" s="253"/>
    </row>
    <row r="813" ht="15.75" customHeight="1">
      <c r="A813" s="257"/>
      <c r="B813" s="253"/>
    </row>
    <row r="814" ht="15.75" customHeight="1">
      <c r="A814" s="257"/>
      <c r="B814" s="253"/>
    </row>
    <row r="815" ht="15.75" customHeight="1">
      <c r="A815" s="257"/>
      <c r="B815" s="253"/>
    </row>
    <row r="816" ht="15.75" customHeight="1">
      <c r="A816" s="257"/>
      <c r="B816" s="253"/>
    </row>
    <row r="817" ht="15.75" customHeight="1">
      <c r="A817" s="257"/>
      <c r="B817" s="253"/>
    </row>
    <row r="818" ht="15.75" customHeight="1">
      <c r="A818" s="257"/>
      <c r="B818" s="253"/>
    </row>
    <row r="819" ht="15.75" customHeight="1">
      <c r="A819" s="257"/>
      <c r="B819" s="253"/>
    </row>
    <row r="820" ht="15.75" customHeight="1">
      <c r="A820" s="257"/>
      <c r="B820" s="253"/>
    </row>
    <row r="821" ht="15.75" customHeight="1">
      <c r="A821" s="257"/>
      <c r="B821" s="253"/>
    </row>
    <row r="822" ht="15.75" customHeight="1">
      <c r="A822" s="257"/>
      <c r="B822" s="253"/>
    </row>
    <row r="823" ht="15.75" customHeight="1">
      <c r="A823" s="257"/>
      <c r="B823" s="253"/>
    </row>
    <row r="824" ht="15.75" customHeight="1">
      <c r="A824" s="257"/>
      <c r="B824" s="253"/>
    </row>
    <row r="825" ht="15.75" customHeight="1">
      <c r="A825" s="257"/>
      <c r="B825" s="253"/>
    </row>
    <row r="826" ht="15.75" customHeight="1">
      <c r="A826" s="257"/>
      <c r="B826" s="253"/>
    </row>
    <row r="827" ht="15.75" customHeight="1">
      <c r="A827" s="257"/>
      <c r="B827" s="253"/>
    </row>
    <row r="828" ht="15.75" customHeight="1">
      <c r="A828" s="257"/>
      <c r="B828" s="253"/>
    </row>
    <row r="829" ht="15.75" customHeight="1">
      <c r="A829" s="257"/>
      <c r="B829" s="253"/>
    </row>
    <row r="830" ht="15.75" customHeight="1">
      <c r="A830" s="257"/>
      <c r="B830" s="253"/>
    </row>
    <row r="831" ht="15.75" customHeight="1">
      <c r="A831" s="257"/>
      <c r="B831" s="253"/>
    </row>
    <row r="832" ht="15.75" customHeight="1">
      <c r="A832" s="257"/>
      <c r="B832" s="253"/>
    </row>
    <row r="833" ht="15.75" customHeight="1">
      <c r="A833" s="257"/>
      <c r="B833" s="253"/>
    </row>
    <row r="834" ht="15.75" customHeight="1">
      <c r="A834" s="257"/>
      <c r="B834" s="253"/>
    </row>
    <row r="835" ht="15.75" customHeight="1">
      <c r="A835" s="257"/>
      <c r="B835" s="253"/>
    </row>
    <row r="836" ht="15.75" customHeight="1">
      <c r="A836" s="257"/>
      <c r="B836" s="253"/>
    </row>
    <row r="837" ht="15.75" customHeight="1">
      <c r="A837" s="257"/>
      <c r="B837" s="253"/>
    </row>
    <row r="838" ht="15.75" customHeight="1">
      <c r="A838" s="257"/>
      <c r="B838" s="253"/>
    </row>
    <row r="839" ht="15.75" customHeight="1">
      <c r="A839" s="257"/>
      <c r="B839" s="253"/>
    </row>
    <row r="840" ht="15.75" customHeight="1">
      <c r="A840" s="257"/>
      <c r="B840" s="253"/>
    </row>
    <row r="841" ht="15.75" customHeight="1">
      <c r="A841" s="257"/>
      <c r="B841" s="253"/>
    </row>
    <row r="842" ht="15.75" customHeight="1">
      <c r="A842" s="257"/>
      <c r="B842" s="253"/>
    </row>
    <row r="843" ht="15.75" customHeight="1">
      <c r="A843" s="257"/>
      <c r="B843" s="253"/>
    </row>
    <row r="844" ht="15.75" customHeight="1">
      <c r="A844" s="257"/>
      <c r="B844" s="253"/>
    </row>
    <row r="845" ht="15.75" customHeight="1">
      <c r="A845" s="257"/>
      <c r="B845" s="253"/>
    </row>
    <row r="846" ht="15.75" customHeight="1">
      <c r="A846" s="257"/>
      <c r="B846" s="253"/>
    </row>
    <row r="847" ht="15.75" customHeight="1">
      <c r="A847" s="257"/>
      <c r="B847" s="253"/>
    </row>
    <row r="848" ht="15.75" customHeight="1">
      <c r="A848" s="257"/>
      <c r="B848" s="253"/>
    </row>
    <row r="849" ht="15.75" customHeight="1">
      <c r="A849" s="257"/>
      <c r="B849" s="253"/>
    </row>
    <row r="850" ht="15.75" customHeight="1">
      <c r="A850" s="257"/>
      <c r="B850" s="253"/>
    </row>
    <row r="851" ht="15.75" customHeight="1">
      <c r="A851" s="257"/>
      <c r="B851" s="253"/>
    </row>
    <row r="852" ht="15.75" customHeight="1">
      <c r="A852" s="257"/>
      <c r="B852" s="253"/>
    </row>
    <row r="853" ht="15.75" customHeight="1">
      <c r="A853" s="257"/>
      <c r="B853" s="253"/>
    </row>
    <row r="854" ht="15.75" customHeight="1">
      <c r="A854" s="257"/>
      <c r="B854" s="253"/>
    </row>
    <row r="855" ht="15.75" customHeight="1">
      <c r="A855" s="257"/>
      <c r="B855" s="253"/>
    </row>
    <row r="856" ht="15.75" customHeight="1">
      <c r="A856" s="257"/>
      <c r="B856" s="253"/>
    </row>
    <row r="857" ht="15.75" customHeight="1">
      <c r="A857" s="257"/>
      <c r="B857" s="253"/>
    </row>
    <row r="858" ht="15.75" customHeight="1">
      <c r="A858" s="257"/>
      <c r="B858" s="253"/>
    </row>
    <row r="859" ht="15.75" customHeight="1">
      <c r="A859" s="257"/>
      <c r="B859" s="253"/>
    </row>
    <row r="860" ht="15.75" customHeight="1">
      <c r="A860" s="257"/>
      <c r="B860" s="253"/>
    </row>
    <row r="861" ht="15.75" customHeight="1">
      <c r="A861" s="257"/>
      <c r="B861" s="253"/>
    </row>
    <row r="862" ht="15.75" customHeight="1">
      <c r="A862" s="257"/>
      <c r="B862" s="253"/>
    </row>
    <row r="863" ht="15.75" customHeight="1">
      <c r="A863" s="257"/>
      <c r="B863" s="253"/>
    </row>
    <row r="864" ht="15.75" customHeight="1">
      <c r="A864" s="257"/>
      <c r="B864" s="253"/>
    </row>
    <row r="865" ht="15.75" customHeight="1">
      <c r="A865" s="257"/>
      <c r="B865" s="253"/>
    </row>
    <row r="866" ht="15.75" customHeight="1">
      <c r="A866" s="257"/>
      <c r="B866" s="253"/>
    </row>
    <row r="867" ht="15.75" customHeight="1">
      <c r="A867" s="257"/>
      <c r="B867" s="253"/>
    </row>
    <row r="868" ht="15.75" customHeight="1">
      <c r="A868" s="257"/>
      <c r="B868" s="253"/>
    </row>
    <row r="869" ht="15.75" customHeight="1">
      <c r="A869" s="257"/>
      <c r="B869" s="253"/>
    </row>
    <row r="870" ht="15.75" customHeight="1">
      <c r="A870" s="257"/>
      <c r="B870" s="253"/>
    </row>
    <row r="871" ht="15.75" customHeight="1">
      <c r="A871" s="257"/>
      <c r="B871" s="253"/>
    </row>
    <row r="872" ht="15.75" customHeight="1">
      <c r="A872" s="257"/>
      <c r="B872" s="253"/>
    </row>
    <row r="873" ht="15.75" customHeight="1">
      <c r="A873" s="257"/>
      <c r="B873" s="253"/>
    </row>
    <row r="874" ht="15.75" customHeight="1">
      <c r="A874" s="257"/>
      <c r="B874" s="253"/>
    </row>
    <row r="875" ht="15.75" customHeight="1">
      <c r="A875" s="257"/>
      <c r="B875" s="253"/>
    </row>
    <row r="876" ht="15.75" customHeight="1">
      <c r="A876" s="257"/>
      <c r="B876" s="253"/>
    </row>
    <row r="877" ht="15.75" customHeight="1">
      <c r="A877" s="257"/>
      <c r="B877" s="253"/>
    </row>
    <row r="878" ht="15.75" customHeight="1">
      <c r="A878" s="257"/>
      <c r="B878" s="253"/>
    </row>
    <row r="879" ht="15.75" customHeight="1">
      <c r="A879" s="257"/>
      <c r="B879" s="253"/>
    </row>
    <row r="880" ht="15.75" customHeight="1">
      <c r="A880" s="257"/>
      <c r="B880" s="253"/>
    </row>
    <row r="881" ht="15.75" customHeight="1">
      <c r="A881" s="257"/>
      <c r="B881" s="253"/>
    </row>
    <row r="882" ht="15.75" customHeight="1">
      <c r="A882" s="257"/>
      <c r="B882" s="253"/>
    </row>
    <row r="883" ht="15.75" customHeight="1">
      <c r="A883" s="257"/>
      <c r="B883" s="253"/>
    </row>
    <row r="884" ht="15.75" customHeight="1">
      <c r="A884" s="257"/>
      <c r="B884" s="253"/>
    </row>
    <row r="885" ht="15.75" customHeight="1">
      <c r="A885" s="257"/>
      <c r="B885" s="253"/>
    </row>
    <row r="886" ht="15.75" customHeight="1">
      <c r="A886" s="257"/>
      <c r="B886" s="253"/>
    </row>
    <row r="887" ht="15.75" customHeight="1">
      <c r="A887" s="257"/>
      <c r="B887" s="253"/>
    </row>
    <row r="888" ht="15.75" customHeight="1">
      <c r="A888" s="257"/>
      <c r="B888" s="253"/>
    </row>
    <row r="889" ht="15.75" customHeight="1">
      <c r="A889" s="257"/>
      <c r="B889" s="253"/>
    </row>
    <row r="890" ht="15.75" customHeight="1">
      <c r="A890" s="257"/>
      <c r="B890" s="253"/>
    </row>
    <row r="891" ht="15.75" customHeight="1">
      <c r="A891" s="257"/>
      <c r="B891" s="253"/>
    </row>
    <row r="892" ht="15.75" customHeight="1">
      <c r="A892" s="257"/>
      <c r="B892" s="253"/>
    </row>
    <row r="893" ht="15.75" customHeight="1">
      <c r="A893" s="257"/>
      <c r="B893" s="253"/>
    </row>
    <row r="894" ht="15.75" customHeight="1">
      <c r="A894" s="257"/>
      <c r="B894" s="253"/>
    </row>
    <row r="895" ht="15.75" customHeight="1">
      <c r="A895" s="257"/>
      <c r="B895" s="253"/>
    </row>
    <row r="896" ht="15.75" customHeight="1">
      <c r="A896" s="257"/>
      <c r="B896" s="253"/>
    </row>
    <row r="897" ht="15.75" customHeight="1">
      <c r="A897" s="257"/>
      <c r="B897" s="253"/>
    </row>
    <row r="898" ht="15.75" customHeight="1">
      <c r="A898" s="257"/>
      <c r="B898" s="253"/>
    </row>
    <row r="899" ht="15.75" customHeight="1">
      <c r="A899" s="257"/>
      <c r="B899" s="253"/>
    </row>
    <row r="900" ht="15.75" customHeight="1">
      <c r="A900" s="257"/>
      <c r="B900" s="253"/>
    </row>
    <row r="901" ht="15.75" customHeight="1">
      <c r="A901" s="257"/>
      <c r="B901" s="253"/>
    </row>
    <row r="902" ht="15.75" customHeight="1">
      <c r="A902" s="257"/>
      <c r="B902" s="253"/>
    </row>
    <row r="903" ht="15.75" customHeight="1">
      <c r="A903" s="257"/>
      <c r="B903" s="253"/>
    </row>
    <row r="904" ht="15.75" customHeight="1">
      <c r="A904" s="257"/>
      <c r="B904" s="253"/>
    </row>
    <row r="905" ht="15.75" customHeight="1">
      <c r="A905" s="257"/>
      <c r="B905" s="253"/>
    </row>
    <row r="906" ht="15.75" customHeight="1">
      <c r="A906" s="257"/>
      <c r="B906" s="253"/>
    </row>
    <row r="907" ht="15.75" customHeight="1">
      <c r="A907" s="257"/>
      <c r="B907" s="253"/>
    </row>
    <row r="908" ht="15.75" customHeight="1">
      <c r="A908" s="257"/>
      <c r="B908" s="253"/>
    </row>
    <row r="909" ht="15.75" customHeight="1">
      <c r="A909" s="257"/>
      <c r="B909" s="253"/>
    </row>
    <row r="910" ht="15.75" customHeight="1">
      <c r="A910" s="257"/>
      <c r="B910" s="253"/>
    </row>
    <row r="911" ht="15.75" customHeight="1">
      <c r="A911" s="257"/>
      <c r="B911" s="253"/>
    </row>
    <row r="912" ht="15.75" customHeight="1">
      <c r="A912" s="257"/>
      <c r="B912" s="253"/>
    </row>
    <row r="913" ht="15.75" customHeight="1">
      <c r="A913" s="257"/>
      <c r="B913" s="253"/>
    </row>
    <row r="914" ht="15.75" customHeight="1">
      <c r="A914" s="257"/>
      <c r="B914" s="253"/>
    </row>
    <row r="915" ht="15.75" customHeight="1">
      <c r="A915" s="257"/>
      <c r="B915" s="253"/>
    </row>
    <row r="916" ht="15.75" customHeight="1">
      <c r="A916" s="257"/>
      <c r="B916" s="253"/>
    </row>
    <row r="917" ht="15.75" customHeight="1">
      <c r="A917" s="257"/>
      <c r="B917" s="253"/>
    </row>
    <row r="918" ht="15.75" customHeight="1">
      <c r="A918" s="257"/>
      <c r="B918" s="253"/>
    </row>
    <row r="919" ht="15.75" customHeight="1">
      <c r="A919" s="257"/>
      <c r="B919" s="253"/>
    </row>
    <row r="920" ht="15.75" customHeight="1">
      <c r="A920" s="257"/>
      <c r="B920" s="253"/>
    </row>
    <row r="921" ht="15.75" customHeight="1">
      <c r="A921" s="257"/>
      <c r="B921" s="253"/>
    </row>
    <row r="922" ht="15.75" customHeight="1">
      <c r="A922" s="257"/>
      <c r="B922" s="253"/>
    </row>
    <row r="923" ht="15.75" customHeight="1">
      <c r="A923" s="257"/>
      <c r="B923" s="253"/>
    </row>
    <row r="924" ht="15.75" customHeight="1">
      <c r="A924" s="257"/>
      <c r="B924" s="253"/>
    </row>
    <row r="925" ht="15.75" customHeight="1">
      <c r="A925" s="257"/>
      <c r="B925" s="253"/>
    </row>
    <row r="926" ht="15.75" customHeight="1">
      <c r="A926" s="257"/>
      <c r="B926" s="253"/>
    </row>
    <row r="927" ht="15.75" customHeight="1">
      <c r="A927" s="257"/>
      <c r="B927" s="253"/>
    </row>
    <row r="928" ht="15.75" customHeight="1">
      <c r="A928" s="257"/>
      <c r="B928" s="253"/>
    </row>
    <row r="929" ht="15.75" customHeight="1">
      <c r="A929" s="257"/>
      <c r="B929" s="253"/>
    </row>
    <row r="930" ht="15.75" customHeight="1">
      <c r="A930" s="257"/>
      <c r="B930" s="253"/>
    </row>
    <row r="931" ht="15.75" customHeight="1">
      <c r="A931" s="257"/>
      <c r="B931" s="253"/>
    </row>
    <row r="932" ht="15.75" customHeight="1">
      <c r="A932" s="257"/>
      <c r="B932" s="253"/>
    </row>
    <row r="933" ht="15.75" customHeight="1">
      <c r="A933" s="257"/>
      <c r="B933" s="253"/>
    </row>
    <row r="934" ht="15.75" customHeight="1">
      <c r="A934" s="257"/>
      <c r="B934" s="253"/>
    </row>
    <row r="935" ht="15.75" customHeight="1">
      <c r="A935" s="257"/>
      <c r="B935" s="253"/>
    </row>
    <row r="936" ht="15.75" customHeight="1">
      <c r="A936" s="257"/>
      <c r="B936" s="253"/>
    </row>
    <row r="937" ht="15.75" customHeight="1">
      <c r="A937" s="257"/>
      <c r="B937" s="253"/>
    </row>
    <row r="938" ht="15.75" customHeight="1">
      <c r="A938" s="257"/>
      <c r="B938" s="253"/>
    </row>
    <row r="939" ht="15.75" customHeight="1">
      <c r="A939" s="257"/>
      <c r="B939" s="253"/>
    </row>
    <row r="940" ht="15.75" customHeight="1">
      <c r="A940" s="257"/>
      <c r="B940" s="253"/>
    </row>
    <row r="941" ht="15.75" customHeight="1">
      <c r="A941" s="257"/>
      <c r="B941" s="253"/>
    </row>
    <row r="942" ht="15.75" customHeight="1">
      <c r="A942" s="257"/>
      <c r="B942" s="253"/>
    </row>
    <row r="943" ht="15.75" customHeight="1">
      <c r="A943" s="257"/>
      <c r="B943" s="253"/>
    </row>
    <row r="944" ht="15.75" customHeight="1">
      <c r="A944" s="257"/>
      <c r="B944" s="253"/>
    </row>
    <row r="945" ht="15.75" customHeight="1">
      <c r="A945" s="257"/>
      <c r="B945" s="253"/>
    </row>
    <row r="946" ht="15.75" customHeight="1">
      <c r="A946" s="257"/>
      <c r="B946" s="253"/>
    </row>
    <row r="947" ht="15.75" customHeight="1">
      <c r="A947" s="257"/>
      <c r="B947" s="253"/>
    </row>
    <row r="948" ht="15.75" customHeight="1">
      <c r="A948" s="257"/>
      <c r="B948" s="253"/>
    </row>
    <row r="949" ht="15.75" customHeight="1">
      <c r="A949" s="257"/>
      <c r="B949" s="253"/>
    </row>
    <row r="950" ht="15.75" customHeight="1">
      <c r="A950" s="257"/>
      <c r="B950" s="253"/>
    </row>
    <row r="951" ht="15.75" customHeight="1">
      <c r="A951" s="257"/>
      <c r="B951" s="253"/>
    </row>
    <row r="952" ht="15.75" customHeight="1">
      <c r="A952" s="257"/>
      <c r="B952" s="253"/>
    </row>
    <row r="953" ht="15.75" customHeight="1">
      <c r="A953" s="257"/>
      <c r="B953" s="253"/>
    </row>
    <row r="954" ht="15.75" customHeight="1">
      <c r="A954" s="257"/>
      <c r="B954" s="253"/>
    </row>
    <row r="955" ht="15.75" customHeight="1">
      <c r="A955" s="257"/>
      <c r="B955" s="253"/>
    </row>
    <row r="956" ht="15.75" customHeight="1">
      <c r="A956" s="257"/>
      <c r="B956" s="253"/>
    </row>
    <row r="957" ht="15.75" customHeight="1">
      <c r="A957" s="257"/>
      <c r="B957" s="253"/>
    </row>
    <row r="958" ht="15.75" customHeight="1">
      <c r="A958" s="257"/>
      <c r="B958" s="253"/>
    </row>
    <row r="959" ht="15.75" customHeight="1">
      <c r="A959" s="257"/>
      <c r="B959" s="253"/>
    </row>
    <row r="960" ht="15.75" customHeight="1">
      <c r="A960" s="257"/>
      <c r="B960" s="253"/>
    </row>
    <row r="961" ht="15.75" customHeight="1">
      <c r="A961" s="257"/>
      <c r="B961" s="253"/>
    </row>
    <row r="962" ht="15.75" customHeight="1">
      <c r="A962" s="257"/>
      <c r="B962" s="253"/>
    </row>
    <row r="963" ht="15.75" customHeight="1">
      <c r="A963" s="257"/>
      <c r="B963" s="253"/>
    </row>
    <row r="964" ht="15.75" customHeight="1">
      <c r="A964" s="257"/>
      <c r="B964" s="253"/>
    </row>
    <row r="965" ht="15.75" customHeight="1">
      <c r="A965" s="257"/>
      <c r="B965" s="253"/>
    </row>
    <row r="966" ht="15.75" customHeight="1">
      <c r="A966" s="257"/>
      <c r="B966" s="253"/>
    </row>
    <row r="967" ht="15.75" customHeight="1">
      <c r="A967" s="257"/>
      <c r="B967" s="253"/>
    </row>
    <row r="968" ht="15.75" customHeight="1">
      <c r="A968" s="257"/>
      <c r="B968" s="253"/>
    </row>
    <row r="969" ht="15.75" customHeight="1">
      <c r="A969" s="257"/>
      <c r="B969" s="253"/>
    </row>
    <row r="970" ht="15.75" customHeight="1">
      <c r="A970" s="257"/>
      <c r="B970" s="253"/>
    </row>
    <row r="971" ht="15.75" customHeight="1">
      <c r="A971" s="257"/>
      <c r="B971" s="253"/>
    </row>
    <row r="972" ht="15.75" customHeight="1">
      <c r="A972" s="257"/>
      <c r="B972" s="253"/>
    </row>
    <row r="973" ht="15.75" customHeight="1">
      <c r="A973" s="257"/>
      <c r="B973" s="253"/>
    </row>
    <row r="974" ht="15.75" customHeight="1">
      <c r="A974" s="257"/>
      <c r="B974" s="253"/>
    </row>
    <row r="975" ht="15.75" customHeight="1">
      <c r="A975" s="257"/>
      <c r="B975" s="253"/>
    </row>
    <row r="976" ht="15.75" customHeight="1">
      <c r="A976" s="257"/>
      <c r="B976" s="253"/>
    </row>
    <row r="977" ht="15.75" customHeight="1">
      <c r="A977" s="257"/>
      <c r="B977" s="253"/>
    </row>
    <row r="978" ht="15.75" customHeight="1">
      <c r="A978" s="257"/>
      <c r="B978" s="253"/>
    </row>
    <row r="979" ht="15.75" customHeight="1">
      <c r="A979" s="257"/>
      <c r="B979" s="253"/>
    </row>
    <row r="980" ht="15.75" customHeight="1">
      <c r="A980" s="257"/>
      <c r="B980" s="253"/>
    </row>
    <row r="981" ht="15.75" customHeight="1">
      <c r="A981" s="257"/>
      <c r="B981" s="253"/>
    </row>
    <row r="982" ht="15.75" customHeight="1">
      <c r="A982" s="257"/>
      <c r="B982" s="253"/>
    </row>
    <row r="983" ht="15.75" customHeight="1">
      <c r="A983" s="257"/>
      <c r="B983" s="253"/>
    </row>
    <row r="984" ht="15.75" customHeight="1">
      <c r="A984" s="257"/>
      <c r="B984" s="253"/>
    </row>
    <row r="985" ht="15.75" customHeight="1">
      <c r="A985" s="257"/>
      <c r="B985" s="253"/>
    </row>
    <row r="986" ht="15.75" customHeight="1">
      <c r="A986" s="257"/>
      <c r="B986" s="253"/>
    </row>
    <row r="987" ht="15.75" customHeight="1">
      <c r="A987" s="257"/>
      <c r="B987" s="253"/>
    </row>
    <row r="988" ht="15.75" customHeight="1">
      <c r="A988" s="257"/>
      <c r="B988" s="253"/>
    </row>
    <row r="989" ht="15.75" customHeight="1">
      <c r="A989" s="257"/>
      <c r="B989" s="253"/>
    </row>
    <row r="990" ht="15.75" customHeight="1">
      <c r="A990" s="257"/>
      <c r="B990" s="253"/>
    </row>
    <row r="991" ht="15.75" customHeight="1">
      <c r="A991" s="257"/>
      <c r="B991" s="253"/>
    </row>
    <row r="992" ht="15.75" customHeight="1">
      <c r="A992" s="257"/>
      <c r="B992" s="253"/>
    </row>
    <row r="993" ht="15.75" customHeight="1">
      <c r="A993" s="257"/>
      <c r="B993" s="253"/>
    </row>
    <row r="994" ht="15.75" customHeight="1">
      <c r="A994" s="257"/>
      <c r="B994" s="253"/>
    </row>
    <row r="995" ht="15.75" customHeight="1">
      <c r="A995" s="257"/>
      <c r="B995" s="253"/>
    </row>
    <row r="996" ht="15.75" customHeight="1">
      <c r="A996" s="257"/>
      <c r="B996" s="253"/>
    </row>
    <row r="997" ht="15.75" customHeight="1">
      <c r="A997" s="257"/>
      <c r="B997" s="253"/>
    </row>
    <row r="998" ht="15.75" customHeight="1">
      <c r="A998" s="257"/>
      <c r="B998" s="253"/>
    </row>
    <row r="999" ht="15.75" customHeight="1">
      <c r="A999" s="257"/>
      <c r="B999" s="253"/>
    </row>
    <row r="1000" ht="15.75" customHeight="1">
      <c r="A1000" s="257"/>
      <c r="B1000" s="253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58" t="s">
        <v>226</v>
      </c>
      <c r="B1" s="259" t="s">
        <v>227</v>
      </c>
      <c r="C1" s="259" t="s">
        <v>228</v>
      </c>
      <c r="D1" s="259" t="s">
        <v>229</v>
      </c>
      <c r="E1" s="259" t="s">
        <v>230</v>
      </c>
      <c r="F1" s="259" t="s">
        <v>231</v>
      </c>
    </row>
    <row r="2">
      <c r="A2" s="259" t="s">
        <v>232</v>
      </c>
      <c r="B2" s="259" t="s">
        <v>233</v>
      </c>
      <c r="C2" s="259" t="s">
        <v>234</v>
      </c>
      <c r="D2" s="259" t="s">
        <v>235</v>
      </c>
      <c r="E2" s="260">
        <v>2022.0</v>
      </c>
      <c r="F2" s="260">
        <v>6.0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2.86"/>
    <col customWidth="1" min="3" max="3" width="4.0"/>
    <col customWidth="1" min="4" max="4" width="12.71"/>
    <col customWidth="1" min="5" max="5" width="14.86"/>
    <col customWidth="1" min="6" max="7" width="15.14"/>
    <col customWidth="1" min="8" max="8" width="9.86"/>
    <col customWidth="1" min="9" max="9" width="12.71"/>
    <col customWidth="1" min="10" max="11" width="9.14"/>
    <col customWidth="1" min="12" max="12" width="13.14"/>
    <col customWidth="1" min="13" max="14" width="9.14"/>
    <col customWidth="1" min="15" max="15" width="12.14"/>
    <col customWidth="1" min="16" max="26" width="8.0"/>
  </cols>
  <sheetData>
    <row r="1" ht="13.5" customHeight="1">
      <c r="A1" s="261" t="str">
        <f>"CTY CP-DT-TM HIEP BINH      Ngay: "&amp;TEXT(NOW(),"dd/mm/yyyy")</f>
        <v>CTY CP-DT-TM HIEP BINH      Ngay: 29/09/2022</v>
      </c>
      <c r="B1" s="261"/>
      <c r="C1" s="261"/>
      <c r="D1" s="262"/>
      <c r="E1" s="263"/>
      <c r="F1" s="263"/>
      <c r="G1" s="263"/>
      <c r="H1" s="263"/>
      <c r="I1" s="264"/>
      <c r="J1" s="264"/>
      <c r="K1" s="265">
        <v>10.0</v>
      </c>
      <c r="L1" s="264"/>
      <c r="M1" s="266" t="str">
        <f t="array" ref="M1">SUM(IF((K2=#REF!),#REF!))</f>
        <v>#REF!</v>
      </c>
      <c r="P1" s="263"/>
      <c r="Q1" s="263"/>
      <c r="R1" s="263"/>
      <c r="S1" s="263"/>
      <c r="T1" s="263"/>
      <c r="U1" s="263"/>
      <c r="V1" s="263"/>
      <c r="W1" s="263"/>
      <c r="X1" s="263"/>
      <c r="Y1" s="263"/>
      <c r="Z1" s="263"/>
    </row>
    <row r="2" ht="13.5" customHeight="1">
      <c r="A2" s="261" t="str">
        <f>"Ecco - Crescent Mall                 Gio:       "&amp;TEXT(NOW(),"hh:mm")</f>
        <v>Ecco - Crescent Mall                 Gio:       22:03</v>
      </c>
      <c r="B2" s="261"/>
      <c r="C2" s="261"/>
      <c r="D2" s="262"/>
      <c r="E2" s="263"/>
      <c r="F2" s="263"/>
      <c r="G2" s="263"/>
      <c r="H2" s="263"/>
      <c r="I2" s="264"/>
      <c r="J2" s="267" t="s">
        <v>236</v>
      </c>
      <c r="K2" s="264">
        <v>143.0</v>
      </c>
      <c r="L2" s="264"/>
      <c r="P2" s="263"/>
      <c r="Q2" s="263"/>
      <c r="R2" s="263"/>
      <c r="S2" s="263"/>
      <c r="T2" s="263"/>
      <c r="U2" s="263"/>
      <c r="V2" s="263"/>
      <c r="W2" s="263"/>
      <c r="X2" s="263"/>
      <c r="Y2" s="263"/>
      <c r="Z2" s="263"/>
    </row>
    <row r="3" ht="13.5" customHeight="1">
      <c r="A3" s="261" t="str">
        <f>"101 Ton Dat Tien,Quan 7     So HD: "&amp;K2</f>
        <v>101 Ton Dat Tien,Quan 7     So HD: 143</v>
      </c>
      <c r="B3" s="261"/>
      <c r="C3" s="261"/>
      <c r="D3" s="262"/>
      <c r="E3" s="263"/>
      <c r="F3" s="263"/>
      <c r="G3" s="263"/>
      <c r="H3" s="263"/>
      <c r="I3" s="264"/>
      <c r="J3" s="264"/>
      <c r="K3" s="264"/>
      <c r="L3" s="264"/>
      <c r="P3" s="263"/>
      <c r="Q3" s="263"/>
      <c r="R3" s="263"/>
      <c r="S3" s="263"/>
      <c r="T3" s="263"/>
      <c r="U3" s="263"/>
      <c r="V3" s="263"/>
      <c r="W3" s="263"/>
      <c r="X3" s="263"/>
      <c r="Y3" s="263"/>
      <c r="Z3" s="263"/>
    </row>
    <row r="4" ht="12.75" customHeight="1">
      <c r="A4" s="261" t="s">
        <v>237</v>
      </c>
      <c r="B4" s="261"/>
      <c r="C4" s="261"/>
      <c r="D4" s="262"/>
      <c r="E4" s="268"/>
      <c r="F4" s="268"/>
      <c r="G4" s="268"/>
      <c r="H4" s="268"/>
      <c r="I4" s="268"/>
      <c r="J4" s="268"/>
      <c r="K4" s="263"/>
      <c r="L4" s="268"/>
      <c r="M4" s="268"/>
      <c r="N4" s="268"/>
      <c r="O4" s="268"/>
      <c r="P4" s="268"/>
      <c r="Q4" s="268"/>
      <c r="R4" s="268"/>
      <c r="S4" s="268"/>
      <c r="T4" s="268"/>
      <c r="U4" s="268"/>
      <c r="V4" s="268"/>
      <c r="W4" s="268"/>
      <c r="X4" s="268"/>
      <c r="Y4" s="268"/>
      <c r="Z4" s="268"/>
    </row>
    <row r="5" ht="12.75" customHeight="1">
      <c r="A5" s="261"/>
      <c r="B5" s="261"/>
      <c r="C5" s="261"/>
      <c r="D5" s="261"/>
      <c r="E5" s="268"/>
      <c r="F5" s="268"/>
      <c r="G5" s="268"/>
      <c r="H5" s="268"/>
      <c r="I5" s="268"/>
      <c r="J5" s="268"/>
      <c r="K5" s="263"/>
      <c r="L5" s="268"/>
      <c r="M5" s="268"/>
      <c r="N5" s="268"/>
      <c r="O5" s="268"/>
      <c r="P5" s="268"/>
      <c r="Q5" s="268"/>
      <c r="R5" s="268"/>
      <c r="S5" s="268"/>
      <c r="T5" s="268"/>
      <c r="U5" s="268"/>
      <c r="V5" s="268"/>
      <c r="W5" s="268"/>
      <c r="X5" s="268"/>
      <c r="Y5" s="268"/>
      <c r="Z5" s="268"/>
    </row>
    <row r="6" ht="12.75" customHeight="1">
      <c r="A6" s="269" t="s">
        <v>238</v>
      </c>
      <c r="B6" s="270"/>
      <c r="C6" s="271"/>
      <c r="D6" s="271"/>
      <c r="E6" s="268"/>
      <c r="F6" s="268"/>
      <c r="G6" s="268"/>
      <c r="H6" s="268"/>
      <c r="I6" s="268"/>
      <c r="J6" s="268"/>
      <c r="K6" s="263"/>
      <c r="L6" s="268"/>
      <c r="M6" s="268"/>
      <c r="N6" s="268"/>
      <c r="O6" s="268"/>
      <c r="P6" s="268"/>
      <c r="Q6" s="268"/>
      <c r="R6" s="268"/>
      <c r="S6" s="268"/>
      <c r="T6" s="268"/>
      <c r="U6" s="268"/>
      <c r="V6" s="268"/>
      <c r="W6" s="268"/>
      <c r="X6" s="268"/>
      <c r="Y6" s="268"/>
      <c r="Z6" s="268"/>
    </row>
    <row r="7" ht="12.75" customHeight="1">
      <c r="A7" s="272" t="s">
        <v>239</v>
      </c>
      <c r="B7" s="261"/>
      <c r="C7" s="261"/>
      <c r="D7" s="261"/>
      <c r="E7" s="268"/>
      <c r="F7" s="268"/>
      <c r="G7" s="268"/>
      <c r="H7" s="268"/>
      <c r="I7" s="268"/>
      <c r="J7" s="268"/>
      <c r="K7" s="263"/>
      <c r="L7" s="268"/>
      <c r="M7" s="268"/>
      <c r="N7" s="268"/>
      <c r="O7" s="268"/>
      <c r="P7" s="268"/>
      <c r="Q7" s="268"/>
      <c r="R7" s="268"/>
      <c r="S7" s="268"/>
      <c r="T7" s="268"/>
      <c r="U7" s="268"/>
      <c r="V7" s="268"/>
      <c r="W7" s="268"/>
      <c r="X7" s="268"/>
      <c r="Y7" s="268"/>
      <c r="Z7" s="268"/>
    </row>
    <row r="8" ht="12.75" customHeight="1">
      <c r="A8" s="261" t="s">
        <v>240</v>
      </c>
      <c r="B8" s="273" t="s">
        <v>241</v>
      </c>
      <c r="C8" s="273" t="s">
        <v>242</v>
      </c>
      <c r="D8" s="262" t="s">
        <v>243</v>
      </c>
      <c r="E8" s="263"/>
      <c r="F8" s="263"/>
      <c r="G8" s="263"/>
      <c r="H8" s="263"/>
      <c r="I8" s="263"/>
      <c r="J8" s="263"/>
      <c r="K8" s="263"/>
      <c r="L8" s="263"/>
      <c r="M8" s="263"/>
      <c r="N8" s="263"/>
      <c r="O8" s="263"/>
      <c r="P8" s="263"/>
      <c r="Q8" s="263"/>
      <c r="R8" s="263"/>
      <c r="S8" s="263"/>
      <c r="T8" s="263"/>
      <c r="U8" s="263"/>
      <c r="V8" s="263"/>
      <c r="W8" s="263"/>
      <c r="X8" s="263"/>
      <c r="Y8" s="263"/>
      <c r="Z8" s="263"/>
    </row>
    <row r="9" ht="12.75" customHeight="1">
      <c r="A9" s="272" t="s">
        <v>239</v>
      </c>
      <c r="B9" s="273"/>
      <c r="C9" s="274"/>
      <c r="D9" s="275"/>
      <c r="E9" s="263"/>
      <c r="F9" s="263"/>
      <c r="G9" s="263"/>
      <c r="H9" s="263"/>
      <c r="I9" s="263"/>
      <c r="J9" s="263"/>
      <c r="K9" s="263"/>
      <c r="L9" s="263"/>
      <c r="M9" s="263"/>
      <c r="N9" s="263"/>
      <c r="O9" s="263"/>
      <c r="P9" s="263"/>
      <c r="Q9" s="263"/>
      <c r="R9" s="263"/>
      <c r="S9" s="263"/>
      <c r="T9" s="263"/>
      <c r="U9" s="263"/>
      <c r="V9" s="263"/>
      <c r="W9" s="263"/>
      <c r="X9" s="263"/>
      <c r="Y9" s="263"/>
      <c r="Z9" s="263"/>
    </row>
    <row r="10" ht="12.75" customHeight="1">
      <c r="A10" s="263"/>
      <c r="B10" s="263"/>
      <c r="C10" s="263"/>
      <c r="D10" s="263"/>
      <c r="E10" s="263"/>
      <c r="F10" s="261"/>
      <c r="G10" s="261"/>
      <c r="H10" s="261"/>
      <c r="I10" s="261"/>
      <c r="J10" s="261"/>
      <c r="K10" s="261"/>
      <c r="L10" s="261"/>
      <c r="M10" s="261"/>
      <c r="N10" s="261"/>
      <c r="O10" s="261"/>
      <c r="P10" s="261"/>
      <c r="Q10" s="261"/>
      <c r="R10" s="261"/>
      <c r="S10" s="261"/>
      <c r="T10" s="261"/>
      <c r="U10" s="261"/>
      <c r="V10" s="261"/>
      <c r="W10" s="261"/>
      <c r="X10" s="261"/>
      <c r="Y10" s="261"/>
      <c r="Z10" s="261"/>
    </row>
    <row r="11" ht="12.75" customHeight="1">
      <c r="A11" s="263"/>
      <c r="B11" s="263"/>
      <c r="C11" s="263"/>
      <c r="D11" s="263"/>
      <c r="E11" s="263"/>
      <c r="F11" s="261"/>
      <c r="G11" s="261"/>
      <c r="H11" s="261"/>
      <c r="I11" s="261"/>
      <c r="J11" s="261"/>
      <c r="K11" s="261"/>
      <c r="L11" s="261"/>
      <c r="M11" s="261"/>
      <c r="N11" s="261"/>
      <c r="O11" s="261"/>
      <c r="P11" s="261"/>
      <c r="Q11" s="261"/>
      <c r="R11" s="261"/>
      <c r="S11" s="261"/>
      <c r="T11" s="261"/>
      <c r="U11" s="261"/>
      <c r="V11" s="261"/>
      <c r="W11" s="261"/>
      <c r="X11" s="261"/>
      <c r="Y11" s="261"/>
      <c r="Z11" s="261"/>
    </row>
    <row r="12" ht="12.75" customHeight="1">
      <c r="A12" s="263"/>
      <c r="B12" s="263"/>
      <c r="C12" s="263"/>
      <c r="D12" s="263"/>
      <c r="E12" s="263"/>
      <c r="F12" s="261"/>
      <c r="G12" s="261"/>
      <c r="H12" s="261"/>
      <c r="I12" s="261"/>
      <c r="J12" s="261"/>
      <c r="K12" s="261"/>
      <c r="L12" s="261"/>
      <c r="M12" s="261"/>
      <c r="N12" s="261"/>
      <c r="O12" s="261"/>
      <c r="P12" s="261"/>
      <c r="Q12" s="261"/>
      <c r="R12" s="261"/>
      <c r="S12" s="261"/>
      <c r="T12" s="261"/>
      <c r="U12" s="261"/>
      <c r="V12" s="261"/>
      <c r="W12" s="261"/>
      <c r="X12" s="261"/>
      <c r="Y12" s="261"/>
      <c r="Z12" s="261"/>
    </row>
    <row r="13" ht="12.75" customHeight="1">
      <c r="A13" s="263"/>
      <c r="B13" s="263"/>
      <c r="C13" s="263"/>
      <c r="D13" s="263"/>
      <c r="E13" s="263"/>
      <c r="F13" s="261"/>
      <c r="G13" s="261"/>
      <c r="H13" s="261"/>
      <c r="I13" s="261"/>
      <c r="J13" s="261"/>
      <c r="K13" s="261"/>
      <c r="L13" s="261"/>
      <c r="M13" s="261"/>
      <c r="N13" s="261"/>
      <c r="O13" s="261"/>
      <c r="P13" s="261"/>
      <c r="Q13" s="261"/>
      <c r="R13" s="261"/>
      <c r="S13" s="261"/>
      <c r="T13" s="261"/>
      <c r="U13" s="261"/>
      <c r="V13" s="261"/>
      <c r="W13" s="261"/>
      <c r="X13" s="261"/>
      <c r="Y13" s="261"/>
      <c r="Z13" s="261"/>
    </row>
    <row r="14" ht="12.75" customHeight="1">
      <c r="A14" s="263"/>
      <c r="B14" s="263"/>
      <c r="C14" s="263"/>
      <c r="D14" s="263"/>
      <c r="E14" s="263"/>
      <c r="F14" s="261"/>
      <c r="G14" s="261"/>
      <c r="H14" s="261"/>
      <c r="I14" s="261"/>
      <c r="J14" s="261"/>
      <c r="K14" s="261"/>
      <c r="L14" s="261"/>
      <c r="M14" s="261"/>
      <c r="N14" s="261"/>
      <c r="O14" s="261"/>
      <c r="P14" s="261"/>
      <c r="Q14" s="261"/>
      <c r="R14" s="261"/>
      <c r="S14" s="261"/>
      <c r="T14" s="261"/>
      <c r="U14" s="261"/>
      <c r="V14" s="261"/>
      <c r="W14" s="261"/>
      <c r="X14" s="261"/>
      <c r="Y14" s="261"/>
      <c r="Z14" s="261"/>
    </row>
    <row r="15" ht="12.75" customHeight="1">
      <c r="A15" s="263"/>
      <c r="B15" s="263"/>
      <c r="C15" s="263"/>
      <c r="D15" s="263"/>
      <c r="E15" s="263"/>
      <c r="F15" s="261"/>
      <c r="G15" s="261"/>
      <c r="H15" s="261"/>
      <c r="I15" s="261"/>
      <c r="J15" s="261"/>
      <c r="K15" s="261"/>
      <c r="L15" s="261"/>
      <c r="M15" s="261"/>
      <c r="N15" s="261"/>
      <c r="O15" s="261"/>
      <c r="P15" s="261"/>
      <c r="Q15" s="261"/>
      <c r="R15" s="261"/>
      <c r="S15" s="261"/>
      <c r="T15" s="261"/>
      <c r="U15" s="261"/>
      <c r="V15" s="261"/>
      <c r="W15" s="261"/>
      <c r="X15" s="261"/>
      <c r="Y15" s="261"/>
      <c r="Z15" s="261"/>
    </row>
    <row r="16" ht="12.75" customHeight="1">
      <c r="A16" s="263"/>
      <c r="B16" s="263"/>
      <c r="C16" s="263"/>
      <c r="D16" s="263"/>
      <c r="E16" s="263"/>
      <c r="F16" s="261"/>
      <c r="G16" s="261"/>
      <c r="H16" s="261"/>
      <c r="I16" s="261"/>
      <c r="J16" s="261"/>
      <c r="K16" s="261"/>
      <c r="L16" s="261"/>
      <c r="M16" s="261"/>
      <c r="N16" s="261"/>
      <c r="O16" s="261"/>
      <c r="P16" s="261"/>
      <c r="Q16" s="261"/>
      <c r="R16" s="261"/>
      <c r="S16" s="261"/>
      <c r="T16" s="261"/>
      <c r="U16" s="261"/>
      <c r="V16" s="261"/>
      <c r="W16" s="261"/>
      <c r="X16" s="261"/>
      <c r="Y16" s="261"/>
      <c r="Z16" s="261"/>
    </row>
    <row r="17" ht="12.75" customHeight="1">
      <c r="A17" s="263"/>
      <c r="B17" s="263"/>
      <c r="C17" s="263"/>
      <c r="D17" s="263"/>
      <c r="E17" s="263"/>
      <c r="F17" s="261"/>
      <c r="G17" s="261"/>
      <c r="H17" s="261"/>
      <c r="I17" s="261"/>
      <c r="J17" s="261"/>
      <c r="K17" s="261"/>
      <c r="L17" s="261"/>
      <c r="M17" s="261"/>
      <c r="N17" s="261"/>
      <c r="O17" s="261"/>
      <c r="P17" s="261"/>
      <c r="Q17" s="261"/>
      <c r="R17" s="261"/>
      <c r="S17" s="261"/>
      <c r="T17" s="261"/>
      <c r="U17" s="261"/>
      <c r="V17" s="261"/>
      <c r="W17" s="261"/>
      <c r="X17" s="261"/>
      <c r="Y17" s="261"/>
      <c r="Z17" s="261"/>
    </row>
    <row r="18" ht="12.75" customHeight="1">
      <c r="A18" s="263"/>
      <c r="B18" s="263"/>
      <c r="C18" s="263"/>
      <c r="D18" s="263"/>
      <c r="E18" s="263"/>
      <c r="F18" s="261"/>
      <c r="G18" s="261"/>
      <c r="H18" s="261"/>
      <c r="I18" s="261"/>
      <c r="J18" s="261"/>
      <c r="K18" s="261"/>
      <c r="L18" s="261"/>
      <c r="M18" s="261"/>
      <c r="N18" s="261"/>
      <c r="O18" s="261"/>
      <c r="P18" s="261"/>
      <c r="Q18" s="261"/>
      <c r="R18" s="261"/>
      <c r="S18" s="261"/>
      <c r="T18" s="261"/>
      <c r="U18" s="261"/>
      <c r="V18" s="261"/>
      <c r="W18" s="261"/>
      <c r="X18" s="261"/>
      <c r="Y18" s="261"/>
      <c r="Z18" s="261"/>
    </row>
    <row r="19" ht="12.75" customHeight="1">
      <c r="A19" s="263"/>
      <c r="B19" s="263"/>
      <c r="C19" s="263"/>
      <c r="D19" s="263"/>
      <c r="E19" s="263"/>
      <c r="F19" s="261"/>
      <c r="G19" s="261"/>
      <c r="H19" s="261"/>
      <c r="I19" s="261"/>
      <c r="J19" s="261"/>
      <c r="K19" s="261"/>
      <c r="L19" s="261"/>
      <c r="M19" s="261"/>
      <c r="N19" s="261"/>
      <c r="O19" s="261"/>
      <c r="P19" s="261"/>
      <c r="Q19" s="261"/>
      <c r="R19" s="261"/>
      <c r="S19" s="261"/>
      <c r="T19" s="261"/>
      <c r="U19" s="261"/>
      <c r="V19" s="261"/>
      <c r="W19" s="261"/>
      <c r="X19" s="261"/>
      <c r="Y19" s="261"/>
      <c r="Z19" s="261"/>
    </row>
    <row r="20" ht="12.75" customHeight="1">
      <c r="A20" s="263"/>
      <c r="B20" s="263"/>
      <c r="C20" s="263"/>
      <c r="D20" s="263"/>
      <c r="E20" s="263"/>
      <c r="F20" s="261"/>
      <c r="G20" s="261"/>
      <c r="H20" s="261"/>
      <c r="I20" s="261"/>
      <c r="J20" s="261"/>
      <c r="K20" s="261"/>
      <c r="L20" s="261"/>
      <c r="M20" s="261"/>
      <c r="N20" s="261"/>
      <c r="O20" s="261"/>
      <c r="P20" s="261"/>
      <c r="Q20" s="261"/>
      <c r="R20" s="261"/>
      <c r="S20" s="261"/>
      <c r="T20" s="261"/>
      <c r="U20" s="261"/>
      <c r="V20" s="261"/>
      <c r="W20" s="261"/>
      <c r="X20" s="261"/>
      <c r="Y20" s="261"/>
      <c r="Z20" s="261"/>
    </row>
    <row r="21" ht="12.75" customHeight="1">
      <c r="A21" s="263"/>
      <c r="B21" s="263"/>
      <c r="C21" s="263"/>
      <c r="D21" s="263"/>
      <c r="E21" s="263"/>
      <c r="F21" s="261"/>
      <c r="G21" s="261"/>
      <c r="H21" s="261"/>
      <c r="I21" s="261"/>
      <c r="J21" s="261"/>
      <c r="K21" s="261"/>
      <c r="L21" s="261"/>
      <c r="M21" s="261"/>
      <c r="N21" s="261"/>
      <c r="O21" s="261"/>
      <c r="P21" s="261"/>
      <c r="Q21" s="261"/>
      <c r="R21" s="261"/>
      <c r="S21" s="261"/>
      <c r="T21" s="261"/>
      <c r="U21" s="261"/>
      <c r="V21" s="261"/>
      <c r="W21" s="261"/>
      <c r="X21" s="261"/>
      <c r="Y21" s="261"/>
      <c r="Z21" s="261"/>
    </row>
    <row r="22" ht="12.75" customHeight="1">
      <c r="A22" s="263"/>
      <c r="B22" s="263"/>
      <c r="C22" s="263"/>
      <c r="D22" s="263"/>
      <c r="E22" s="263"/>
      <c r="F22" s="261"/>
      <c r="G22" s="261"/>
      <c r="H22" s="261"/>
      <c r="I22" s="261"/>
      <c r="J22" s="261"/>
      <c r="K22" s="261"/>
      <c r="L22" s="261"/>
      <c r="M22" s="261"/>
      <c r="N22" s="261"/>
      <c r="O22" s="261"/>
      <c r="P22" s="261"/>
      <c r="Q22" s="261"/>
      <c r="R22" s="261"/>
      <c r="S22" s="261"/>
      <c r="T22" s="261"/>
      <c r="U22" s="261"/>
      <c r="V22" s="261"/>
      <c r="W22" s="261"/>
      <c r="X22" s="261"/>
      <c r="Y22" s="261"/>
      <c r="Z22" s="261"/>
    </row>
    <row r="23" ht="12.75" customHeight="1">
      <c r="A23" s="263"/>
      <c r="B23" s="263"/>
      <c r="C23" s="263"/>
      <c r="D23" s="263"/>
      <c r="E23" s="263"/>
      <c r="F23" s="261"/>
      <c r="G23" s="261"/>
      <c r="H23" s="261"/>
      <c r="I23" s="261"/>
      <c r="J23" s="261"/>
      <c r="K23" s="261"/>
      <c r="L23" s="261"/>
      <c r="M23" s="261"/>
      <c r="N23" s="261"/>
      <c r="O23" s="261"/>
      <c r="P23" s="261"/>
      <c r="Q23" s="261"/>
      <c r="R23" s="261"/>
      <c r="S23" s="261"/>
      <c r="T23" s="261"/>
      <c r="U23" s="261"/>
      <c r="V23" s="261"/>
      <c r="W23" s="261"/>
      <c r="X23" s="261"/>
      <c r="Y23" s="261"/>
      <c r="Z23" s="261"/>
    </row>
    <row r="24" ht="12.75" customHeight="1">
      <c r="A24" s="263"/>
      <c r="B24" s="263"/>
      <c r="C24" s="263"/>
      <c r="D24" s="263"/>
      <c r="E24" s="263"/>
      <c r="F24" s="261"/>
      <c r="G24" s="261"/>
      <c r="H24" s="261"/>
      <c r="I24" s="261"/>
      <c r="J24" s="261"/>
      <c r="K24" s="261"/>
      <c r="L24" s="261"/>
      <c r="M24" s="261"/>
      <c r="N24" s="261"/>
      <c r="O24" s="261"/>
      <c r="P24" s="261"/>
      <c r="Q24" s="261"/>
      <c r="R24" s="261"/>
      <c r="S24" s="261"/>
      <c r="T24" s="261"/>
      <c r="U24" s="261"/>
      <c r="V24" s="261"/>
      <c r="W24" s="261"/>
      <c r="X24" s="261"/>
      <c r="Y24" s="261"/>
      <c r="Z24" s="261"/>
    </row>
    <row r="25" ht="12.75" customHeight="1">
      <c r="A25" s="263"/>
      <c r="B25" s="263"/>
      <c r="C25" s="263"/>
      <c r="D25" s="263"/>
      <c r="E25" s="263"/>
      <c r="F25" s="261"/>
      <c r="G25" s="261"/>
      <c r="H25" s="261"/>
      <c r="I25" s="261"/>
      <c r="J25" s="261"/>
      <c r="K25" s="261"/>
      <c r="L25" s="261"/>
      <c r="M25" s="261"/>
      <c r="N25" s="261"/>
      <c r="O25" s="261"/>
      <c r="P25" s="261"/>
      <c r="Q25" s="261"/>
      <c r="R25" s="261"/>
      <c r="S25" s="261"/>
      <c r="T25" s="261"/>
      <c r="U25" s="261"/>
      <c r="V25" s="261"/>
      <c r="W25" s="261"/>
      <c r="X25" s="261"/>
      <c r="Y25" s="261"/>
      <c r="Z25" s="261"/>
    </row>
    <row r="26" ht="12.75" customHeight="1">
      <c r="A26" s="263"/>
      <c r="B26" s="263"/>
      <c r="C26" s="263"/>
      <c r="D26" s="263"/>
      <c r="E26" s="263"/>
      <c r="F26" s="261"/>
      <c r="G26" s="261"/>
      <c r="H26" s="261"/>
      <c r="I26" s="261"/>
      <c r="J26" s="261"/>
      <c r="K26" s="261"/>
      <c r="L26" s="261"/>
      <c r="M26" s="261"/>
      <c r="N26" s="261"/>
      <c r="O26" s="261"/>
      <c r="P26" s="261"/>
      <c r="Q26" s="261"/>
      <c r="R26" s="261"/>
      <c r="S26" s="261"/>
      <c r="T26" s="261"/>
      <c r="U26" s="261"/>
      <c r="V26" s="261"/>
      <c r="W26" s="261"/>
      <c r="X26" s="261"/>
      <c r="Y26" s="261"/>
      <c r="Z26" s="261"/>
    </row>
    <row r="27" ht="12.75" customHeight="1">
      <c r="A27" s="263"/>
      <c r="B27" s="263"/>
      <c r="C27" s="263"/>
      <c r="D27" s="263"/>
      <c r="E27" s="263"/>
      <c r="F27" s="261"/>
      <c r="G27" s="261"/>
      <c r="H27" s="261"/>
      <c r="I27" s="261"/>
      <c r="J27" s="261"/>
      <c r="K27" s="261"/>
      <c r="L27" s="261"/>
      <c r="M27" s="261"/>
      <c r="N27" s="261"/>
      <c r="O27" s="261"/>
      <c r="P27" s="261"/>
      <c r="Q27" s="261"/>
      <c r="R27" s="261"/>
      <c r="S27" s="261"/>
      <c r="T27" s="261"/>
      <c r="U27" s="261"/>
      <c r="V27" s="261"/>
      <c r="W27" s="261"/>
      <c r="X27" s="261"/>
      <c r="Y27" s="261"/>
      <c r="Z27" s="261"/>
    </row>
    <row r="28" ht="12.75" customHeight="1">
      <c r="A28" s="263"/>
      <c r="B28" s="263"/>
      <c r="C28" s="263"/>
      <c r="D28" s="263"/>
      <c r="E28" s="263"/>
      <c r="F28" s="261"/>
      <c r="G28" s="261"/>
      <c r="H28" s="261"/>
      <c r="I28" s="261"/>
      <c r="J28" s="261"/>
      <c r="K28" s="261"/>
      <c r="L28" s="261"/>
      <c r="M28" s="261"/>
      <c r="N28" s="261"/>
      <c r="O28" s="261"/>
      <c r="P28" s="261"/>
      <c r="Q28" s="261"/>
      <c r="R28" s="261"/>
      <c r="S28" s="261"/>
      <c r="T28" s="261"/>
      <c r="U28" s="261"/>
      <c r="V28" s="261"/>
      <c r="W28" s="261"/>
      <c r="X28" s="261"/>
      <c r="Y28" s="261"/>
      <c r="Z28" s="261"/>
    </row>
    <row r="29" ht="12.75" customHeight="1">
      <c r="A29" s="263"/>
      <c r="B29" s="263"/>
      <c r="C29" s="263"/>
      <c r="D29" s="263"/>
      <c r="E29" s="263"/>
      <c r="F29" s="261"/>
      <c r="G29" s="261"/>
      <c r="H29" s="261"/>
      <c r="I29" s="261"/>
      <c r="J29" s="261"/>
      <c r="K29" s="261"/>
      <c r="L29" s="261"/>
      <c r="M29" s="261"/>
      <c r="N29" s="261"/>
      <c r="O29" s="261"/>
      <c r="P29" s="261"/>
      <c r="Q29" s="261"/>
      <c r="R29" s="261"/>
      <c r="S29" s="261"/>
      <c r="T29" s="261"/>
      <c r="U29" s="261"/>
      <c r="V29" s="261"/>
      <c r="W29" s="261"/>
      <c r="X29" s="261"/>
      <c r="Y29" s="261"/>
      <c r="Z29" s="261"/>
    </row>
    <row r="30" ht="12.75" customHeight="1">
      <c r="A30" s="263"/>
      <c r="B30" s="263"/>
      <c r="C30" s="263"/>
      <c r="D30" s="263"/>
      <c r="E30" s="263"/>
      <c r="F30" s="261"/>
      <c r="G30" s="261"/>
      <c r="H30" s="261"/>
      <c r="I30" s="261"/>
      <c r="J30" s="261"/>
      <c r="K30" s="261"/>
      <c r="L30" s="261"/>
      <c r="M30" s="261"/>
      <c r="N30" s="261"/>
      <c r="O30" s="261"/>
      <c r="P30" s="261"/>
      <c r="Q30" s="261"/>
      <c r="R30" s="261"/>
      <c r="S30" s="261"/>
      <c r="T30" s="261"/>
      <c r="U30" s="261"/>
      <c r="V30" s="261"/>
      <c r="W30" s="261"/>
      <c r="X30" s="261"/>
      <c r="Y30" s="261"/>
      <c r="Z30" s="261"/>
    </row>
    <row r="31" ht="12.75" customHeight="1">
      <c r="A31" s="263"/>
      <c r="B31" s="263"/>
      <c r="C31" s="263"/>
      <c r="D31" s="263"/>
      <c r="E31" s="263"/>
      <c r="F31" s="261"/>
      <c r="G31" s="261"/>
      <c r="H31" s="261"/>
      <c r="I31" s="261"/>
      <c r="J31" s="261"/>
      <c r="K31" s="261"/>
      <c r="L31" s="261"/>
      <c r="M31" s="261"/>
      <c r="N31" s="261"/>
      <c r="O31" s="261"/>
      <c r="P31" s="261"/>
      <c r="Q31" s="261"/>
      <c r="R31" s="261"/>
      <c r="S31" s="261"/>
      <c r="T31" s="261"/>
      <c r="U31" s="261"/>
      <c r="V31" s="261"/>
      <c r="W31" s="261"/>
      <c r="X31" s="261"/>
      <c r="Y31" s="261"/>
      <c r="Z31" s="261"/>
    </row>
    <row r="32" ht="12.75" customHeight="1">
      <c r="A32" s="263"/>
      <c r="B32" s="263"/>
      <c r="C32" s="263"/>
      <c r="D32" s="263"/>
      <c r="E32" s="263"/>
      <c r="F32" s="261"/>
      <c r="G32" s="261"/>
      <c r="H32" s="261"/>
      <c r="I32" s="261"/>
      <c r="J32" s="261"/>
      <c r="K32" s="261"/>
      <c r="L32" s="261"/>
      <c r="M32" s="261"/>
      <c r="N32" s="261"/>
      <c r="O32" s="261"/>
      <c r="P32" s="261"/>
      <c r="Q32" s="261"/>
      <c r="R32" s="261"/>
      <c r="S32" s="261"/>
      <c r="T32" s="261"/>
      <c r="U32" s="261"/>
      <c r="V32" s="261"/>
      <c r="W32" s="261"/>
      <c r="X32" s="261"/>
      <c r="Y32" s="261"/>
      <c r="Z32" s="261"/>
    </row>
    <row r="33" ht="12.75" customHeight="1">
      <c r="A33" s="263"/>
      <c r="B33" s="263"/>
      <c r="C33" s="263"/>
      <c r="D33" s="263"/>
      <c r="E33" s="263"/>
      <c r="F33" s="261"/>
      <c r="G33" s="261"/>
      <c r="H33" s="261"/>
      <c r="I33" s="261"/>
      <c r="J33" s="261"/>
      <c r="K33" s="261"/>
      <c r="L33" s="261"/>
      <c r="M33" s="261"/>
      <c r="N33" s="261"/>
      <c r="O33" s="261"/>
      <c r="P33" s="261"/>
      <c r="Q33" s="261"/>
      <c r="R33" s="261"/>
      <c r="S33" s="261"/>
      <c r="T33" s="261"/>
      <c r="U33" s="261"/>
      <c r="V33" s="261"/>
      <c r="W33" s="261"/>
      <c r="X33" s="261"/>
      <c r="Y33" s="261"/>
      <c r="Z33" s="261"/>
    </row>
    <row r="34" ht="12.75" customHeight="1">
      <c r="A34" s="263"/>
      <c r="B34" s="263"/>
      <c r="C34" s="263"/>
      <c r="D34" s="263"/>
      <c r="E34" s="263"/>
      <c r="F34" s="261"/>
      <c r="G34" s="261"/>
      <c r="H34" s="261"/>
      <c r="I34" s="261"/>
      <c r="J34" s="261"/>
      <c r="K34" s="261"/>
      <c r="L34" s="261"/>
      <c r="M34" s="261"/>
      <c r="N34" s="261"/>
      <c r="O34" s="261"/>
      <c r="P34" s="261"/>
      <c r="Q34" s="261"/>
      <c r="R34" s="261"/>
      <c r="S34" s="261"/>
      <c r="T34" s="261"/>
      <c r="U34" s="261"/>
      <c r="V34" s="261"/>
      <c r="W34" s="261"/>
      <c r="X34" s="261"/>
      <c r="Y34" s="261"/>
      <c r="Z34" s="261"/>
    </row>
    <row r="35" ht="12.75" customHeight="1">
      <c r="A35" s="263"/>
      <c r="B35" s="263"/>
      <c r="C35" s="263"/>
      <c r="D35" s="263"/>
      <c r="E35" s="263"/>
      <c r="F35" s="261"/>
      <c r="G35" s="261"/>
      <c r="H35" s="261"/>
      <c r="I35" s="261"/>
      <c r="J35" s="261"/>
      <c r="K35" s="261"/>
      <c r="L35" s="261"/>
      <c r="M35" s="261"/>
      <c r="N35" s="261"/>
      <c r="O35" s="261"/>
      <c r="P35" s="261"/>
      <c r="Q35" s="261"/>
      <c r="R35" s="261"/>
      <c r="S35" s="261"/>
      <c r="T35" s="261"/>
      <c r="U35" s="261"/>
      <c r="V35" s="261"/>
      <c r="W35" s="261"/>
      <c r="X35" s="261"/>
      <c r="Y35" s="261"/>
      <c r="Z35" s="261"/>
    </row>
    <row r="36" ht="12.75" customHeight="1">
      <c r="A36" s="263"/>
      <c r="B36" s="263"/>
      <c r="C36" s="263"/>
      <c r="D36" s="263"/>
      <c r="E36" s="263"/>
      <c r="F36" s="261"/>
      <c r="G36" s="261"/>
      <c r="H36" s="261"/>
      <c r="I36" s="261"/>
      <c r="J36" s="261"/>
      <c r="K36" s="261"/>
      <c r="L36" s="261"/>
      <c r="M36" s="261"/>
      <c r="N36" s="261"/>
      <c r="O36" s="261"/>
      <c r="P36" s="261"/>
      <c r="Q36" s="261"/>
      <c r="R36" s="261"/>
      <c r="S36" s="261"/>
      <c r="T36" s="261"/>
      <c r="U36" s="261"/>
      <c r="V36" s="261"/>
      <c r="W36" s="261"/>
      <c r="X36" s="261"/>
      <c r="Y36" s="261"/>
      <c r="Z36" s="261"/>
    </row>
    <row r="37" ht="12.75" customHeight="1">
      <c r="A37" s="263"/>
      <c r="B37" s="263"/>
      <c r="C37" s="263"/>
      <c r="D37" s="263"/>
      <c r="E37" s="263"/>
      <c r="F37" s="261"/>
      <c r="G37" s="261"/>
      <c r="H37" s="261"/>
      <c r="I37" s="261"/>
      <c r="J37" s="261"/>
      <c r="K37" s="261"/>
      <c r="L37" s="261"/>
      <c r="M37" s="261"/>
      <c r="N37" s="261"/>
      <c r="O37" s="261"/>
      <c r="P37" s="261"/>
      <c r="Q37" s="261"/>
      <c r="R37" s="261"/>
      <c r="S37" s="261"/>
      <c r="T37" s="261"/>
      <c r="U37" s="261"/>
      <c r="V37" s="261"/>
      <c r="W37" s="261"/>
      <c r="X37" s="261"/>
      <c r="Y37" s="261"/>
      <c r="Z37" s="261"/>
    </row>
    <row r="38" ht="12.75" customHeight="1">
      <c r="A38" s="263"/>
      <c r="B38" s="263"/>
      <c r="C38" s="263"/>
      <c r="D38" s="263"/>
      <c r="E38" s="263"/>
      <c r="F38" s="261"/>
      <c r="G38" s="261"/>
      <c r="H38" s="261"/>
      <c r="I38" s="261"/>
      <c r="J38" s="261"/>
      <c r="K38" s="261"/>
      <c r="L38" s="261"/>
      <c r="M38" s="261"/>
      <c r="N38" s="261"/>
      <c r="O38" s="261"/>
      <c r="P38" s="261"/>
      <c r="Q38" s="261"/>
      <c r="R38" s="261"/>
      <c r="S38" s="261"/>
      <c r="T38" s="261"/>
      <c r="U38" s="261"/>
      <c r="V38" s="261"/>
      <c r="W38" s="261"/>
      <c r="X38" s="261"/>
      <c r="Y38" s="261"/>
      <c r="Z38" s="261"/>
    </row>
    <row r="39" ht="12.75" customHeight="1">
      <c r="A39" s="263"/>
      <c r="B39" s="263"/>
      <c r="C39" s="263"/>
      <c r="D39" s="263"/>
      <c r="E39" s="263"/>
      <c r="F39" s="261"/>
      <c r="G39" s="261"/>
      <c r="H39" s="261"/>
      <c r="I39" s="261"/>
      <c r="J39" s="261"/>
      <c r="K39" s="261"/>
      <c r="L39" s="261"/>
      <c r="M39" s="261"/>
      <c r="N39" s="261"/>
      <c r="O39" s="261"/>
      <c r="P39" s="261"/>
      <c r="Q39" s="261"/>
      <c r="R39" s="261"/>
      <c r="S39" s="261"/>
      <c r="T39" s="261"/>
      <c r="U39" s="261"/>
      <c r="V39" s="261"/>
      <c r="W39" s="261"/>
      <c r="X39" s="261"/>
      <c r="Y39" s="261"/>
      <c r="Z39" s="261"/>
    </row>
    <row r="40" ht="12.75" customHeight="1">
      <c r="A40" s="263"/>
      <c r="B40" s="263"/>
      <c r="C40" s="263"/>
      <c r="D40" s="263"/>
      <c r="E40" s="263"/>
      <c r="F40" s="263"/>
      <c r="G40" s="263"/>
      <c r="H40" s="263"/>
      <c r="I40" s="263"/>
      <c r="J40" s="263"/>
      <c r="K40" s="263"/>
      <c r="L40" s="263"/>
      <c r="M40" s="263"/>
      <c r="N40" s="263"/>
      <c r="O40" s="263"/>
      <c r="P40" s="263"/>
      <c r="Q40" s="263"/>
      <c r="R40" s="263"/>
      <c r="S40" s="263"/>
      <c r="T40" s="263"/>
      <c r="U40" s="263"/>
      <c r="V40" s="263"/>
      <c r="W40" s="263"/>
      <c r="X40" s="263"/>
      <c r="Y40" s="263"/>
      <c r="Z40" s="263"/>
    </row>
    <row r="41" ht="12.75" customHeight="1">
      <c r="A41" s="263"/>
      <c r="B41" s="263"/>
      <c r="C41" s="263"/>
      <c r="D41" s="263"/>
      <c r="E41" s="263"/>
      <c r="F41" s="263"/>
      <c r="G41" s="263"/>
      <c r="H41" s="263"/>
      <c r="I41" s="263"/>
      <c r="J41" s="263"/>
      <c r="K41" s="263"/>
      <c r="L41" s="263"/>
      <c r="M41" s="263"/>
      <c r="N41" s="263"/>
      <c r="O41" s="263"/>
      <c r="P41" s="263"/>
      <c r="Q41" s="263"/>
      <c r="R41" s="263"/>
      <c r="S41" s="263"/>
      <c r="T41" s="263"/>
      <c r="U41" s="263"/>
      <c r="V41" s="263"/>
      <c r="W41" s="263"/>
      <c r="X41" s="263"/>
      <c r="Y41" s="263"/>
      <c r="Z41" s="263"/>
    </row>
    <row r="42" ht="12.75" customHeight="1">
      <c r="A42" s="263"/>
      <c r="B42" s="263"/>
      <c r="C42" s="263"/>
      <c r="D42" s="263"/>
      <c r="E42" s="263"/>
      <c r="F42" s="263"/>
      <c r="G42" s="263"/>
      <c r="H42" s="263"/>
      <c r="I42" s="263"/>
      <c r="J42" s="263"/>
      <c r="K42" s="263"/>
      <c r="L42" s="263"/>
      <c r="M42" s="263"/>
      <c r="N42" s="263"/>
      <c r="O42" s="263"/>
      <c r="P42" s="263"/>
      <c r="Q42" s="263"/>
      <c r="R42" s="263"/>
      <c r="S42" s="263"/>
      <c r="T42" s="263"/>
      <c r="U42" s="263"/>
      <c r="V42" s="263"/>
      <c r="W42" s="263"/>
      <c r="X42" s="263"/>
      <c r="Y42" s="263"/>
      <c r="Z42" s="263"/>
    </row>
    <row r="43" ht="12.75" customHeight="1">
      <c r="A43" s="263"/>
      <c r="B43" s="263"/>
      <c r="C43" s="263"/>
      <c r="D43" s="263"/>
      <c r="E43" s="263"/>
      <c r="F43" s="263"/>
      <c r="G43" s="263"/>
      <c r="H43" s="263"/>
      <c r="I43" s="263"/>
      <c r="J43" s="263"/>
      <c r="K43" s="263"/>
      <c r="L43" s="263"/>
      <c r="M43" s="263"/>
      <c r="N43" s="263"/>
      <c r="O43" s="263"/>
      <c r="P43" s="263"/>
      <c r="Q43" s="263"/>
      <c r="R43" s="263"/>
      <c r="S43" s="263"/>
      <c r="T43" s="263"/>
      <c r="U43" s="263"/>
      <c r="V43" s="263"/>
      <c r="W43" s="263"/>
      <c r="X43" s="263"/>
      <c r="Y43" s="263"/>
      <c r="Z43" s="263"/>
    </row>
    <row r="44" ht="12.75" customHeight="1">
      <c r="A44" s="263"/>
      <c r="B44" s="263"/>
      <c r="C44" s="263"/>
      <c r="D44" s="263"/>
      <c r="E44" s="263"/>
      <c r="F44" s="263"/>
      <c r="G44" s="263"/>
      <c r="H44" s="263"/>
      <c r="I44" s="263"/>
      <c r="J44" s="263"/>
      <c r="K44" s="263"/>
      <c r="L44" s="263"/>
      <c r="M44" s="263"/>
      <c r="N44" s="263"/>
      <c r="O44" s="263"/>
      <c r="P44" s="263"/>
      <c r="Q44" s="263"/>
      <c r="R44" s="263"/>
      <c r="S44" s="263"/>
      <c r="T44" s="263"/>
      <c r="U44" s="263"/>
      <c r="V44" s="263"/>
      <c r="W44" s="263"/>
      <c r="X44" s="263"/>
      <c r="Y44" s="263"/>
      <c r="Z44" s="263"/>
    </row>
    <row r="45" ht="12.75" customHeight="1">
      <c r="A45" s="263"/>
      <c r="B45" s="263"/>
      <c r="C45" s="263"/>
      <c r="D45" s="263"/>
      <c r="E45" s="263"/>
      <c r="F45" s="263"/>
      <c r="G45" s="263"/>
      <c r="H45" s="263"/>
      <c r="I45" s="263"/>
      <c r="J45" s="263"/>
      <c r="K45" s="263"/>
      <c r="L45" s="263"/>
      <c r="M45" s="263"/>
      <c r="N45" s="263"/>
      <c r="O45" s="263"/>
      <c r="P45" s="263"/>
      <c r="Q45" s="263"/>
      <c r="R45" s="263"/>
      <c r="S45" s="263"/>
      <c r="T45" s="263"/>
      <c r="U45" s="263"/>
      <c r="V45" s="263"/>
      <c r="W45" s="263"/>
      <c r="X45" s="263"/>
      <c r="Y45" s="263"/>
      <c r="Z45" s="263"/>
    </row>
    <row r="46" ht="12.75" customHeight="1">
      <c r="A46" s="263"/>
      <c r="B46" s="263"/>
      <c r="C46" s="263"/>
      <c r="D46" s="263"/>
      <c r="E46" s="263"/>
      <c r="F46" s="263"/>
      <c r="G46" s="263"/>
      <c r="H46" s="263"/>
      <c r="I46" s="263"/>
      <c r="J46" s="263"/>
      <c r="K46" s="263"/>
      <c r="L46" s="263"/>
      <c r="M46" s="263"/>
      <c r="N46" s="263"/>
      <c r="O46" s="263"/>
      <c r="P46" s="263"/>
      <c r="Q46" s="263"/>
      <c r="R46" s="263"/>
      <c r="S46" s="263"/>
      <c r="T46" s="263"/>
      <c r="U46" s="263"/>
      <c r="V46" s="263"/>
      <c r="W46" s="263"/>
      <c r="X46" s="263"/>
      <c r="Y46" s="263"/>
      <c r="Z46" s="263"/>
    </row>
    <row r="47" ht="12.75" customHeight="1">
      <c r="A47" s="263"/>
      <c r="B47" s="263"/>
      <c r="C47" s="263"/>
      <c r="D47" s="263"/>
      <c r="E47" s="263"/>
      <c r="F47" s="263"/>
      <c r="G47" s="263"/>
      <c r="H47" s="263"/>
      <c r="I47" s="263"/>
      <c r="J47" s="263"/>
      <c r="K47" s="263"/>
      <c r="L47" s="263"/>
      <c r="M47" s="263"/>
      <c r="N47" s="263"/>
      <c r="O47" s="263"/>
      <c r="P47" s="263"/>
      <c r="Q47" s="263"/>
      <c r="R47" s="263"/>
      <c r="S47" s="263"/>
      <c r="T47" s="263"/>
      <c r="U47" s="263"/>
      <c r="V47" s="263"/>
      <c r="W47" s="263"/>
      <c r="X47" s="263"/>
      <c r="Y47" s="263"/>
      <c r="Z47" s="263"/>
    </row>
    <row r="48" ht="12.75" customHeight="1">
      <c r="A48" s="263"/>
      <c r="B48" s="263"/>
      <c r="C48" s="263"/>
      <c r="D48" s="263"/>
      <c r="E48" s="263"/>
      <c r="F48" s="263"/>
      <c r="G48" s="263"/>
      <c r="H48" s="263"/>
      <c r="I48" s="263"/>
      <c r="J48" s="263"/>
      <c r="K48" s="263"/>
      <c r="L48" s="263"/>
      <c r="M48" s="263"/>
      <c r="N48" s="263"/>
      <c r="O48" s="263"/>
      <c r="P48" s="263"/>
      <c r="Q48" s="263"/>
      <c r="R48" s="263"/>
      <c r="S48" s="263"/>
      <c r="T48" s="263"/>
      <c r="U48" s="263"/>
      <c r="V48" s="263"/>
      <c r="W48" s="263"/>
      <c r="X48" s="263"/>
      <c r="Y48" s="263"/>
      <c r="Z48" s="263"/>
    </row>
    <row r="49" ht="12.75" customHeight="1">
      <c r="A49" s="263"/>
      <c r="B49" s="263"/>
      <c r="C49" s="263"/>
      <c r="D49" s="263"/>
      <c r="E49" s="263"/>
      <c r="F49" s="263"/>
      <c r="G49" s="263"/>
      <c r="H49" s="263"/>
      <c r="I49" s="263"/>
      <c r="J49" s="263"/>
      <c r="K49" s="263"/>
      <c r="L49" s="263"/>
      <c r="M49" s="263"/>
      <c r="N49" s="263"/>
      <c r="O49" s="263"/>
      <c r="P49" s="263"/>
      <c r="Q49" s="263"/>
      <c r="R49" s="263"/>
      <c r="S49" s="263"/>
      <c r="T49" s="263"/>
      <c r="U49" s="263"/>
      <c r="V49" s="263"/>
      <c r="W49" s="263"/>
      <c r="X49" s="263"/>
      <c r="Y49" s="263"/>
      <c r="Z49" s="263"/>
    </row>
    <row r="50" ht="12.75" customHeight="1">
      <c r="A50" s="263"/>
      <c r="B50" s="263"/>
      <c r="C50" s="263"/>
      <c r="D50" s="263"/>
      <c r="E50" s="263"/>
      <c r="F50" s="263"/>
      <c r="G50" s="263"/>
      <c r="H50" s="263"/>
      <c r="I50" s="263"/>
      <c r="J50" s="263"/>
      <c r="K50" s="263"/>
      <c r="L50" s="263"/>
      <c r="M50" s="263"/>
      <c r="N50" s="263"/>
      <c r="O50" s="263"/>
      <c r="P50" s="263"/>
      <c r="Q50" s="263"/>
      <c r="R50" s="263"/>
      <c r="S50" s="263"/>
      <c r="T50" s="263"/>
      <c r="U50" s="263"/>
      <c r="V50" s="263"/>
      <c r="W50" s="263"/>
      <c r="X50" s="263"/>
      <c r="Y50" s="263"/>
      <c r="Z50" s="263"/>
    </row>
    <row r="51" ht="12.75" customHeight="1">
      <c r="A51" s="263"/>
      <c r="B51" s="263"/>
      <c r="C51" s="263"/>
      <c r="D51" s="263"/>
      <c r="E51" s="263"/>
      <c r="F51" s="263"/>
      <c r="G51" s="263"/>
      <c r="H51" s="263"/>
      <c r="I51" s="263"/>
      <c r="J51" s="263"/>
      <c r="K51" s="263"/>
      <c r="L51" s="263"/>
      <c r="M51" s="263"/>
      <c r="N51" s="263"/>
      <c r="O51" s="263"/>
      <c r="P51" s="263"/>
      <c r="Q51" s="263"/>
      <c r="R51" s="263"/>
      <c r="S51" s="263"/>
      <c r="T51" s="263"/>
      <c r="U51" s="263"/>
      <c r="V51" s="263"/>
      <c r="W51" s="263"/>
      <c r="X51" s="263"/>
      <c r="Y51" s="263"/>
      <c r="Z51" s="263"/>
    </row>
    <row r="52" ht="12.75" customHeight="1">
      <c r="A52" s="263"/>
      <c r="B52" s="263"/>
      <c r="C52" s="263"/>
      <c r="D52" s="263"/>
      <c r="E52" s="263"/>
      <c r="F52" s="263"/>
      <c r="G52" s="263"/>
      <c r="H52" s="263"/>
      <c r="I52" s="263"/>
      <c r="J52" s="263"/>
      <c r="K52" s="263"/>
      <c r="L52" s="263"/>
      <c r="M52" s="263"/>
      <c r="N52" s="263"/>
      <c r="O52" s="263"/>
      <c r="P52" s="263"/>
      <c r="Q52" s="263"/>
      <c r="R52" s="263"/>
      <c r="S52" s="263"/>
      <c r="T52" s="263"/>
      <c r="U52" s="263"/>
      <c r="V52" s="263"/>
      <c r="W52" s="263"/>
      <c r="X52" s="263"/>
      <c r="Y52" s="263"/>
      <c r="Z52" s="263"/>
    </row>
    <row r="53" ht="12.75" customHeight="1">
      <c r="A53" s="263"/>
      <c r="B53" s="263"/>
      <c r="C53" s="263"/>
      <c r="D53" s="263"/>
      <c r="E53" s="263"/>
      <c r="F53" s="263"/>
      <c r="G53" s="263"/>
      <c r="H53" s="263"/>
      <c r="I53" s="263"/>
      <c r="J53" s="263"/>
      <c r="K53" s="263"/>
      <c r="L53" s="263"/>
      <c r="M53" s="263"/>
      <c r="N53" s="263"/>
      <c r="O53" s="263"/>
      <c r="P53" s="263"/>
      <c r="Q53" s="263"/>
      <c r="R53" s="263"/>
      <c r="S53" s="263"/>
      <c r="T53" s="263"/>
      <c r="U53" s="263"/>
      <c r="V53" s="263"/>
      <c r="W53" s="263"/>
      <c r="X53" s="263"/>
      <c r="Y53" s="263"/>
      <c r="Z53" s="263"/>
    </row>
    <row r="54" ht="12.75" customHeight="1">
      <c r="A54" s="263"/>
      <c r="B54" s="263"/>
      <c r="C54" s="263"/>
      <c r="D54" s="263"/>
      <c r="E54" s="263"/>
      <c r="F54" s="263"/>
      <c r="G54" s="263"/>
      <c r="H54" s="263"/>
      <c r="I54" s="263"/>
      <c r="J54" s="263"/>
      <c r="K54" s="263"/>
      <c r="L54" s="263"/>
      <c r="M54" s="263"/>
      <c r="N54" s="263"/>
      <c r="O54" s="263"/>
      <c r="P54" s="263"/>
      <c r="Q54" s="263"/>
      <c r="R54" s="263"/>
      <c r="S54" s="263"/>
      <c r="T54" s="263"/>
      <c r="U54" s="263"/>
      <c r="V54" s="263"/>
      <c r="W54" s="263"/>
      <c r="X54" s="263"/>
      <c r="Y54" s="263"/>
      <c r="Z54" s="263"/>
    </row>
    <row r="55" ht="12.75" customHeight="1">
      <c r="A55" s="263"/>
      <c r="B55" s="263"/>
      <c r="C55" s="263"/>
      <c r="D55" s="263"/>
      <c r="E55" s="263"/>
      <c r="F55" s="263"/>
      <c r="G55" s="263"/>
      <c r="H55" s="263"/>
      <c r="I55" s="263"/>
      <c r="J55" s="263"/>
      <c r="K55" s="263"/>
      <c r="L55" s="263"/>
      <c r="M55" s="263"/>
      <c r="N55" s="263"/>
      <c r="O55" s="263"/>
      <c r="P55" s="263"/>
      <c r="Q55" s="263"/>
      <c r="R55" s="263"/>
      <c r="S55" s="263"/>
      <c r="T55" s="263"/>
      <c r="U55" s="263"/>
      <c r="V55" s="263"/>
      <c r="W55" s="263"/>
      <c r="X55" s="263"/>
      <c r="Y55" s="263"/>
      <c r="Z55" s="263"/>
    </row>
    <row r="56" ht="12.75" customHeight="1">
      <c r="A56" s="263"/>
      <c r="B56" s="263"/>
      <c r="C56" s="263"/>
      <c r="D56" s="263"/>
      <c r="E56" s="263"/>
      <c r="F56" s="263"/>
      <c r="G56" s="263"/>
      <c r="H56" s="263"/>
      <c r="I56" s="263"/>
      <c r="J56" s="263"/>
      <c r="K56" s="263"/>
      <c r="L56" s="263"/>
      <c r="M56" s="263"/>
      <c r="N56" s="263"/>
      <c r="O56" s="263"/>
      <c r="P56" s="263"/>
      <c r="Q56" s="263"/>
      <c r="R56" s="263"/>
      <c r="S56" s="263"/>
      <c r="T56" s="263"/>
      <c r="U56" s="263"/>
      <c r="V56" s="263"/>
      <c r="W56" s="263"/>
      <c r="X56" s="263"/>
      <c r="Y56" s="263"/>
      <c r="Z56" s="263"/>
    </row>
    <row r="57" ht="12.75" customHeight="1">
      <c r="A57" s="263"/>
      <c r="B57" s="263"/>
      <c r="C57" s="263"/>
      <c r="D57" s="263"/>
      <c r="E57" s="263"/>
      <c r="F57" s="263"/>
      <c r="G57" s="263"/>
      <c r="H57" s="263"/>
      <c r="I57" s="263"/>
      <c r="J57" s="263"/>
      <c r="K57" s="263"/>
      <c r="L57" s="263"/>
      <c r="M57" s="263"/>
      <c r="N57" s="263"/>
      <c r="O57" s="263"/>
      <c r="P57" s="263"/>
      <c r="Q57" s="263"/>
      <c r="R57" s="263"/>
      <c r="S57" s="263"/>
      <c r="T57" s="263"/>
      <c r="U57" s="263"/>
      <c r="V57" s="263"/>
      <c r="W57" s="263"/>
      <c r="X57" s="263"/>
      <c r="Y57" s="263"/>
      <c r="Z57" s="263"/>
    </row>
    <row r="58" ht="12.75" customHeight="1">
      <c r="A58" s="263"/>
      <c r="B58" s="263"/>
      <c r="C58" s="263"/>
      <c r="D58" s="263"/>
      <c r="E58" s="263"/>
      <c r="F58" s="263"/>
      <c r="G58" s="263"/>
      <c r="H58" s="263"/>
      <c r="I58" s="263"/>
      <c r="J58" s="263"/>
      <c r="K58" s="263"/>
      <c r="L58" s="263"/>
      <c r="M58" s="263"/>
      <c r="N58" s="263"/>
      <c r="O58" s="263"/>
      <c r="P58" s="263"/>
      <c r="Q58" s="263"/>
      <c r="R58" s="263"/>
      <c r="S58" s="263"/>
      <c r="T58" s="263"/>
      <c r="U58" s="263"/>
      <c r="V58" s="263"/>
      <c r="W58" s="263"/>
      <c r="X58" s="263"/>
      <c r="Y58" s="263"/>
      <c r="Z58" s="263"/>
    </row>
    <row r="59" ht="12.75" customHeight="1">
      <c r="A59" s="263"/>
      <c r="B59" s="263"/>
      <c r="C59" s="263"/>
      <c r="D59" s="263"/>
      <c r="E59" s="263"/>
      <c r="F59" s="263"/>
      <c r="G59" s="263"/>
      <c r="H59" s="263"/>
      <c r="I59" s="263"/>
      <c r="J59" s="263"/>
      <c r="K59" s="263"/>
      <c r="L59" s="263"/>
      <c r="M59" s="263"/>
      <c r="N59" s="263"/>
      <c r="O59" s="263"/>
      <c r="P59" s="263"/>
      <c r="Q59" s="263"/>
      <c r="R59" s="263"/>
      <c r="S59" s="263"/>
      <c r="T59" s="263"/>
      <c r="U59" s="263"/>
      <c r="V59" s="263"/>
      <c r="W59" s="263"/>
      <c r="X59" s="263"/>
      <c r="Y59" s="263"/>
      <c r="Z59" s="263"/>
    </row>
    <row r="60" ht="12.75" customHeight="1">
      <c r="A60" s="263"/>
      <c r="B60" s="263"/>
      <c r="C60" s="263"/>
      <c r="D60" s="263"/>
      <c r="E60" s="263"/>
      <c r="F60" s="263"/>
      <c r="G60" s="263"/>
      <c r="H60" s="263"/>
      <c r="I60" s="263"/>
      <c r="J60" s="263"/>
      <c r="K60" s="263"/>
      <c r="L60" s="263"/>
      <c r="M60" s="263"/>
      <c r="N60" s="263"/>
      <c r="O60" s="263"/>
      <c r="P60" s="263"/>
      <c r="Q60" s="263"/>
      <c r="R60" s="263"/>
      <c r="S60" s="263"/>
      <c r="T60" s="263"/>
      <c r="U60" s="263"/>
      <c r="V60" s="263"/>
      <c r="W60" s="263"/>
      <c r="X60" s="263"/>
      <c r="Y60" s="263"/>
      <c r="Z60" s="263"/>
    </row>
    <row r="61" ht="12.75" customHeight="1">
      <c r="A61" s="263"/>
      <c r="B61" s="263"/>
      <c r="C61" s="263"/>
      <c r="D61" s="263"/>
      <c r="E61" s="263"/>
      <c r="F61" s="263"/>
      <c r="G61" s="263"/>
      <c r="H61" s="263"/>
      <c r="I61" s="263"/>
      <c r="J61" s="263"/>
      <c r="K61" s="263"/>
      <c r="L61" s="263"/>
      <c r="M61" s="263"/>
      <c r="N61" s="263"/>
      <c r="O61" s="263"/>
      <c r="P61" s="263"/>
      <c r="Q61" s="263"/>
      <c r="R61" s="263"/>
      <c r="S61" s="263"/>
      <c r="T61" s="263"/>
      <c r="U61" s="263"/>
      <c r="V61" s="263"/>
      <c r="W61" s="263"/>
      <c r="X61" s="263"/>
      <c r="Y61" s="263"/>
      <c r="Z61" s="263"/>
    </row>
    <row r="62" ht="12.75" customHeight="1">
      <c r="A62" s="263"/>
      <c r="B62" s="263"/>
      <c r="C62" s="263"/>
      <c r="D62" s="263"/>
      <c r="E62" s="263"/>
      <c r="F62" s="263"/>
      <c r="G62" s="263"/>
      <c r="H62" s="263"/>
      <c r="I62" s="263"/>
      <c r="J62" s="263"/>
      <c r="K62" s="263"/>
      <c r="L62" s="263"/>
      <c r="M62" s="263"/>
      <c r="N62" s="263"/>
      <c r="O62" s="263"/>
      <c r="P62" s="263"/>
      <c r="Q62" s="263"/>
      <c r="R62" s="263"/>
      <c r="S62" s="263"/>
      <c r="T62" s="263"/>
      <c r="U62" s="263"/>
      <c r="V62" s="263"/>
      <c r="W62" s="263"/>
      <c r="X62" s="263"/>
      <c r="Y62" s="263"/>
      <c r="Z62" s="263"/>
    </row>
    <row r="63" ht="12.75" customHeight="1">
      <c r="A63" s="263"/>
      <c r="B63" s="263"/>
      <c r="C63" s="263"/>
      <c r="D63" s="263"/>
      <c r="E63" s="263"/>
      <c r="F63" s="263"/>
      <c r="G63" s="263"/>
      <c r="H63" s="263"/>
      <c r="I63" s="263"/>
      <c r="J63" s="263"/>
      <c r="K63" s="263"/>
      <c r="L63" s="263"/>
      <c r="M63" s="263"/>
      <c r="N63" s="263"/>
      <c r="O63" s="263"/>
      <c r="P63" s="263"/>
      <c r="Q63" s="263"/>
      <c r="R63" s="263"/>
      <c r="S63" s="263"/>
      <c r="T63" s="263"/>
      <c r="U63" s="263"/>
      <c r="V63" s="263"/>
      <c r="W63" s="263"/>
      <c r="X63" s="263"/>
      <c r="Y63" s="263"/>
      <c r="Z63" s="263"/>
    </row>
    <row r="64" ht="12.75" customHeight="1">
      <c r="A64" s="263"/>
      <c r="B64" s="263"/>
      <c r="C64" s="263"/>
      <c r="D64" s="263"/>
      <c r="E64" s="263"/>
      <c r="F64" s="263"/>
      <c r="G64" s="263"/>
      <c r="H64" s="263"/>
      <c r="I64" s="263"/>
      <c r="J64" s="263"/>
      <c r="K64" s="263"/>
      <c r="L64" s="263"/>
      <c r="M64" s="263"/>
      <c r="N64" s="263"/>
      <c r="O64" s="263"/>
      <c r="P64" s="263"/>
      <c r="Q64" s="263"/>
      <c r="R64" s="263"/>
      <c r="S64" s="263"/>
      <c r="T64" s="263"/>
      <c r="U64" s="263"/>
      <c r="V64" s="263"/>
      <c r="W64" s="263"/>
      <c r="X64" s="263"/>
      <c r="Y64" s="263"/>
      <c r="Z64" s="263"/>
    </row>
    <row r="65" ht="12.75" customHeight="1">
      <c r="A65" s="263"/>
      <c r="B65" s="263"/>
      <c r="C65" s="263"/>
      <c r="D65" s="263"/>
      <c r="E65" s="263"/>
      <c r="F65" s="263"/>
      <c r="G65" s="263"/>
      <c r="H65" s="263"/>
      <c r="I65" s="263"/>
      <c r="J65" s="263"/>
      <c r="K65" s="263"/>
      <c r="L65" s="263"/>
      <c r="M65" s="263"/>
      <c r="N65" s="263"/>
      <c r="O65" s="263"/>
      <c r="P65" s="263"/>
      <c r="Q65" s="263"/>
      <c r="R65" s="263"/>
      <c r="S65" s="263"/>
      <c r="T65" s="263"/>
      <c r="U65" s="263"/>
      <c r="V65" s="263"/>
      <c r="W65" s="263"/>
      <c r="X65" s="263"/>
      <c r="Y65" s="263"/>
      <c r="Z65" s="263"/>
    </row>
    <row r="66" ht="12.75" customHeight="1">
      <c r="A66" s="263"/>
      <c r="B66" s="263"/>
      <c r="C66" s="263"/>
      <c r="D66" s="263"/>
      <c r="E66" s="263"/>
      <c r="F66" s="263"/>
      <c r="G66" s="263"/>
      <c r="H66" s="263"/>
      <c r="I66" s="263"/>
      <c r="J66" s="263"/>
      <c r="K66" s="263"/>
      <c r="L66" s="263"/>
      <c r="M66" s="263"/>
      <c r="N66" s="263"/>
      <c r="O66" s="263"/>
      <c r="P66" s="263"/>
      <c r="Q66" s="263"/>
      <c r="R66" s="263"/>
      <c r="S66" s="263"/>
      <c r="T66" s="263"/>
      <c r="U66" s="263"/>
      <c r="V66" s="263"/>
      <c r="W66" s="263"/>
      <c r="X66" s="263"/>
      <c r="Y66" s="263"/>
      <c r="Z66" s="263"/>
    </row>
    <row r="67" ht="12.75" customHeight="1">
      <c r="A67" s="263"/>
      <c r="B67" s="263"/>
      <c r="C67" s="263"/>
      <c r="D67" s="263"/>
      <c r="E67" s="263"/>
      <c r="F67" s="263"/>
      <c r="G67" s="263"/>
      <c r="H67" s="263"/>
      <c r="I67" s="263"/>
      <c r="J67" s="263"/>
      <c r="K67" s="263"/>
      <c r="L67" s="263"/>
      <c r="M67" s="263"/>
      <c r="N67" s="263"/>
      <c r="O67" s="263"/>
      <c r="P67" s="263"/>
      <c r="Q67" s="263"/>
      <c r="R67" s="263"/>
      <c r="S67" s="263"/>
      <c r="T67" s="263"/>
      <c r="U67" s="263"/>
      <c r="V67" s="263"/>
      <c r="W67" s="263"/>
      <c r="X67" s="263"/>
      <c r="Y67" s="263"/>
      <c r="Z67" s="263"/>
    </row>
    <row r="68" ht="12.75" customHeight="1">
      <c r="A68" s="263"/>
      <c r="B68" s="263"/>
      <c r="C68" s="263"/>
      <c r="D68" s="263"/>
      <c r="E68" s="263"/>
      <c r="F68" s="263"/>
      <c r="G68" s="263"/>
      <c r="H68" s="263"/>
      <c r="I68" s="263"/>
      <c r="J68" s="263"/>
      <c r="K68" s="263"/>
      <c r="L68" s="263"/>
      <c r="M68" s="263"/>
      <c r="N68" s="263"/>
      <c r="O68" s="263"/>
      <c r="P68" s="263"/>
      <c r="Q68" s="263"/>
      <c r="R68" s="263"/>
      <c r="S68" s="263"/>
      <c r="T68" s="263"/>
      <c r="U68" s="263"/>
      <c r="V68" s="263"/>
      <c r="W68" s="263"/>
      <c r="X68" s="263"/>
      <c r="Y68" s="263"/>
      <c r="Z68" s="263"/>
    </row>
    <row r="69" ht="12.75" customHeight="1">
      <c r="A69" s="263"/>
      <c r="B69" s="263"/>
      <c r="C69" s="263"/>
      <c r="D69" s="263"/>
      <c r="E69" s="263"/>
      <c r="F69" s="263"/>
      <c r="G69" s="263"/>
      <c r="H69" s="263"/>
      <c r="I69" s="263"/>
      <c r="J69" s="263"/>
      <c r="K69" s="263"/>
      <c r="L69" s="263"/>
      <c r="M69" s="263"/>
      <c r="N69" s="263"/>
      <c r="O69" s="263"/>
      <c r="P69" s="263"/>
      <c r="Q69" s="263"/>
      <c r="R69" s="263"/>
      <c r="S69" s="263"/>
      <c r="T69" s="263"/>
      <c r="U69" s="263"/>
      <c r="V69" s="263"/>
      <c r="W69" s="263"/>
      <c r="X69" s="263"/>
      <c r="Y69" s="263"/>
      <c r="Z69" s="263"/>
    </row>
    <row r="70" ht="12.75" customHeight="1">
      <c r="A70" s="263"/>
      <c r="B70" s="263"/>
      <c r="C70" s="263"/>
      <c r="D70" s="263"/>
      <c r="E70" s="263"/>
      <c r="F70" s="263"/>
      <c r="G70" s="263"/>
      <c r="H70" s="263"/>
      <c r="I70" s="263"/>
      <c r="J70" s="263"/>
      <c r="K70" s="263"/>
      <c r="L70" s="263"/>
      <c r="M70" s="263"/>
      <c r="N70" s="263"/>
      <c r="O70" s="263"/>
      <c r="P70" s="263"/>
      <c r="Q70" s="263"/>
      <c r="R70" s="263"/>
      <c r="S70" s="263"/>
      <c r="T70" s="263"/>
      <c r="U70" s="263"/>
      <c r="V70" s="263"/>
      <c r="W70" s="263"/>
      <c r="X70" s="263"/>
      <c r="Y70" s="263"/>
      <c r="Z70" s="263"/>
    </row>
    <row r="71" ht="12.75" customHeight="1">
      <c r="A71" s="263"/>
      <c r="B71" s="263"/>
      <c r="C71" s="263"/>
      <c r="D71" s="263"/>
      <c r="E71" s="263"/>
      <c r="F71" s="263"/>
      <c r="G71" s="263"/>
      <c r="H71" s="263"/>
      <c r="I71" s="263"/>
      <c r="J71" s="263"/>
      <c r="K71" s="263"/>
      <c r="L71" s="263"/>
      <c r="M71" s="263"/>
      <c r="N71" s="263"/>
      <c r="O71" s="263"/>
      <c r="P71" s="263"/>
      <c r="Q71" s="263"/>
      <c r="R71" s="263"/>
      <c r="S71" s="263"/>
      <c r="T71" s="263"/>
      <c r="U71" s="263"/>
      <c r="V71" s="263"/>
      <c r="W71" s="263"/>
      <c r="X71" s="263"/>
      <c r="Y71" s="263"/>
      <c r="Z71" s="263"/>
    </row>
    <row r="72" ht="12.75" customHeight="1">
      <c r="A72" s="263"/>
      <c r="B72" s="263"/>
      <c r="C72" s="263"/>
      <c r="D72" s="263"/>
      <c r="E72" s="263"/>
      <c r="F72" s="263"/>
      <c r="G72" s="263"/>
      <c r="H72" s="263"/>
      <c r="I72" s="263"/>
      <c r="J72" s="263"/>
      <c r="K72" s="263"/>
      <c r="L72" s="263"/>
      <c r="M72" s="263"/>
      <c r="N72" s="263"/>
      <c r="O72" s="263"/>
      <c r="P72" s="263"/>
      <c r="Q72" s="263"/>
      <c r="R72" s="263"/>
      <c r="S72" s="263"/>
      <c r="T72" s="263"/>
      <c r="U72" s="263"/>
      <c r="V72" s="263"/>
      <c r="W72" s="263"/>
      <c r="X72" s="263"/>
      <c r="Y72" s="263"/>
      <c r="Z72" s="263"/>
    </row>
    <row r="73" ht="12.75" customHeight="1">
      <c r="A73" s="263"/>
      <c r="B73" s="263"/>
      <c r="C73" s="263"/>
      <c r="D73" s="263"/>
      <c r="E73" s="263"/>
      <c r="F73" s="263"/>
      <c r="G73" s="263"/>
      <c r="H73" s="263"/>
      <c r="I73" s="263"/>
      <c r="J73" s="263"/>
      <c r="K73" s="263"/>
      <c r="L73" s="263"/>
      <c r="M73" s="263"/>
      <c r="N73" s="263"/>
      <c r="O73" s="263"/>
      <c r="P73" s="263"/>
      <c r="Q73" s="263"/>
      <c r="R73" s="263"/>
      <c r="S73" s="263"/>
      <c r="T73" s="263"/>
      <c r="U73" s="263"/>
      <c r="V73" s="263"/>
      <c r="W73" s="263"/>
      <c r="X73" s="263"/>
      <c r="Y73" s="263"/>
      <c r="Z73" s="263"/>
    </row>
    <row r="74" ht="12.75" customHeight="1">
      <c r="A74" s="263"/>
      <c r="B74" s="263"/>
      <c r="C74" s="263"/>
      <c r="D74" s="263"/>
      <c r="E74" s="263"/>
      <c r="F74" s="263"/>
      <c r="G74" s="263"/>
      <c r="H74" s="263"/>
      <c r="I74" s="263"/>
      <c r="J74" s="263"/>
      <c r="K74" s="263"/>
      <c r="L74" s="263"/>
      <c r="M74" s="263"/>
      <c r="N74" s="263"/>
      <c r="O74" s="263"/>
      <c r="P74" s="263"/>
      <c r="Q74" s="263"/>
      <c r="R74" s="263"/>
      <c r="S74" s="263"/>
      <c r="T74" s="263"/>
      <c r="U74" s="263"/>
      <c r="V74" s="263"/>
      <c r="W74" s="263"/>
      <c r="X74" s="263"/>
      <c r="Y74" s="263"/>
      <c r="Z74" s="263"/>
    </row>
    <row r="75" ht="12.75" customHeight="1">
      <c r="A75" s="263"/>
      <c r="B75" s="263"/>
      <c r="C75" s="263"/>
      <c r="D75" s="263"/>
      <c r="E75" s="263"/>
      <c r="F75" s="263"/>
      <c r="G75" s="263"/>
      <c r="H75" s="263"/>
      <c r="I75" s="263"/>
      <c r="J75" s="263"/>
      <c r="K75" s="263"/>
      <c r="L75" s="263"/>
      <c r="M75" s="263"/>
      <c r="N75" s="263"/>
      <c r="O75" s="263"/>
      <c r="P75" s="263"/>
      <c r="Q75" s="263"/>
      <c r="R75" s="263"/>
      <c r="S75" s="263"/>
      <c r="T75" s="263"/>
      <c r="U75" s="263"/>
      <c r="V75" s="263"/>
      <c r="W75" s="263"/>
      <c r="X75" s="263"/>
      <c r="Y75" s="263"/>
      <c r="Z75" s="263"/>
    </row>
    <row r="76" ht="12.75" customHeight="1">
      <c r="A76" s="263"/>
      <c r="B76" s="263"/>
      <c r="C76" s="263"/>
      <c r="D76" s="263"/>
      <c r="E76" s="263"/>
      <c r="F76" s="263"/>
      <c r="G76" s="263"/>
      <c r="H76" s="263"/>
      <c r="I76" s="263"/>
      <c r="J76" s="263"/>
      <c r="K76" s="263"/>
      <c r="L76" s="263"/>
      <c r="M76" s="263"/>
      <c r="N76" s="263"/>
      <c r="O76" s="263"/>
      <c r="P76" s="263"/>
      <c r="Q76" s="263"/>
      <c r="R76" s="263"/>
      <c r="S76" s="263"/>
      <c r="T76" s="263"/>
      <c r="U76" s="263"/>
      <c r="V76" s="263"/>
      <c r="W76" s="263"/>
      <c r="X76" s="263"/>
      <c r="Y76" s="263"/>
      <c r="Z76" s="263"/>
    </row>
    <row r="77" ht="12.75" customHeight="1">
      <c r="A77" s="263"/>
      <c r="B77" s="263"/>
      <c r="C77" s="263"/>
      <c r="D77" s="263"/>
      <c r="E77" s="263"/>
      <c r="F77" s="263"/>
      <c r="G77" s="263"/>
      <c r="H77" s="263"/>
      <c r="I77" s="263"/>
      <c r="J77" s="263"/>
      <c r="K77" s="263"/>
      <c r="L77" s="263"/>
      <c r="M77" s="263"/>
      <c r="N77" s="263"/>
      <c r="O77" s="263"/>
      <c r="P77" s="263"/>
      <c r="Q77" s="263"/>
      <c r="R77" s="263"/>
      <c r="S77" s="263"/>
      <c r="T77" s="263"/>
      <c r="U77" s="263"/>
      <c r="V77" s="263"/>
      <c r="W77" s="263"/>
      <c r="X77" s="263"/>
      <c r="Y77" s="263"/>
      <c r="Z77" s="263"/>
    </row>
    <row r="78" ht="12.75" customHeight="1">
      <c r="A78" s="263"/>
      <c r="B78" s="263"/>
      <c r="C78" s="263"/>
      <c r="D78" s="263"/>
      <c r="E78" s="263"/>
      <c r="F78" s="263"/>
      <c r="G78" s="263"/>
      <c r="H78" s="263"/>
      <c r="I78" s="263"/>
      <c r="J78" s="263"/>
      <c r="K78" s="263"/>
      <c r="L78" s="263"/>
      <c r="M78" s="263"/>
      <c r="N78" s="263"/>
      <c r="O78" s="263"/>
      <c r="P78" s="263"/>
      <c r="Q78" s="263"/>
      <c r="R78" s="263"/>
      <c r="S78" s="263"/>
      <c r="T78" s="263"/>
      <c r="U78" s="263"/>
      <c r="V78" s="263"/>
      <c r="W78" s="263"/>
      <c r="X78" s="263"/>
      <c r="Y78" s="263"/>
      <c r="Z78" s="263"/>
    </row>
    <row r="79" ht="12.75" customHeight="1">
      <c r="A79" s="263"/>
      <c r="B79" s="263"/>
      <c r="C79" s="263"/>
      <c r="D79" s="263"/>
      <c r="E79" s="263"/>
      <c r="F79" s="263"/>
      <c r="G79" s="263"/>
      <c r="H79" s="263"/>
      <c r="I79" s="263"/>
      <c r="J79" s="263"/>
      <c r="K79" s="263"/>
      <c r="L79" s="263"/>
      <c r="M79" s="263"/>
      <c r="N79" s="263"/>
      <c r="O79" s="263"/>
      <c r="P79" s="263"/>
      <c r="Q79" s="263"/>
      <c r="R79" s="263"/>
      <c r="S79" s="263"/>
      <c r="T79" s="263"/>
      <c r="U79" s="263"/>
      <c r="V79" s="263"/>
      <c r="W79" s="263"/>
      <c r="X79" s="263"/>
      <c r="Y79" s="263"/>
      <c r="Z79" s="263"/>
    </row>
    <row r="80" ht="12.75" customHeight="1">
      <c r="A80" s="263"/>
      <c r="B80" s="263"/>
      <c r="C80" s="263"/>
      <c r="D80" s="263"/>
      <c r="E80" s="263"/>
      <c r="F80" s="263"/>
      <c r="G80" s="263"/>
      <c r="H80" s="263"/>
      <c r="I80" s="263"/>
      <c r="J80" s="263"/>
      <c r="K80" s="263"/>
      <c r="L80" s="263"/>
      <c r="M80" s="263"/>
      <c r="N80" s="263"/>
      <c r="O80" s="263"/>
      <c r="P80" s="263"/>
      <c r="Q80" s="263"/>
      <c r="R80" s="263"/>
      <c r="S80" s="263"/>
      <c r="T80" s="263"/>
      <c r="U80" s="263"/>
      <c r="V80" s="263"/>
      <c r="W80" s="263"/>
      <c r="X80" s="263"/>
      <c r="Y80" s="263"/>
      <c r="Z80" s="263"/>
    </row>
    <row r="81" ht="12.75" customHeight="1">
      <c r="A81" s="263"/>
      <c r="B81" s="263"/>
      <c r="C81" s="263"/>
      <c r="D81" s="263"/>
      <c r="E81" s="263"/>
      <c r="F81" s="263"/>
      <c r="G81" s="263"/>
      <c r="H81" s="263"/>
      <c r="I81" s="263"/>
      <c r="J81" s="263"/>
      <c r="K81" s="263"/>
      <c r="L81" s="263"/>
      <c r="M81" s="263"/>
      <c r="N81" s="263"/>
      <c r="O81" s="263"/>
      <c r="P81" s="263"/>
      <c r="Q81" s="263"/>
      <c r="R81" s="263"/>
      <c r="S81" s="263"/>
      <c r="T81" s="263"/>
      <c r="U81" s="263"/>
      <c r="V81" s="263"/>
      <c r="W81" s="263"/>
      <c r="X81" s="263"/>
      <c r="Y81" s="263"/>
      <c r="Z81" s="263"/>
    </row>
    <row r="82" ht="12.75" customHeight="1">
      <c r="A82" s="263"/>
      <c r="B82" s="263"/>
      <c r="C82" s="263"/>
      <c r="D82" s="263"/>
      <c r="E82" s="263"/>
      <c r="F82" s="263"/>
      <c r="G82" s="263"/>
      <c r="H82" s="263"/>
      <c r="I82" s="263"/>
      <c r="J82" s="263"/>
      <c r="K82" s="263"/>
      <c r="L82" s="263"/>
      <c r="M82" s="263"/>
      <c r="N82" s="263"/>
      <c r="O82" s="263"/>
      <c r="P82" s="263"/>
      <c r="Q82" s="263"/>
      <c r="R82" s="263"/>
      <c r="S82" s="263"/>
      <c r="T82" s="263"/>
      <c r="U82" s="263"/>
      <c r="V82" s="263"/>
      <c r="W82" s="263"/>
      <c r="X82" s="263"/>
      <c r="Y82" s="263"/>
      <c r="Z82" s="263"/>
    </row>
    <row r="83" ht="12.75" customHeight="1">
      <c r="A83" s="263"/>
      <c r="B83" s="263"/>
      <c r="C83" s="263"/>
      <c r="D83" s="263"/>
      <c r="E83" s="263"/>
      <c r="F83" s="263"/>
      <c r="G83" s="263"/>
      <c r="H83" s="263"/>
      <c r="I83" s="263"/>
      <c r="J83" s="263"/>
      <c r="K83" s="263"/>
      <c r="L83" s="263"/>
      <c r="M83" s="263"/>
      <c r="N83" s="263"/>
      <c r="O83" s="263"/>
      <c r="P83" s="263"/>
      <c r="Q83" s="263"/>
      <c r="R83" s="263"/>
      <c r="S83" s="263"/>
      <c r="T83" s="263"/>
      <c r="U83" s="263"/>
      <c r="V83" s="263"/>
      <c r="W83" s="263"/>
      <c r="X83" s="263"/>
      <c r="Y83" s="263"/>
      <c r="Z83" s="263"/>
    </row>
    <row r="84" ht="12.75" customHeight="1">
      <c r="A84" s="263"/>
      <c r="B84" s="263"/>
      <c r="C84" s="263"/>
      <c r="D84" s="263"/>
      <c r="E84" s="263"/>
      <c r="F84" s="263"/>
      <c r="G84" s="263"/>
      <c r="H84" s="263"/>
      <c r="I84" s="263"/>
      <c r="J84" s="263"/>
      <c r="K84" s="263"/>
      <c r="L84" s="263"/>
      <c r="M84" s="263"/>
      <c r="N84" s="263"/>
      <c r="O84" s="263"/>
      <c r="P84" s="263"/>
      <c r="Q84" s="263"/>
      <c r="R84" s="263"/>
      <c r="S84" s="263"/>
      <c r="T84" s="263"/>
      <c r="U84" s="263"/>
      <c r="V84" s="263"/>
      <c r="W84" s="263"/>
      <c r="X84" s="263"/>
      <c r="Y84" s="263"/>
      <c r="Z84" s="263"/>
    </row>
    <row r="85" ht="12.75" customHeight="1">
      <c r="A85" s="263"/>
      <c r="B85" s="263"/>
      <c r="C85" s="263"/>
      <c r="D85" s="263"/>
      <c r="E85" s="263"/>
      <c r="F85" s="263"/>
      <c r="G85" s="263"/>
      <c r="H85" s="263"/>
      <c r="I85" s="263"/>
      <c r="J85" s="263"/>
      <c r="K85" s="263"/>
      <c r="L85" s="263"/>
      <c r="M85" s="263"/>
      <c r="N85" s="263"/>
      <c r="O85" s="263"/>
      <c r="P85" s="263"/>
      <c r="Q85" s="263"/>
      <c r="R85" s="263"/>
      <c r="S85" s="263"/>
      <c r="T85" s="263"/>
      <c r="U85" s="263"/>
      <c r="V85" s="263"/>
      <c r="W85" s="263"/>
      <c r="X85" s="263"/>
      <c r="Y85" s="263"/>
      <c r="Z85" s="263"/>
    </row>
    <row r="86" ht="12.75" customHeight="1">
      <c r="A86" s="263"/>
      <c r="B86" s="263"/>
      <c r="C86" s="263"/>
      <c r="D86" s="263"/>
      <c r="E86" s="263"/>
      <c r="F86" s="263"/>
      <c r="G86" s="263"/>
      <c r="H86" s="263"/>
      <c r="I86" s="263"/>
      <c r="J86" s="263"/>
      <c r="K86" s="263"/>
      <c r="L86" s="263"/>
      <c r="M86" s="263"/>
      <c r="N86" s="263"/>
      <c r="O86" s="263"/>
      <c r="P86" s="263"/>
      <c r="Q86" s="263"/>
      <c r="R86" s="263"/>
      <c r="S86" s="263"/>
      <c r="T86" s="263"/>
      <c r="U86" s="263"/>
      <c r="V86" s="263"/>
      <c r="W86" s="263"/>
      <c r="X86" s="263"/>
      <c r="Y86" s="263"/>
      <c r="Z86" s="263"/>
    </row>
    <row r="87" ht="12.75" customHeight="1">
      <c r="A87" s="263"/>
      <c r="B87" s="263"/>
      <c r="C87" s="263"/>
      <c r="D87" s="263"/>
      <c r="E87" s="263"/>
      <c r="F87" s="263"/>
      <c r="G87" s="263"/>
      <c r="H87" s="263"/>
      <c r="I87" s="263"/>
      <c r="J87" s="263"/>
      <c r="K87" s="263"/>
      <c r="L87" s="263"/>
      <c r="M87" s="263"/>
      <c r="N87" s="263"/>
      <c r="O87" s="263"/>
      <c r="P87" s="263"/>
      <c r="Q87" s="263"/>
      <c r="R87" s="263"/>
      <c r="S87" s="263"/>
      <c r="T87" s="263"/>
      <c r="U87" s="263"/>
      <c r="V87" s="263"/>
      <c r="W87" s="263"/>
      <c r="X87" s="263"/>
      <c r="Y87" s="263"/>
      <c r="Z87" s="263"/>
    </row>
    <row r="88" ht="12.75" customHeight="1">
      <c r="A88" s="263"/>
      <c r="B88" s="263"/>
      <c r="C88" s="263"/>
      <c r="D88" s="263"/>
      <c r="E88" s="263"/>
      <c r="F88" s="263"/>
      <c r="G88" s="263"/>
      <c r="H88" s="263"/>
      <c r="I88" s="263"/>
      <c r="J88" s="263"/>
      <c r="K88" s="263"/>
      <c r="L88" s="263"/>
      <c r="M88" s="263"/>
      <c r="N88" s="263"/>
      <c r="O88" s="263"/>
      <c r="P88" s="263"/>
      <c r="Q88" s="263"/>
      <c r="R88" s="263"/>
      <c r="S88" s="263"/>
      <c r="T88" s="263"/>
      <c r="U88" s="263"/>
      <c r="V88" s="263"/>
      <c r="W88" s="263"/>
      <c r="X88" s="263"/>
      <c r="Y88" s="263"/>
      <c r="Z88" s="263"/>
    </row>
    <row r="89" ht="12.75" customHeight="1">
      <c r="A89" s="263"/>
      <c r="B89" s="263"/>
      <c r="C89" s="263"/>
      <c r="D89" s="263"/>
      <c r="E89" s="263"/>
      <c r="F89" s="263"/>
      <c r="G89" s="263"/>
      <c r="H89" s="263"/>
      <c r="I89" s="263"/>
      <c r="J89" s="263"/>
      <c r="K89" s="263"/>
      <c r="L89" s="263"/>
      <c r="M89" s="263"/>
      <c r="N89" s="263"/>
      <c r="O89" s="263"/>
      <c r="P89" s="263"/>
      <c r="Q89" s="263"/>
      <c r="R89" s="263"/>
      <c r="S89" s="263"/>
      <c r="T89" s="263"/>
      <c r="U89" s="263"/>
      <c r="V89" s="263"/>
      <c r="W89" s="263"/>
      <c r="X89" s="263"/>
      <c r="Y89" s="263"/>
      <c r="Z89" s="263"/>
    </row>
    <row r="90" ht="12.75" customHeight="1">
      <c r="A90" s="263"/>
      <c r="B90" s="263"/>
      <c r="C90" s="263"/>
      <c r="D90" s="263"/>
      <c r="E90" s="263"/>
      <c r="F90" s="263"/>
      <c r="G90" s="263"/>
      <c r="H90" s="263"/>
      <c r="I90" s="263"/>
      <c r="J90" s="263"/>
      <c r="K90" s="263"/>
      <c r="L90" s="263"/>
      <c r="M90" s="263"/>
      <c r="N90" s="263"/>
      <c r="O90" s="263"/>
      <c r="P90" s="263"/>
      <c r="Q90" s="263"/>
      <c r="R90" s="263"/>
      <c r="S90" s="263"/>
      <c r="T90" s="263"/>
      <c r="U90" s="263"/>
      <c r="V90" s="263"/>
      <c r="W90" s="263"/>
      <c r="X90" s="263"/>
      <c r="Y90" s="263"/>
      <c r="Z90" s="263"/>
    </row>
    <row r="91" ht="12.75" customHeight="1">
      <c r="A91" s="263"/>
      <c r="B91" s="263"/>
      <c r="C91" s="263"/>
      <c r="D91" s="263"/>
      <c r="E91" s="263"/>
      <c r="F91" s="263"/>
      <c r="G91" s="263"/>
      <c r="H91" s="263"/>
      <c r="I91" s="263"/>
      <c r="J91" s="263"/>
      <c r="K91" s="263"/>
      <c r="L91" s="263"/>
      <c r="M91" s="263"/>
      <c r="N91" s="263"/>
      <c r="O91" s="263"/>
      <c r="P91" s="263"/>
      <c r="Q91" s="263"/>
      <c r="R91" s="263"/>
      <c r="S91" s="263"/>
      <c r="T91" s="263"/>
      <c r="U91" s="263"/>
      <c r="V91" s="263"/>
      <c r="W91" s="263"/>
      <c r="X91" s="263"/>
      <c r="Y91" s="263"/>
      <c r="Z91" s="263"/>
    </row>
    <row r="92" ht="12.75" customHeight="1">
      <c r="A92" s="263"/>
      <c r="B92" s="263"/>
      <c r="C92" s="263"/>
      <c r="D92" s="263"/>
      <c r="E92" s="263"/>
      <c r="F92" s="263"/>
      <c r="G92" s="263"/>
      <c r="H92" s="263"/>
      <c r="I92" s="263"/>
      <c r="J92" s="263"/>
      <c r="K92" s="263"/>
      <c r="L92" s="263"/>
      <c r="M92" s="263"/>
      <c r="N92" s="263"/>
      <c r="O92" s="263"/>
      <c r="P92" s="263"/>
      <c r="Q92" s="263"/>
      <c r="R92" s="263"/>
      <c r="S92" s="263"/>
      <c r="T92" s="263"/>
      <c r="U92" s="263"/>
      <c r="V92" s="263"/>
      <c r="W92" s="263"/>
      <c r="X92" s="263"/>
      <c r="Y92" s="263"/>
      <c r="Z92" s="263"/>
    </row>
    <row r="93" ht="12.75" customHeight="1">
      <c r="A93" s="263"/>
      <c r="B93" s="263"/>
      <c r="C93" s="263"/>
      <c r="D93" s="263"/>
      <c r="E93" s="263"/>
      <c r="F93" s="263"/>
      <c r="G93" s="263"/>
      <c r="H93" s="263"/>
      <c r="I93" s="263"/>
      <c r="J93" s="263"/>
      <c r="K93" s="263"/>
      <c r="L93" s="263"/>
      <c r="M93" s="263"/>
      <c r="N93" s="263"/>
      <c r="O93" s="263"/>
      <c r="P93" s="263"/>
      <c r="Q93" s="263"/>
      <c r="R93" s="263"/>
      <c r="S93" s="263"/>
      <c r="T93" s="263"/>
      <c r="U93" s="263"/>
      <c r="V93" s="263"/>
      <c r="W93" s="263"/>
      <c r="X93" s="263"/>
      <c r="Y93" s="263"/>
      <c r="Z93" s="263"/>
    </row>
    <row r="94" ht="12.75" customHeight="1">
      <c r="A94" s="263"/>
      <c r="B94" s="263"/>
      <c r="C94" s="263"/>
      <c r="D94" s="263"/>
      <c r="E94" s="263"/>
      <c r="F94" s="263"/>
      <c r="G94" s="263"/>
      <c r="H94" s="263"/>
      <c r="I94" s="263"/>
      <c r="J94" s="263"/>
      <c r="K94" s="263"/>
      <c r="L94" s="263"/>
      <c r="M94" s="263"/>
      <c r="N94" s="263"/>
      <c r="O94" s="263"/>
      <c r="P94" s="263"/>
      <c r="Q94" s="263"/>
      <c r="R94" s="263"/>
      <c r="S94" s="263"/>
      <c r="T94" s="263"/>
      <c r="U94" s="263"/>
      <c r="V94" s="263"/>
      <c r="W94" s="263"/>
      <c r="X94" s="263"/>
      <c r="Y94" s="263"/>
      <c r="Z94" s="263"/>
    </row>
    <row r="95" ht="12.75" customHeight="1">
      <c r="A95" s="263"/>
      <c r="B95" s="263"/>
      <c r="C95" s="263"/>
      <c r="D95" s="263"/>
      <c r="E95" s="263"/>
      <c r="F95" s="263"/>
      <c r="G95" s="263"/>
      <c r="H95" s="263"/>
      <c r="I95" s="263"/>
      <c r="J95" s="263"/>
      <c r="K95" s="263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3"/>
    </row>
    <row r="96" ht="12.75" customHeight="1">
      <c r="A96" s="263"/>
      <c r="B96" s="263"/>
      <c r="C96" s="263"/>
      <c r="D96" s="263"/>
      <c r="E96" s="263"/>
      <c r="F96" s="263"/>
      <c r="G96" s="263"/>
      <c r="H96" s="263"/>
      <c r="I96" s="263"/>
      <c r="J96" s="263"/>
      <c r="K96" s="263"/>
      <c r="L96" s="263"/>
      <c r="M96" s="263"/>
      <c r="N96" s="263"/>
      <c r="O96" s="263"/>
      <c r="P96" s="263"/>
      <c r="Q96" s="263"/>
      <c r="R96" s="263"/>
      <c r="S96" s="263"/>
      <c r="T96" s="263"/>
      <c r="U96" s="263"/>
      <c r="V96" s="263"/>
      <c r="W96" s="263"/>
      <c r="X96" s="263"/>
      <c r="Y96" s="263"/>
      <c r="Z96" s="263"/>
    </row>
    <row r="97" ht="12.75" customHeight="1">
      <c r="A97" s="263"/>
      <c r="B97" s="263"/>
      <c r="C97" s="263"/>
      <c r="D97" s="263"/>
      <c r="E97" s="263"/>
      <c r="F97" s="263"/>
      <c r="G97" s="263"/>
      <c r="H97" s="263"/>
      <c r="I97" s="263"/>
      <c r="J97" s="263"/>
      <c r="K97" s="263"/>
      <c r="L97" s="263"/>
      <c r="M97" s="263"/>
      <c r="N97" s="263"/>
      <c r="O97" s="263"/>
      <c r="P97" s="263"/>
      <c r="Q97" s="263"/>
      <c r="R97" s="263"/>
      <c r="S97" s="263"/>
      <c r="T97" s="263"/>
      <c r="U97" s="263"/>
      <c r="V97" s="263"/>
      <c r="W97" s="263"/>
      <c r="X97" s="263"/>
      <c r="Y97" s="263"/>
      <c r="Z97" s="263"/>
    </row>
    <row r="98" ht="12.75" customHeight="1">
      <c r="A98" s="263"/>
      <c r="B98" s="263"/>
      <c r="C98" s="263"/>
      <c r="D98" s="263"/>
      <c r="E98" s="263"/>
      <c r="F98" s="263"/>
      <c r="G98" s="263"/>
      <c r="H98" s="263"/>
      <c r="I98" s="263"/>
      <c r="J98" s="263"/>
      <c r="K98" s="263"/>
      <c r="L98" s="263"/>
      <c r="M98" s="263"/>
      <c r="N98" s="263"/>
      <c r="O98" s="263"/>
      <c r="P98" s="263"/>
      <c r="Q98" s="263"/>
      <c r="R98" s="263"/>
      <c r="S98" s="263"/>
      <c r="T98" s="263"/>
      <c r="U98" s="263"/>
      <c r="V98" s="263"/>
      <c r="W98" s="263"/>
      <c r="X98" s="263"/>
      <c r="Y98" s="263"/>
      <c r="Z98" s="263"/>
    </row>
    <row r="99" ht="12.75" customHeight="1">
      <c r="A99" s="263"/>
      <c r="B99" s="263"/>
      <c r="C99" s="263"/>
      <c r="D99" s="263"/>
      <c r="E99" s="263"/>
      <c r="F99" s="263"/>
      <c r="G99" s="263"/>
      <c r="H99" s="263"/>
      <c r="I99" s="263"/>
      <c r="J99" s="263"/>
      <c r="K99" s="263"/>
      <c r="L99" s="263"/>
      <c r="M99" s="263"/>
      <c r="N99" s="263"/>
      <c r="O99" s="263"/>
      <c r="P99" s="263"/>
      <c r="Q99" s="263"/>
      <c r="R99" s="263"/>
      <c r="S99" s="263"/>
      <c r="T99" s="263"/>
      <c r="U99" s="263"/>
      <c r="V99" s="263"/>
      <c r="W99" s="263"/>
      <c r="X99" s="263"/>
      <c r="Y99" s="263"/>
      <c r="Z99" s="263"/>
    </row>
    <row r="100" ht="12.75" customHeight="1">
      <c r="A100" s="263"/>
      <c r="B100" s="263"/>
      <c r="C100" s="263"/>
      <c r="D100" s="263"/>
      <c r="E100" s="263"/>
      <c r="F100" s="263"/>
      <c r="G100" s="263"/>
      <c r="H100" s="263"/>
      <c r="I100" s="263"/>
      <c r="J100" s="263"/>
      <c r="K100" s="263"/>
      <c r="L100" s="263"/>
      <c r="M100" s="263"/>
      <c r="N100" s="263"/>
      <c r="O100" s="263"/>
      <c r="P100" s="263"/>
      <c r="Q100" s="263"/>
      <c r="R100" s="263"/>
      <c r="S100" s="263"/>
      <c r="T100" s="263"/>
      <c r="U100" s="263"/>
      <c r="V100" s="263"/>
      <c r="W100" s="263"/>
      <c r="X100" s="263"/>
      <c r="Y100" s="263"/>
      <c r="Z100" s="263"/>
    </row>
    <row r="101" ht="12.75" customHeight="1">
      <c r="A101" s="263"/>
      <c r="B101" s="263"/>
      <c r="C101" s="263"/>
      <c r="D101" s="263"/>
      <c r="E101" s="263"/>
      <c r="F101" s="263"/>
      <c r="G101" s="263"/>
      <c r="H101" s="263"/>
      <c r="I101" s="263"/>
      <c r="J101" s="263"/>
      <c r="K101" s="263"/>
      <c r="L101" s="263"/>
      <c r="M101" s="263"/>
      <c r="N101" s="263"/>
      <c r="O101" s="263"/>
      <c r="P101" s="263"/>
      <c r="Q101" s="263"/>
      <c r="R101" s="263"/>
      <c r="S101" s="263"/>
      <c r="T101" s="263"/>
      <c r="U101" s="263"/>
      <c r="V101" s="263"/>
      <c r="W101" s="263"/>
      <c r="X101" s="263"/>
      <c r="Y101" s="263"/>
      <c r="Z101" s="263"/>
    </row>
    <row r="102" ht="12.75" customHeight="1">
      <c r="A102" s="263"/>
      <c r="B102" s="263"/>
      <c r="C102" s="263"/>
      <c r="D102" s="263"/>
      <c r="E102" s="263"/>
      <c r="F102" s="263"/>
      <c r="G102" s="263"/>
      <c r="H102" s="263"/>
      <c r="I102" s="263"/>
      <c r="J102" s="263"/>
      <c r="K102" s="263"/>
      <c r="L102" s="263"/>
      <c r="M102" s="263"/>
      <c r="N102" s="263"/>
      <c r="O102" s="263"/>
      <c r="P102" s="263"/>
      <c r="Q102" s="263"/>
      <c r="R102" s="263"/>
      <c r="S102" s="263"/>
      <c r="T102" s="263"/>
      <c r="U102" s="263"/>
      <c r="V102" s="263"/>
      <c r="W102" s="263"/>
      <c r="X102" s="263"/>
      <c r="Y102" s="263"/>
      <c r="Z102" s="263"/>
    </row>
    <row r="103" ht="12.75" customHeight="1">
      <c r="A103" s="263"/>
      <c r="B103" s="263"/>
      <c r="C103" s="263"/>
      <c r="D103" s="263"/>
      <c r="E103" s="263"/>
      <c r="F103" s="263"/>
      <c r="G103" s="263"/>
      <c r="H103" s="263"/>
      <c r="I103" s="263"/>
      <c r="J103" s="263"/>
      <c r="K103" s="263"/>
      <c r="L103" s="263"/>
      <c r="M103" s="263"/>
      <c r="N103" s="263"/>
      <c r="O103" s="263"/>
      <c r="P103" s="263"/>
      <c r="Q103" s="263"/>
      <c r="R103" s="263"/>
      <c r="S103" s="263"/>
      <c r="T103" s="263"/>
      <c r="U103" s="263"/>
      <c r="V103" s="263"/>
      <c r="W103" s="263"/>
      <c r="X103" s="263"/>
      <c r="Y103" s="263"/>
      <c r="Z103" s="263"/>
    </row>
    <row r="104" ht="12.75" customHeight="1">
      <c r="A104" s="263"/>
      <c r="B104" s="263"/>
      <c r="C104" s="263"/>
      <c r="D104" s="263"/>
      <c r="E104" s="263"/>
      <c r="F104" s="263"/>
      <c r="G104" s="263"/>
      <c r="H104" s="263"/>
      <c r="I104" s="263"/>
      <c r="J104" s="263"/>
      <c r="K104" s="263"/>
      <c r="L104" s="263"/>
      <c r="M104" s="263"/>
      <c r="N104" s="263"/>
      <c r="O104" s="263"/>
      <c r="P104" s="263"/>
      <c r="Q104" s="263"/>
      <c r="R104" s="263"/>
      <c r="S104" s="263"/>
      <c r="T104" s="263"/>
      <c r="U104" s="263"/>
      <c r="V104" s="263"/>
      <c r="W104" s="263"/>
      <c r="X104" s="263"/>
      <c r="Y104" s="263"/>
      <c r="Z104" s="263"/>
    </row>
    <row r="105" ht="12.75" customHeight="1">
      <c r="A105" s="263"/>
      <c r="B105" s="263"/>
      <c r="C105" s="263"/>
      <c r="D105" s="263"/>
      <c r="E105" s="263"/>
      <c r="F105" s="263"/>
      <c r="G105" s="263"/>
      <c r="H105" s="263"/>
      <c r="I105" s="263"/>
      <c r="J105" s="263"/>
      <c r="K105" s="263"/>
      <c r="L105" s="263"/>
      <c r="M105" s="263"/>
      <c r="N105" s="263"/>
      <c r="O105" s="263"/>
      <c r="P105" s="263"/>
      <c r="Q105" s="263"/>
      <c r="R105" s="263"/>
      <c r="S105" s="263"/>
      <c r="T105" s="263"/>
      <c r="U105" s="263"/>
      <c r="V105" s="263"/>
      <c r="W105" s="263"/>
      <c r="X105" s="263"/>
      <c r="Y105" s="263"/>
      <c r="Z105" s="263"/>
    </row>
    <row r="106" ht="12.75" customHeight="1">
      <c r="A106" s="263"/>
      <c r="B106" s="263"/>
      <c r="C106" s="263"/>
      <c r="D106" s="263"/>
      <c r="E106" s="263"/>
      <c r="F106" s="263"/>
      <c r="G106" s="263"/>
      <c r="H106" s="263"/>
      <c r="I106" s="263"/>
      <c r="J106" s="263"/>
      <c r="K106" s="263"/>
      <c r="L106" s="263"/>
      <c r="M106" s="263"/>
      <c r="N106" s="263"/>
      <c r="O106" s="263"/>
      <c r="P106" s="263"/>
      <c r="Q106" s="263"/>
      <c r="R106" s="263"/>
      <c r="S106" s="263"/>
      <c r="T106" s="263"/>
      <c r="U106" s="263"/>
      <c r="V106" s="263"/>
      <c r="W106" s="263"/>
      <c r="X106" s="263"/>
      <c r="Y106" s="263"/>
      <c r="Z106" s="263"/>
    </row>
    <row r="107" ht="12.75" customHeight="1">
      <c r="A107" s="263"/>
      <c r="B107" s="263"/>
      <c r="C107" s="263"/>
      <c r="D107" s="263"/>
      <c r="E107" s="263"/>
      <c r="F107" s="263"/>
      <c r="G107" s="263"/>
      <c r="H107" s="263"/>
      <c r="I107" s="263"/>
      <c r="J107" s="263"/>
      <c r="K107" s="263"/>
      <c r="L107" s="263"/>
      <c r="M107" s="263"/>
      <c r="N107" s="263"/>
      <c r="O107" s="263"/>
      <c r="P107" s="263"/>
      <c r="Q107" s="263"/>
      <c r="R107" s="263"/>
      <c r="S107" s="263"/>
      <c r="T107" s="263"/>
      <c r="U107" s="263"/>
      <c r="V107" s="263"/>
      <c r="W107" s="263"/>
      <c r="X107" s="263"/>
      <c r="Y107" s="263"/>
      <c r="Z107" s="263"/>
    </row>
    <row r="108" ht="12.75" customHeight="1">
      <c r="A108" s="263"/>
      <c r="B108" s="263"/>
      <c r="C108" s="263"/>
      <c r="D108" s="263"/>
      <c r="E108" s="263"/>
      <c r="F108" s="263"/>
      <c r="G108" s="263"/>
      <c r="H108" s="263"/>
      <c r="I108" s="263"/>
      <c r="J108" s="263"/>
      <c r="K108" s="263"/>
      <c r="L108" s="263"/>
      <c r="M108" s="263"/>
      <c r="N108" s="263"/>
      <c r="O108" s="263"/>
      <c r="P108" s="263"/>
      <c r="Q108" s="263"/>
      <c r="R108" s="263"/>
      <c r="S108" s="263"/>
      <c r="T108" s="263"/>
      <c r="U108" s="263"/>
      <c r="V108" s="263"/>
      <c r="W108" s="263"/>
      <c r="X108" s="263"/>
      <c r="Y108" s="263"/>
      <c r="Z108" s="263"/>
    </row>
    <row r="109" ht="12.75" customHeight="1">
      <c r="A109" s="263"/>
      <c r="B109" s="263"/>
      <c r="C109" s="263"/>
      <c r="D109" s="263"/>
      <c r="E109" s="263"/>
      <c r="F109" s="263"/>
      <c r="G109" s="263"/>
      <c r="H109" s="263"/>
      <c r="I109" s="263"/>
      <c r="J109" s="263"/>
      <c r="K109" s="263"/>
      <c r="L109" s="263"/>
      <c r="M109" s="263"/>
      <c r="N109" s="263"/>
      <c r="O109" s="263"/>
      <c r="P109" s="263"/>
      <c r="Q109" s="263"/>
      <c r="R109" s="263"/>
      <c r="S109" s="263"/>
      <c r="T109" s="263"/>
      <c r="U109" s="263"/>
      <c r="V109" s="263"/>
      <c r="W109" s="263"/>
      <c r="X109" s="263"/>
      <c r="Y109" s="263"/>
      <c r="Z109" s="263"/>
    </row>
    <row r="110" ht="12.75" customHeight="1">
      <c r="A110" s="263"/>
      <c r="B110" s="263"/>
      <c r="C110" s="263"/>
      <c r="D110" s="263"/>
      <c r="E110" s="263"/>
      <c r="F110" s="263"/>
      <c r="G110" s="263"/>
      <c r="H110" s="263"/>
      <c r="I110" s="263"/>
      <c r="J110" s="263"/>
      <c r="K110" s="263"/>
      <c r="L110" s="263"/>
      <c r="M110" s="263"/>
      <c r="N110" s="263"/>
      <c r="O110" s="263"/>
      <c r="P110" s="263"/>
      <c r="Q110" s="263"/>
      <c r="R110" s="263"/>
      <c r="S110" s="263"/>
      <c r="T110" s="263"/>
      <c r="U110" s="263"/>
      <c r="V110" s="263"/>
      <c r="W110" s="263"/>
      <c r="X110" s="263"/>
      <c r="Y110" s="263"/>
      <c r="Z110" s="263"/>
    </row>
    <row r="111" ht="12.75" customHeight="1">
      <c r="A111" s="263"/>
      <c r="B111" s="263"/>
      <c r="C111" s="263"/>
      <c r="D111" s="263"/>
      <c r="E111" s="263"/>
      <c r="F111" s="263"/>
      <c r="G111" s="263"/>
      <c r="H111" s="263"/>
      <c r="I111" s="263"/>
      <c r="J111" s="263"/>
      <c r="K111" s="263"/>
      <c r="L111" s="263"/>
      <c r="M111" s="263"/>
      <c r="N111" s="263"/>
      <c r="O111" s="263"/>
      <c r="P111" s="263"/>
      <c r="Q111" s="263"/>
      <c r="R111" s="263"/>
      <c r="S111" s="263"/>
      <c r="T111" s="263"/>
      <c r="U111" s="263"/>
      <c r="V111" s="263"/>
      <c r="W111" s="263"/>
      <c r="X111" s="263"/>
      <c r="Y111" s="263"/>
      <c r="Z111" s="263"/>
    </row>
    <row r="112" ht="12.75" customHeight="1">
      <c r="A112" s="263"/>
      <c r="B112" s="263"/>
      <c r="C112" s="263"/>
      <c r="D112" s="263"/>
      <c r="E112" s="263"/>
      <c r="F112" s="263"/>
      <c r="G112" s="263"/>
      <c r="H112" s="263"/>
      <c r="I112" s="263"/>
      <c r="J112" s="263"/>
      <c r="K112" s="263"/>
      <c r="L112" s="263"/>
      <c r="M112" s="263"/>
      <c r="N112" s="263"/>
      <c r="O112" s="263"/>
      <c r="P112" s="263"/>
      <c r="Q112" s="263"/>
      <c r="R112" s="263"/>
      <c r="S112" s="263"/>
      <c r="T112" s="263"/>
      <c r="U112" s="263"/>
      <c r="V112" s="263"/>
      <c r="W112" s="263"/>
      <c r="X112" s="263"/>
      <c r="Y112" s="263"/>
      <c r="Z112" s="263"/>
    </row>
    <row r="113" ht="12.75" customHeight="1">
      <c r="A113" s="263"/>
      <c r="B113" s="263"/>
      <c r="C113" s="263"/>
      <c r="D113" s="263"/>
      <c r="E113" s="263"/>
      <c r="F113" s="263"/>
      <c r="G113" s="263"/>
      <c r="H113" s="263"/>
      <c r="I113" s="263"/>
      <c r="J113" s="263"/>
      <c r="K113" s="263"/>
      <c r="L113" s="263"/>
      <c r="M113" s="263"/>
      <c r="N113" s="263"/>
      <c r="O113" s="263"/>
      <c r="P113" s="263"/>
      <c r="Q113" s="263"/>
      <c r="R113" s="263"/>
      <c r="S113" s="263"/>
      <c r="T113" s="263"/>
      <c r="U113" s="263"/>
      <c r="V113" s="263"/>
      <c r="W113" s="263"/>
      <c r="X113" s="263"/>
      <c r="Y113" s="263"/>
      <c r="Z113" s="263"/>
    </row>
    <row r="114" ht="12.75" customHeight="1">
      <c r="A114" s="263"/>
      <c r="B114" s="263"/>
      <c r="C114" s="263"/>
      <c r="D114" s="263"/>
      <c r="E114" s="263"/>
      <c r="F114" s="263"/>
      <c r="G114" s="263"/>
      <c r="H114" s="263"/>
      <c r="I114" s="263"/>
      <c r="J114" s="263"/>
      <c r="K114" s="263"/>
      <c r="L114" s="263"/>
      <c r="M114" s="263"/>
      <c r="N114" s="263"/>
      <c r="O114" s="263"/>
      <c r="P114" s="263"/>
      <c r="Q114" s="263"/>
      <c r="R114" s="263"/>
      <c r="S114" s="263"/>
      <c r="T114" s="263"/>
      <c r="U114" s="263"/>
      <c r="V114" s="263"/>
      <c r="W114" s="263"/>
      <c r="X114" s="263"/>
      <c r="Y114" s="263"/>
      <c r="Z114" s="263"/>
    </row>
    <row r="115" ht="12.75" customHeight="1">
      <c r="A115" s="263"/>
      <c r="B115" s="263"/>
      <c r="C115" s="263"/>
      <c r="D115" s="263"/>
      <c r="E115" s="263"/>
      <c r="F115" s="263"/>
      <c r="G115" s="263"/>
      <c r="H115" s="263"/>
      <c r="I115" s="263"/>
      <c r="J115" s="263"/>
      <c r="K115" s="263"/>
      <c r="L115" s="263"/>
      <c r="M115" s="263"/>
      <c r="N115" s="263"/>
      <c r="O115" s="263"/>
      <c r="P115" s="263"/>
      <c r="Q115" s="263"/>
      <c r="R115" s="263"/>
      <c r="S115" s="263"/>
      <c r="T115" s="263"/>
      <c r="U115" s="263"/>
      <c r="V115" s="263"/>
      <c r="W115" s="263"/>
      <c r="X115" s="263"/>
      <c r="Y115" s="263"/>
      <c r="Z115" s="263"/>
    </row>
    <row r="116" ht="12.75" customHeight="1">
      <c r="A116" s="263"/>
      <c r="B116" s="263"/>
      <c r="C116" s="263"/>
      <c r="D116" s="263"/>
      <c r="E116" s="263"/>
      <c r="F116" s="263"/>
      <c r="G116" s="263"/>
      <c r="H116" s="263"/>
      <c r="I116" s="263"/>
      <c r="J116" s="263"/>
      <c r="K116" s="263"/>
      <c r="L116" s="263"/>
      <c r="M116" s="263"/>
      <c r="N116" s="263"/>
      <c r="O116" s="263"/>
      <c r="P116" s="263"/>
      <c r="Q116" s="263"/>
      <c r="R116" s="263"/>
      <c r="S116" s="263"/>
      <c r="T116" s="263"/>
      <c r="U116" s="263"/>
      <c r="V116" s="263"/>
      <c r="W116" s="263"/>
      <c r="X116" s="263"/>
      <c r="Y116" s="263"/>
      <c r="Z116" s="263"/>
    </row>
    <row r="117" ht="12.75" customHeight="1">
      <c r="A117" s="263"/>
      <c r="B117" s="263"/>
      <c r="C117" s="263"/>
      <c r="D117" s="263"/>
      <c r="E117" s="263"/>
      <c r="F117" s="263"/>
      <c r="G117" s="263"/>
      <c r="H117" s="263"/>
      <c r="I117" s="263"/>
      <c r="J117" s="263"/>
      <c r="K117" s="263"/>
      <c r="L117" s="263"/>
      <c r="M117" s="263"/>
      <c r="N117" s="263"/>
      <c r="O117" s="263"/>
      <c r="P117" s="263"/>
      <c r="Q117" s="263"/>
      <c r="R117" s="263"/>
      <c r="S117" s="263"/>
      <c r="T117" s="263"/>
      <c r="U117" s="263"/>
      <c r="V117" s="263"/>
      <c r="W117" s="263"/>
      <c r="X117" s="263"/>
      <c r="Y117" s="263"/>
      <c r="Z117" s="263"/>
    </row>
    <row r="118" ht="12.75" customHeight="1">
      <c r="A118" s="263"/>
      <c r="B118" s="263"/>
      <c r="C118" s="263"/>
      <c r="D118" s="263"/>
      <c r="E118" s="263"/>
      <c r="F118" s="263"/>
      <c r="G118" s="263"/>
      <c r="H118" s="263"/>
      <c r="I118" s="263"/>
      <c r="J118" s="263"/>
      <c r="K118" s="263"/>
      <c r="L118" s="263"/>
      <c r="M118" s="263"/>
      <c r="N118" s="263"/>
      <c r="O118" s="263"/>
      <c r="P118" s="263"/>
      <c r="Q118" s="263"/>
      <c r="R118" s="263"/>
      <c r="S118" s="263"/>
      <c r="T118" s="263"/>
      <c r="U118" s="263"/>
      <c r="V118" s="263"/>
      <c r="W118" s="263"/>
      <c r="X118" s="263"/>
      <c r="Y118" s="263"/>
      <c r="Z118" s="263"/>
    </row>
    <row r="119" ht="12.75" customHeight="1">
      <c r="A119" s="263"/>
      <c r="B119" s="263"/>
      <c r="C119" s="263"/>
      <c r="D119" s="263"/>
      <c r="E119" s="263"/>
      <c r="F119" s="263"/>
      <c r="G119" s="263"/>
      <c r="H119" s="263"/>
      <c r="I119" s="263"/>
      <c r="J119" s="263"/>
      <c r="K119" s="263"/>
      <c r="L119" s="263"/>
      <c r="M119" s="263"/>
      <c r="N119" s="263"/>
      <c r="O119" s="263"/>
      <c r="P119" s="263"/>
      <c r="Q119" s="263"/>
      <c r="R119" s="263"/>
      <c r="S119" s="263"/>
      <c r="T119" s="263"/>
      <c r="U119" s="263"/>
      <c r="V119" s="263"/>
      <c r="W119" s="263"/>
      <c r="X119" s="263"/>
      <c r="Y119" s="263"/>
      <c r="Z119" s="263"/>
    </row>
    <row r="120" ht="12.75" customHeight="1">
      <c r="A120" s="263"/>
      <c r="B120" s="263"/>
      <c r="C120" s="263"/>
      <c r="D120" s="263"/>
      <c r="E120" s="263"/>
      <c r="F120" s="263"/>
      <c r="G120" s="263"/>
      <c r="H120" s="263"/>
      <c r="I120" s="263"/>
      <c r="J120" s="263"/>
      <c r="K120" s="263"/>
      <c r="L120" s="263"/>
      <c r="M120" s="263"/>
      <c r="N120" s="263"/>
      <c r="O120" s="263"/>
      <c r="P120" s="263"/>
      <c r="Q120" s="263"/>
      <c r="R120" s="263"/>
      <c r="S120" s="263"/>
      <c r="T120" s="263"/>
      <c r="U120" s="263"/>
      <c r="V120" s="263"/>
      <c r="W120" s="263"/>
      <c r="X120" s="263"/>
      <c r="Y120" s="263"/>
      <c r="Z120" s="263"/>
    </row>
    <row r="121" ht="12.75" customHeight="1">
      <c r="A121" s="263"/>
      <c r="B121" s="263"/>
      <c r="C121" s="263"/>
      <c r="D121" s="263"/>
      <c r="E121" s="263"/>
      <c r="F121" s="263"/>
      <c r="G121" s="263"/>
      <c r="H121" s="263"/>
      <c r="I121" s="263"/>
      <c r="J121" s="263"/>
      <c r="K121" s="263"/>
      <c r="L121" s="263"/>
      <c r="M121" s="263"/>
      <c r="N121" s="263"/>
      <c r="O121" s="263"/>
      <c r="P121" s="263"/>
      <c r="Q121" s="263"/>
      <c r="R121" s="263"/>
      <c r="S121" s="263"/>
      <c r="T121" s="263"/>
      <c r="U121" s="263"/>
      <c r="V121" s="263"/>
      <c r="W121" s="263"/>
      <c r="X121" s="263"/>
      <c r="Y121" s="263"/>
      <c r="Z121" s="263"/>
    </row>
    <row r="122" ht="12.75" customHeight="1">
      <c r="A122" s="263"/>
      <c r="B122" s="263"/>
      <c r="C122" s="263"/>
      <c r="D122" s="263"/>
      <c r="E122" s="263"/>
      <c r="F122" s="263"/>
      <c r="G122" s="263"/>
      <c r="H122" s="263"/>
      <c r="I122" s="263"/>
      <c r="J122" s="263"/>
      <c r="K122" s="263"/>
      <c r="L122" s="263"/>
      <c r="M122" s="263"/>
      <c r="N122" s="263"/>
      <c r="O122" s="263"/>
      <c r="P122" s="263"/>
      <c r="Q122" s="263"/>
      <c r="R122" s="263"/>
      <c r="S122" s="263"/>
      <c r="T122" s="263"/>
      <c r="U122" s="263"/>
      <c r="V122" s="263"/>
      <c r="W122" s="263"/>
      <c r="X122" s="263"/>
      <c r="Y122" s="263"/>
      <c r="Z122" s="263"/>
    </row>
    <row r="123" ht="12.75" customHeight="1">
      <c r="A123" s="263"/>
      <c r="B123" s="263"/>
      <c r="C123" s="263"/>
      <c r="D123" s="263"/>
      <c r="E123" s="263"/>
      <c r="F123" s="263"/>
      <c r="G123" s="263"/>
      <c r="H123" s="263"/>
      <c r="I123" s="263"/>
      <c r="J123" s="263"/>
      <c r="K123" s="263"/>
      <c r="L123" s="263"/>
      <c r="M123" s="263"/>
      <c r="N123" s="263"/>
      <c r="O123" s="263"/>
      <c r="P123" s="263"/>
      <c r="Q123" s="263"/>
      <c r="R123" s="263"/>
      <c r="S123" s="263"/>
      <c r="T123" s="263"/>
      <c r="U123" s="263"/>
      <c r="V123" s="263"/>
      <c r="W123" s="263"/>
      <c r="X123" s="263"/>
      <c r="Y123" s="263"/>
      <c r="Z123" s="263"/>
    </row>
    <row r="124" ht="12.75" customHeight="1">
      <c r="A124" s="263"/>
      <c r="B124" s="263"/>
      <c r="C124" s="263"/>
      <c r="D124" s="263"/>
      <c r="E124" s="263"/>
      <c r="F124" s="263"/>
      <c r="G124" s="263"/>
      <c r="H124" s="263"/>
      <c r="I124" s="263"/>
      <c r="J124" s="263"/>
      <c r="K124" s="263"/>
      <c r="L124" s="263"/>
      <c r="M124" s="263"/>
      <c r="N124" s="263"/>
      <c r="O124" s="263"/>
      <c r="P124" s="263"/>
      <c r="Q124" s="263"/>
      <c r="R124" s="263"/>
      <c r="S124" s="263"/>
      <c r="T124" s="263"/>
      <c r="U124" s="263"/>
      <c r="V124" s="263"/>
      <c r="W124" s="263"/>
      <c r="X124" s="263"/>
      <c r="Y124" s="263"/>
      <c r="Z124" s="263"/>
    </row>
    <row r="125" ht="12.75" customHeight="1">
      <c r="A125" s="263"/>
      <c r="B125" s="263"/>
      <c r="C125" s="263"/>
      <c r="D125" s="263"/>
      <c r="E125" s="263"/>
      <c r="F125" s="263"/>
      <c r="G125" s="263"/>
      <c r="H125" s="263"/>
      <c r="I125" s="263"/>
      <c r="J125" s="263"/>
      <c r="K125" s="263"/>
      <c r="L125" s="263"/>
      <c r="M125" s="263"/>
      <c r="N125" s="263"/>
      <c r="O125" s="263"/>
      <c r="P125" s="263"/>
      <c r="Q125" s="263"/>
      <c r="R125" s="263"/>
      <c r="S125" s="263"/>
      <c r="T125" s="263"/>
      <c r="U125" s="263"/>
      <c r="V125" s="263"/>
      <c r="W125" s="263"/>
      <c r="X125" s="263"/>
      <c r="Y125" s="263"/>
      <c r="Z125" s="263"/>
    </row>
    <row r="126" ht="12.75" customHeight="1">
      <c r="A126" s="263"/>
      <c r="B126" s="263"/>
      <c r="C126" s="263"/>
      <c r="D126" s="263"/>
      <c r="E126" s="263"/>
      <c r="F126" s="263"/>
      <c r="G126" s="263"/>
      <c r="H126" s="263"/>
      <c r="I126" s="263"/>
      <c r="J126" s="263"/>
      <c r="K126" s="263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3"/>
    </row>
    <row r="127" ht="12.75" customHeight="1">
      <c r="A127" s="263"/>
      <c r="B127" s="263"/>
      <c r="C127" s="263"/>
      <c r="D127" s="263"/>
      <c r="E127" s="263"/>
      <c r="F127" s="263"/>
      <c r="G127" s="263"/>
      <c r="H127" s="263"/>
      <c r="I127" s="263"/>
      <c r="J127" s="263"/>
      <c r="K127" s="263"/>
      <c r="L127" s="263"/>
      <c r="M127" s="263"/>
      <c r="N127" s="263"/>
      <c r="O127" s="263"/>
      <c r="P127" s="263"/>
      <c r="Q127" s="263"/>
      <c r="R127" s="263"/>
      <c r="S127" s="263"/>
      <c r="T127" s="263"/>
      <c r="U127" s="263"/>
      <c r="V127" s="263"/>
      <c r="W127" s="263"/>
      <c r="X127" s="263"/>
      <c r="Y127" s="263"/>
      <c r="Z127" s="263"/>
    </row>
    <row r="128" ht="12.75" customHeight="1">
      <c r="A128" s="263"/>
      <c r="B128" s="263"/>
      <c r="C128" s="263"/>
      <c r="D128" s="263"/>
      <c r="E128" s="263"/>
      <c r="F128" s="263"/>
      <c r="G128" s="263"/>
      <c r="H128" s="263"/>
      <c r="I128" s="263"/>
      <c r="J128" s="263"/>
      <c r="K128" s="263"/>
      <c r="L128" s="263"/>
      <c r="M128" s="263"/>
      <c r="N128" s="263"/>
      <c r="O128" s="263"/>
      <c r="P128" s="263"/>
      <c r="Q128" s="263"/>
      <c r="R128" s="263"/>
      <c r="S128" s="263"/>
      <c r="T128" s="263"/>
      <c r="U128" s="263"/>
      <c r="V128" s="263"/>
      <c r="W128" s="263"/>
      <c r="X128" s="263"/>
      <c r="Y128" s="263"/>
      <c r="Z128" s="263"/>
    </row>
    <row r="129" ht="12.75" customHeight="1">
      <c r="A129" s="263"/>
      <c r="B129" s="263"/>
      <c r="C129" s="263"/>
      <c r="D129" s="263"/>
      <c r="E129" s="263"/>
      <c r="F129" s="263"/>
      <c r="G129" s="263"/>
      <c r="H129" s="263"/>
      <c r="I129" s="263"/>
      <c r="J129" s="263"/>
      <c r="K129" s="263"/>
      <c r="L129" s="263"/>
      <c r="M129" s="263"/>
      <c r="N129" s="263"/>
      <c r="O129" s="263"/>
      <c r="P129" s="263"/>
      <c r="Q129" s="263"/>
      <c r="R129" s="263"/>
      <c r="S129" s="263"/>
      <c r="T129" s="263"/>
      <c r="U129" s="263"/>
      <c r="V129" s="263"/>
      <c r="W129" s="263"/>
      <c r="X129" s="263"/>
      <c r="Y129" s="263"/>
      <c r="Z129" s="263"/>
    </row>
    <row r="130" ht="12.75" customHeight="1">
      <c r="A130" s="263"/>
      <c r="B130" s="263"/>
      <c r="C130" s="263"/>
      <c r="D130" s="263"/>
      <c r="E130" s="263"/>
      <c r="F130" s="263"/>
      <c r="G130" s="263"/>
      <c r="H130" s="263"/>
      <c r="I130" s="263"/>
      <c r="J130" s="263"/>
      <c r="K130" s="263"/>
      <c r="L130" s="263"/>
      <c r="M130" s="263"/>
      <c r="N130" s="263"/>
      <c r="O130" s="263"/>
      <c r="P130" s="263"/>
      <c r="Q130" s="263"/>
      <c r="R130" s="263"/>
      <c r="S130" s="263"/>
      <c r="T130" s="263"/>
      <c r="U130" s="263"/>
      <c r="V130" s="263"/>
      <c r="W130" s="263"/>
      <c r="X130" s="263"/>
      <c r="Y130" s="263"/>
      <c r="Z130" s="263"/>
    </row>
    <row r="131" ht="12.75" customHeight="1">
      <c r="A131" s="263"/>
      <c r="B131" s="263"/>
      <c r="C131" s="263"/>
      <c r="D131" s="263"/>
      <c r="E131" s="263"/>
      <c r="F131" s="263"/>
      <c r="G131" s="263"/>
      <c r="H131" s="263"/>
      <c r="I131" s="263"/>
      <c r="J131" s="263"/>
      <c r="K131" s="263"/>
      <c r="L131" s="263"/>
      <c r="M131" s="263"/>
      <c r="N131" s="263"/>
      <c r="O131" s="263"/>
      <c r="P131" s="263"/>
      <c r="Q131" s="263"/>
      <c r="R131" s="263"/>
      <c r="S131" s="263"/>
      <c r="T131" s="263"/>
      <c r="U131" s="263"/>
      <c r="V131" s="263"/>
      <c r="W131" s="263"/>
      <c r="X131" s="263"/>
      <c r="Y131" s="263"/>
      <c r="Z131" s="263"/>
    </row>
    <row r="132" ht="12.75" customHeight="1">
      <c r="A132" s="263"/>
      <c r="B132" s="263"/>
      <c r="C132" s="263"/>
      <c r="D132" s="263"/>
      <c r="E132" s="263"/>
      <c r="F132" s="263"/>
      <c r="G132" s="263"/>
      <c r="H132" s="263"/>
      <c r="I132" s="263"/>
      <c r="J132" s="263"/>
      <c r="K132" s="263"/>
      <c r="L132" s="263"/>
      <c r="M132" s="263"/>
      <c r="N132" s="263"/>
      <c r="O132" s="263"/>
      <c r="P132" s="263"/>
      <c r="Q132" s="263"/>
      <c r="R132" s="263"/>
      <c r="S132" s="263"/>
      <c r="T132" s="263"/>
      <c r="U132" s="263"/>
      <c r="V132" s="263"/>
      <c r="W132" s="263"/>
      <c r="X132" s="263"/>
      <c r="Y132" s="263"/>
      <c r="Z132" s="263"/>
    </row>
    <row r="133" ht="12.75" customHeight="1">
      <c r="A133" s="263"/>
      <c r="B133" s="263"/>
      <c r="C133" s="263"/>
      <c r="D133" s="263"/>
      <c r="E133" s="263"/>
      <c r="F133" s="263"/>
      <c r="G133" s="263"/>
      <c r="H133" s="263"/>
      <c r="I133" s="263"/>
      <c r="J133" s="263"/>
      <c r="K133" s="263"/>
      <c r="L133" s="263"/>
      <c r="M133" s="263"/>
      <c r="N133" s="263"/>
      <c r="O133" s="263"/>
      <c r="P133" s="263"/>
      <c r="Q133" s="263"/>
      <c r="R133" s="263"/>
      <c r="S133" s="263"/>
      <c r="T133" s="263"/>
      <c r="U133" s="263"/>
      <c r="V133" s="263"/>
      <c r="W133" s="263"/>
      <c r="X133" s="263"/>
      <c r="Y133" s="263"/>
      <c r="Z133" s="263"/>
    </row>
    <row r="134" ht="12.75" customHeight="1">
      <c r="A134" s="263"/>
      <c r="B134" s="263"/>
      <c r="C134" s="263"/>
      <c r="D134" s="263"/>
      <c r="E134" s="263"/>
      <c r="F134" s="263"/>
      <c r="G134" s="263"/>
      <c r="H134" s="263"/>
      <c r="I134" s="263"/>
      <c r="J134" s="263"/>
      <c r="K134" s="263"/>
      <c r="L134" s="263"/>
      <c r="M134" s="263"/>
      <c r="N134" s="263"/>
      <c r="O134" s="263"/>
      <c r="P134" s="263"/>
      <c r="Q134" s="263"/>
      <c r="R134" s="263"/>
      <c r="S134" s="263"/>
      <c r="T134" s="263"/>
      <c r="U134" s="263"/>
      <c r="V134" s="263"/>
      <c r="W134" s="263"/>
      <c r="X134" s="263"/>
      <c r="Y134" s="263"/>
      <c r="Z134" s="263"/>
    </row>
    <row r="135" ht="12.75" customHeight="1">
      <c r="A135" s="263"/>
      <c r="B135" s="263"/>
      <c r="C135" s="263"/>
      <c r="D135" s="263"/>
      <c r="E135" s="263"/>
      <c r="F135" s="263"/>
      <c r="G135" s="263"/>
      <c r="H135" s="263"/>
      <c r="I135" s="263"/>
      <c r="J135" s="263"/>
      <c r="K135" s="263"/>
      <c r="L135" s="263"/>
      <c r="M135" s="263"/>
      <c r="N135" s="263"/>
      <c r="O135" s="263"/>
      <c r="P135" s="263"/>
      <c r="Q135" s="263"/>
      <c r="R135" s="263"/>
      <c r="S135" s="263"/>
      <c r="T135" s="263"/>
      <c r="U135" s="263"/>
      <c r="V135" s="263"/>
      <c r="W135" s="263"/>
      <c r="X135" s="263"/>
      <c r="Y135" s="263"/>
      <c r="Z135" s="263"/>
    </row>
    <row r="136" ht="12.75" customHeight="1">
      <c r="A136" s="263"/>
      <c r="B136" s="263"/>
      <c r="C136" s="263"/>
      <c r="D136" s="263"/>
      <c r="E136" s="263"/>
      <c r="F136" s="263"/>
      <c r="G136" s="263"/>
      <c r="H136" s="263"/>
      <c r="I136" s="263"/>
      <c r="J136" s="263"/>
      <c r="K136" s="263"/>
      <c r="L136" s="263"/>
      <c r="M136" s="263"/>
      <c r="N136" s="263"/>
      <c r="O136" s="263"/>
      <c r="P136" s="263"/>
      <c r="Q136" s="263"/>
      <c r="R136" s="263"/>
      <c r="S136" s="263"/>
      <c r="T136" s="263"/>
      <c r="U136" s="263"/>
      <c r="V136" s="263"/>
      <c r="W136" s="263"/>
      <c r="X136" s="263"/>
      <c r="Y136" s="263"/>
      <c r="Z136" s="263"/>
    </row>
    <row r="137" ht="12.75" customHeight="1">
      <c r="A137" s="263"/>
      <c r="B137" s="263"/>
      <c r="C137" s="263"/>
      <c r="D137" s="263"/>
      <c r="E137" s="263"/>
      <c r="F137" s="263"/>
      <c r="G137" s="263"/>
      <c r="H137" s="263"/>
      <c r="I137" s="263"/>
      <c r="J137" s="263"/>
      <c r="K137" s="263"/>
      <c r="L137" s="263"/>
      <c r="M137" s="263"/>
      <c r="N137" s="263"/>
      <c r="O137" s="263"/>
      <c r="P137" s="263"/>
      <c r="Q137" s="263"/>
      <c r="R137" s="263"/>
      <c r="S137" s="263"/>
      <c r="T137" s="263"/>
      <c r="U137" s="263"/>
      <c r="V137" s="263"/>
      <c r="W137" s="263"/>
      <c r="X137" s="263"/>
      <c r="Y137" s="263"/>
      <c r="Z137" s="263"/>
    </row>
    <row r="138" ht="12.75" customHeight="1">
      <c r="A138" s="263"/>
      <c r="B138" s="263"/>
      <c r="C138" s="263"/>
      <c r="D138" s="263"/>
      <c r="E138" s="263"/>
      <c r="F138" s="263"/>
      <c r="G138" s="263"/>
      <c r="H138" s="263"/>
      <c r="I138" s="263"/>
      <c r="J138" s="263"/>
      <c r="K138" s="263"/>
      <c r="L138" s="263"/>
      <c r="M138" s="263"/>
      <c r="N138" s="263"/>
      <c r="O138" s="263"/>
      <c r="P138" s="263"/>
      <c r="Q138" s="263"/>
      <c r="R138" s="263"/>
      <c r="S138" s="263"/>
      <c r="T138" s="263"/>
      <c r="U138" s="263"/>
      <c r="V138" s="263"/>
      <c r="W138" s="263"/>
      <c r="X138" s="263"/>
      <c r="Y138" s="263"/>
      <c r="Z138" s="263"/>
    </row>
    <row r="139" ht="12.75" customHeight="1">
      <c r="A139" s="263"/>
      <c r="B139" s="263"/>
      <c r="C139" s="263"/>
      <c r="D139" s="263"/>
      <c r="E139" s="263"/>
      <c r="F139" s="263"/>
      <c r="G139" s="263"/>
      <c r="H139" s="263"/>
      <c r="I139" s="263"/>
      <c r="J139" s="263"/>
      <c r="K139" s="263"/>
      <c r="L139" s="263"/>
      <c r="M139" s="263"/>
      <c r="N139" s="263"/>
      <c r="O139" s="263"/>
      <c r="P139" s="263"/>
      <c r="Q139" s="263"/>
      <c r="R139" s="263"/>
      <c r="S139" s="263"/>
      <c r="T139" s="263"/>
      <c r="U139" s="263"/>
      <c r="V139" s="263"/>
      <c r="W139" s="263"/>
      <c r="X139" s="263"/>
      <c r="Y139" s="263"/>
      <c r="Z139" s="263"/>
    </row>
    <row r="140" ht="12.75" customHeight="1">
      <c r="A140" s="263"/>
      <c r="B140" s="263"/>
      <c r="C140" s="263"/>
      <c r="D140" s="263"/>
      <c r="E140" s="263"/>
      <c r="F140" s="263"/>
      <c r="G140" s="263"/>
      <c r="H140" s="263"/>
      <c r="I140" s="263"/>
      <c r="J140" s="263"/>
      <c r="K140" s="263"/>
      <c r="L140" s="263"/>
      <c r="M140" s="263"/>
      <c r="N140" s="263"/>
      <c r="O140" s="263"/>
      <c r="P140" s="263"/>
      <c r="Q140" s="263"/>
      <c r="R140" s="263"/>
      <c r="S140" s="263"/>
      <c r="T140" s="263"/>
      <c r="U140" s="263"/>
      <c r="V140" s="263"/>
      <c r="W140" s="263"/>
      <c r="X140" s="263"/>
      <c r="Y140" s="263"/>
      <c r="Z140" s="263"/>
    </row>
    <row r="141" ht="12.75" customHeight="1">
      <c r="A141" s="263"/>
      <c r="B141" s="263"/>
      <c r="C141" s="263"/>
      <c r="D141" s="263"/>
      <c r="E141" s="263"/>
      <c r="F141" s="263"/>
      <c r="G141" s="263"/>
      <c r="H141" s="263"/>
      <c r="I141" s="263"/>
      <c r="J141" s="263"/>
      <c r="K141" s="263"/>
      <c r="L141" s="263"/>
      <c r="M141" s="263"/>
      <c r="N141" s="263"/>
      <c r="O141" s="263"/>
      <c r="P141" s="263"/>
      <c r="Q141" s="263"/>
      <c r="R141" s="263"/>
      <c r="S141" s="263"/>
      <c r="T141" s="263"/>
      <c r="U141" s="263"/>
      <c r="V141" s="263"/>
      <c r="W141" s="263"/>
      <c r="X141" s="263"/>
      <c r="Y141" s="263"/>
      <c r="Z141" s="263"/>
    </row>
    <row r="142" ht="12.75" customHeight="1">
      <c r="A142" s="263"/>
      <c r="B142" s="263"/>
      <c r="C142" s="263"/>
      <c r="D142" s="263"/>
      <c r="E142" s="263"/>
      <c r="F142" s="263"/>
      <c r="G142" s="263"/>
      <c r="H142" s="263"/>
      <c r="I142" s="263"/>
      <c r="J142" s="263"/>
      <c r="K142" s="263"/>
      <c r="L142" s="263"/>
      <c r="M142" s="263"/>
      <c r="N142" s="263"/>
      <c r="O142" s="263"/>
      <c r="P142" s="263"/>
      <c r="Q142" s="263"/>
      <c r="R142" s="263"/>
      <c r="S142" s="263"/>
      <c r="T142" s="263"/>
      <c r="U142" s="263"/>
      <c r="V142" s="263"/>
      <c r="W142" s="263"/>
      <c r="X142" s="263"/>
      <c r="Y142" s="263"/>
      <c r="Z142" s="263"/>
    </row>
    <row r="143" ht="12.75" customHeight="1">
      <c r="A143" s="263"/>
      <c r="B143" s="263"/>
      <c r="C143" s="263"/>
      <c r="D143" s="263"/>
      <c r="E143" s="263"/>
      <c r="F143" s="263"/>
      <c r="G143" s="263"/>
      <c r="H143" s="263"/>
      <c r="I143" s="263"/>
      <c r="J143" s="263"/>
      <c r="K143" s="263"/>
      <c r="L143" s="263"/>
      <c r="M143" s="263"/>
      <c r="N143" s="263"/>
      <c r="O143" s="263"/>
      <c r="P143" s="263"/>
      <c r="Q143" s="263"/>
      <c r="R143" s="263"/>
      <c r="S143" s="263"/>
      <c r="T143" s="263"/>
      <c r="U143" s="263"/>
      <c r="V143" s="263"/>
      <c r="W143" s="263"/>
      <c r="X143" s="263"/>
      <c r="Y143" s="263"/>
      <c r="Z143" s="263"/>
    </row>
    <row r="144" ht="12.75" customHeight="1">
      <c r="A144" s="263"/>
      <c r="B144" s="263"/>
      <c r="C144" s="263"/>
      <c r="D144" s="263"/>
      <c r="E144" s="263"/>
      <c r="F144" s="263"/>
      <c r="G144" s="263"/>
      <c r="H144" s="263"/>
      <c r="I144" s="263"/>
      <c r="J144" s="263"/>
      <c r="K144" s="263"/>
      <c r="L144" s="263"/>
      <c r="M144" s="263"/>
      <c r="N144" s="263"/>
      <c r="O144" s="263"/>
      <c r="P144" s="263"/>
      <c r="Q144" s="263"/>
      <c r="R144" s="263"/>
      <c r="S144" s="263"/>
      <c r="T144" s="263"/>
      <c r="U144" s="263"/>
      <c r="V144" s="263"/>
      <c r="W144" s="263"/>
      <c r="X144" s="263"/>
      <c r="Y144" s="263"/>
      <c r="Z144" s="263"/>
    </row>
    <row r="145" ht="12.75" customHeight="1">
      <c r="A145" s="263"/>
      <c r="B145" s="263"/>
      <c r="C145" s="263"/>
      <c r="D145" s="263"/>
      <c r="E145" s="263"/>
      <c r="F145" s="263"/>
      <c r="G145" s="263"/>
      <c r="H145" s="263"/>
      <c r="I145" s="263"/>
      <c r="J145" s="263"/>
      <c r="K145" s="263"/>
      <c r="L145" s="263"/>
      <c r="M145" s="263"/>
      <c r="N145" s="263"/>
      <c r="O145" s="263"/>
      <c r="P145" s="263"/>
      <c r="Q145" s="263"/>
      <c r="R145" s="263"/>
      <c r="S145" s="263"/>
      <c r="T145" s="263"/>
      <c r="U145" s="263"/>
      <c r="V145" s="263"/>
      <c r="W145" s="263"/>
      <c r="X145" s="263"/>
      <c r="Y145" s="263"/>
      <c r="Z145" s="263"/>
    </row>
    <row r="146" ht="12.75" customHeight="1">
      <c r="A146" s="263"/>
      <c r="B146" s="263"/>
      <c r="C146" s="263"/>
      <c r="D146" s="263"/>
      <c r="E146" s="263"/>
      <c r="F146" s="263"/>
      <c r="G146" s="263"/>
      <c r="H146" s="263"/>
      <c r="I146" s="263"/>
      <c r="J146" s="263"/>
      <c r="K146" s="263"/>
      <c r="L146" s="263"/>
      <c r="M146" s="263"/>
      <c r="N146" s="263"/>
      <c r="O146" s="263"/>
      <c r="P146" s="263"/>
      <c r="Q146" s="263"/>
      <c r="R146" s="263"/>
      <c r="S146" s="263"/>
      <c r="T146" s="263"/>
      <c r="U146" s="263"/>
      <c r="V146" s="263"/>
      <c r="W146" s="263"/>
      <c r="X146" s="263"/>
      <c r="Y146" s="263"/>
      <c r="Z146" s="263"/>
    </row>
    <row r="147" ht="12.75" customHeight="1">
      <c r="A147" s="263"/>
      <c r="B147" s="263"/>
      <c r="C147" s="263"/>
      <c r="D147" s="263"/>
      <c r="E147" s="263"/>
      <c r="F147" s="263"/>
      <c r="G147" s="263"/>
      <c r="H147" s="263"/>
      <c r="I147" s="263"/>
      <c r="J147" s="263"/>
      <c r="K147" s="263"/>
      <c r="L147" s="263"/>
      <c r="M147" s="263"/>
      <c r="N147" s="263"/>
      <c r="O147" s="263"/>
      <c r="P147" s="263"/>
      <c r="Q147" s="263"/>
      <c r="R147" s="263"/>
      <c r="S147" s="263"/>
      <c r="T147" s="263"/>
      <c r="U147" s="263"/>
      <c r="V147" s="263"/>
      <c r="W147" s="263"/>
      <c r="X147" s="263"/>
      <c r="Y147" s="263"/>
      <c r="Z147" s="263"/>
    </row>
    <row r="148" ht="12.75" customHeight="1">
      <c r="A148" s="263"/>
      <c r="B148" s="263"/>
      <c r="C148" s="263"/>
      <c r="D148" s="263"/>
      <c r="E148" s="263"/>
      <c r="F148" s="263"/>
      <c r="G148" s="263"/>
      <c r="H148" s="263"/>
      <c r="I148" s="263"/>
      <c r="J148" s="263"/>
      <c r="K148" s="263"/>
      <c r="L148" s="263"/>
      <c r="M148" s="263"/>
      <c r="N148" s="263"/>
      <c r="O148" s="263"/>
      <c r="P148" s="263"/>
      <c r="Q148" s="263"/>
      <c r="R148" s="263"/>
      <c r="S148" s="263"/>
      <c r="T148" s="263"/>
      <c r="U148" s="263"/>
      <c r="V148" s="263"/>
      <c r="W148" s="263"/>
      <c r="X148" s="263"/>
      <c r="Y148" s="263"/>
      <c r="Z148" s="263"/>
    </row>
    <row r="149" ht="12.75" customHeight="1">
      <c r="A149" s="263"/>
      <c r="B149" s="263"/>
      <c r="C149" s="263"/>
      <c r="D149" s="263"/>
      <c r="E149" s="263"/>
      <c r="F149" s="263"/>
      <c r="G149" s="263"/>
      <c r="H149" s="263"/>
      <c r="I149" s="263"/>
      <c r="J149" s="263"/>
      <c r="K149" s="263"/>
      <c r="L149" s="263"/>
      <c r="M149" s="263"/>
      <c r="N149" s="263"/>
      <c r="O149" s="263"/>
      <c r="P149" s="263"/>
      <c r="Q149" s="263"/>
      <c r="R149" s="263"/>
      <c r="S149" s="263"/>
      <c r="T149" s="263"/>
      <c r="U149" s="263"/>
      <c r="V149" s="263"/>
      <c r="W149" s="263"/>
      <c r="X149" s="263"/>
      <c r="Y149" s="263"/>
      <c r="Z149" s="263"/>
    </row>
    <row r="150" ht="12.75" customHeight="1">
      <c r="A150" s="263"/>
      <c r="B150" s="263"/>
      <c r="C150" s="263"/>
      <c r="D150" s="263"/>
      <c r="E150" s="263"/>
      <c r="F150" s="263"/>
      <c r="G150" s="263"/>
      <c r="H150" s="263"/>
      <c r="I150" s="263"/>
      <c r="J150" s="263"/>
      <c r="K150" s="263"/>
      <c r="L150" s="263"/>
      <c r="M150" s="263"/>
      <c r="N150" s="263"/>
      <c r="O150" s="263"/>
      <c r="P150" s="263"/>
      <c r="Q150" s="263"/>
      <c r="R150" s="263"/>
      <c r="S150" s="263"/>
      <c r="T150" s="263"/>
      <c r="U150" s="263"/>
      <c r="V150" s="263"/>
      <c r="W150" s="263"/>
      <c r="X150" s="263"/>
      <c r="Y150" s="263"/>
      <c r="Z150" s="263"/>
    </row>
    <row r="151" ht="12.75" customHeight="1">
      <c r="A151" s="263"/>
      <c r="B151" s="263"/>
      <c r="C151" s="263"/>
      <c r="D151" s="263"/>
      <c r="E151" s="263"/>
      <c r="F151" s="263"/>
      <c r="G151" s="263"/>
      <c r="H151" s="263"/>
      <c r="I151" s="263"/>
      <c r="J151" s="263"/>
      <c r="K151" s="263"/>
      <c r="L151" s="263"/>
      <c r="M151" s="263"/>
      <c r="N151" s="263"/>
      <c r="O151" s="263"/>
      <c r="P151" s="263"/>
      <c r="Q151" s="263"/>
      <c r="R151" s="263"/>
      <c r="S151" s="263"/>
      <c r="T151" s="263"/>
      <c r="U151" s="263"/>
      <c r="V151" s="263"/>
      <c r="W151" s="263"/>
      <c r="X151" s="263"/>
      <c r="Y151" s="263"/>
      <c r="Z151" s="263"/>
    </row>
    <row r="152" ht="12.75" customHeight="1">
      <c r="A152" s="263"/>
      <c r="B152" s="263"/>
      <c r="C152" s="263"/>
      <c r="D152" s="263"/>
      <c r="E152" s="263"/>
      <c r="F152" s="263"/>
      <c r="G152" s="263"/>
      <c r="H152" s="263"/>
      <c r="I152" s="263"/>
      <c r="J152" s="263"/>
      <c r="K152" s="263"/>
      <c r="L152" s="263"/>
      <c r="M152" s="263"/>
      <c r="N152" s="263"/>
      <c r="O152" s="263"/>
      <c r="P152" s="263"/>
      <c r="Q152" s="263"/>
      <c r="R152" s="263"/>
      <c r="S152" s="263"/>
      <c r="T152" s="263"/>
      <c r="U152" s="263"/>
      <c r="V152" s="263"/>
      <c r="W152" s="263"/>
      <c r="X152" s="263"/>
      <c r="Y152" s="263"/>
      <c r="Z152" s="263"/>
    </row>
    <row r="153" ht="12.75" customHeight="1">
      <c r="A153" s="263"/>
      <c r="B153" s="263"/>
      <c r="C153" s="263"/>
      <c r="D153" s="263"/>
      <c r="E153" s="263"/>
      <c r="F153" s="263"/>
      <c r="G153" s="263"/>
      <c r="H153" s="263"/>
      <c r="I153" s="263"/>
      <c r="J153" s="263"/>
      <c r="K153" s="263"/>
      <c r="L153" s="263"/>
      <c r="M153" s="263"/>
      <c r="N153" s="263"/>
      <c r="O153" s="263"/>
      <c r="P153" s="263"/>
      <c r="Q153" s="263"/>
      <c r="R153" s="263"/>
      <c r="S153" s="263"/>
      <c r="T153" s="263"/>
      <c r="U153" s="263"/>
      <c r="V153" s="263"/>
      <c r="W153" s="263"/>
      <c r="X153" s="263"/>
      <c r="Y153" s="263"/>
      <c r="Z153" s="263"/>
    </row>
    <row r="154" ht="12.75" customHeight="1">
      <c r="A154" s="263"/>
      <c r="B154" s="263"/>
      <c r="C154" s="263"/>
      <c r="D154" s="263"/>
      <c r="E154" s="263"/>
      <c r="F154" s="263"/>
      <c r="G154" s="263"/>
      <c r="H154" s="263"/>
      <c r="I154" s="263"/>
      <c r="J154" s="263"/>
      <c r="K154" s="263"/>
      <c r="L154" s="263"/>
      <c r="M154" s="263"/>
      <c r="N154" s="263"/>
      <c r="O154" s="263"/>
      <c r="P154" s="263"/>
      <c r="Q154" s="263"/>
      <c r="R154" s="263"/>
      <c r="S154" s="263"/>
      <c r="T154" s="263"/>
      <c r="U154" s="263"/>
      <c r="V154" s="263"/>
      <c r="W154" s="263"/>
      <c r="X154" s="263"/>
      <c r="Y154" s="263"/>
      <c r="Z154" s="263"/>
    </row>
    <row r="155" ht="12.75" customHeight="1">
      <c r="A155" s="263"/>
      <c r="B155" s="263"/>
      <c r="C155" s="263"/>
      <c r="D155" s="263"/>
      <c r="E155" s="263"/>
      <c r="F155" s="263"/>
      <c r="G155" s="263"/>
      <c r="H155" s="263"/>
      <c r="I155" s="263"/>
      <c r="J155" s="263"/>
      <c r="K155" s="263"/>
      <c r="L155" s="263"/>
      <c r="M155" s="263"/>
      <c r="N155" s="263"/>
      <c r="O155" s="263"/>
      <c r="P155" s="263"/>
      <c r="Q155" s="263"/>
      <c r="R155" s="263"/>
      <c r="S155" s="263"/>
      <c r="T155" s="263"/>
      <c r="U155" s="263"/>
      <c r="V155" s="263"/>
      <c r="W155" s="263"/>
      <c r="X155" s="263"/>
      <c r="Y155" s="263"/>
      <c r="Z155" s="263"/>
    </row>
    <row r="156" ht="12.75" customHeight="1">
      <c r="A156" s="263"/>
      <c r="B156" s="263"/>
      <c r="C156" s="263"/>
      <c r="D156" s="263"/>
      <c r="E156" s="263"/>
      <c r="F156" s="263"/>
      <c r="G156" s="263"/>
      <c r="H156" s="263"/>
      <c r="I156" s="263"/>
      <c r="J156" s="263"/>
      <c r="K156" s="263"/>
      <c r="L156" s="263"/>
      <c r="M156" s="263"/>
      <c r="N156" s="263"/>
      <c r="O156" s="263"/>
      <c r="P156" s="263"/>
      <c r="Q156" s="263"/>
      <c r="R156" s="263"/>
      <c r="S156" s="263"/>
      <c r="T156" s="263"/>
      <c r="U156" s="263"/>
      <c r="V156" s="263"/>
      <c r="W156" s="263"/>
      <c r="X156" s="263"/>
      <c r="Y156" s="263"/>
      <c r="Z156" s="263"/>
    </row>
    <row r="157" ht="12.75" customHeight="1">
      <c r="A157" s="263"/>
      <c r="B157" s="263"/>
      <c r="C157" s="263"/>
      <c r="D157" s="263"/>
      <c r="E157" s="263"/>
      <c r="F157" s="263"/>
      <c r="G157" s="263"/>
      <c r="H157" s="263"/>
      <c r="I157" s="263"/>
      <c r="J157" s="263"/>
      <c r="K157" s="263"/>
      <c r="L157" s="263"/>
      <c r="M157" s="263"/>
      <c r="N157" s="263"/>
      <c r="O157" s="263"/>
      <c r="P157" s="263"/>
      <c r="Q157" s="263"/>
      <c r="R157" s="263"/>
      <c r="S157" s="263"/>
      <c r="T157" s="263"/>
      <c r="U157" s="263"/>
      <c r="V157" s="263"/>
      <c r="W157" s="263"/>
      <c r="X157" s="263"/>
      <c r="Y157" s="263"/>
      <c r="Z157" s="263"/>
    </row>
    <row r="158" ht="12.75" customHeight="1">
      <c r="A158" s="263"/>
      <c r="B158" s="263"/>
      <c r="C158" s="263"/>
      <c r="D158" s="263"/>
      <c r="E158" s="263"/>
      <c r="F158" s="263"/>
      <c r="G158" s="263"/>
      <c r="H158" s="263"/>
      <c r="I158" s="263"/>
      <c r="J158" s="263"/>
      <c r="K158" s="263"/>
      <c r="L158" s="263"/>
      <c r="M158" s="263"/>
      <c r="N158" s="263"/>
      <c r="O158" s="263"/>
      <c r="P158" s="263"/>
      <c r="Q158" s="263"/>
      <c r="R158" s="263"/>
      <c r="S158" s="263"/>
      <c r="T158" s="263"/>
      <c r="U158" s="263"/>
      <c r="V158" s="263"/>
      <c r="W158" s="263"/>
      <c r="X158" s="263"/>
      <c r="Y158" s="263"/>
      <c r="Z158" s="263"/>
    </row>
    <row r="159" ht="12.75" customHeight="1">
      <c r="A159" s="263"/>
      <c r="B159" s="263"/>
      <c r="C159" s="263"/>
      <c r="D159" s="263"/>
      <c r="E159" s="263"/>
      <c r="F159" s="263"/>
      <c r="G159" s="263"/>
      <c r="H159" s="263"/>
      <c r="I159" s="263"/>
      <c r="J159" s="263"/>
      <c r="K159" s="263"/>
      <c r="L159" s="263"/>
      <c r="M159" s="263"/>
      <c r="N159" s="263"/>
      <c r="O159" s="263"/>
      <c r="P159" s="263"/>
      <c r="Q159" s="263"/>
      <c r="R159" s="263"/>
      <c r="S159" s="263"/>
      <c r="T159" s="263"/>
      <c r="U159" s="263"/>
      <c r="V159" s="263"/>
      <c r="W159" s="263"/>
      <c r="X159" s="263"/>
      <c r="Y159" s="263"/>
      <c r="Z159" s="263"/>
    </row>
    <row r="160" ht="12.75" customHeight="1">
      <c r="A160" s="263"/>
      <c r="B160" s="263"/>
      <c r="C160" s="263"/>
      <c r="D160" s="263"/>
      <c r="E160" s="263"/>
      <c r="F160" s="263"/>
      <c r="G160" s="263"/>
      <c r="H160" s="263"/>
      <c r="I160" s="263"/>
      <c r="J160" s="263"/>
      <c r="K160" s="263"/>
      <c r="L160" s="263"/>
      <c r="M160" s="263"/>
      <c r="N160" s="263"/>
      <c r="O160" s="263"/>
      <c r="P160" s="263"/>
      <c r="Q160" s="263"/>
      <c r="R160" s="263"/>
      <c r="S160" s="263"/>
      <c r="T160" s="263"/>
      <c r="U160" s="263"/>
      <c r="V160" s="263"/>
      <c r="W160" s="263"/>
      <c r="X160" s="263"/>
      <c r="Y160" s="263"/>
      <c r="Z160" s="263"/>
    </row>
    <row r="161" ht="12.75" customHeight="1">
      <c r="A161" s="263"/>
      <c r="B161" s="263"/>
      <c r="C161" s="263"/>
      <c r="D161" s="263"/>
      <c r="E161" s="263"/>
      <c r="F161" s="263"/>
      <c r="G161" s="263"/>
      <c r="H161" s="263"/>
      <c r="I161" s="263"/>
      <c r="J161" s="263"/>
      <c r="K161" s="263"/>
      <c r="L161" s="263"/>
      <c r="M161" s="263"/>
      <c r="N161" s="263"/>
      <c r="O161" s="263"/>
      <c r="P161" s="263"/>
      <c r="Q161" s="263"/>
      <c r="R161" s="263"/>
      <c r="S161" s="263"/>
      <c r="T161" s="263"/>
      <c r="U161" s="263"/>
      <c r="V161" s="263"/>
      <c r="W161" s="263"/>
      <c r="X161" s="263"/>
      <c r="Y161" s="263"/>
      <c r="Z161" s="263"/>
    </row>
    <row r="162" ht="12.75" customHeight="1">
      <c r="A162" s="263"/>
      <c r="B162" s="263"/>
      <c r="C162" s="263"/>
      <c r="D162" s="263"/>
      <c r="E162" s="263"/>
      <c r="F162" s="263"/>
      <c r="G162" s="263"/>
      <c r="H162" s="263"/>
      <c r="I162" s="263"/>
      <c r="J162" s="263"/>
      <c r="K162" s="263"/>
      <c r="L162" s="263"/>
      <c r="M162" s="263"/>
      <c r="N162" s="263"/>
      <c r="O162" s="263"/>
      <c r="P162" s="263"/>
      <c r="Q162" s="263"/>
      <c r="R162" s="263"/>
      <c r="S162" s="263"/>
      <c r="T162" s="263"/>
      <c r="U162" s="263"/>
      <c r="V162" s="263"/>
      <c r="W162" s="263"/>
      <c r="X162" s="263"/>
      <c r="Y162" s="263"/>
      <c r="Z162" s="263"/>
    </row>
    <row r="163" ht="12.75" customHeight="1">
      <c r="A163" s="263"/>
      <c r="B163" s="263"/>
      <c r="C163" s="263"/>
      <c r="D163" s="263"/>
      <c r="E163" s="263"/>
      <c r="F163" s="263"/>
      <c r="G163" s="263"/>
      <c r="H163" s="263"/>
      <c r="I163" s="263"/>
      <c r="J163" s="263"/>
      <c r="K163" s="263"/>
      <c r="L163" s="263"/>
      <c r="M163" s="263"/>
      <c r="N163" s="263"/>
      <c r="O163" s="263"/>
      <c r="P163" s="263"/>
      <c r="Q163" s="263"/>
      <c r="R163" s="263"/>
      <c r="S163" s="263"/>
      <c r="T163" s="263"/>
      <c r="U163" s="263"/>
      <c r="V163" s="263"/>
      <c r="W163" s="263"/>
      <c r="X163" s="263"/>
      <c r="Y163" s="263"/>
      <c r="Z163" s="263"/>
    </row>
    <row r="164" ht="12.75" customHeight="1">
      <c r="A164" s="263"/>
      <c r="B164" s="263"/>
      <c r="C164" s="263"/>
      <c r="D164" s="263"/>
      <c r="E164" s="263"/>
      <c r="F164" s="263"/>
      <c r="G164" s="263"/>
      <c r="H164" s="263"/>
      <c r="I164" s="263"/>
      <c r="J164" s="263"/>
      <c r="K164" s="263"/>
      <c r="L164" s="263"/>
      <c r="M164" s="263"/>
      <c r="N164" s="263"/>
      <c r="O164" s="263"/>
      <c r="P164" s="263"/>
      <c r="Q164" s="263"/>
      <c r="R164" s="263"/>
      <c r="S164" s="263"/>
      <c r="T164" s="263"/>
      <c r="U164" s="263"/>
      <c r="V164" s="263"/>
      <c r="W164" s="263"/>
      <c r="X164" s="263"/>
      <c r="Y164" s="263"/>
      <c r="Z164" s="263"/>
    </row>
    <row r="165" ht="12.75" customHeight="1">
      <c r="A165" s="263"/>
      <c r="B165" s="263"/>
      <c r="C165" s="263"/>
      <c r="D165" s="263"/>
      <c r="E165" s="263"/>
      <c r="F165" s="263"/>
      <c r="G165" s="263"/>
      <c r="H165" s="263"/>
      <c r="I165" s="263"/>
      <c r="J165" s="263"/>
      <c r="K165" s="263"/>
      <c r="L165" s="263"/>
      <c r="M165" s="263"/>
      <c r="N165" s="263"/>
      <c r="O165" s="263"/>
      <c r="P165" s="263"/>
      <c r="Q165" s="263"/>
      <c r="R165" s="263"/>
      <c r="S165" s="263"/>
      <c r="T165" s="263"/>
      <c r="U165" s="263"/>
      <c r="V165" s="263"/>
      <c r="W165" s="263"/>
      <c r="X165" s="263"/>
      <c r="Y165" s="263"/>
      <c r="Z165" s="263"/>
    </row>
    <row r="166" ht="12.75" customHeight="1">
      <c r="A166" s="263"/>
      <c r="B166" s="263"/>
      <c r="C166" s="263"/>
      <c r="D166" s="263"/>
      <c r="E166" s="263"/>
      <c r="F166" s="263"/>
      <c r="G166" s="263"/>
      <c r="H166" s="263"/>
      <c r="I166" s="263"/>
      <c r="J166" s="263"/>
      <c r="K166" s="263"/>
      <c r="L166" s="263"/>
      <c r="M166" s="263"/>
      <c r="N166" s="263"/>
      <c r="O166" s="263"/>
      <c r="P166" s="263"/>
      <c r="Q166" s="263"/>
      <c r="R166" s="263"/>
      <c r="S166" s="263"/>
      <c r="T166" s="263"/>
      <c r="U166" s="263"/>
      <c r="V166" s="263"/>
      <c r="W166" s="263"/>
      <c r="X166" s="263"/>
      <c r="Y166" s="263"/>
      <c r="Z166" s="263"/>
    </row>
    <row r="167" ht="12.75" customHeight="1">
      <c r="A167" s="263"/>
      <c r="B167" s="263"/>
      <c r="C167" s="263"/>
      <c r="D167" s="263"/>
      <c r="E167" s="263"/>
      <c r="F167" s="263"/>
      <c r="G167" s="263"/>
      <c r="H167" s="263"/>
      <c r="I167" s="263"/>
      <c r="J167" s="263"/>
      <c r="K167" s="263"/>
      <c r="L167" s="263"/>
      <c r="M167" s="263"/>
      <c r="N167" s="263"/>
      <c r="O167" s="263"/>
      <c r="P167" s="263"/>
      <c r="Q167" s="263"/>
      <c r="R167" s="263"/>
      <c r="S167" s="263"/>
      <c r="T167" s="263"/>
      <c r="U167" s="263"/>
      <c r="V167" s="263"/>
      <c r="W167" s="263"/>
      <c r="X167" s="263"/>
      <c r="Y167" s="263"/>
      <c r="Z167" s="263"/>
    </row>
    <row r="168" ht="12.75" customHeight="1">
      <c r="A168" s="263"/>
      <c r="B168" s="263"/>
      <c r="C168" s="263"/>
      <c r="D168" s="263"/>
      <c r="E168" s="263"/>
      <c r="F168" s="263"/>
      <c r="G168" s="263"/>
      <c r="H168" s="263"/>
      <c r="I168" s="263"/>
      <c r="J168" s="263"/>
      <c r="K168" s="263"/>
      <c r="L168" s="263"/>
      <c r="M168" s="263"/>
      <c r="N168" s="263"/>
      <c r="O168" s="263"/>
      <c r="P168" s="263"/>
      <c r="Q168" s="263"/>
      <c r="R168" s="263"/>
      <c r="S168" s="263"/>
      <c r="T168" s="263"/>
      <c r="U168" s="263"/>
      <c r="V168" s="263"/>
      <c r="W168" s="263"/>
      <c r="X168" s="263"/>
      <c r="Y168" s="263"/>
      <c r="Z168" s="263"/>
    </row>
    <row r="169" ht="12.75" customHeight="1">
      <c r="A169" s="263"/>
      <c r="B169" s="263"/>
      <c r="C169" s="263"/>
      <c r="D169" s="263"/>
      <c r="E169" s="263"/>
      <c r="F169" s="263"/>
      <c r="G169" s="263"/>
      <c r="H169" s="263"/>
      <c r="I169" s="263"/>
      <c r="J169" s="263"/>
      <c r="K169" s="263"/>
      <c r="L169" s="263"/>
      <c r="M169" s="263"/>
      <c r="N169" s="263"/>
      <c r="O169" s="263"/>
      <c r="P169" s="263"/>
      <c r="Q169" s="263"/>
      <c r="R169" s="263"/>
      <c r="S169" s="263"/>
      <c r="T169" s="263"/>
      <c r="U169" s="263"/>
      <c r="V169" s="263"/>
      <c r="W169" s="263"/>
      <c r="X169" s="263"/>
      <c r="Y169" s="263"/>
      <c r="Z169" s="263"/>
    </row>
    <row r="170" ht="12.75" customHeight="1">
      <c r="A170" s="263"/>
      <c r="B170" s="263"/>
      <c r="C170" s="263"/>
      <c r="D170" s="263"/>
      <c r="E170" s="263"/>
      <c r="F170" s="263"/>
      <c r="G170" s="263"/>
      <c r="H170" s="263"/>
      <c r="I170" s="263"/>
      <c r="J170" s="263"/>
      <c r="K170" s="263"/>
      <c r="L170" s="263"/>
      <c r="M170" s="263"/>
      <c r="N170" s="263"/>
      <c r="O170" s="263"/>
      <c r="P170" s="263"/>
      <c r="Q170" s="263"/>
      <c r="R170" s="263"/>
      <c r="S170" s="263"/>
      <c r="T170" s="263"/>
      <c r="U170" s="263"/>
      <c r="V170" s="263"/>
      <c r="W170" s="263"/>
      <c r="X170" s="263"/>
      <c r="Y170" s="263"/>
      <c r="Z170" s="263"/>
    </row>
    <row r="171" ht="12.75" customHeight="1">
      <c r="A171" s="263"/>
      <c r="B171" s="263"/>
      <c r="C171" s="263"/>
      <c r="D171" s="263"/>
      <c r="E171" s="263"/>
      <c r="F171" s="263"/>
      <c r="G171" s="263"/>
      <c r="H171" s="263"/>
      <c r="I171" s="263"/>
      <c r="J171" s="263"/>
      <c r="K171" s="263"/>
      <c r="L171" s="263"/>
      <c r="M171" s="263"/>
      <c r="N171" s="263"/>
      <c r="O171" s="263"/>
      <c r="P171" s="263"/>
      <c r="Q171" s="263"/>
      <c r="R171" s="263"/>
      <c r="S171" s="263"/>
      <c r="T171" s="263"/>
      <c r="U171" s="263"/>
      <c r="V171" s="263"/>
      <c r="W171" s="263"/>
      <c r="X171" s="263"/>
      <c r="Y171" s="263"/>
      <c r="Z171" s="263"/>
    </row>
    <row r="172" ht="12.75" customHeight="1">
      <c r="A172" s="263"/>
      <c r="B172" s="263"/>
      <c r="C172" s="263"/>
      <c r="D172" s="263"/>
      <c r="E172" s="263"/>
      <c r="F172" s="263"/>
      <c r="G172" s="263"/>
      <c r="H172" s="263"/>
      <c r="I172" s="263"/>
      <c r="J172" s="263"/>
      <c r="K172" s="263"/>
      <c r="L172" s="263"/>
      <c r="M172" s="263"/>
      <c r="N172" s="263"/>
      <c r="O172" s="263"/>
      <c r="P172" s="263"/>
      <c r="Q172" s="263"/>
      <c r="R172" s="263"/>
      <c r="S172" s="263"/>
      <c r="T172" s="263"/>
      <c r="U172" s="263"/>
      <c r="V172" s="263"/>
      <c r="W172" s="263"/>
      <c r="X172" s="263"/>
      <c r="Y172" s="263"/>
      <c r="Z172" s="263"/>
    </row>
    <row r="173" ht="12.75" customHeight="1">
      <c r="A173" s="263"/>
      <c r="B173" s="263"/>
      <c r="C173" s="263"/>
      <c r="D173" s="263"/>
      <c r="E173" s="263"/>
      <c r="F173" s="263"/>
      <c r="G173" s="263"/>
      <c r="H173" s="263"/>
      <c r="I173" s="263"/>
      <c r="J173" s="263"/>
      <c r="K173" s="263"/>
      <c r="L173" s="263"/>
      <c r="M173" s="263"/>
      <c r="N173" s="263"/>
      <c r="O173" s="263"/>
      <c r="P173" s="263"/>
      <c r="Q173" s="263"/>
      <c r="R173" s="263"/>
      <c r="S173" s="263"/>
      <c r="T173" s="263"/>
      <c r="U173" s="263"/>
      <c r="V173" s="263"/>
      <c r="W173" s="263"/>
      <c r="X173" s="263"/>
      <c r="Y173" s="263"/>
      <c r="Z173" s="263"/>
    </row>
    <row r="174" ht="12.75" customHeight="1">
      <c r="A174" s="263"/>
      <c r="B174" s="263"/>
      <c r="C174" s="263"/>
      <c r="D174" s="263"/>
      <c r="E174" s="263"/>
      <c r="F174" s="263"/>
      <c r="G174" s="263"/>
      <c r="H174" s="263"/>
      <c r="I174" s="263"/>
      <c r="J174" s="263"/>
      <c r="K174" s="263"/>
      <c r="L174" s="263"/>
      <c r="M174" s="263"/>
      <c r="N174" s="263"/>
      <c r="O174" s="263"/>
      <c r="P174" s="263"/>
      <c r="Q174" s="263"/>
      <c r="R174" s="263"/>
      <c r="S174" s="263"/>
      <c r="T174" s="263"/>
      <c r="U174" s="263"/>
      <c r="V174" s="263"/>
      <c r="W174" s="263"/>
      <c r="X174" s="263"/>
      <c r="Y174" s="263"/>
      <c r="Z174" s="263"/>
    </row>
    <row r="175" ht="12.75" customHeight="1">
      <c r="A175" s="263"/>
      <c r="B175" s="263"/>
      <c r="C175" s="263"/>
      <c r="D175" s="263"/>
      <c r="E175" s="263"/>
      <c r="F175" s="263"/>
      <c r="G175" s="263"/>
      <c r="H175" s="263"/>
      <c r="I175" s="263"/>
      <c r="J175" s="263"/>
      <c r="K175" s="263"/>
      <c r="L175" s="263"/>
      <c r="M175" s="263"/>
      <c r="N175" s="263"/>
      <c r="O175" s="263"/>
      <c r="P175" s="263"/>
      <c r="Q175" s="263"/>
      <c r="R175" s="263"/>
      <c r="S175" s="263"/>
      <c r="T175" s="263"/>
      <c r="U175" s="263"/>
      <c r="V175" s="263"/>
      <c r="W175" s="263"/>
      <c r="X175" s="263"/>
      <c r="Y175" s="263"/>
      <c r="Z175" s="263"/>
    </row>
    <row r="176" ht="12.75" customHeight="1">
      <c r="A176" s="263"/>
      <c r="B176" s="263"/>
      <c r="C176" s="263"/>
      <c r="D176" s="263"/>
      <c r="E176" s="263"/>
      <c r="F176" s="263"/>
      <c r="G176" s="263"/>
      <c r="H176" s="263"/>
      <c r="I176" s="263"/>
      <c r="J176" s="263"/>
      <c r="K176" s="263"/>
      <c r="L176" s="263"/>
      <c r="M176" s="263"/>
      <c r="N176" s="263"/>
      <c r="O176" s="263"/>
      <c r="P176" s="263"/>
      <c r="Q176" s="263"/>
      <c r="R176" s="263"/>
      <c r="S176" s="263"/>
      <c r="T176" s="263"/>
      <c r="U176" s="263"/>
      <c r="V176" s="263"/>
      <c r="W176" s="263"/>
      <c r="X176" s="263"/>
      <c r="Y176" s="263"/>
      <c r="Z176" s="263"/>
    </row>
    <row r="177" ht="12.75" customHeight="1">
      <c r="A177" s="263"/>
      <c r="B177" s="263"/>
      <c r="C177" s="263"/>
      <c r="D177" s="263"/>
      <c r="E177" s="263"/>
      <c r="F177" s="263"/>
      <c r="G177" s="263"/>
      <c r="H177" s="263"/>
      <c r="I177" s="263"/>
      <c r="J177" s="263"/>
      <c r="K177" s="263"/>
      <c r="L177" s="263"/>
      <c r="M177" s="263"/>
      <c r="N177" s="263"/>
      <c r="O177" s="263"/>
      <c r="P177" s="263"/>
      <c r="Q177" s="263"/>
      <c r="R177" s="263"/>
      <c r="S177" s="263"/>
      <c r="T177" s="263"/>
      <c r="U177" s="263"/>
      <c r="V177" s="263"/>
      <c r="W177" s="263"/>
      <c r="X177" s="263"/>
      <c r="Y177" s="263"/>
      <c r="Z177" s="263"/>
    </row>
    <row r="178" ht="12.75" customHeight="1">
      <c r="A178" s="263"/>
      <c r="B178" s="263"/>
      <c r="C178" s="263"/>
      <c r="D178" s="263"/>
      <c r="E178" s="263"/>
      <c r="F178" s="263"/>
      <c r="G178" s="263"/>
      <c r="H178" s="263"/>
      <c r="I178" s="263"/>
      <c r="J178" s="263"/>
      <c r="K178" s="263"/>
      <c r="L178" s="263"/>
      <c r="M178" s="263"/>
      <c r="N178" s="263"/>
      <c r="O178" s="263"/>
      <c r="P178" s="263"/>
      <c r="Q178" s="263"/>
      <c r="R178" s="263"/>
      <c r="S178" s="263"/>
      <c r="T178" s="263"/>
      <c r="U178" s="263"/>
      <c r="V178" s="263"/>
      <c r="W178" s="263"/>
      <c r="X178" s="263"/>
      <c r="Y178" s="263"/>
      <c r="Z178" s="263"/>
    </row>
    <row r="179" ht="12.75" customHeight="1">
      <c r="A179" s="263"/>
      <c r="B179" s="263"/>
      <c r="C179" s="263"/>
      <c r="D179" s="263"/>
      <c r="E179" s="263"/>
      <c r="F179" s="263"/>
      <c r="G179" s="263"/>
      <c r="H179" s="263"/>
      <c r="I179" s="263"/>
      <c r="J179" s="263"/>
      <c r="K179" s="263"/>
      <c r="L179" s="263"/>
      <c r="M179" s="263"/>
      <c r="N179" s="263"/>
      <c r="O179" s="263"/>
      <c r="P179" s="263"/>
      <c r="Q179" s="263"/>
      <c r="R179" s="263"/>
      <c r="S179" s="263"/>
      <c r="T179" s="263"/>
      <c r="U179" s="263"/>
      <c r="V179" s="263"/>
      <c r="W179" s="263"/>
      <c r="X179" s="263"/>
      <c r="Y179" s="263"/>
      <c r="Z179" s="263"/>
    </row>
    <row r="180" ht="12.75" customHeight="1">
      <c r="A180" s="263"/>
      <c r="B180" s="263"/>
      <c r="C180" s="263"/>
      <c r="D180" s="263"/>
      <c r="E180" s="263"/>
      <c r="F180" s="263"/>
      <c r="G180" s="263"/>
      <c r="H180" s="263"/>
      <c r="I180" s="263"/>
      <c r="J180" s="263"/>
      <c r="K180" s="263"/>
      <c r="L180" s="263"/>
      <c r="M180" s="263"/>
      <c r="N180" s="263"/>
      <c r="O180" s="263"/>
      <c r="P180" s="263"/>
      <c r="Q180" s="263"/>
      <c r="R180" s="263"/>
      <c r="S180" s="263"/>
      <c r="T180" s="263"/>
      <c r="U180" s="263"/>
      <c r="V180" s="263"/>
      <c r="W180" s="263"/>
      <c r="X180" s="263"/>
      <c r="Y180" s="263"/>
      <c r="Z180" s="263"/>
    </row>
    <row r="181" ht="12.75" customHeight="1">
      <c r="A181" s="263"/>
      <c r="B181" s="263"/>
      <c r="C181" s="263"/>
      <c r="D181" s="263"/>
      <c r="E181" s="263"/>
      <c r="F181" s="263"/>
      <c r="G181" s="263"/>
      <c r="H181" s="263"/>
      <c r="I181" s="263"/>
      <c r="J181" s="263"/>
      <c r="K181" s="263"/>
      <c r="L181" s="263"/>
      <c r="M181" s="263"/>
      <c r="N181" s="263"/>
      <c r="O181" s="263"/>
      <c r="P181" s="263"/>
      <c r="Q181" s="263"/>
      <c r="R181" s="263"/>
      <c r="S181" s="263"/>
      <c r="T181" s="263"/>
      <c r="U181" s="263"/>
      <c r="V181" s="263"/>
      <c r="W181" s="263"/>
      <c r="X181" s="263"/>
      <c r="Y181" s="263"/>
      <c r="Z181" s="263"/>
    </row>
    <row r="182" ht="12.75" customHeight="1">
      <c r="A182" s="263"/>
      <c r="B182" s="263"/>
      <c r="C182" s="263"/>
      <c r="D182" s="263"/>
      <c r="E182" s="263"/>
      <c r="F182" s="263"/>
      <c r="G182" s="263"/>
      <c r="H182" s="263"/>
      <c r="I182" s="263"/>
      <c r="J182" s="263"/>
      <c r="K182" s="263"/>
      <c r="L182" s="263"/>
      <c r="M182" s="263"/>
      <c r="N182" s="263"/>
      <c r="O182" s="263"/>
      <c r="P182" s="263"/>
      <c r="Q182" s="263"/>
      <c r="R182" s="263"/>
      <c r="S182" s="263"/>
      <c r="T182" s="263"/>
      <c r="U182" s="263"/>
      <c r="V182" s="263"/>
      <c r="W182" s="263"/>
      <c r="X182" s="263"/>
      <c r="Y182" s="263"/>
      <c r="Z182" s="263"/>
    </row>
    <row r="183" ht="12.75" customHeight="1">
      <c r="A183" s="263"/>
      <c r="B183" s="263"/>
      <c r="C183" s="263"/>
      <c r="D183" s="263"/>
      <c r="E183" s="263"/>
      <c r="F183" s="263"/>
      <c r="G183" s="263"/>
      <c r="H183" s="263"/>
      <c r="I183" s="263"/>
      <c r="J183" s="263"/>
      <c r="K183" s="263"/>
      <c r="L183" s="263"/>
      <c r="M183" s="263"/>
      <c r="N183" s="263"/>
      <c r="O183" s="263"/>
      <c r="P183" s="263"/>
      <c r="Q183" s="263"/>
      <c r="R183" s="263"/>
      <c r="S183" s="263"/>
      <c r="T183" s="263"/>
      <c r="U183" s="263"/>
      <c r="V183" s="263"/>
      <c r="W183" s="263"/>
      <c r="X183" s="263"/>
      <c r="Y183" s="263"/>
      <c r="Z183" s="263"/>
    </row>
    <row r="184" ht="12.75" customHeight="1">
      <c r="A184" s="263"/>
      <c r="B184" s="263"/>
      <c r="C184" s="263"/>
      <c r="D184" s="263"/>
      <c r="E184" s="263"/>
      <c r="F184" s="263"/>
      <c r="G184" s="263"/>
      <c r="H184" s="263"/>
      <c r="I184" s="263"/>
      <c r="J184" s="263"/>
      <c r="K184" s="263"/>
      <c r="L184" s="263"/>
      <c r="M184" s="263"/>
      <c r="N184" s="263"/>
      <c r="O184" s="263"/>
      <c r="P184" s="263"/>
      <c r="Q184" s="263"/>
      <c r="R184" s="263"/>
      <c r="S184" s="263"/>
      <c r="T184" s="263"/>
      <c r="U184" s="263"/>
      <c r="V184" s="263"/>
      <c r="W184" s="263"/>
      <c r="X184" s="263"/>
      <c r="Y184" s="263"/>
      <c r="Z184" s="263"/>
    </row>
    <row r="185" ht="12.75" customHeight="1">
      <c r="A185" s="263"/>
      <c r="B185" s="263"/>
      <c r="C185" s="263"/>
      <c r="D185" s="263"/>
      <c r="E185" s="263"/>
      <c r="F185" s="263"/>
      <c r="G185" s="263"/>
      <c r="H185" s="263"/>
      <c r="I185" s="263"/>
      <c r="J185" s="263"/>
      <c r="K185" s="263"/>
      <c r="L185" s="263"/>
      <c r="M185" s="263"/>
      <c r="N185" s="263"/>
      <c r="O185" s="263"/>
      <c r="P185" s="263"/>
      <c r="Q185" s="263"/>
      <c r="R185" s="263"/>
      <c r="S185" s="263"/>
      <c r="T185" s="263"/>
      <c r="U185" s="263"/>
      <c r="V185" s="263"/>
      <c r="W185" s="263"/>
      <c r="X185" s="263"/>
      <c r="Y185" s="263"/>
      <c r="Z185" s="263"/>
    </row>
    <row r="186" ht="12.75" customHeight="1">
      <c r="A186" s="263"/>
      <c r="B186" s="263"/>
      <c r="C186" s="263"/>
      <c r="D186" s="263"/>
      <c r="E186" s="263"/>
      <c r="F186" s="263"/>
      <c r="G186" s="263"/>
      <c r="H186" s="263"/>
      <c r="I186" s="263"/>
      <c r="J186" s="263"/>
      <c r="K186" s="263"/>
      <c r="L186" s="263"/>
      <c r="M186" s="263"/>
      <c r="N186" s="263"/>
      <c r="O186" s="263"/>
      <c r="P186" s="263"/>
      <c r="Q186" s="263"/>
      <c r="R186" s="263"/>
      <c r="S186" s="263"/>
      <c r="T186" s="263"/>
      <c r="U186" s="263"/>
      <c r="V186" s="263"/>
      <c r="W186" s="263"/>
      <c r="X186" s="263"/>
      <c r="Y186" s="263"/>
      <c r="Z186" s="263"/>
    </row>
    <row r="187" ht="12.75" customHeight="1">
      <c r="A187" s="263"/>
      <c r="B187" s="263"/>
      <c r="C187" s="263"/>
      <c r="D187" s="263"/>
      <c r="E187" s="263"/>
      <c r="F187" s="263"/>
      <c r="G187" s="263"/>
      <c r="H187" s="263"/>
      <c r="I187" s="263"/>
      <c r="J187" s="263"/>
      <c r="K187" s="263"/>
      <c r="L187" s="263"/>
      <c r="M187" s="263"/>
      <c r="N187" s="263"/>
      <c r="O187" s="263"/>
      <c r="P187" s="263"/>
      <c r="Q187" s="263"/>
      <c r="R187" s="263"/>
      <c r="S187" s="263"/>
      <c r="T187" s="263"/>
      <c r="U187" s="263"/>
      <c r="V187" s="263"/>
      <c r="W187" s="263"/>
      <c r="X187" s="263"/>
      <c r="Y187" s="263"/>
      <c r="Z187" s="263"/>
    </row>
    <row r="188" ht="12.75" customHeight="1">
      <c r="A188" s="263"/>
      <c r="B188" s="263"/>
      <c r="C188" s="263"/>
      <c r="D188" s="263"/>
      <c r="E188" s="263"/>
      <c r="F188" s="263"/>
      <c r="G188" s="263"/>
      <c r="H188" s="263"/>
      <c r="I188" s="263"/>
      <c r="J188" s="263"/>
      <c r="K188" s="263"/>
      <c r="L188" s="263"/>
      <c r="M188" s="263"/>
      <c r="N188" s="263"/>
      <c r="O188" s="263"/>
      <c r="P188" s="263"/>
      <c r="Q188" s="263"/>
      <c r="R188" s="263"/>
      <c r="S188" s="263"/>
      <c r="T188" s="263"/>
      <c r="U188" s="263"/>
      <c r="V188" s="263"/>
      <c r="W188" s="263"/>
      <c r="X188" s="263"/>
      <c r="Y188" s="263"/>
      <c r="Z188" s="263"/>
    </row>
    <row r="189" ht="12.75" customHeight="1">
      <c r="A189" s="263"/>
      <c r="B189" s="263"/>
      <c r="C189" s="263"/>
      <c r="D189" s="263"/>
      <c r="E189" s="263"/>
      <c r="F189" s="263"/>
      <c r="G189" s="263"/>
      <c r="H189" s="263"/>
      <c r="I189" s="263"/>
      <c r="J189" s="263"/>
      <c r="K189" s="263"/>
      <c r="L189" s="263"/>
      <c r="M189" s="263"/>
      <c r="N189" s="263"/>
      <c r="O189" s="263"/>
      <c r="P189" s="263"/>
      <c r="Q189" s="263"/>
      <c r="R189" s="263"/>
      <c r="S189" s="263"/>
      <c r="T189" s="263"/>
      <c r="U189" s="263"/>
      <c r="V189" s="263"/>
      <c r="W189" s="263"/>
      <c r="X189" s="263"/>
      <c r="Y189" s="263"/>
      <c r="Z189" s="263"/>
    </row>
    <row r="190" ht="12.75" customHeight="1">
      <c r="A190" s="263"/>
      <c r="B190" s="263"/>
      <c r="C190" s="263"/>
      <c r="D190" s="263"/>
      <c r="E190" s="263"/>
      <c r="F190" s="263"/>
      <c r="G190" s="263"/>
      <c r="H190" s="263"/>
      <c r="I190" s="263"/>
      <c r="J190" s="263"/>
      <c r="K190" s="263"/>
      <c r="L190" s="263"/>
      <c r="M190" s="263"/>
      <c r="N190" s="263"/>
      <c r="O190" s="263"/>
      <c r="P190" s="263"/>
      <c r="Q190" s="263"/>
      <c r="R190" s="263"/>
      <c r="S190" s="263"/>
      <c r="T190" s="263"/>
      <c r="U190" s="263"/>
      <c r="V190" s="263"/>
      <c r="W190" s="263"/>
      <c r="X190" s="263"/>
      <c r="Y190" s="263"/>
      <c r="Z190" s="263"/>
    </row>
    <row r="191" ht="12.75" customHeight="1">
      <c r="A191" s="263"/>
      <c r="B191" s="263"/>
      <c r="C191" s="263"/>
      <c r="D191" s="263"/>
      <c r="E191" s="263"/>
      <c r="F191" s="263"/>
      <c r="G191" s="263"/>
      <c r="H191" s="263"/>
      <c r="I191" s="263"/>
      <c r="J191" s="263"/>
      <c r="K191" s="263"/>
      <c r="L191" s="263"/>
      <c r="M191" s="263"/>
      <c r="N191" s="263"/>
      <c r="O191" s="263"/>
      <c r="P191" s="263"/>
      <c r="Q191" s="263"/>
      <c r="R191" s="263"/>
      <c r="S191" s="263"/>
      <c r="T191" s="263"/>
      <c r="U191" s="263"/>
      <c r="V191" s="263"/>
      <c r="W191" s="263"/>
      <c r="X191" s="263"/>
      <c r="Y191" s="263"/>
      <c r="Z191" s="263"/>
    </row>
    <row r="192" ht="12.75" customHeight="1">
      <c r="A192" s="263"/>
      <c r="B192" s="263"/>
      <c r="C192" s="263"/>
      <c r="D192" s="263"/>
      <c r="E192" s="263"/>
      <c r="F192" s="263"/>
      <c r="G192" s="263"/>
      <c r="H192" s="263"/>
      <c r="I192" s="263"/>
      <c r="J192" s="263"/>
      <c r="K192" s="263"/>
      <c r="L192" s="263"/>
      <c r="M192" s="263"/>
      <c r="N192" s="263"/>
      <c r="O192" s="263"/>
      <c r="P192" s="263"/>
      <c r="Q192" s="263"/>
      <c r="R192" s="263"/>
      <c r="S192" s="263"/>
      <c r="T192" s="263"/>
      <c r="U192" s="263"/>
      <c r="V192" s="263"/>
      <c r="W192" s="263"/>
      <c r="X192" s="263"/>
      <c r="Y192" s="263"/>
      <c r="Z192" s="263"/>
    </row>
    <row r="193" ht="12.75" customHeight="1">
      <c r="A193" s="263"/>
      <c r="B193" s="263"/>
      <c r="C193" s="263"/>
      <c r="D193" s="263"/>
      <c r="E193" s="263"/>
      <c r="F193" s="263"/>
      <c r="G193" s="263"/>
      <c r="H193" s="263"/>
      <c r="I193" s="263"/>
      <c r="J193" s="263"/>
      <c r="K193" s="263"/>
      <c r="L193" s="263"/>
      <c r="M193" s="263"/>
      <c r="N193" s="263"/>
      <c r="O193" s="263"/>
      <c r="P193" s="263"/>
      <c r="Q193" s="263"/>
      <c r="R193" s="263"/>
      <c r="S193" s="263"/>
      <c r="T193" s="263"/>
      <c r="U193" s="263"/>
      <c r="V193" s="263"/>
      <c r="W193" s="263"/>
      <c r="X193" s="263"/>
      <c r="Y193" s="263"/>
      <c r="Z193" s="263"/>
    </row>
    <row r="194" ht="12.75" customHeight="1">
      <c r="A194" s="263"/>
      <c r="B194" s="263"/>
      <c r="C194" s="263"/>
      <c r="D194" s="263"/>
      <c r="E194" s="263"/>
      <c r="F194" s="263"/>
      <c r="G194" s="263"/>
      <c r="H194" s="263"/>
      <c r="I194" s="263"/>
      <c r="J194" s="263"/>
      <c r="K194" s="263"/>
      <c r="L194" s="263"/>
      <c r="M194" s="263"/>
      <c r="N194" s="263"/>
      <c r="O194" s="263"/>
      <c r="P194" s="263"/>
      <c r="Q194" s="263"/>
      <c r="R194" s="263"/>
      <c r="S194" s="263"/>
      <c r="T194" s="263"/>
      <c r="U194" s="263"/>
      <c r="V194" s="263"/>
      <c r="W194" s="263"/>
      <c r="X194" s="263"/>
      <c r="Y194" s="263"/>
      <c r="Z194" s="263"/>
    </row>
    <row r="195" ht="12.75" customHeight="1">
      <c r="A195" s="263"/>
      <c r="B195" s="263"/>
      <c r="C195" s="263"/>
      <c r="D195" s="263"/>
      <c r="E195" s="263"/>
      <c r="F195" s="263"/>
      <c r="G195" s="263"/>
      <c r="H195" s="263"/>
      <c r="I195" s="263"/>
      <c r="J195" s="263"/>
      <c r="K195" s="263"/>
      <c r="L195" s="263"/>
      <c r="M195" s="263"/>
      <c r="N195" s="263"/>
      <c r="O195" s="263"/>
      <c r="P195" s="263"/>
      <c r="Q195" s="263"/>
      <c r="R195" s="263"/>
      <c r="S195" s="263"/>
      <c r="T195" s="263"/>
      <c r="U195" s="263"/>
      <c r="V195" s="263"/>
      <c r="W195" s="263"/>
      <c r="X195" s="263"/>
      <c r="Y195" s="263"/>
      <c r="Z195" s="263"/>
    </row>
    <row r="196" ht="12.75" customHeight="1">
      <c r="A196" s="263"/>
      <c r="B196" s="263"/>
      <c r="C196" s="263"/>
      <c r="D196" s="263"/>
      <c r="E196" s="263"/>
      <c r="F196" s="263"/>
      <c r="G196" s="263"/>
      <c r="H196" s="263"/>
      <c r="I196" s="263"/>
      <c r="J196" s="263"/>
      <c r="K196" s="263"/>
      <c r="L196" s="263"/>
      <c r="M196" s="263"/>
      <c r="N196" s="263"/>
      <c r="O196" s="263"/>
      <c r="P196" s="263"/>
      <c r="Q196" s="263"/>
      <c r="R196" s="263"/>
      <c r="S196" s="263"/>
      <c r="T196" s="263"/>
      <c r="U196" s="263"/>
      <c r="V196" s="263"/>
      <c r="W196" s="263"/>
      <c r="X196" s="263"/>
      <c r="Y196" s="263"/>
      <c r="Z196" s="263"/>
    </row>
    <row r="197" ht="12.75" customHeight="1">
      <c r="A197" s="263"/>
      <c r="B197" s="263"/>
      <c r="C197" s="263"/>
      <c r="D197" s="263"/>
      <c r="E197" s="263"/>
      <c r="F197" s="263"/>
      <c r="G197" s="263"/>
      <c r="H197" s="263"/>
      <c r="I197" s="263"/>
      <c r="J197" s="263"/>
      <c r="K197" s="263"/>
      <c r="L197" s="263"/>
      <c r="M197" s="263"/>
      <c r="N197" s="263"/>
      <c r="O197" s="263"/>
      <c r="P197" s="263"/>
      <c r="Q197" s="263"/>
      <c r="R197" s="263"/>
      <c r="S197" s="263"/>
      <c r="T197" s="263"/>
      <c r="U197" s="263"/>
      <c r="V197" s="263"/>
      <c r="W197" s="263"/>
      <c r="X197" s="263"/>
      <c r="Y197" s="263"/>
      <c r="Z197" s="263"/>
    </row>
    <row r="198" ht="12.75" customHeight="1">
      <c r="A198" s="263"/>
      <c r="B198" s="263"/>
      <c r="C198" s="263"/>
      <c r="D198" s="263"/>
      <c r="E198" s="263"/>
      <c r="F198" s="263"/>
      <c r="G198" s="263"/>
      <c r="H198" s="263"/>
      <c r="I198" s="263"/>
      <c r="J198" s="263"/>
      <c r="K198" s="263"/>
      <c r="L198" s="263"/>
      <c r="M198" s="263"/>
      <c r="N198" s="263"/>
      <c r="O198" s="263"/>
      <c r="P198" s="263"/>
      <c r="Q198" s="263"/>
      <c r="R198" s="263"/>
      <c r="S198" s="263"/>
      <c r="T198" s="263"/>
      <c r="U198" s="263"/>
      <c r="V198" s="263"/>
      <c r="W198" s="263"/>
      <c r="X198" s="263"/>
      <c r="Y198" s="263"/>
      <c r="Z198" s="263"/>
    </row>
    <row r="199" ht="12.75" customHeight="1">
      <c r="A199" s="263"/>
      <c r="B199" s="263"/>
      <c r="C199" s="263"/>
      <c r="D199" s="263"/>
      <c r="E199" s="263"/>
      <c r="F199" s="263"/>
      <c r="G199" s="263"/>
      <c r="H199" s="263"/>
      <c r="I199" s="263"/>
      <c r="J199" s="263"/>
      <c r="K199" s="263"/>
      <c r="L199" s="263"/>
      <c r="M199" s="263"/>
      <c r="N199" s="263"/>
      <c r="O199" s="263"/>
      <c r="P199" s="263"/>
      <c r="Q199" s="263"/>
      <c r="R199" s="263"/>
      <c r="S199" s="263"/>
      <c r="T199" s="263"/>
      <c r="U199" s="263"/>
      <c r="V199" s="263"/>
      <c r="W199" s="263"/>
      <c r="X199" s="263"/>
      <c r="Y199" s="263"/>
      <c r="Z199" s="263"/>
    </row>
    <row r="200" ht="12.75" customHeight="1">
      <c r="A200" s="263"/>
      <c r="B200" s="263"/>
      <c r="C200" s="263"/>
      <c r="D200" s="263"/>
      <c r="E200" s="263"/>
      <c r="F200" s="263"/>
      <c r="G200" s="263"/>
      <c r="H200" s="263"/>
      <c r="I200" s="263"/>
      <c r="J200" s="263"/>
      <c r="K200" s="263"/>
      <c r="L200" s="263"/>
      <c r="M200" s="263"/>
      <c r="N200" s="263"/>
      <c r="O200" s="263"/>
      <c r="P200" s="263"/>
      <c r="Q200" s="263"/>
      <c r="R200" s="263"/>
      <c r="S200" s="263"/>
      <c r="T200" s="263"/>
      <c r="U200" s="263"/>
      <c r="V200" s="263"/>
      <c r="W200" s="263"/>
      <c r="X200" s="263"/>
      <c r="Y200" s="263"/>
      <c r="Z200" s="263"/>
    </row>
    <row r="201" ht="12.75" customHeight="1">
      <c r="A201" s="263"/>
      <c r="B201" s="263"/>
      <c r="C201" s="263"/>
      <c r="D201" s="263"/>
      <c r="E201" s="263"/>
      <c r="F201" s="263"/>
      <c r="G201" s="263"/>
      <c r="H201" s="263"/>
      <c r="I201" s="263"/>
      <c r="J201" s="263"/>
      <c r="K201" s="263"/>
      <c r="L201" s="263"/>
      <c r="M201" s="263"/>
      <c r="N201" s="263"/>
      <c r="O201" s="263"/>
      <c r="P201" s="263"/>
      <c r="Q201" s="263"/>
      <c r="R201" s="263"/>
      <c r="S201" s="263"/>
      <c r="T201" s="263"/>
      <c r="U201" s="263"/>
      <c r="V201" s="263"/>
      <c r="W201" s="263"/>
      <c r="X201" s="263"/>
      <c r="Y201" s="263"/>
      <c r="Z201" s="263"/>
    </row>
    <row r="202" ht="12.75" customHeight="1">
      <c r="A202" s="263"/>
      <c r="B202" s="263"/>
      <c r="C202" s="263"/>
      <c r="D202" s="263"/>
      <c r="E202" s="263"/>
      <c r="F202" s="263"/>
      <c r="G202" s="263"/>
      <c r="H202" s="263"/>
      <c r="I202" s="263"/>
      <c r="J202" s="263"/>
      <c r="K202" s="263"/>
      <c r="L202" s="263"/>
      <c r="M202" s="263"/>
      <c r="N202" s="263"/>
      <c r="O202" s="263"/>
      <c r="P202" s="263"/>
      <c r="Q202" s="263"/>
      <c r="R202" s="263"/>
      <c r="S202" s="263"/>
      <c r="T202" s="263"/>
      <c r="U202" s="263"/>
      <c r="V202" s="263"/>
      <c r="W202" s="263"/>
      <c r="X202" s="263"/>
      <c r="Y202" s="263"/>
      <c r="Z202" s="263"/>
    </row>
    <row r="203" ht="12.75" customHeight="1">
      <c r="A203" s="263"/>
      <c r="B203" s="263"/>
      <c r="C203" s="263"/>
      <c r="D203" s="263"/>
      <c r="E203" s="263"/>
      <c r="F203" s="263"/>
      <c r="G203" s="263"/>
      <c r="H203" s="263"/>
      <c r="I203" s="263"/>
      <c r="J203" s="263"/>
      <c r="K203" s="263"/>
      <c r="L203" s="263"/>
      <c r="M203" s="263"/>
      <c r="N203" s="263"/>
      <c r="O203" s="263"/>
      <c r="P203" s="263"/>
      <c r="Q203" s="263"/>
      <c r="R203" s="263"/>
      <c r="S203" s="263"/>
      <c r="T203" s="263"/>
      <c r="U203" s="263"/>
      <c r="V203" s="263"/>
      <c r="W203" s="263"/>
      <c r="X203" s="263"/>
      <c r="Y203" s="263"/>
      <c r="Z203" s="263"/>
    </row>
    <row r="204" ht="12.75" customHeight="1">
      <c r="A204" s="263"/>
      <c r="B204" s="263"/>
      <c r="C204" s="263"/>
      <c r="D204" s="263"/>
      <c r="E204" s="263"/>
      <c r="F204" s="263"/>
      <c r="G204" s="263"/>
      <c r="H204" s="263"/>
      <c r="I204" s="263"/>
      <c r="J204" s="263"/>
      <c r="K204" s="263"/>
      <c r="L204" s="263"/>
      <c r="M204" s="263"/>
      <c r="N204" s="263"/>
      <c r="O204" s="263"/>
      <c r="P204" s="263"/>
      <c r="Q204" s="263"/>
      <c r="R204" s="263"/>
      <c r="S204" s="263"/>
      <c r="T204" s="263"/>
      <c r="U204" s="263"/>
      <c r="V204" s="263"/>
      <c r="W204" s="263"/>
      <c r="X204" s="263"/>
      <c r="Y204" s="263"/>
      <c r="Z204" s="263"/>
    </row>
    <row r="205" ht="12.75" customHeight="1">
      <c r="A205" s="263"/>
      <c r="B205" s="263"/>
      <c r="C205" s="263"/>
      <c r="D205" s="263"/>
      <c r="E205" s="263"/>
      <c r="F205" s="263"/>
      <c r="G205" s="263"/>
      <c r="H205" s="263"/>
      <c r="I205" s="263"/>
      <c r="J205" s="263"/>
      <c r="K205" s="263"/>
      <c r="L205" s="263"/>
      <c r="M205" s="263"/>
      <c r="N205" s="263"/>
      <c r="O205" s="263"/>
      <c r="P205" s="263"/>
      <c r="Q205" s="263"/>
      <c r="R205" s="263"/>
      <c r="S205" s="263"/>
      <c r="T205" s="263"/>
      <c r="U205" s="263"/>
      <c r="V205" s="263"/>
      <c r="W205" s="263"/>
      <c r="X205" s="263"/>
      <c r="Y205" s="263"/>
      <c r="Z205" s="263"/>
    </row>
    <row r="206" ht="12.75" customHeight="1">
      <c r="A206" s="263"/>
      <c r="B206" s="263"/>
      <c r="C206" s="263"/>
      <c r="D206" s="263"/>
      <c r="E206" s="263"/>
      <c r="F206" s="263"/>
      <c r="G206" s="263"/>
      <c r="H206" s="263"/>
      <c r="I206" s="263"/>
      <c r="J206" s="263"/>
      <c r="K206" s="263"/>
      <c r="L206" s="263"/>
      <c r="M206" s="263"/>
      <c r="N206" s="263"/>
      <c r="O206" s="263"/>
      <c r="P206" s="263"/>
      <c r="Q206" s="263"/>
      <c r="R206" s="263"/>
      <c r="S206" s="263"/>
      <c r="T206" s="263"/>
      <c r="U206" s="263"/>
      <c r="V206" s="263"/>
      <c r="W206" s="263"/>
      <c r="X206" s="263"/>
      <c r="Y206" s="263"/>
      <c r="Z206" s="263"/>
    </row>
    <row r="207" ht="12.75" customHeight="1">
      <c r="A207" s="263"/>
      <c r="B207" s="263"/>
      <c r="C207" s="263"/>
      <c r="D207" s="263"/>
      <c r="E207" s="263"/>
      <c r="F207" s="263"/>
      <c r="G207" s="263"/>
      <c r="H207" s="263"/>
      <c r="I207" s="263"/>
      <c r="J207" s="263"/>
      <c r="K207" s="263"/>
      <c r="L207" s="263"/>
      <c r="M207" s="263"/>
      <c r="N207" s="263"/>
      <c r="O207" s="263"/>
      <c r="P207" s="263"/>
      <c r="Q207" s="263"/>
      <c r="R207" s="263"/>
      <c r="S207" s="263"/>
      <c r="T207" s="263"/>
      <c r="U207" s="263"/>
      <c r="V207" s="263"/>
      <c r="W207" s="263"/>
      <c r="X207" s="263"/>
      <c r="Y207" s="263"/>
      <c r="Z207" s="263"/>
    </row>
    <row r="208" ht="12.75" customHeight="1">
      <c r="A208" s="263"/>
      <c r="B208" s="263"/>
      <c r="C208" s="263"/>
      <c r="D208" s="263"/>
      <c r="E208" s="263"/>
      <c r="F208" s="263"/>
      <c r="G208" s="263"/>
      <c r="H208" s="263"/>
      <c r="I208" s="263"/>
      <c r="J208" s="263"/>
      <c r="K208" s="263"/>
      <c r="L208" s="263"/>
      <c r="M208" s="263"/>
      <c r="N208" s="263"/>
      <c r="O208" s="263"/>
      <c r="P208" s="263"/>
      <c r="Q208" s="263"/>
      <c r="R208" s="263"/>
      <c r="S208" s="263"/>
      <c r="T208" s="263"/>
      <c r="U208" s="263"/>
      <c r="V208" s="263"/>
      <c r="W208" s="263"/>
      <c r="X208" s="263"/>
      <c r="Y208" s="263"/>
      <c r="Z208" s="263"/>
    </row>
    <row r="209" ht="12.75" customHeight="1">
      <c r="A209" s="263"/>
      <c r="B209" s="263"/>
      <c r="C209" s="263"/>
      <c r="D209" s="263"/>
      <c r="E209" s="263"/>
      <c r="F209" s="263"/>
      <c r="G209" s="263"/>
      <c r="H209" s="263"/>
      <c r="I209" s="263"/>
      <c r="J209" s="263"/>
      <c r="K209" s="263"/>
      <c r="L209" s="263"/>
      <c r="M209" s="263"/>
      <c r="N209" s="263"/>
      <c r="O209" s="263"/>
      <c r="P209" s="263"/>
      <c r="Q209" s="263"/>
      <c r="R209" s="263"/>
      <c r="S209" s="263"/>
      <c r="T209" s="263"/>
      <c r="U209" s="263"/>
      <c r="V209" s="263"/>
      <c r="W209" s="263"/>
      <c r="X209" s="263"/>
      <c r="Y209" s="263"/>
      <c r="Z209" s="263"/>
    </row>
    <row r="210" ht="12.75" customHeight="1">
      <c r="A210" s="263"/>
      <c r="B210" s="263"/>
      <c r="C210" s="263"/>
      <c r="D210" s="263"/>
      <c r="E210" s="263"/>
      <c r="F210" s="263"/>
      <c r="G210" s="263"/>
      <c r="H210" s="263"/>
      <c r="I210" s="263"/>
      <c r="J210" s="263"/>
      <c r="K210" s="263"/>
      <c r="L210" s="263"/>
      <c r="M210" s="263"/>
      <c r="N210" s="263"/>
      <c r="O210" s="263"/>
      <c r="P210" s="263"/>
      <c r="Q210" s="263"/>
      <c r="R210" s="263"/>
      <c r="S210" s="263"/>
      <c r="T210" s="263"/>
      <c r="U210" s="263"/>
      <c r="V210" s="263"/>
      <c r="W210" s="263"/>
      <c r="X210" s="263"/>
      <c r="Y210" s="263"/>
      <c r="Z210" s="263"/>
    </row>
    <row r="211" ht="12.75" customHeight="1">
      <c r="A211" s="263"/>
      <c r="B211" s="263"/>
      <c r="C211" s="263"/>
      <c r="D211" s="263"/>
      <c r="E211" s="263"/>
      <c r="F211" s="263"/>
      <c r="G211" s="263"/>
      <c r="H211" s="263"/>
      <c r="I211" s="263"/>
      <c r="J211" s="263"/>
      <c r="K211" s="263"/>
      <c r="L211" s="263"/>
      <c r="M211" s="263"/>
      <c r="N211" s="263"/>
      <c r="O211" s="263"/>
      <c r="P211" s="263"/>
      <c r="Q211" s="263"/>
      <c r="R211" s="263"/>
      <c r="S211" s="263"/>
      <c r="T211" s="263"/>
      <c r="U211" s="263"/>
      <c r="V211" s="263"/>
      <c r="W211" s="263"/>
      <c r="X211" s="263"/>
      <c r="Y211" s="263"/>
      <c r="Z211" s="263"/>
    </row>
    <row r="212" ht="12.75" customHeight="1">
      <c r="A212" s="263"/>
      <c r="B212" s="263"/>
      <c r="C212" s="263"/>
      <c r="D212" s="263"/>
      <c r="E212" s="263"/>
      <c r="F212" s="263"/>
      <c r="G212" s="263"/>
      <c r="H212" s="263"/>
      <c r="I212" s="263"/>
      <c r="J212" s="263"/>
      <c r="K212" s="263"/>
      <c r="L212" s="263"/>
      <c r="M212" s="263"/>
      <c r="N212" s="263"/>
      <c r="O212" s="263"/>
      <c r="P212" s="263"/>
      <c r="Q212" s="263"/>
      <c r="R212" s="263"/>
      <c r="S212" s="263"/>
      <c r="T212" s="263"/>
      <c r="U212" s="263"/>
      <c r="V212" s="263"/>
      <c r="W212" s="263"/>
      <c r="X212" s="263"/>
      <c r="Y212" s="263"/>
      <c r="Z212" s="263"/>
    </row>
    <row r="213" ht="12.75" customHeight="1">
      <c r="A213" s="263"/>
      <c r="B213" s="263"/>
      <c r="C213" s="263"/>
      <c r="D213" s="263"/>
      <c r="E213" s="263"/>
      <c r="F213" s="263"/>
      <c r="G213" s="263"/>
      <c r="H213" s="263"/>
      <c r="I213" s="263"/>
      <c r="J213" s="263"/>
      <c r="K213" s="263"/>
      <c r="L213" s="263"/>
      <c r="M213" s="263"/>
      <c r="N213" s="263"/>
      <c r="O213" s="263"/>
      <c r="P213" s="263"/>
      <c r="Q213" s="263"/>
      <c r="R213" s="263"/>
      <c r="S213" s="263"/>
      <c r="T213" s="263"/>
      <c r="U213" s="263"/>
      <c r="V213" s="263"/>
      <c r="W213" s="263"/>
      <c r="X213" s="263"/>
      <c r="Y213" s="263"/>
      <c r="Z213" s="263"/>
    </row>
    <row r="214" ht="12.75" customHeight="1">
      <c r="A214" s="263"/>
      <c r="B214" s="263"/>
      <c r="C214" s="263"/>
      <c r="D214" s="263"/>
      <c r="E214" s="263"/>
      <c r="F214" s="263"/>
      <c r="G214" s="263"/>
      <c r="H214" s="263"/>
      <c r="I214" s="263"/>
      <c r="J214" s="263"/>
      <c r="K214" s="263"/>
      <c r="L214" s="263"/>
      <c r="M214" s="263"/>
      <c r="N214" s="263"/>
      <c r="O214" s="263"/>
      <c r="P214" s="263"/>
      <c r="Q214" s="263"/>
      <c r="R214" s="263"/>
      <c r="S214" s="263"/>
      <c r="T214" s="263"/>
      <c r="U214" s="263"/>
      <c r="V214" s="263"/>
      <c r="W214" s="263"/>
      <c r="X214" s="263"/>
      <c r="Y214" s="263"/>
      <c r="Z214" s="263"/>
    </row>
    <row r="215" ht="12.75" customHeight="1">
      <c r="A215" s="263"/>
      <c r="B215" s="263"/>
      <c r="C215" s="263"/>
      <c r="D215" s="263"/>
      <c r="E215" s="263"/>
      <c r="F215" s="263"/>
      <c r="G215" s="263"/>
      <c r="H215" s="263"/>
      <c r="I215" s="263"/>
      <c r="J215" s="263"/>
      <c r="K215" s="263"/>
      <c r="L215" s="263"/>
      <c r="M215" s="263"/>
      <c r="N215" s="263"/>
      <c r="O215" s="263"/>
      <c r="P215" s="263"/>
      <c r="Q215" s="263"/>
      <c r="R215" s="263"/>
      <c r="S215" s="263"/>
      <c r="T215" s="263"/>
      <c r="U215" s="263"/>
      <c r="V215" s="263"/>
      <c r="W215" s="263"/>
      <c r="X215" s="263"/>
      <c r="Y215" s="263"/>
      <c r="Z215" s="263"/>
    </row>
    <row r="216" ht="12.75" customHeight="1">
      <c r="A216" s="263"/>
      <c r="B216" s="263"/>
      <c r="C216" s="263"/>
      <c r="D216" s="263"/>
      <c r="E216" s="263"/>
      <c r="F216" s="263"/>
      <c r="G216" s="263"/>
      <c r="H216" s="263"/>
      <c r="I216" s="263"/>
      <c r="J216" s="263"/>
      <c r="K216" s="263"/>
      <c r="L216" s="263"/>
      <c r="M216" s="263"/>
      <c r="N216" s="263"/>
      <c r="O216" s="263"/>
      <c r="P216" s="263"/>
      <c r="Q216" s="263"/>
      <c r="R216" s="263"/>
      <c r="S216" s="263"/>
      <c r="T216" s="263"/>
      <c r="U216" s="263"/>
      <c r="V216" s="263"/>
      <c r="W216" s="263"/>
      <c r="X216" s="263"/>
      <c r="Y216" s="263"/>
      <c r="Z216" s="263"/>
    </row>
    <row r="217" ht="12.75" customHeight="1">
      <c r="A217" s="263"/>
      <c r="B217" s="263"/>
      <c r="C217" s="263"/>
      <c r="D217" s="263"/>
      <c r="E217" s="263"/>
      <c r="F217" s="263"/>
      <c r="G217" s="263"/>
      <c r="H217" s="263"/>
      <c r="I217" s="263"/>
      <c r="J217" s="263"/>
      <c r="K217" s="263"/>
      <c r="L217" s="263"/>
      <c r="M217" s="263"/>
      <c r="N217" s="263"/>
      <c r="O217" s="263"/>
      <c r="P217" s="263"/>
      <c r="Q217" s="263"/>
      <c r="R217" s="263"/>
      <c r="S217" s="263"/>
      <c r="T217" s="263"/>
      <c r="U217" s="263"/>
      <c r="V217" s="263"/>
      <c r="W217" s="263"/>
      <c r="X217" s="263"/>
      <c r="Y217" s="263"/>
      <c r="Z217" s="263"/>
    </row>
    <row r="218" ht="12.75" customHeight="1">
      <c r="A218" s="263"/>
      <c r="B218" s="263"/>
      <c r="C218" s="263"/>
      <c r="D218" s="263"/>
      <c r="E218" s="263"/>
      <c r="F218" s="263"/>
      <c r="G218" s="263"/>
      <c r="H218" s="263"/>
      <c r="I218" s="263"/>
      <c r="J218" s="263"/>
      <c r="K218" s="263"/>
      <c r="L218" s="263"/>
      <c r="M218" s="263"/>
      <c r="N218" s="263"/>
      <c r="O218" s="263"/>
      <c r="P218" s="263"/>
      <c r="Q218" s="263"/>
      <c r="R218" s="263"/>
      <c r="S218" s="263"/>
      <c r="T218" s="263"/>
      <c r="U218" s="263"/>
      <c r="V218" s="263"/>
      <c r="W218" s="263"/>
      <c r="X218" s="263"/>
      <c r="Y218" s="263"/>
      <c r="Z218" s="263"/>
    </row>
    <row r="219" ht="12.75" customHeight="1">
      <c r="A219" s="263"/>
      <c r="B219" s="263"/>
      <c r="C219" s="263"/>
      <c r="D219" s="263"/>
      <c r="E219" s="263"/>
      <c r="F219" s="263"/>
      <c r="G219" s="263"/>
      <c r="H219" s="263"/>
      <c r="I219" s="263"/>
      <c r="J219" s="263"/>
      <c r="K219" s="263"/>
      <c r="L219" s="263"/>
      <c r="M219" s="263"/>
      <c r="N219" s="263"/>
      <c r="O219" s="263"/>
      <c r="P219" s="263"/>
      <c r="Q219" s="263"/>
      <c r="R219" s="263"/>
      <c r="S219" s="263"/>
      <c r="T219" s="263"/>
      <c r="U219" s="263"/>
      <c r="V219" s="263"/>
      <c r="W219" s="263"/>
      <c r="X219" s="263"/>
      <c r="Y219" s="263"/>
      <c r="Z219" s="263"/>
    </row>
    <row r="220" ht="12.75" customHeight="1">
      <c r="A220" s="263"/>
      <c r="B220" s="263"/>
      <c r="C220" s="263"/>
      <c r="D220" s="263"/>
      <c r="E220" s="263"/>
      <c r="F220" s="263"/>
      <c r="G220" s="263"/>
      <c r="H220" s="263"/>
      <c r="I220" s="263"/>
      <c r="J220" s="263"/>
      <c r="K220" s="263"/>
      <c r="L220" s="263"/>
      <c r="M220" s="263"/>
      <c r="N220" s="263"/>
      <c r="O220" s="263"/>
      <c r="P220" s="263"/>
      <c r="Q220" s="263"/>
      <c r="R220" s="263"/>
      <c r="S220" s="263"/>
      <c r="T220" s="263"/>
      <c r="U220" s="263"/>
      <c r="V220" s="263"/>
      <c r="W220" s="263"/>
      <c r="X220" s="263"/>
      <c r="Y220" s="263"/>
      <c r="Z220" s="26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M1:O3"/>
  </mergeCells>
  <dataValidations>
    <dataValidation type="list" allowBlank="1" showInputMessage="1" showErrorMessage="1" prompt=" - " sqref="K2">
      <formula1>bill.dc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