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blumkaitis-bosankic/Desktop/Simulation Dataset DemPoRT vs HH_Dementia/Model inputs/"/>
    </mc:Choice>
  </mc:AlternateContent>
  <xr:revisionPtr revIDLastSave="0" documentId="13_ncr:1_{1535909C-F000-9342-BC03-ADD3D4316FF3}" xr6:coauthVersionLast="47" xr6:coauthVersionMax="47" xr10:uidLastSave="{00000000-0000-0000-0000-000000000000}"/>
  <bookViews>
    <workbookView xWindow="520" yWindow="820" windowWidth="20640" windowHeight="17480" xr2:uid="{6D95CC32-5396-DF40-9E6C-D31C8E835295}"/>
  </bookViews>
  <sheets>
    <sheet name="Sheet1" sheetId="1" r:id="rId1"/>
    <sheet name="Inputs" sheetId="3" r:id="rId2"/>
    <sheet name="Calcula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E9" i="4"/>
  <c r="E10" i="4"/>
  <c r="G10" i="4"/>
  <c r="G9" i="4"/>
  <c r="A2" i="4"/>
  <c r="B2" i="4"/>
  <c r="C2" i="4"/>
  <c r="D2" i="4"/>
  <c r="E2" i="4"/>
  <c r="F2" i="4"/>
  <c r="H2" i="4"/>
  <c r="G4" i="4" s="1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A5" i="4"/>
  <c r="B5" i="4"/>
  <c r="C5" i="4"/>
  <c r="D5" i="4"/>
  <c r="E5" i="4"/>
  <c r="F5" i="4" s="1"/>
  <c r="G2" i="4" l="1"/>
  <c r="G5" i="4"/>
  <c r="H4" i="4" l="1"/>
  <c r="I4" i="4" l="1"/>
  <c r="I3" i="4"/>
  <c r="I2" i="4"/>
  <c r="I5" i="4"/>
</calcChain>
</file>

<file path=xl/sharedStrings.xml><?xml version="1.0" encoding="utf-8"?>
<sst xmlns="http://schemas.openxmlformats.org/spreadsheetml/2006/main" count="737" uniqueCount="130">
  <si>
    <t>Factor</t>
  </si>
  <si>
    <t>Question</t>
  </si>
  <si>
    <t>Answer</t>
  </si>
  <si>
    <t>MinValue</t>
  </si>
  <si>
    <t>MaxValue</t>
  </si>
  <si>
    <t>Sex</t>
  </si>
  <si>
    <t>Prevalence (0-1)</t>
  </si>
  <si>
    <t>Relative risk</t>
  </si>
  <si>
    <t>Do you smoke cigarettes?</t>
  </si>
  <si>
    <t>Current</t>
  </si>
  <si>
    <t>Never</t>
  </si>
  <si>
    <t>Female</t>
  </si>
  <si>
    <t>Male</t>
  </si>
  <si>
    <t>NA</t>
  </si>
  <si>
    <t>Have you been diagnosed with coronary heart disease?</t>
  </si>
  <si>
    <t>No</t>
  </si>
  <si>
    <t>Yes</t>
  </si>
  <si>
    <t>Have you been diagnosed with Major Depressive Disorder?</t>
  </si>
  <si>
    <t>Diabetes</t>
  </si>
  <si>
    <t>Have you been diagnosed with Diabetes?</t>
  </si>
  <si>
    <t>Education</t>
  </si>
  <si>
    <t>How many years of education have you had?</t>
  </si>
  <si>
    <t>BMI</t>
  </si>
  <si>
    <t>What is your BMI (weight/height)?</t>
  </si>
  <si>
    <t>Do you have hypertension?</t>
  </si>
  <si>
    <t>What is your age?</t>
  </si>
  <si>
    <t>Stroke</t>
  </si>
  <si>
    <t>Do you have a history of stroke?</t>
  </si>
  <si>
    <t>Age</t>
  </si>
  <si>
    <t>Heart_Disease</t>
  </si>
  <si>
    <t>Mood_Disorder</t>
  </si>
  <si>
    <t>High_BP</t>
  </si>
  <si>
    <t>Smoking_Status</t>
  </si>
  <si>
    <t>COPD</t>
  </si>
  <si>
    <t>Ethnicity</t>
  </si>
  <si>
    <t>Former_Drinker</t>
  </si>
  <si>
    <t>Drinks_Last_Week</t>
  </si>
  <si>
    <t>FruitVeg</t>
  </si>
  <si>
    <t>Marital_Status</t>
  </si>
  <si>
    <t>Now married/common law</t>
  </si>
  <si>
    <t>Separated/Divorced</t>
  </si>
  <si>
    <t>Widowed</t>
  </si>
  <si>
    <t>Single</t>
  </si>
  <si>
    <t>White</t>
  </si>
  <si>
    <t>SE Asian/Chinese/Japanese/Korean/Filipino</t>
  </si>
  <si>
    <t>Other/Multiple origin/ Unknown</t>
  </si>
  <si>
    <t>South Asian/Arab/West Asian</t>
  </si>
  <si>
    <t>METs_Leisure</t>
  </si>
  <si>
    <t>PackYears</t>
  </si>
  <si>
    <t>Self_Rated_Health</t>
  </si>
  <si>
    <t>Stress</t>
  </si>
  <si>
    <t>Poor</t>
  </si>
  <si>
    <t>Fair</t>
  </si>
  <si>
    <t>Good</t>
  </si>
  <si>
    <t>Very good</t>
  </si>
  <si>
    <t>Excellent</t>
  </si>
  <si>
    <t>Former&gt;=5y</t>
  </si>
  <si>
    <t>Former&lt;5y</t>
  </si>
  <si>
    <t>Not at all</t>
  </si>
  <si>
    <t>Not very</t>
  </si>
  <si>
    <t>A bit</t>
  </si>
  <si>
    <t>Quite a bit</t>
  </si>
  <si>
    <t>Extremely</t>
  </si>
  <si>
    <t>Note: many studies have found no association between fruits and dementia risk</t>
  </si>
  <si>
    <t>https://doi.org/10.1136/bmj.c3885</t>
  </si>
  <si>
    <t>RR Reference</t>
  </si>
  <si>
    <t>Prev Reference</t>
  </si>
  <si>
    <t>https://doi.org/10.1001/jama.289.11.1405</t>
  </si>
  <si>
    <t>Note: see table 1</t>
  </si>
  <si>
    <t>https://doi.org/ 10.3389/fnagi.2022.962562</t>
  </si>
  <si>
    <t>Note: see figure 2</t>
  </si>
  <si>
    <t>Note: see table 2</t>
  </si>
  <si>
    <t>Epilepsy</t>
  </si>
  <si>
    <t>https://doi.org/10.1016/j.yebeh.2024.109640</t>
  </si>
  <si>
    <t>Note: see figure 3c</t>
  </si>
  <si>
    <t>https://doi.org/10.1016/j.yebeh.2023.109180</t>
  </si>
  <si>
    <t>https://doi.org/10.1093/geronb/gbz087</t>
  </si>
  <si>
    <t>https://doi.org/10.1212/WNL.0b013e31823303e1</t>
  </si>
  <si>
    <t>Same racial groups not found and dataset not available</t>
  </si>
  <si>
    <t>https://www12.statcan.gc.ca/census-recensement/2021/as-sa/fogs-spg/page.cfm?lang=E&amp;topic=10&amp;dguid=2021A000011124</t>
  </si>
  <si>
    <t>Daily consumption of fruits and vegetables</t>
  </si>
  <si>
    <t>https://www150.statcan.gc.ca/n1/pub/82-003-x/2020004/article/00001/tbl/tbl05-eng.htm</t>
  </si>
  <si>
    <t>Note: see table 5</t>
  </si>
  <si>
    <t>https://www.cdc.gov/nchs/products/databriefs/db529.htm#:~:text=%2A%20In%202023%2C%20the%20age,income%20and%20varied%20by%20region</t>
  </si>
  <si>
    <t>Note: see figure 1</t>
  </si>
  <si>
    <t>Have you been diagnosed with COPD?</t>
  </si>
  <si>
    <t>How many alcoholic drinks did you have last week?</t>
  </si>
  <si>
    <t>Note: see table 2 (calculated RRs from ORs)</t>
  </si>
  <si>
    <t>Former</t>
  </si>
  <si>
    <t>DemPoRT derivation cohort prevalence</t>
  </si>
  <si>
    <t>DemPoRT derivation cohort RR</t>
  </si>
  <si>
    <t>https://ftp.cdc.gov/pub/Health_Statistics/NCHS/NHIS/SHS/2011-2014_AHB_Table_ALC-1.pdf#:~:text=Former%20regular%20drinker1%20Current%20drinker1,66</t>
  </si>
  <si>
    <t>Note: see table 1a</t>
  </si>
  <si>
    <t>https://pmc.ncbi.nlm.nih.gov/articles/PMC5665289/</t>
  </si>
  <si>
    <t xml:space="preserve">Note: Figure 4, see calculation from METs-h/week to METs-h/day </t>
  </si>
  <si>
    <t>≥3.0</t>
  </si>
  <si>
    <t>1.5–3.0</t>
  </si>
  <si>
    <t>0.5–1.5</t>
  </si>
  <si>
    <t>0–0.5</t>
  </si>
  <si>
    <t>Representative_METs_day</t>
  </si>
  <si>
    <t>Upper_METs_day</t>
  </si>
  <si>
    <t>Lower_METs_day</t>
  </si>
  <si>
    <t>Bin_Label</t>
  </si>
  <si>
    <t>Bin definitions (DemPoRT-style, MET-h/day)</t>
  </si>
  <si>
    <t>Reference bin label (rebasing)</t>
  </si>
  <si>
    <t>RR per +10 MET-h/week (RR10)</t>
  </si>
  <si>
    <t>BMJ Open 2017 – ACD: ~10% lower risk per +10 MET-h/week</t>
  </si>
  <si>
    <t>RR_rebased (G / H$4)</t>
  </si>
  <si>
    <t>RefBinRR</t>
  </si>
  <si>
    <t>RR_vs_zero (= RR10 ^ Exponent)</t>
  </si>
  <si>
    <t>Exponent (= E/10)</t>
  </si>
  <si>
    <t>Midpoint_MET_h_week (= D*7)</t>
  </si>
  <si>
    <t>Midpoint_METs_day</t>
  </si>
  <si>
    <t>DOI:10.1016/S0140-6736(97)07541-7</t>
  </si>
  <si>
    <t>https://link.springer.com/article/10.1007/s10654-020-00612-9</t>
  </si>
  <si>
    <t>https://link.springer.com/article/10.1007/s10654-020-00612-10</t>
  </si>
  <si>
    <t>https://link.springer.com/article/10.1007/s10654-020-00612-11</t>
  </si>
  <si>
    <t>https://link.springer.com/article/10.1007/s10654-020-00612-12</t>
  </si>
  <si>
    <t>https://link.springer.com/article/10.1007/s10654-020-00612-13</t>
  </si>
  <si>
    <t>https://link.springer.com/article/10.1007/s10654-020-00612-14</t>
  </si>
  <si>
    <t>https://link.springer.com/article/10.1007/s10654-020-00612-15</t>
  </si>
  <si>
    <t>https://link.springer.com/article/10.1007/s10654-020-00612-16</t>
  </si>
  <si>
    <t>https://www.canada.ca/en/health-canada/services/canadian-tobacco-nicotine-survey/2021-summary/2021-detailed-tables.html#tbl1</t>
  </si>
  <si>
    <t>Current (%)</t>
  </si>
  <si>
    <t>Former (%)</t>
  </si>
  <si>
    <t>Never (%)</t>
  </si>
  <si>
    <t>Row sum check</t>
  </si>
  <si>
    <t>Sex (+45y)</t>
  </si>
  <si>
    <t>Former &lt;5Y</t>
  </si>
  <si>
    <t>Former &gt;5Y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</si>
</sst>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0" formatCode="0.0%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434343"/>
      <name val="Roboto"/>
    </font>
    <font>
      <sz val="10"/>
      <color rgb="FF434343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Roboto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0" fontId="5" fillId="0" borderId="0" xfId="1"/>
    <xf numFmtId="0" fontId="4" fillId="0" borderId="0" xfId="0" applyFont="1"/>
    <xf numFmtId="15" fontId="2" fillId="0" borderId="0" xfId="0" applyNumberFormat="1" applyFont="1"/>
    <xf numFmtId="0" fontId="6" fillId="0" borderId="0" xfId="0" applyFont="1"/>
    <xf numFmtId="164" fontId="0" fillId="0" borderId="0" xfId="0" applyNumberFormat="1"/>
    <xf numFmtId="164" fontId="6" fillId="0" borderId="0" xfId="0" applyNumberFormat="1" applyFont="1"/>
    <xf numFmtId="2" fontId="6" fillId="0" borderId="0" xfId="0" applyNumberFormat="1" applyFont="1"/>
    <xf numFmtId="165" fontId="0" fillId="0" borderId="0" xfId="0" applyNumberFormat="1"/>
    <xf numFmtId="0" fontId="8" fillId="0" borderId="0" xfId="2"/>
    <xf numFmtId="2" fontId="8" fillId="0" borderId="0" xfId="2" applyNumberFormat="1"/>
    <xf numFmtId="0" fontId="9" fillId="2" borderId="1" xfId="2" applyFont="1" applyFill="1" applyBorder="1"/>
    <xf numFmtId="0" fontId="7" fillId="0" borderId="0" xfId="2" applyFont="1"/>
    <xf numFmtId="164" fontId="8" fillId="0" borderId="0" xfId="2" applyNumberFormat="1"/>
    <xf numFmtId="0" fontId="5" fillId="0" borderId="0" xfId="1" applyAlignment="1" applyProtection="1"/>
    <xf numFmtId="0" fontId="11" fillId="0" borderId="0" xfId="0" applyFont="1"/>
    <xf numFmtId="0" fontId="9" fillId="2" borderId="1" xfId="0" applyFont="1" applyFill="1" applyBorder="1"/>
    <xf numFmtId="170" fontId="0" fillId="0" borderId="0" xfId="0" applyNumberFormat="1"/>
    <xf numFmtId="164" fontId="12" fillId="3" borderId="1" xfId="2" applyNumberFormat="1" applyFont="1" applyFill="1" applyBorder="1"/>
    <xf numFmtId="10" fontId="8" fillId="0" borderId="0" xfId="2" applyNumberFormat="1"/>
  </cellXfs>
  <cellStyles count="3">
    <cellStyle name="Hyperlink" xfId="1" builtinId="8"/>
    <cellStyle name="Normal" xfId="0" builtinId="0"/>
    <cellStyle name="Normal 2" xfId="2" xr:uid="{AD3BA80C-BE1D-2D4E-ABCC-13A9904584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36/bjsports-2021-104981" TargetMode="External"/><Relationship Id="rId18" Type="http://schemas.openxmlformats.org/officeDocument/2006/relationships/hyperlink" Target="https://doi.org/10.1001/jama.289.11.1405" TargetMode="External"/><Relationship Id="rId26" Type="http://schemas.openxmlformats.org/officeDocument/2006/relationships/hyperlink" Target="https://doi.org/10.1212/WNL.0b013e31823303e1" TargetMode="External"/><Relationship Id="rId39" Type="http://schemas.openxmlformats.org/officeDocument/2006/relationships/hyperlink" Target="https://doi.org/10.1001/jama.289.11.1405" TargetMode="External"/><Relationship Id="rId21" Type="http://schemas.openxmlformats.org/officeDocument/2006/relationships/hyperlink" Target="https://doi.org/10.1001/jama.289.11.1405" TargetMode="External"/><Relationship Id="rId34" Type="http://schemas.openxmlformats.org/officeDocument/2006/relationships/hyperlink" Target="https://doi.org/%2010.3389/fnagi.2022.962562" TargetMode="External"/><Relationship Id="rId42" Type="http://schemas.openxmlformats.org/officeDocument/2006/relationships/hyperlink" Target="https://doi.org/10.1001/jama.289.11.1405" TargetMode="External"/><Relationship Id="rId47" Type="http://schemas.openxmlformats.org/officeDocument/2006/relationships/hyperlink" Target="https://doi.org/10.1001/jama.289.11.1405" TargetMode="External"/><Relationship Id="rId50" Type="http://schemas.openxmlformats.org/officeDocument/2006/relationships/hyperlink" Target="https://ftp.cdc.gov/pub/Health_Statistics/NCHS/NHIS/SHS/2011-2014_AHB_Table_ALC-1.pdf" TargetMode="External"/><Relationship Id="rId55" Type="http://schemas.openxmlformats.org/officeDocument/2006/relationships/hyperlink" Target="http://dx.doi.org/10.1016/S0140-6736(97)07541-7" TargetMode="External"/><Relationship Id="rId7" Type="http://schemas.openxmlformats.org/officeDocument/2006/relationships/hyperlink" Target="https://doi.org/10.1016/j.yebeh.2024.109640" TargetMode="External"/><Relationship Id="rId2" Type="http://schemas.openxmlformats.org/officeDocument/2006/relationships/hyperlink" Target="https://doi.org/10.1016/j.yebeh.2024.109640" TargetMode="External"/><Relationship Id="rId16" Type="http://schemas.openxmlformats.org/officeDocument/2006/relationships/hyperlink" Target="https://doi.org/10.1136/bjsports-2021-104981" TargetMode="External"/><Relationship Id="rId29" Type="http://schemas.openxmlformats.org/officeDocument/2006/relationships/hyperlink" Target="https://doi.org/10.1093/geronb/gbz087" TargetMode="External"/><Relationship Id="rId11" Type="http://schemas.openxmlformats.org/officeDocument/2006/relationships/hyperlink" Target="https://doi.org/10.1093/geronb/gbz087" TargetMode="External"/><Relationship Id="rId24" Type="http://schemas.openxmlformats.org/officeDocument/2006/relationships/hyperlink" Target="https://doi.org/10.1001/jama.289.11.1405" TargetMode="External"/><Relationship Id="rId32" Type="http://schemas.openxmlformats.org/officeDocument/2006/relationships/hyperlink" Target="https://doi.org/%2010.3389/fnagi.2022.962562" TargetMode="External"/><Relationship Id="rId37" Type="http://schemas.openxmlformats.org/officeDocument/2006/relationships/hyperlink" Target="https://www.cdc.gov/nchs/products/databriefs/db529.htm" TargetMode="External"/><Relationship Id="rId40" Type="http://schemas.openxmlformats.org/officeDocument/2006/relationships/hyperlink" Target="https://doi.org/10.1001/jama.289.11.1405" TargetMode="External"/><Relationship Id="rId45" Type="http://schemas.openxmlformats.org/officeDocument/2006/relationships/hyperlink" Target="https://doi.org/10.1001/jama.289.11.1405" TargetMode="External"/><Relationship Id="rId53" Type="http://schemas.openxmlformats.org/officeDocument/2006/relationships/hyperlink" Target="http://dx.doi.org/10.1016/S0140-6736(97)07541-7" TargetMode="External"/><Relationship Id="rId5" Type="http://schemas.openxmlformats.org/officeDocument/2006/relationships/hyperlink" Target="https://doi.org/10.1212/WNL.0b013e31823303e1" TargetMode="External"/><Relationship Id="rId10" Type="http://schemas.openxmlformats.org/officeDocument/2006/relationships/hyperlink" Target="https://doi.org/10.1093/geronb/gbz087" TargetMode="External"/><Relationship Id="rId19" Type="http://schemas.openxmlformats.org/officeDocument/2006/relationships/hyperlink" Target="https://doi.org/10.1001/jama.289.11.1405" TargetMode="External"/><Relationship Id="rId31" Type="http://schemas.openxmlformats.org/officeDocument/2006/relationships/hyperlink" Target="https://doi.org/10.1093/geronb/gbz087" TargetMode="External"/><Relationship Id="rId44" Type="http://schemas.openxmlformats.org/officeDocument/2006/relationships/hyperlink" Target="https://doi.org/10.1001/jama.289.11.1405" TargetMode="External"/><Relationship Id="rId52" Type="http://schemas.openxmlformats.org/officeDocument/2006/relationships/hyperlink" Target="http://dx.doi.org/10.1016/S0140-6736(97)07541-7" TargetMode="External"/><Relationship Id="rId4" Type="http://schemas.openxmlformats.org/officeDocument/2006/relationships/hyperlink" Target="https://doi.org/10.1093/geronb/gbz087" TargetMode="External"/><Relationship Id="rId9" Type="http://schemas.openxmlformats.org/officeDocument/2006/relationships/hyperlink" Target="https://www12.statcan.gc.ca/census-recensement/2021/as-sa/fogs-spg/page.cfm?lang=E&amp;topic=10&amp;dguid=2021A000011124" TargetMode="External"/><Relationship Id="rId14" Type="http://schemas.openxmlformats.org/officeDocument/2006/relationships/hyperlink" Target="https://doi.org/10.1136/bjsports-2021-104981" TargetMode="External"/><Relationship Id="rId22" Type="http://schemas.openxmlformats.org/officeDocument/2006/relationships/hyperlink" Target="https://doi.org/10.1001/jama.289.11.1405" TargetMode="External"/><Relationship Id="rId27" Type="http://schemas.openxmlformats.org/officeDocument/2006/relationships/hyperlink" Target="https://doi.org/10.1212/WNL.0b013e31823303e1" TargetMode="External"/><Relationship Id="rId30" Type="http://schemas.openxmlformats.org/officeDocument/2006/relationships/hyperlink" Target="https://doi.org/10.1093/geronb/gbz087" TargetMode="External"/><Relationship Id="rId35" Type="http://schemas.openxmlformats.org/officeDocument/2006/relationships/hyperlink" Target="https://www.cdc.gov/nchs/products/databriefs/db529.htm" TargetMode="External"/><Relationship Id="rId43" Type="http://schemas.openxmlformats.org/officeDocument/2006/relationships/hyperlink" Target="https://doi.org/10.1001/jama.289.11.1405" TargetMode="External"/><Relationship Id="rId48" Type="http://schemas.openxmlformats.org/officeDocument/2006/relationships/hyperlink" Target="https://ftp.cdc.gov/pub/Health_Statistics/NCHS/NHIS/SHS/2011-2014_AHB_Table_ALC-1.pdf" TargetMode="External"/><Relationship Id="rId8" Type="http://schemas.openxmlformats.org/officeDocument/2006/relationships/hyperlink" Target="https://doi.org/10.1016/j.yebeh.2023.109180" TargetMode="External"/><Relationship Id="rId51" Type="http://schemas.openxmlformats.org/officeDocument/2006/relationships/hyperlink" Target="https://ftp.cdc.gov/pub/Health_Statistics/NCHS/NHIS/SHS/2011-2014_AHB_Table_ALC-1.pdf" TargetMode="External"/><Relationship Id="rId3" Type="http://schemas.openxmlformats.org/officeDocument/2006/relationships/hyperlink" Target="https://www12.statcan.gc.ca/census-recensement/2021/as-sa/fogs-spg/page.cfm?lang=E&amp;topic=10&amp;dguid=2021A000011124" TargetMode="External"/><Relationship Id="rId12" Type="http://schemas.openxmlformats.org/officeDocument/2006/relationships/hyperlink" Target="https://doi.org/10.1093/geronb/gbz087" TargetMode="External"/><Relationship Id="rId17" Type="http://schemas.openxmlformats.org/officeDocument/2006/relationships/hyperlink" Target="https://www.cdc.gov/nchs/products/databriefs/db529.htm" TargetMode="External"/><Relationship Id="rId25" Type="http://schemas.openxmlformats.org/officeDocument/2006/relationships/hyperlink" Target="https://doi.org/10.1001/jama.289.11.1405" TargetMode="External"/><Relationship Id="rId33" Type="http://schemas.openxmlformats.org/officeDocument/2006/relationships/hyperlink" Target="https://doi.org/%2010.3389/fnagi.2022.962562" TargetMode="External"/><Relationship Id="rId38" Type="http://schemas.openxmlformats.org/officeDocument/2006/relationships/hyperlink" Target="https://doi.org/10.1001/jama.289.11.1405" TargetMode="External"/><Relationship Id="rId46" Type="http://schemas.openxmlformats.org/officeDocument/2006/relationships/hyperlink" Target="https://doi.org/10.1001/jama.289.11.1405" TargetMode="External"/><Relationship Id="rId20" Type="http://schemas.openxmlformats.org/officeDocument/2006/relationships/hyperlink" Target="https://doi.org/10.1001/jama.289.11.1405" TargetMode="External"/><Relationship Id="rId41" Type="http://schemas.openxmlformats.org/officeDocument/2006/relationships/hyperlink" Target="https://doi.org/10.1001/jama.289.11.1405" TargetMode="External"/><Relationship Id="rId54" Type="http://schemas.openxmlformats.org/officeDocument/2006/relationships/hyperlink" Target="http://dx.doi.org/10.1016/S0140-6736(97)07541-7" TargetMode="External"/><Relationship Id="rId1" Type="http://schemas.openxmlformats.org/officeDocument/2006/relationships/hyperlink" Target="https://doi.org/%2010.3389/fnagi.2022.962562" TargetMode="External"/><Relationship Id="rId6" Type="http://schemas.openxmlformats.org/officeDocument/2006/relationships/hyperlink" Target="https://www12.statcan.gc.ca/census-recensement/2021/as-sa/fogs-spg/page.cfm?lang=E&amp;topic=10&amp;dguid=2021A000011124" TargetMode="External"/><Relationship Id="rId15" Type="http://schemas.openxmlformats.org/officeDocument/2006/relationships/hyperlink" Target="https://doi.org/10.1136/bjsports-2021-104981" TargetMode="External"/><Relationship Id="rId23" Type="http://schemas.openxmlformats.org/officeDocument/2006/relationships/hyperlink" Target="https://doi.org/10.1001/jama.289.11.1405" TargetMode="External"/><Relationship Id="rId28" Type="http://schemas.openxmlformats.org/officeDocument/2006/relationships/hyperlink" Target="https://doi.org/10.1093/geronb/gbz087" TargetMode="External"/><Relationship Id="rId36" Type="http://schemas.openxmlformats.org/officeDocument/2006/relationships/hyperlink" Target="https://www.cdc.gov/nchs/products/databriefs/db529.htm" TargetMode="External"/><Relationship Id="rId49" Type="http://schemas.openxmlformats.org/officeDocument/2006/relationships/hyperlink" Target="https://ftp.cdc.gov/pub/Health_Statistics/NCHS/NHIS/SHS/2011-2014_AHB_Table_ALC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0716-E92C-744C-8D0E-A7A41DFB9297}">
  <dimension ref="A1:S123"/>
  <sheetViews>
    <sheetView tabSelected="1" workbookViewId="0">
      <selection activeCell="A20" sqref="A20:XFD27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65</v>
      </c>
      <c r="K1" s="1" t="s">
        <v>66</v>
      </c>
    </row>
    <row r="2" spans="1:19" x14ac:dyDescent="0.2">
      <c r="A2" s="7" t="s">
        <v>28</v>
      </c>
      <c r="B2" s="7" t="s">
        <v>25</v>
      </c>
      <c r="C2" s="7" t="s">
        <v>13</v>
      </c>
      <c r="D2" s="10">
        <v>0</v>
      </c>
      <c r="E2" s="10">
        <v>70</v>
      </c>
      <c r="F2" s="7" t="s">
        <v>11</v>
      </c>
      <c r="G2" s="9">
        <v>0.872</v>
      </c>
      <c r="H2" s="9">
        <v>1</v>
      </c>
      <c r="I2" s="2"/>
      <c r="J2" s="2"/>
      <c r="K2" s="2"/>
      <c r="L2" s="2"/>
      <c r="M2" s="3"/>
      <c r="N2" s="2"/>
      <c r="O2" s="4"/>
      <c r="P2" s="4"/>
      <c r="Q2" s="5"/>
      <c r="R2" s="6"/>
      <c r="S2" s="2"/>
    </row>
    <row r="3" spans="1:19" x14ac:dyDescent="0.2">
      <c r="A3" s="7" t="s">
        <v>28</v>
      </c>
      <c r="B3" s="7" t="s">
        <v>25</v>
      </c>
      <c r="C3" s="7" t="s">
        <v>13</v>
      </c>
      <c r="D3" s="10">
        <v>70</v>
      </c>
      <c r="E3" s="10">
        <v>75</v>
      </c>
      <c r="F3" s="7" t="s">
        <v>11</v>
      </c>
      <c r="G3" s="9">
        <v>4.9000000000000002E-2</v>
      </c>
      <c r="H3" s="9">
        <v>2.04</v>
      </c>
      <c r="I3" s="2"/>
      <c r="J3" s="2"/>
      <c r="K3" s="2"/>
      <c r="L3" s="2"/>
      <c r="M3" s="3"/>
      <c r="N3" s="2"/>
      <c r="O3" s="4"/>
      <c r="P3" s="4"/>
      <c r="Q3" s="5"/>
      <c r="R3" s="6"/>
      <c r="S3" s="2"/>
    </row>
    <row r="4" spans="1:19" x14ac:dyDescent="0.2">
      <c r="A4" s="7" t="s">
        <v>28</v>
      </c>
      <c r="B4" s="7" t="s">
        <v>25</v>
      </c>
      <c r="C4" s="7" t="s">
        <v>13</v>
      </c>
      <c r="D4" s="10">
        <v>75</v>
      </c>
      <c r="E4" s="10">
        <v>80</v>
      </c>
      <c r="F4" s="7" t="s">
        <v>11</v>
      </c>
      <c r="G4" s="9">
        <v>3.3000000000000002E-2</v>
      </c>
      <c r="H4" s="9">
        <v>4.75</v>
      </c>
      <c r="I4" s="2"/>
      <c r="J4" s="2"/>
      <c r="K4" s="2"/>
      <c r="L4" s="2"/>
      <c r="M4" s="3"/>
      <c r="N4" s="2"/>
      <c r="O4" s="4"/>
      <c r="P4" s="4"/>
      <c r="Q4" s="5"/>
      <c r="R4" s="6"/>
      <c r="S4" s="2"/>
    </row>
    <row r="5" spans="1:19" x14ac:dyDescent="0.2">
      <c r="A5" s="7" t="s">
        <v>28</v>
      </c>
      <c r="B5" s="7" t="s">
        <v>25</v>
      </c>
      <c r="C5" s="7" t="s">
        <v>13</v>
      </c>
      <c r="D5" s="10">
        <v>80</v>
      </c>
      <c r="E5" s="10">
        <v>85</v>
      </c>
      <c r="F5" s="7" t="s">
        <v>11</v>
      </c>
      <c r="G5" s="9">
        <v>2.3E-2</v>
      </c>
      <c r="H5" s="9">
        <v>9.75</v>
      </c>
      <c r="I5" s="2"/>
      <c r="J5" s="2"/>
      <c r="K5" s="2"/>
      <c r="L5" s="2"/>
      <c r="M5" s="3"/>
      <c r="N5" s="2"/>
      <c r="O5" s="4"/>
      <c r="P5" s="4"/>
      <c r="Q5" s="5"/>
      <c r="R5" s="6"/>
      <c r="S5" s="2"/>
    </row>
    <row r="6" spans="1:19" x14ac:dyDescent="0.2">
      <c r="A6" s="7" t="s">
        <v>28</v>
      </c>
      <c r="B6" s="7" t="s">
        <v>25</v>
      </c>
      <c r="C6" s="7" t="s">
        <v>13</v>
      </c>
      <c r="D6" s="10">
        <v>85</v>
      </c>
      <c r="E6" s="10">
        <v>100</v>
      </c>
      <c r="F6" s="7" t="s">
        <v>11</v>
      </c>
      <c r="G6" s="9">
        <v>2.1999999999999999E-2</v>
      </c>
      <c r="H6" s="9">
        <v>18.96</v>
      </c>
      <c r="I6" s="2"/>
      <c r="J6" s="2"/>
      <c r="K6" s="2"/>
      <c r="L6" s="2"/>
      <c r="M6" s="3"/>
      <c r="N6" s="2"/>
      <c r="O6" s="4"/>
      <c r="P6" s="4"/>
      <c r="Q6" s="5"/>
      <c r="R6" s="6"/>
      <c r="S6" s="2"/>
    </row>
    <row r="7" spans="1:19" x14ac:dyDescent="0.2">
      <c r="A7" s="7" t="s">
        <v>28</v>
      </c>
      <c r="B7" s="7" t="s">
        <v>25</v>
      </c>
      <c r="C7" s="7" t="s">
        <v>13</v>
      </c>
      <c r="D7" s="10">
        <v>0</v>
      </c>
      <c r="E7" s="10">
        <v>70</v>
      </c>
      <c r="F7" s="7" t="s">
        <v>12</v>
      </c>
      <c r="G7" s="9">
        <v>0.89700000000000002</v>
      </c>
      <c r="H7" s="9">
        <v>1</v>
      </c>
      <c r="I7" s="2"/>
      <c r="J7" s="2"/>
      <c r="K7" s="2"/>
      <c r="L7" s="2"/>
      <c r="M7" s="3"/>
      <c r="N7" s="2"/>
      <c r="O7" s="4"/>
      <c r="P7" s="4"/>
      <c r="Q7" s="5"/>
      <c r="R7" s="6"/>
      <c r="S7" s="2"/>
    </row>
    <row r="8" spans="1:19" x14ac:dyDescent="0.2">
      <c r="A8" s="7" t="s">
        <v>28</v>
      </c>
      <c r="B8" s="7" t="s">
        <v>25</v>
      </c>
      <c r="C8" s="7" t="s">
        <v>13</v>
      </c>
      <c r="D8" s="10">
        <v>70</v>
      </c>
      <c r="E8" s="10">
        <v>75</v>
      </c>
      <c r="F8" s="7" t="s">
        <v>12</v>
      </c>
      <c r="G8" s="9">
        <v>4.2000000000000003E-2</v>
      </c>
      <c r="H8" s="9">
        <v>1.9</v>
      </c>
      <c r="I8" s="2"/>
      <c r="J8" s="2"/>
      <c r="K8" s="2"/>
      <c r="L8" s="2"/>
      <c r="M8" s="3"/>
      <c r="N8" s="2"/>
      <c r="O8" s="4"/>
      <c r="P8" s="4"/>
      <c r="Q8" s="5"/>
      <c r="R8" s="6"/>
      <c r="S8" s="2"/>
    </row>
    <row r="9" spans="1:19" x14ac:dyDescent="0.2">
      <c r="A9" s="7" t="s">
        <v>28</v>
      </c>
      <c r="B9" s="7" t="s">
        <v>25</v>
      </c>
      <c r="C9" s="7" t="s">
        <v>13</v>
      </c>
      <c r="D9" s="10">
        <v>75</v>
      </c>
      <c r="E9" s="10">
        <v>80</v>
      </c>
      <c r="F9" s="7" t="s">
        <v>12</v>
      </c>
      <c r="G9" s="9">
        <v>0.03</v>
      </c>
      <c r="H9" s="9">
        <v>4.37</v>
      </c>
      <c r="I9" s="2"/>
      <c r="J9" s="2"/>
      <c r="K9" s="2"/>
      <c r="L9" s="2"/>
      <c r="M9" s="3"/>
      <c r="N9" s="2"/>
      <c r="O9" s="4"/>
      <c r="P9" s="4"/>
      <c r="Q9" s="5"/>
      <c r="R9" s="6"/>
      <c r="S9" s="2"/>
    </row>
    <row r="10" spans="1:19" x14ac:dyDescent="0.2">
      <c r="A10" s="7" t="s">
        <v>28</v>
      </c>
      <c r="B10" s="7" t="s">
        <v>25</v>
      </c>
      <c r="C10" s="7" t="s">
        <v>13</v>
      </c>
      <c r="D10" s="10">
        <v>80</v>
      </c>
      <c r="E10" s="10">
        <v>85</v>
      </c>
      <c r="F10" s="7" t="s">
        <v>12</v>
      </c>
      <c r="G10" s="9">
        <v>1.7999999999999999E-2</v>
      </c>
      <c r="H10" s="9">
        <v>8.5299999999999994</v>
      </c>
      <c r="I10" s="2"/>
      <c r="J10" s="2"/>
      <c r="K10" s="2"/>
      <c r="L10" s="2"/>
      <c r="M10" s="3"/>
      <c r="N10" s="2"/>
      <c r="O10" s="4"/>
      <c r="P10" s="4"/>
      <c r="Q10" s="5"/>
      <c r="R10" s="6"/>
      <c r="S10" s="2"/>
    </row>
    <row r="11" spans="1:19" x14ac:dyDescent="0.2">
      <c r="A11" s="7" t="s">
        <v>28</v>
      </c>
      <c r="B11" s="7" t="s">
        <v>25</v>
      </c>
      <c r="C11" s="7" t="s">
        <v>13</v>
      </c>
      <c r="D11" s="10">
        <v>85</v>
      </c>
      <c r="E11" s="10">
        <v>100</v>
      </c>
      <c r="F11" s="7" t="s">
        <v>12</v>
      </c>
      <c r="G11" s="9">
        <v>1.4E-2</v>
      </c>
      <c r="H11" s="9">
        <v>15.3</v>
      </c>
      <c r="I11" s="2"/>
      <c r="J11" s="2"/>
      <c r="K11" s="2"/>
      <c r="L11" s="2"/>
      <c r="M11" s="3"/>
      <c r="N11" s="2"/>
      <c r="O11" s="4"/>
      <c r="P11" s="4"/>
      <c r="Q11" s="5"/>
      <c r="R11" s="6"/>
      <c r="S11" s="2"/>
    </row>
    <row r="12" spans="1:19" x14ac:dyDescent="0.2">
      <c r="A12" s="7" t="s">
        <v>22</v>
      </c>
      <c r="B12" s="7" t="s">
        <v>23</v>
      </c>
      <c r="C12" s="7" t="s">
        <v>13</v>
      </c>
      <c r="D12" s="10">
        <v>0</v>
      </c>
      <c r="E12" s="10">
        <v>18.5</v>
      </c>
      <c r="F12" s="7" t="s">
        <v>11</v>
      </c>
      <c r="G12" s="9">
        <v>2.7E-2</v>
      </c>
      <c r="H12" s="9">
        <v>1.45</v>
      </c>
      <c r="I12" s="2"/>
      <c r="J12" s="2"/>
      <c r="K12" s="2"/>
      <c r="L12" s="2"/>
      <c r="M12" s="3"/>
      <c r="N12" s="2"/>
      <c r="O12" s="4"/>
      <c r="P12" s="4"/>
      <c r="Q12" s="5"/>
      <c r="R12" s="6"/>
      <c r="S12" s="2"/>
    </row>
    <row r="13" spans="1:19" x14ac:dyDescent="0.2">
      <c r="A13" s="7" t="s">
        <v>22</v>
      </c>
      <c r="B13" s="7" t="s">
        <v>23</v>
      </c>
      <c r="C13" s="7" t="s">
        <v>13</v>
      </c>
      <c r="D13" s="10">
        <v>18.5</v>
      </c>
      <c r="E13" s="10">
        <v>25</v>
      </c>
      <c r="F13" s="7" t="s">
        <v>11</v>
      </c>
      <c r="G13" s="9">
        <v>0.36099999999999999</v>
      </c>
      <c r="H13" s="9">
        <v>1</v>
      </c>
      <c r="I13" s="2"/>
      <c r="J13" s="2"/>
      <c r="K13" s="2"/>
      <c r="L13" s="2"/>
      <c r="M13" s="3"/>
      <c r="N13" s="2"/>
      <c r="O13" s="4"/>
      <c r="P13" s="4"/>
      <c r="Q13" s="5"/>
      <c r="R13" s="6"/>
      <c r="S13" s="2"/>
    </row>
    <row r="14" spans="1:19" x14ac:dyDescent="0.2">
      <c r="A14" s="7" t="s">
        <v>22</v>
      </c>
      <c r="B14" s="7" t="s">
        <v>23</v>
      </c>
      <c r="C14" s="7" t="s">
        <v>13</v>
      </c>
      <c r="D14" s="10">
        <v>25</v>
      </c>
      <c r="E14" s="10">
        <v>30</v>
      </c>
      <c r="F14" s="7" t="s">
        <v>11</v>
      </c>
      <c r="G14" s="9">
        <v>0.34599999999999997</v>
      </c>
      <c r="H14" s="9">
        <v>1.55</v>
      </c>
    </row>
    <row r="15" spans="1:19" x14ac:dyDescent="0.2">
      <c r="A15" s="7" t="s">
        <v>22</v>
      </c>
      <c r="B15" s="7" t="s">
        <v>23</v>
      </c>
      <c r="C15" s="7" t="s">
        <v>13</v>
      </c>
      <c r="D15" s="10">
        <v>30</v>
      </c>
      <c r="E15" s="10">
        <v>100</v>
      </c>
      <c r="F15" s="7" t="s">
        <v>11</v>
      </c>
      <c r="G15" s="9">
        <v>0.26700000000000002</v>
      </c>
      <c r="H15" s="9">
        <v>2.0699999999999998</v>
      </c>
    </row>
    <row r="16" spans="1:19" x14ac:dyDescent="0.2">
      <c r="A16" s="7" t="s">
        <v>22</v>
      </c>
      <c r="B16" s="7" t="s">
        <v>23</v>
      </c>
      <c r="C16" s="7" t="s">
        <v>13</v>
      </c>
      <c r="D16" s="10">
        <v>0</v>
      </c>
      <c r="E16" s="10">
        <v>18.5</v>
      </c>
      <c r="F16" s="7" t="s">
        <v>12</v>
      </c>
      <c r="G16" s="9">
        <v>2.7E-2</v>
      </c>
      <c r="H16" s="9">
        <v>0.53</v>
      </c>
    </row>
    <row r="17" spans="1:12" x14ac:dyDescent="0.2">
      <c r="A17" s="7" t="s">
        <v>22</v>
      </c>
      <c r="B17" s="7" t="s">
        <v>23</v>
      </c>
      <c r="C17" s="7" t="s">
        <v>13</v>
      </c>
      <c r="D17" s="10">
        <v>18.5</v>
      </c>
      <c r="E17" s="10">
        <v>25</v>
      </c>
      <c r="F17" s="7" t="s">
        <v>12</v>
      </c>
      <c r="G17" s="9">
        <v>0.36099999999999999</v>
      </c>
      <c r="H17" s="9">
        <v>1</v>
      </c>
    </row>
    <row r="18" spans="1:12" x14ac:dyDescent="0.2">
      <c r="A18" s="7" t="s">
        <v>22</v>
      </c>
      <c r="B18" s="7" t="s">
        <v>23</v>
      </c>
      <c r="C18" s="7" t="s">
        <v>13</v>
      </c>
      <c r="D18" s="10">
        <v>25</v>
      </c>
      <c r="E18" s="10">
        <v>30</v>
      </c>
      <c r="F18" s="7" t="s">
        <v>12</v>
      </c>
      <c r="G18" s="9">
        <v>0.34599999999999997</v>
      </c>
      <c r="H18" s="9">
        <v>1.1599999999999999</v>
      </c>
    </row>
    <row r="19" spans="1:12" x14ac:dyDescent="0.2">
      <c r="A19" s="7" t="s">
        <v>22</v>
      </c>
      <c r="B19" s="7" t="s">
        <v>23</v>
      </c>
      <c r="C19" s="7" t="s">
        <v>13</v>
      </c>
      <c r="D19" s="10">
        <v>30</v>
      </c>
      <c r="E19" s="10">
        <v>100</v>
      </c>
      <c r="F19" s="7" t="s">
        <v>12</v>
      </c>
      <c r="G19" s="9">
        <v>0.26700000000000002</v>
      </c>
      <c r="H19" s="9">
        <v>1.3</v>
      </c>
    </row>
    <row r="20" spans="1:12" x14ac:dyDescent="0.2">
      <c r="A20" s="7" t="s">
        <v>33</v>
      </c>
      <c r="B20" s="7" t="s">
        <v>85</v>
      </c>
      <c r="C20" s="7" t="s">
        <v>15</v>
      </c>
      <c r="D20" s="7" t="s">
        <v>13</v>
      </c>
      <c r="E20" s="7" t="s">
        <v>13</v>
      </c>
      <c r="F20" s="7" t="s">
        <v>11</v>
      </c>
      <c r="G20" s="9">
        <v>0.95899999999999996</v>
      </c>
      <c r="H20" s="9">
        <v>1</v>
      </c>
      <c r="I20" s="4" t="s">
        <v>69</v>
      </c>
      <c r="J20" t="s">
        <v>70</v>
      </c>
      <c r="K20" s="4" t="s">
        <v>83</v>
      </c>
      <c r="L20" t="s">
        <v>84</v>
      </c>
    </row>
    <row r="21" spans="1:12" x14ac:dyDescent="0.2">
      <c r="A21" s="7" t="s">
        <v>33</v>
      </c>
      <c r="B21" s="7" t="s">
        <v>85</v>
      </c>
      <c r="C21" s="7" t="s">
        <v>16</v>
      </c>
      <c r="D21" s="7" t="s">
        <v>13</v>
      </c>
      <c r="E21" s="7" t="s">
        <v>13</v>
      </c>
      <c r="F21" s="7" t="s">
        <v>11</v>
      </c>
      <c r="G21" s="9">
        <v>4.1000000000000002E-2</v>
      </c>
      <c r="H21" s="9">
        <v>1.24</v>
      </c>
      <c r="I21" s="4" t="s">
        <v>69</v>
      </c>
      <c r="J21" t="s">
        <v>70</v>
      </c>
      <c r="K21" s="4" t="s">
        <v>83</v>
      </c>
      <c r="L21" t="s">
        <v>84</v>
      </c>
    </row>
    <row r="22" spans="1:12" x14ac:dyDescent="0.2">
      <c r="A22" s="7" t="s">
        <v>33</v>
      </c>
      <c r="B22" s="7" t="s">
        <v>85</v>
      </c>
      <c r="C22" s="7" t="s">
        <v>15</v>
      </c>
      <c r="D22" s="7" t="s">
        <v>13</v>
      </c>
      <c r="E22" s="7" t="s">
        <v>13</v>
      </c>
      <c r="F22" s="7" t="s">
        <v>12</v>
      </c>
      <c r="G22" s="9">
        <v>0.96599999999999997</v>
      </c>
      <c r="H22" s="9">
        <v>1</v>
      </c>
      <c r="I22" s="4" t="s">
        <v>69</v>
      </c>
      <c r="J22" t="s">
        <v>70</v>
      </c>
      <c r="K22" s="4" t="s">
        <v>83</v>
      </c>
      <c r="L22" t="s">
        <v>84</v>
      </c>
    </row>
    <row r="23" spans="1:12" x14ac:dyDescent="0.2">
      <c r="A23" s="7" t="s">
        <v>33</v>
      </c>
      <c r="B23" s="7" t="s">
        <v>85</v>
      </c>
      <c r="C23" s="7" t="s">
        <v>16</v>
      </c>
      <c r="D23" s="7" t="s">
        <v>13</v>
      </c>
      <c r="E23" s="7" t="s">
        <v>13</v>
      </c>
      <c r="F23" s="7" t="s">
        <v>12</v>
      </c>
      <c r="G23" s="9">
        <v>3.4000000000000002E-2</v>
      </c>
      <c r="H23" s="9">
        <v>1.24</v>
      </c>
      <c r="I23" s="4" t="s">
        <v>69</v>
      </c>
      <c r="J23" t="s">
        <v>70</v>
      </c>
      <c r="K23" s="4" t="s">
        <v>83</v>
      </c>
      <c r="L23" t="s">
        <v>84</v>
      </c>
    </row>
    <row r="24" spans="1:12" x14ac:dyDescent="0.2">
      <c r="A24" s="7" t="s">
        <v>36</v>
      </c>
      <c r="B24" s="7" t="s">
        <v>86</v>
      </c>
      <c r="C24" s="7" t="s">
        <v>13</v>
      </c>
      <c r="D24" s="7">
        <v>0</v>
      </c>
      <c r="E24" s="7">
        <v>0</v>
      </c>
      <c r="F24" s="7" t="s">
        <v>11</v>
      </c>
      <c r="G24" s="9">
        <v>0.36699999999999999</v>
      </c>
      <c r="H24" s="9">
        <v>1</v>
      </c>
      <c r="I24" s="4" t="s">
        <v>67</v>
      </c>
      <c r="J24" t="s">
        <v>87</v>
      </c>
      <c r="K24" s="4" t="s">
        <v>67</v>
      </c>
      <c r="L24" t="s">
        <v>68</v>
      </c>
    </row>
    <row r="25" spans="1:12" x14ac:dyDescent="0.2">
      <c r="A25" s="7" t="s">
        <v>36</v>
      </c>
      <c r="B25" s="7" t="s">
        <v>86</v>
      </c>
      <c r="C25" s="7" t="s">
        <v>13</v>
      </c>
      <c r="D25" s="7">
        <v>0.1</v>
      </c>
      <c r="E25" s="7">
        <v>1</v>
      </c>
      <c r="F25" s="7" t="s">
        <v>11</v>
      </c>
      <c r="G25" s="9">
        <v>0.16900000000000001</v>
      </c>
      <c r="H25" s="9">
        <v>0.80500000000000005</v>
      </c>
      <c r="I25" s="4" t="s">
        <v>67</v>
      </c>
      <c r="J25" t="s">
        <v>87</v>
      </c>
      <c r="K25" s="4" t="s">
        <v>67</v>
      </c>
      <c r="L25" t="s">
        <v>68</v>
      </c>
    </row>
    <row r="26" spans="1:12" x14ac:dyDescent="0.2">
      <c r="A26" s="7" t="s">
        <v>36</v>
      </c>
      <c r="B26" s="7" t="s">
        <v>86</v>
      </c>
      <c r="C26" s="7" t="s">
        <v>13</v>
      </c>
      <c r="D26" s="7">
        <v>1</v>
      </c>
      <c r="E26" s="7">
        <v>6</v>
      </c>
      <c r="F26" s="7" t="s">
        <v>11</v>
      </c>
      <c r="G26" s="9">
        <v>0.14099999999999999</v>
      </c>
      <c r="H26" s="9">
        <v>0.65500000000000003</v>
      </c>
      <c r="I26" s="4" t="s">
        <v>67</v>
      </c>
      <c r="J26" t="s">
        <v>87</v>
      </c>
      <c r="K26" s="4" t="s">
        <v>67</v>
      </c>
      <c r="L26" t="s">
        <v>68</v>
      </c>
    </row>
    <row r="27" spans="1:12" x14ac:dyDescent="0.2">
      <c r="A27" s="7" t="s">
        <v>36</v>
      </c>
      <c r="B27" s="7" t="s">
        <v>86</v>
      </c>
      <c r="C27" s="7" t="s">
        <v>13</v>
      </c>
      <c r="D27" s="7">
        <v>7</v>
      </c>
      <c r="E27" s="7">
        <v>13</v>
      </c>
      <c r="F27" s="7" t="s">
        <v>11</v>
      </c>
      <c r="G27" s="9">
        <v>7.5999999999999998E-2</v>
      </c>
      <c r="H27" s="9">
        <v>0.83199999999999996</v>
      </c>
      <c r="I27" s="4" t="s">
        <v>67</v>
      </c>
      <c r="J27" t="s">
        <v>87</v>
      </c>
      <c r="K27" s="4" t="s">
        <v>67</v>
      </c>
      <c r="L27" t="s">
        <v>68</v>
      </c>
    </row>
    <row r="28" spans="1:12" x14ac:dyDescent="0.2">
      <c r="A28" s="7" t="s">
        <v>36</v>
      </c>
      <c r="B28" s="7" t="s">
        <v>86</v>
      </c>
      <c r="C28" s="7" t="s">
        <v>13</v>
      </c>
      <c r="D28" s="7">
        <v>14</v>
      </c>
      <c r="E28" s="7">
        <v>100</v>
      </c>
      <c r="F28" s="7" t="s">
        <v>11</v>
      </c>
      <c r="G28" s="9">
        <v>5.6000000000000001E-2</v>
      </c>
      <c r="H28" s="9">
        <v>1.0880000000000001</v>
      </c>
      <c r="I28" s="4" t="s">
        <v>67</v>
      </c>
      <c r="J28" t="s">
        <v>87</v>
      </c>
      <c r="K28" s="4" t="s">
        <v>67</v>
      </c>
      <c r="L28" t="s">
        <v>68</v>
      </c>
    </row>
    <row r="29" spans="1:12" x14ac:dyDescent="0.2">
      <c r="A29" s="7" t="s">
        <v>36</v>
      </c>
      <c r="B29" s="7" t="s">
        <v>86</v>
      </c>
      <c r="C29" s="7" t="s">
        <v>13</v>
      </c>
      <c r="D29" s="7">
        <v>0</v>
      </c>
      <c r="E29" s="7">
        <v>0</v>
      </c>
      <c r="F29" s="7" t="s">
        <v>12</v>
      </c>
      <c r="G29" s="9">
        <v>0.36699999999999999</v>
      </c>
      <c r="H29" s="9">
        <v>1</v>
      </c>
      <c r="I29" s="4" t="s">
        <v>67</v>
      </c>
      <c r="J29" t="s">
        <v>87</v>
      </c>
      <c r="K29" s="4" t="s">
        <v>67</v>
      </c>
      <c r="L29" t="s">
        <v>68</v>
      </c>
    </row>
    <row r="30" spans="1:12" x14ac:dyDescent="0.2">
      <c r="A30" s="7" t="s">
        <v>36</v>
      </c>
      <c r="B30" s="7" t="s">
        <v>86</v>
      </c>
      <c r="C30" s="7" t="s">
        <v>13</v>
      </c>
      <c r="D30" s="7">
        <v>0.1</v>
      </c>
      <c r="E30" s="7">
        <v>1</v>
      </c>
      <c r="F30" s="7" t="s">
        <v>12</v>
      </c>
      <c r="G30" s="9">
        <v>0.16900000000000001</v>
      </c>
      <c r="H30" s="9">
        <v>0.80500000000000005</v>
      </c>
      <c r="I30" s="4" t="s">
        <v>67</v>
      </c>
      <c r="J30" t="s">
        <v>87</v>
      </c>
      <c r="K30" s="4" t="s">
        <v>67</v>
      </c>
      <c r="L30" t="s">
        <v>68</v>
      </c>
    </row>
    <row r="31" spans="1:12" x14ac:dyDescent="0.2">
      <c r="A31" s="7" t="s">
        <v>36</v>
      </c>
      <c r="B31" s="7" t="s">
        <v>86</v>
      </c>
      <c r="C31" s="7" t="s">
        <v>13</v>
      </c>
      <c r="D31" s="7">
        <v>1</v>
      </c>
      <c r="E31" s="7">
        <v>6</v>
      </c>
      <c r="F31" s="7" t="s">
        <v>12</v>
      </c>
      <c r="G31" s="9">
        <v>0.14099999999999999</v>
      </c>
      <c r="H31" s="9">
        <v>0.65500000000000003</v>
      </c>
      <c r="I31" s="4" t="s">
        <v>67</v>
      </c>
      <c r="J31" t="s">
        <v>87</v>
      </c>
      <c r="K31" s="4" t="s">
        <v>67</v>
      </c>
      <c r="L31" t="s">
        <v>68</v>
      </c>
    </row>
    <row r="32" spans="1:12" x14ac:dyDescent="0.2">
      <c r="A32" s="7" t="s">
        <v>36</v>
      </c>
      <c r="B32" s="7" t="s">
        <v>86</v>
      </c>
      <c r="C32" s="7" t="s">
        <v>13</v>
      </c>
      <c r="D32" s="7">
        <v>7</v>
      </c>
      <c r="E32" s="7">
        <v>13</v>
      </c>
      <c r="F32" s="7" t="s">
        <v>12</v>
      </c>
      <c r="G32" s="9">
        <v>7.5999999999999998E-2</v>
      </c>
      <c r="H32" s="9">
        <v>0.83199999999999996</v>
      </c>
      <c r="I32" s="4" t="s">
        <v>67</v>
      </c>
      <c r="J32" t="s">
        <v>87</v>
      </c>
      <c r="K32" s="4" t="s">
        <v>67</v>
      </c>
      <c r="L32" t="s">
        <v>68</v>
      </c>
    </row>
    <row r="33" spans="1:12" x14ac:dyDescent="0.2">
      <c r="A33" s="7" t="s">
        <v>36</v>
      </c>
      <c r="B33" s="7" t="s">
        <v>86</v>
      </c>
      <c r="C33" s="7" t="s">
        <v>13</v>
      </c>
      <c r="D33" s="7">
        <v>14</v>
      </c>
      <c r="E33" s="7">
        <v>100</v>
      </c>
      <c r="F33" s="7" t="s">
        <v>12</v>
      </c>
      <c r="G33" s="9">
        <v>5.6000000000000001E-2</v>
      </c>
      <c r="H33" s="9">
        <v>1.0880000000000001</v>
      </c>
      <c r="I33" s="4" t="s">
        <v>67</v>
      </c>
      <c r="J33" t="s">
        <v>87</v>
      </c>
      <c r="K33" s="4" t="s">
        <v>67</v>
      </c>
      <c r="L33" t="s">
        <v>68</v>
      </c>
    </row>
    <row r="34" spans="1:12" x14ac:dyDescent="0.2">
      <c r="A34" s="7" t="s">
        <v>18</v>
      </c>
      <c r="B34" s="7" t="s">
        <v>19</v>
      </c>
      <c r="C34" s="7" t="s">
        <v>15</v>
      </c>
      <c r="D34" s="7" t="s">
        <v>13</v>
      </c>
      <c r="E34" s="7" t="s">
        <v>13</v>
      </c>
      <c r="F34" s="7" t="s">
        <v>11</v>
      </c>
      <c r="G34" s="9">
        <v>0.91200000000000003</v>
      </c>
      <c r="H34" s="9">
        <v>1</v>
      </c>
    </row>
    <row r="35" spans="1:12" x14ac:dyDescent="0.2">
      <c r="A35" s="7" t="s">
        <v>18</v>
      </c>
      <c r="B35" s="7" t="s">
        <v>19</v>
      </c>
      <c r="C35" s="7" t="s">
        <v>16</v>
      </c>
      <c r="D35" s="7" t="s">
        <v>13</v>
      </c>
      <c r="E35" s="7" t="s">
        <v>13</v>
      </c>
      <c r="F35" s="7" t="s">
        <v>11</v>
      </c>
      <c r="G35" s="9">
        <v>8.7999999999999995E-2</v>
      </c>
      <c r="H35" s="9">
        <v>1.25</v>
      </c>
    </row>
    <row r="36" spans="1:12" x14ac:dyDescent="0.2">
      <c r="A36" s="7" t="s">
        <v>18</v>
      </c>
      <c r="B36" s="7" t="s">
        <v>19</v>
      </c>
      <c r="C36" s="7" t="s">
        <v>15</v>
      </c>
      <c r="D36" s="7" t="s">
        <v>13</v>
      </c>
      <c r="E36" s="7" t="s">
        <v>13</v>
      </c>
      <c r="F36" s="7" t="s">
        <v>12</v>
      </c>
      <c r="G36" s="9">
        <v>0.88400000000000001</v>
      </c>
      <c r="H36" s="9">
        <v>1</v>
      </c>
    </row>
    <row r="37" spans="1:12" x14ac:dyDescent="0.2">
      <c r="A37" s="7" t="s">
        <v>18</v>
      </c>
      <c r="B37" s="7" t="s">
        <v>19</v>
      </c>
      <c r="C37" s="7" t="s">
        <v>16</v>
      </c>
      <c r="D37" s="7" t="s">
        <v>13</v>
      </c>
      <c r="E37" s="7" t="s">
        <v>13</v>
      </c>
      <c r="F37" s="7" t="s">
        <v>12</v>
      </c>
      <c r="G37" s="9">
        <v>0.11600000000000001</v>
      </c>
      <c r="H37" s="9">
        <v>1.25</v>
      </c>
    </row>
    <row r="38" spans="1:12" x14ac:dyDescent="0.2">
      <c r="A38" s="7" t="s">
        <v>20</v>
      </c>
      <c r="B38" s="7" t="s">
        <v>21</v>
      </c>
      <c r="C38" s="7" t="s">
        <v>13</v>
      </c>
      <c r="D38" s="10">
        <v>0</v>
      </c>
      <c r="E38" s="10">
        <v>8</v>
      </c>
      <c r="F38" s="7" t="s">
        <v>11</v>
      </c>
      <c r="G38" s="9">
        <v>3.4000000000000002E-2</v>
      </c>
      <c r="H38" s="9">
        <v>1.83</v>
      </c>
    </row>
    <row r="39" spans="1:12" x14ac:dyDescent="0.2">
      <c r="A39" s="7" t="s">
        <v>20</v>
      </c>
      <c r="B39" s="7" t="s">
        <v>21</v>
      </c>
      <c r="C39" s="7" t="s">
        <v>13</v>
      </c>
      <c r="D39" s="10">
        <v>8</v>
      </c>
      <c r="E39" s="10">
        <v>11</v>
      </c>
      <c r="F39" s="7" t="s">
        <v>11</v>
      </c>
      <c r="G39" s="9">
        <v>0.05</v>
      </c>
      <c r="H39" s="9">
        <v>1.3160000000000001</v>
      </c>
    </row>
    <row r="40" spans="1:12" x14ac:dyDescent="0.2">
      <c r="A40" s="7" t="s">
        <v>20</v>
      </c>
      <c r="B40" s="7" t="s">
        <v>21</v>
      </c>
      <c r="C40" s="7" t="s">
        <v>13</v>
      </c>
      <c r="D40" s="10">
        <v>11</v>
      </c>
      <c r="E40" s="10">
        <v>30</v>
      </c>
      <c r="F40" s="7" t="s">
        <v>11</v>
      </c>
      <c r="G40" s="9">
        <v>0.91600000000000004</v>
      </c>
      <c r="H40" s="9">
        <v>1</v>
      </c>
    </row>
    <row r="41" spans="1:12" x14ac:dyDescent="0.2">
      <c r="A41" s="7" t="s">
        <v>20</v>
      </c>
      <c r="B41" s="7" t="s">
        <v>21</v>
      </c>
      <c r="C41" s="7" t="s">
        <v>13</v>
      </c>
      <c r="D41" s="10">
        <v>0</v>
      </c>
      <c r="E41" s="10">
        <v>8</v>
      </c>
      <c r="F41" s="7" t="s">
        <v>12</v>
      </c>
      <c r="G41" s="9">
        <v>3.6999999999999998E-2</v>
      </c>
      <c r="H41" s="9">
        <v>1.83</v>
      </c>
    </row>
    <row r="42" spans="1:12" x14ac:dyDescent="0.2">
      <c r="A42" s="7" t="s">
        <v>20</v>
      </c>
      <c r="B42" s="7" t="s">
        <v>21</v>
      </c>
      <c r="C42" s="7" t="s">
        <v>13</v>
      </c>
      <c r="D42" s="10">
        <v>8</v>
      </c>
      <c r="E42" s="10">
        <v>11</v>
      </c>
      <c r="F42" s="7" t="s">
        <v>12</v>
      </c>
      <c r="G42" s="9">
        <v>5.8000000000000003E-2</v>
      </c>
      <c r="H42" s="9">
        <v>1.3160000000000001</v>
      </c>
    </row>
    <row r="43" spans="1:12" x14ac:dyDescent="0.2">
      <c r="A43" s="7" t="s">
        <v>20</v>
      </c>
      <c r="B43" s="7" t="s">
        <v>21</v>
      </c>
      <c r="C43" s="7" t="s">
        <v>13</v>
      </c>
      <c r="D43" s="10">
        <v>11</v>
      </c>
      <c r="E43" s="10">
        <v>30</v>
      </c>
      <c r="F43" s="7" t="s">
        <v>12</v>
      </c>
      <c r="G43" s="9">
        <v>0.90500000000000003</v>
      </c>
      <c r="H43" s="9">
        <v>1</v>
      </c>
      <c r="K43" s="2"/>
    </row>
    <row r="44" spans="1:12" x14ac:dyDescent="0.2">
      <c r="A44" s="7" t="s">
        <v>34</v>
      </c>
      <c r="B44" s="7" t="s">
        <v>43</v>
      </c>
      <c r="C44" s="7"/>
      <c r="D44" s="7" t="s">
        <v>13</v>
      </c>
      <c r="E44" s="7" t="s">
        <v>13</v>
      </c>
      <c r="F44" s="7" t="s">
        <v>12</v>
      </c>
      <c r="G44" s="9">
        <v>0.69799999999999995</v>
      </c>
      <c r="H44" s="11">
        <v>1</v>
      </c>
      <c r="I44" t="s">
        <v>78</v>
      </c>
      <c r="K44" s="4" t="s">
        <v>79</v>
      </c>
      <c r="L44" t="s">
        <v>71</v>
      </c>
    </row>
    <row r="45" spans="1:12" x14ac:dyDescent="0.2">
      <c r="A45" s="7" t="s">
        <v>34</v>
      </c>
      <c r="B45" s="7" t="s">
        <v>44</v>
      </c>
      <c r="C45" s="7"/>
      <c r="D45" s="7" t="s">
        <v>13</v>
      </c>
      <c r="E45" s="7" t="s">
        <v>13</v>
      </c>
      <c r="F45" s="7" t="s">
        <v>12</v>
      </c>
      <c r="G45" s="9">
        <v>9.2999999999999999E-2</v>
      </c>
      <c r="H45" s="11">
        <v>0.54375716608549907</v>
      </c>
      <c r="I45" t="s">
        <v>78</v>
      </c>
      <c r="K45" s="4" t="s">
        <v>79</v>
      </c>
      <c r="L45" t="s">
        <v>71</v>
      </c>
    </row>
    <row r="46" spans="1:12" x14ac:dyDescent="0.2">
      <c r="A46" s="7" t="s">
        <v>34</v>
      </c>
      <c r="B46" s="7" t="s">
        <v>45</v>
      </c>
      <c r="C46" s="7"/>
      <c r="D46" s="7" t="s">
        <v>13</v>
      </c>
      <c r="E46" s="7" t="s">
        <v>13</v>
      </c>
      <c r="F46" s="7" t="s">
        <v>12</v>
      </c>
      <c r="G46" s="9">
        <v>0.1</v>
      </c>
      <c r="H46" s="11">
        <v>1.019692928850545</v>
      </c>
      <c r="I46" t="s">
        <v>78</v>
      </c>
      <c r="K46" s="4" t="s">
        <v>79</v>
      </c>
      <c r="L46" t="s">
        <v>71</v>
      </c>
    </row>
    <row r="47" spans="1:12" x14ac:dyDescent="0.2">
      <c r="A47" s="7" t="s">
        <v>34</v>
      </c>
      <c r="B47" s="7" t="s">
        <v>46</v>
      </c>
      <c r="C47" s="7"/>
      <c r="D47" s="7" t="s">
        <v>13</v>
      </c>
      <c r="E47" s="7" t="s">
        <v>13</v>
      </c>
      <c r="F47" s="7" t="s">
        <v>12</v>
      </c>
      <c r="G47" s="9">
        <v>0.109</v>
      </c>
      <c r="H47" s="11">
        <v>0.6633900506661401</v>
      </c>
      <c r="I47" t="s">
        <v>78</v>
      </c>
      <c r="K47" s="4" t="s">
        <v>79</v>
      </c>
      <c r="L47" t="s">
        <v>71</v>
      </c>
    </row>
    <row r="48" spans="1:12" x14ac:dyDescent="0.2">
      <c r="A48" s="7" t="s">
        <v>72</v>
      </c>
      <c r="B48" s="7"/>
      <c r="C48" s="7" t="s">
        <v>15</v>
      </c>
      <c r="D48" s="7" t="s">
        <v>13</v>
      </c>
      <c r="E48" s="7" t="s">
        <v>13</v>
      </c>
      <c r="F48" s="7" t="s">
        <v>11</v>
      </c>
      <c r="G48" s="9">
        <v>0.98</v>
      </c>
      <c r="H48" s="9">
        <v>1</v>
      </c>
      <c r="I48" s="4" t="s">
        <v>73</v>
      </c>
      <c r="J48" t="s">
        <v>74</v>
      </c>
      <c r="K48" s="4" t="s">
        <v>79</v>
      </c>
      <c r="L48" t="s">
        <v>68</v>
      </c>
    </row>
    <row r="49" spans="1:12" x14ac:dyDescent="0.2">
      <c r="A49" s="7" t="s">
        <v>72</v>
      </c>
      <c r="B49" s="7"/>
      <c r="C49" s="7" t="s">
        <v>16</v>
      </c>
      <c r="D49" s="7" t="s">
        <v>13</v>
      </c>
      <c r="E49" s="7" t="s">
        <v>13</v>
      </c>
      <c r="F49" s="7" t="s">
        <v>11</v>
      </c>
      <c r="G49" s="9">
        <v>0.02</v>
      </c>
      <c r="H49" s="9">
        <v>2.83</v>
      </c>
      <c r="I49" s="4" t="s">
        <v>73</v>
      </c>
      <c r="J49" t="s">
        <v>74</v>
      </c>
      <c r="K49" s="4" t="s">
        <v>75</v>
      </c>
      <c r="L49" t="s">
        <v>68</v>
      </c>
    </row>
    <row r="50" spans="1:12" x14ac:dyDescent="0.2">
      <c r="A50" s="7" t="s">
        <v>35</v>
      </c>
      <c r="B50" s="7"/>
      <c r="C50" s="7" t="s">
        <v>10</v>
      </c>
      <c r="D50" s="7" t="s">
        <v>13</v>
      </c>
      <c r="E50" s="7" t="s">
        <v>13</v>
      </c>
      <c r="F50" s="7" t="s">
        <v>11</v>
      </c>
      <c r="G50" s="9">
        <v>0.26</v>
      </c>
      <c r="H50" s="9">
        <v>1</v>
      </c>
      <c r="I50" s="4" t="s">
        <v>67</v>
      </c>
      <c r="J50" t="s">
        <v>87</v>
      </c>
      <c r="K50" s="4" t="s">
        <v>91</v>
      </c>
      <c r="L50" t="s">
        <v>92</v>
      </c>
    </row>
    <row r="51" spans="1:12" x14ac:dyDescent="0.2">
      <c r="A51" s="7" t="s">
        <v>35</v>
      </c>
      <c r="B51" s="7"/>
      <c r="C51" s="7" t="s">
        <v>88</v>
      </c>
      <c r="D51" s="7" t="s">
        <v>13</v>
      </c>
      <c r="E51" s="7" t="s">
        <v>13</v>
      </c>
      <c r="F51" s="7" t="s">
        <v>11</v>
      </c>
      <c r="G51" s="9">
        <v>0.13600000000000001</v>
      </c>
      <c r="H51" s="9">
        <v>1.18</v>
      </c>
      <c r="I51" s="4" t="s">
        <v>67</v>
      </c>
      <c r="J51" t="s">
        <v>87</v>
      </c>
      <c r="K51" s="4" t="s">
        <v>91</v>
      </c>
      <c r="L51" t="s">
        <v>92</v>
      </c>
    </row>
    <row r="52" spans="1:12" x14ac:dyDescent="0.2">
      <c r="A52" s="7" t="s">
        <v>35</v>
      </c>
      <c r="B52" s="7"/>
      <c r="C52" s="7" t="s">
        <v>10</v>
      </c>
      <c r="D52" s="7" t="s">
        <v>13</v>
      </c>
      <c r="E52" s="7" t="s">
        <v>13</v>
      </c>
      <c r="F52" s="7" t="s">
        <v>12</v>
      </c>
      <c r="G52" s="9">
        <v>0.156</v>
      </c>
      <c r="H52" s="9">
        <v>1</v>
      </c>
      <c r="I52" s="4" t="s">
        <v>67</v>
      </c>
      <c r="J52" t="s">
        <v>87</v>
      </c>
      <c r="K52" s="4" t="s">
        <v>91</v>
      </c>
      <c r="L52" t="s">
        <v>92</v>
      </c>
    </row>
    <row r="53" spans="1:12" x14ac:dyDescent="0.2">
      <c r="A53" s="7" t="s">
        <v>35</v>
      </c>
      <c r="B53" s="7"/>
      <c r="C53" s="7" t="s">
        <v>88</v>
      </c>
      <c r="D53" s="7" t="s">
        <v>13</v>
      </c>
      <c r="E53" s="7" t="s">
        <v>13</v>
      </c>
      <c r="F53" s="7" t="s">
        <v>12</v>
      </c>
      <c r="G53" s="9">
        <v>0.13800000000000001</v>
      </c>
      <c r="H53" s="9">
        <v>1.18</v>
      </c>
      <c r="I53" s="4" t="s">
        <v>67</v>
      </c>
      <c r="J53" t="s">
        <v>87</v>
      </c>
      <c r="K53" s="4" t="s">
        <v>91</v>
      </c>
      <c r="L53" t="s">
        <v>92</v>
      </c>
    </row>
    <row r="54" spans="1:12" x14ac:dyDescent="0.2">
      <c r="A54" s="7" t="s">
        <v>37</v>
      </c>
      <c r="B54" s="7" t="s">
        <v>80</v>
      </c>
      <c r="C54" s="7" t="s">
        <v>13</v>
      </c>
      <c r="D54" s="10">
        <v>0</v>
      </c>
      <c r="E54" s="10">
        <v>1.9</v>
      </c>
      <c r="F54" s="7" t="s">
        <v>11</v>
      </c>
      <c r="G54" s="9">
        <v>0.153</v>
      </c>
      <c r="H54" s="9">
        <v>1</v>
      </c>
      <c r="I54" s="4" t="s">
        <v>64</v>
      </c>
      <c r="J54" t="s">
        <v>63</v>
      </c>
      <c r="K54" s="4" t="s">
        <v>81</v>
      </c>
      <c r="L54" t="s">
        <v>82</v>
      </c>
    </row>
    <row r="55" spans="1:12" x14ac:dyDescent="0.2">
      <c r="A55" s="7" t="s">
        <v>37</v>
      </c>
      <c r="B55" s="7" t="s">
        <v>80</v>
      </c>
      <c r="C55" s="7" t="s">
        <v>13</v>
      </c>
      <c r="D55" s="10">
        <v>2</v>
      </c>
      <c r="E55" s="10">
        <v>100</v>
      </c>
      <c r="F55" s="7" t="s">
        <v>11</v>
      </c>
      <c r="G55" s="9">
        <v>0.84699999999999998</v>
      </c>
      <c r="H55" s="9">
        <v>1.26</v>
      </c>
      <c r="I55" s="4" t="s">
        <v>64</v>
      </c>
      <c r="J55" t="s">
        <v>63</v>
      </c>
      <c r="K55" s="4" t="s">
        <v>81</v>
      </c>
      <c r="L55" t="s">
        <v>82</v>
      </c>
    </row>
    <row r="56" spans="1:12" x14ac:dyDescent="0.2">
      <c r="A56" s="7" t="s">
        <v>37</v>
      </c>
      <c r="B56" s="7" t="s">
        <v>80</v>
      </c>
      <c r="C56" s="7" t="s">
        <v>13</v>
      </c>
      <c r="D56" s="10">
        <v>0</v>
      </c>
      <c r="E56" s="10">
        <v>1.9</v>
      </c>
      <c r="F56" s="7" t="s">
        <v>12</v>
      </c>
      <c r="G56" s="9">
        <v>0.153</v>
      </c>
      <c r="H56" s="9">
        <v>1</v>
      </c>
      <c r="I56" s="4" t="s">
        <v>64</v>
      </c>
      <c r="J56" t="s">
        <v>63</v>
      </c>
      <c r="K56" s="4" t="s">
        <v>81</v>
      </c>
      <c r="L56" t="s">
        <v>82</v>
      </c>
    </row>
    <row r="57" spans="1:12" x14ac:dyDescent="0.2">
      <c r="A57" s="7" t="s">
        <v>37</v>
      </c>
      <c r="B57" s="7" t="s">
        <v>80</v>
      </c>
      <c r="C57" s="7" t="s">
        <v>13</v>
      </c>
      <c r="D57" s="10">
        <v>2</v>
      </c>
      <c r="E57" s="10">
        <v>100</v>
      </c>
      <c r="F57" s="7" t="s">
        <v>12</v>
      </c>
      <c r="G57" s="9">
        <v>0.84699999999999998</v>
      </c>
      <c r="H57" s="9">
        <v>1.26</v>
      </c>
      <c r="I57" s="4" t="s">
        <v>64</v>
      </c>
      <c r="J57" t="s">
        <v>63</v>
      </c>
      <c r="K57" s="4" t="s">
        <v>81</v>
      </c>
      <c r="L57" t="s">
        <v>82</v>
      </c>
    </row>
    <row r="58" spans="1:12" x14ac:dyDescent="0.2">
      <c r="A58" s="7" t="s">
        <v>29</v>
      </c>
      <c r="B58" s="7" t="s">
        <v>14</v>
      </c>
      <c r="C58" s="7" t="s">
        <v>15</v>
      </c>
      <c r="D58" s="7" t="s">
        <v>13</v>
      </c>
      <c r="E58" s="7" t="s">
        <v>13</v>
      </c>
      <c r="F58" s="7" t="s">
        <v>11</v>
      </c>
      <c r="G58" s="9">
        <v>0.93799999999999994</v>
      </c>
      <c r="H58" s="9">
        <v>1</v>
      </c>
      <c r="I58" s="2"/>
      <c r="K58" s="2"/>
    </row>
    <row r="59" spans="1:12" x14ac:dyDescent="0.2">
      <c r="A59" s="7" t="s">
        <v>29</v>
      </c>
      <c r="B59" s="7" t="s">
        <v>14</v>
      </c>
      <c r="C59" s="7" t="s">
        <v>16</v>
      </c>
      <c r="D59" s="7" t="s">
        <v>13</v>
      </c>
      <c r="E59" s="7" t="s">
        <v>13</v>
      </c>
      <c r="F59" s="7" t="s">
        <v>11</v>
      </c>
      <c r="G59" s="9">
        <v>6.2E-2</v>
      </c>
      <c r="H59" s="9">
        <v>1.27</v>
      </c>
      <c r="I59" s="2"/>
    </row>
    <row r="60" spans="1:12" x14ac:dyDescent="0.2">
      <c r="A60" s="7" t="s">
        <v>29</v>
      </c>
      <c r="B60" s="7" t="s">
        <v>14</v>
      </c>
      <c r="C60" s="7" t="s">
        <v>15</v>
      </c>
      <c r="D60" s="7" t="s">
        <v>13</v>
      </c>
      <c r="E60" s="7" t="s">
        <v>13</v>
      </c>
      <c r="F60" s="7" t="s">
        <v>12</v>
      </c>
      <c r="G60" s="9">
        <v>0.92600000000000005</v>
      </c>
      <c r="H60" s="9">
        <v>1</v>
      </c>
    </row>
    <row r="61" spans="1:12" x14ac:dyDescent="0.2">
      <c r="A61" s="7" t="s">
        <v>29</v>
      </c>
      <c r="B61" s="7" t="s">
        <v>14</v>
      </c>
      <c r="C61" s="7" t="s">
        <v>16</v>
      </c>
      <c r="D61" s="7" t="s">
        <v>13</v>
      </c>
      <c r="E61" s="7" t="s">
        <v>13</v>
      </c>
      <c r="F61" s="7" t="s">
        <v>12</v>
      </c>
      <c r="G61" s="9">
        <v>7.3999999999999996E-2</v>
      </c>
      <c r="H61" s="9">
        <v>1.27</v>
      </c>
    </row>
    <row r="62" spans="1:12" x14ac:dyDescent="0.2">
      <c r="A62" s="7" t="s">
        <v>31</v>
      </c>
      <c r="B62" s="7" t="s">
        <v>24</v>
      </c>
      <c r="C62" s="7" t="s">
        <v>15</v>
      </c>
      <c r="D62" s="7" t="s">
        <v>13</v>
      </c>
      <c r="E62" s="7" t="s">
        <v>13</v>
      </c>
      <c r="F62" s="7" t="s">
        <v>11</v>
      </c>
      <c r="G62" s="9">
        <v>0.69399999999999995</v>
      </c>
      <c r="H62" s="9">
        <v>1</v>
      </c>
    </row>
    <row r="63" spans="1:12" x14ac:dyDescent="0.2">
      <c r="A63" s="7" t="s">
        <v>31</v>
      </c>
      <c r="B63" s="7" t="s">
        <v>24</v>
      </c>
      <c r="C63" s="7" t="s">
        <v>16</v>
      </c>
      <c r="D63" s="7" t="s">
        <v>13</v>
      </c>
      <c r="E63" s="7" t="s">
        <v>13</v>
      </c>
      <c r="F63" s="7" t="s">
        <v>11</v>
      </c>
      <c r="G63" s="9">
        <v>0.30599999999999999</v>
      </c>
      <c r="H63" s="9">
        <v>1.39</v>
      </c>
    </row>
    <row r="64" spans="1:12" x14ac:dyDescent="0.2">
      <c r="A64" s="7" t="s">
        <v>31</v>
      </c>
      <c r="B64" s="7" t="s">
        <v>24</v>
      </c>
      <c r="C64" s="7" t="s">
        <v>15</v>
      </c>
      <c r="D64" s="7" t="s">
        <v>13</v>
      </c>
      <c r="E64" s="7" t="s">
        <v>13</v>
      </c>
      <c r="F64" s="7" t="s">
        <v>12</v>
      </c>
      <c r="G64" s="9">
        <v>0.69699999999999995</v>
      </c>
      <c r="H64" s="9">
        <v>1</v>
      </c>
    </row>
    <row r="65" spans="1:12" x14ac:dyDescent="0.2">
      <c r="A65" s="7" t="s">
        <v>31</v>
      </c>
      <c r="B65" s="7" t="s">
        <v>24</v>
      </c>
      <c r="C65" s="7" t="s">
        <v>16</v>
      </c>
      <c r="D65" s="7" t="s">
        <v>13</v>
      </c>
      <c r="E65" s="7" t="s">
        <v>13</v>
      </c>
      <c r="F65" s="7" t="s">
        <v>12</v>
      </c>
      <c r="G65" s="9">
        <v>0.30299999999999999</v>
      </c>
      <c r="H65" s="9">
        <v>1.39</v>
      </c>
    </row>
    <row r="66" spans="1:12" x14ac:dyDescent="0.2">
      <c r="A66" s="7" t="s">
        <v>38</v>
      </c>
      <c r="B66" s="7" t="s">
        <v>39</v>
      </c>
      <c r="C66" s="7"/>
      <c r="D66" s="7" t="s">
        <v>13</v>
      </c>
      <c r="E66" s="7" t="s">
        <v>13</v>
      </c>
      <c r="F66" s="7" t="s">
        <v>11</v>
      </c>
      <c r="G66" s="9">
        <v>0.66310000000000002</v>
      </c>
      <c r="H66" s="9">
        <v>1</v>
      </c>
      <c r="I66" s="4" t="s">
        <v>76</v>
      </c>
      <c r="J66" t="s">
        <v>68</v>
      </c>
      <c r="K66" s="4" t="s">
        <v>76</v>
      </c>
      <c r="L66" t="s">
        <v>68</v>
      </c>
    </row>
    <row r="67" spans="1:12" x14ac:dyDescent="0.2">
      <c r="A67" s="7" t="s">
        <v>38</v>
      </c>
      <c r="B67" s="7" t="s">
        <v>40</v>
      </c>
      <c r="C67" s="7"/>
      <c r="D67" s="7" t="s">
        <v>13</v>
      </c>
      <c r="E67" s="7" t="s">
        <v>13</v>
      </c>
      <c r="F67" s="7" t="s">
        <v>11</v>
      </c>
      <c r="G67" s="9">
        <v>0.11650000000000001</v>
      </c>
      <c r="H67" s="9">
        <v>2.41</v>
      </c>
      <c r="I67" s="4" t="s">
        <v>76</v>
      </c>
      <c r="J67" t="s">
        <v>68</v>
      </c>
      <c r="K67" s="4" t="s">
        <v>76</v>
      </c>
      <c r="L67" t="s">
        <v>68</v>
      </c>
    </row>
    <row r="68" spans="1:12" x14ac:dyDescent="0.2">
      <c r="A68" s="7" t="s">
        <v>38</v>
      </c>
      <c r="B68" s="7" t="s">
        <v>41</v>
      </c>
      <c r="C68" s="7"/>
      <c r="D68" s="7" t="s">
        <v>13</v>
      </c>
      <c r="E68" s="7" t="s">
        <v>13</v>
      </c>
      <c r="F68" s="7" t="s">
        <v>11</v>
      </c>
      <c r="G68" s="9">
        <v>0.18690000000000001</v>
      </c>
      <c r="H68" s="9">
        <v>6.02</v>
      </c>
      <c r="I68" s="4" t="s">
        <v>76</v>
      </c>
      <c r="J68" t="s">
        <v>68</v>
      </c>
      <c r="K68" s="4" t="s">
        <v>76</v>
      </c>
      <c r="L68" t="s">
        <v>68</v>
      </c>
    </row>
    <row r="69" spans="1:12" x14ac:dyDescent="0.2">
      <c r="A69" s="7" t="s">
        <v>38</v>
      </c>
      <c r="B69" s="7" t="s">
        <v>42</v>
      </c>
      <c r="C69" s="7"/>
      <c r="D69" s="7" t="s">
        <v>13</v>
      </c>
      <c r="E69" s="7" t="s">
        <v>13</v>
      </c>
      <c r="F69" s="7" t="s">
        <v>11</v>
      </c>
      <c r="G69" s="9">
        <v>2.46E-2</v>
      </c>
      <c r="H69" s="9">
        <v>2.46</v>
      </c>
      <c r="I69" s="4" t="s">
        <v>76</v>
      </c>
      <c r="J69" t="s">
        <v>68</v>
      </c>
      <c r="K69" s="4" t="s">
        <v>76</v>
      </c>
      <c r="L69" t="s">
        <v>68</v>
      </c>
    </row>
    <row r="70" spans="1:12" x14ac:dyDescent="0.2">
      <c r="A70" s="7" t="s">
        <v>47</v>
      </c>
      <c r="B70" s="7"/>
      <c r="C70" s="7"/>
      <c r="D70" s="7">
        <v>0</v>
      </c>
      <c r="E70" s="7">
        <v>0.5</v>
      </c>
      <c r="F70" s="7" t="s">
        <v>11</v>
      </c>
      <c r="G70" s="9">
        <v>0.22320000000000001</v>
      </c>
      <c r="H70" s="9">
        <v>1</v>
      </c>
      <c r="I70" s="4" t="s">
        <v>93</v>
      </c>
      <c r="J70" t="s">
        <v>94</v>
      </c>
    </row>
    <row r="71" spans="1:12" x14ac:dyDescent="0.2">
      <c r="A71" s="7" t="s">
        <v>47</v>
      </c>
      <c r="B71" s="7"/>
      <c r="C71" s="7"/>
      <c r="D71" s="7">
        <v>0.5</v>
      </c>
      <c r="E71" s="7">
        <v>1.5</v>
      </c>
      <c r="F71" s="7" t="s">
        <v>11</v>
      </c>
      <c r="G71" s="9">
        <v>0.2465</v>
      </c>
      <c r="H71" s="9">
        <v>0.94599999999999995</v>
      </c>
      <c r="I71" s="4" t="s">
        <v>93</v>
      </c>
      <c r="J71" t="s">
        <v>94</v>
      </c>
    </row>
    <row r="72" spans="1:12" x14ac:dyDescent="0.2">
      <c r="A72" s="7" t="s">
        <v>47</v>
      </c>
      <c r="B72" s="7"/>
      <c r="C72" s="7"/>
      <c r="D72" s="7">
        <v>1.5</v>
      </c>
      <c r="E72" s="7">
        <v>3</v>
      </c>
      <c r="F72" s="7" t="s">
        <v>11</v>
      </c>
      <c r="G72" s="9">
        <v>0.35489999999999999</v>
      </c>
      <c r="H72" s="9">
        <v>0.86299999999999999</v>
      </c>
      <c r="I72" s="4" t="s">
        <v>93</v>
      </c>
      <c r="J72" t="s">
        <v>94</v>
      </c>
    </row>
    <row r="73" spans="1:12" x14ac:dyDescent="0.2">
      <c r="A73" s="7" t="s">
        <v>47</v>
      </c>
      <c r="B73" s="7"/>
      <c r="C73" s="7"/>
      <c r="D73" s="7">
        <v>3</v>
      </c>
      <c r="E73" s="7">
        <v>100</v>
      </c>
      <c r="F73" s="7" t="s">
        <v>11</v>
      </c>
      <c r="G73" s="9">
        <v>0.1754</v>
      </c>
      <c r="H73" s="9">
        <v>0.75800000000000001</v>
      </c>
      <c r="I73" s="4" t="s">
        <v>93</v>
      </c>
      <c r="J73" t="s">
        <v>94</v>
      </c>
    </row>
    <row r="74" spans="1:12" x14ac:dyDescent="0.2">
      <c r="A74" s="7" t="s">
        <v>47</v>
      </c>
      <c r="B74" s="7"/>
      <c r="C74" s="7"/>
      <c r="D74" s="7">
        <v>0</v>
      </c>
      <c r="E74" s="7">
        <v>0.5</v>
      </c>
      <c r="F74" s="7" t="s">
        <v>12</v>
      </c>
      <c r="G74" s="9">
        <v>0.21110000000000001</v>
      </c>
      <c r="H74" s="9">
        <v>1</v>
      </c>
      <c r="I74" s="4" t="s">
        <v>93</v>
      </c>
      <c r="J74" t="s">
        <v>94</v>
      </c>
    </row>
    <row r="75" spans="1:12" x14ac:dyDescent="0.2">
      <c r="A75" s="7" t="s">
        <v>47</v>
      </c>
      <c r="B75" s="7"/>
      <c r="C75" s="7"/>
      <c r="D75" s="7">
        <v>0.5</v>
      </c>
      <c r="E75" s="7">
        <v>1.5</v>
      </c>
      <c r="F75" s="7" t="s">
        <v>12</v>
      </c>
      <c r="G75" s="9">
        <v>0.189</v>
      </c>
      <c r="H75" s="9">
        <v>0.94599999999999995</v>
      </c>
      <c r="I75" s="4" t="s">
        <v>93</v>
      </c>
      <c r="J75" t="s">
        <v>94</v>
      </c>
    </row>
    <row r="76" spans="1:12" x14ac:dyDescent="0.2">
      <c r="A76" s="7" t="s">
        <v>47</v>
      </c>
      <c r="B76" s="7"/>
      <c r="C76" s="7"/>
      <c r="D76" s="7">
        <v>1.5</v>
      </c>
      <c r="E76" s="7">
        <v>3</v>
      </c>
      <c r="F76" s="7" t="s">
        <v>12</v>
      </c>
      <c r="G76" s="9">
        <v>0.31309999999999999</v>
      </c>
      <c r="H76" s="9">
        <v>0.86299999999999999</v>
      </c>
      <c r="I76" s="4" t="s">
        <v>93</v>
      </c>
      <c r="J76" t="s">
        <v>94</v>
      </c>
    </row>
    <row r="77" spans="1:12" x14ac:dyDescent="0.2">
      <c r="A77" s="7" t="s">
        <v>47</v>
      </c>
      <c r="B77" s="7"/>
      <c r="C77" s="7"/>
      <c r="D77" s="7">
        <v>3</v>
      </c>
      <c r="E77" s="7">
        <v>100</v>
      </c>
      <c r="F77" s="7" t="s">
        <v>12</v>
      </c>
      <c r="G77" s="9">
        <v>0.2868</v>
      </c>
      <c r="H77" s="9">
        <v>0.75800000000000001</v>
      </c>
      <c r="I77" s="4" t="s">
        <v>93</v>
      </c>
      <c r="J77" t="s">
        <v>94</v>
      </c>
    </row>
    <row r="78" spans="1:12" x14ac:dyDescent="0.2">
      <c r="A78" s="7" t="s">
        <v>30</v>
      </c>
      <c r="B78" s="7" t="s">
        <v>17</v>
      </c>
      <c r="C78" s="7" t="s">
        <v>15</v>
      </c>
      <c r="D78" s="7" t="s">
        <v>13</v>
      </c>
      <c r="E78" s="7" t="s">
        <v>13</v>
      </c>
      <c r="F78" s="7" t="s">
        <v>11</v>
      </c>
      <c r="G78" s="9">
        <v>0.73899999999999999</v>
      </c>
      <c r="H78" s="9">
        <v>1</v>
      </c>
    </row>
    <row r="79" spans="1:12" x14ac:dyDescent="0.2">
      <c r="A79" s="7" t="s">
        <v>30</v>
      </c>
      <c r="B79" s="7" t="s">
        <v>17</v>
      </c>
      <c r="C79" s="7" t="s">
        <v>16</v>
      </c>
      <c r="D79" s="7" t="s">
        <v>13</v>
      </c>
      <c r="E79" s="7" t="s">
        <v>13</v>
      </c>
      <c r="F79" s="7" t="s">
        <v>11</v>
      </c>
      <c r="G79" s="9">
        <v>0.26100000000000001</v>
      </c>
      <c r="H79" s="9">
        <v>1.68</v>
      </c>
    </row>
    <row r="80" spans="1:12" x14ac:dyDescent="0.2">
      <c r="A80" s="7" t="s">
        <v>30</v>
      </c>
      <c r="B80" s="7" t="s">
        <v>17</v>
      </c>
      <c r="C80" s="7" t="s">
        <v>15</v>
      </c>
      <c r="D80" s="7" t="s">
        <v>13</v>
      </c>
      <c r="E80" s="7" t="s">
        <v>13</v>
      </c>
      <c r="F80" s="7" t="s">
        <v>12</v>
      </c>
      <c r="G80" s="9">
        <v>0.85299999999999998</v>
      </c>
      <c r="H80" s="9">
        <v>1</v>
      </c>
    </row>
    <row r="81" spans="1:11" x14ac:dyDescent="0.2">
      <c r="A81" s="7" t="s">
        <v>30</v>
      </c>
      <c r="B81" s="7" t="s">
        <v>17</v>
      </c>
      <c r="C81" s="7" t="s">
        <v>16</v>
      </c>
      <c r="D81" s="7" t="s">
        <v>13</v>
      </c>
      <c r="E81" s="7" t="s">
        <v>13</v>
      </c>
      <c r="F81" s="7" t="s">
        <v>12</v>
      </c>
      <c r="G81" s="9">
        <v>0.14699999999999999</v>
      </c>
      <c r="H81" s="9">
        <v>1.68</v>
      </c>
    </row>
    <row r="82" spans="1:11" x14ac:dyDescent="0.2">
      <c r="A82" s="7" t="s">
        <v>48</v>
      </c>
      <c r="B82" s="7"/>
      <c r="C82" s="7"/>
      <c r="D82" s="7">
        <v>0</v>
      </c>
      <c r="E82" s="7">
        <v>20</v>
      </c>
      <c r="F82" s="7" t="s">
        <v>11</v>
      </c>
      <c r="G82" s="9">
        <v>0.7</v>
      </c>
      <c r="H82" s="9">
        <v>2.5</v>
      </c>
      <c r="I82" s="4" t="s">
        <v>113</v>
      </c>
    </row>
    <row r="83" spans="1:11" x14ac:dyDescent="0.2">
      <c r="A83" s="7" t="s">
        <v>48</v>
      </c>
      <c r="B83" s="7"/>
      <c r="C83" s="7"/>
      <c r="D83" s="7">
        <v>20</v>
      </c>
      <c r="E83" s="7">
        <v>100</v>
      </c>
      <c r="F83" s="7" t="s">
        <v>11</v>
      </c>
      <c r="G83" s="9">
        <v>0.3</v>
      </c>
      <c r="H83" s="9">
        <v>3</v>
      </c>
      <c r="I83" s="4" t="s">
        <v>113</v>
      </c>
    </row>
    <row r="84" spans="1:11" x14ac:dyDescent="0.2">
      <c r="A84" s="7" t="s">
        <v>48</v>
      </c>
      <c r="B84" s="7"/>
      <c r="C84" s="7"/>
      <c r="D84" s="7">
        <v>0</v>
      </c>
      <c r="E84" s="7">
        <v>20</v>
      </c>
      <c r="F84" s="7" t="s">
        <v>12</v>
      </c>
      <c r="G84" s="9">
        <v>0.7</v>
      </c>
      <c r="H84" s="9">
        <v>2.5</v>
      </c>
      <c r="I84" s="4" t="s">
        <v>113</v>
      </c>
    </row>
    <row r="85" spans="1:11" x14ac:dyDescent="0.2">
      <c r="A85" s="7" t="s">
        <v>48</v>
      </c>
      <c r="B85" s="7"/>
      <c r="C85" s="7"/>
      <c r="D85" s="7">
        <v>20</v>
      </c>
      <c r="E85" s="7">
        <v>100</v>
      </c>
      <c r="F85" s="7" t="s">
        <v>12</v>
      </c>
      <c r="G85" s="9">
        <v>0.3</v>
      </c>
      <c r="H85" s="9">
        <v>3</v>
      </c>
      <c r="I85" s="4" t="s">
        <v>113</v>
      </c>
    </row>
    <row r="86" spans="1:11" x14ac:dyDescent="0.2">
      <c r="A86" s="7" t="s">
        <v>49</v>
      </c>
      <c r="B86" s="7" t="s">
        <v>51</v>
      </c>
      <c r="C86" s="7"/>
      <c r="D86" s="7"/>
      <c r="E86" s="7"/>
      <c r="F86" s="7" t="s">
        <v>12</v>
      </c>
      <c r="G86" s="7">
        <v>0.16500000000000001</v>
      </c>
      <c r="H86" s="9">
        <v>1.7</v>
      </c>
      <c r="I86" s="4" t="s">
        <v>77</v>
      </c>
      <c r="J86" t="s">
        <v>71</v>
      </c>
      <c r="K86" t="s">
        <v>89</v>
      </c>
    </row>
    <row r="87" spans="1:11" x14ac:dyDescent="0.2">
      <c r="A87" s="7" t="s">
        <v>49</v>
      </c>
      <c r="B87" s="7" t="s">
        <v>52</v>
      </c>
      <c r="C87" s="7"/>
      <c r="D87" s="7"/>
      <c r="E87" s="7"/>
      <c r="F87" s="7" t="s">
        <v>12</v>
      </c>
      <c r="G87" s="7">
        <v>7.0000000000000007E-2</v>
      </c>
      <c r="H87" s="9">
        <v>1.34</v>
      </c>
      <c r="I87" s="4" t="s">
        <v>77</v>
      </c>
      <c r="J87" t="s">
        <v>71</v>
      </c>
      <c r="K87" t="s">
        <v>89</v>
      </c>
    </row>
    <row r="88" spans="1:11" x14ac:dyDescent="0.2">
      <c r="A88" s="7" t="s">
        <v>49</v>
      </c>
      <c r="B88" s="7" t="s">
        <v>53</v>
      </c>
      <c r="C88" s="7"/>
      <c r="D88" s="7"/>
      <c r="E88" s="7"/>
      <c r="F88" s="7" t="s">
        <v>12</v>
      </c>
      <c r="G88" s="7">
        <v>0.311</v>
      </c>
      <c r="H88" s="9">
        <v>1</v>
      </c>
      <c r="I88" s="4" t="s">
        <v>77</v>
      </c>
      <c r="J88" t="s">
        <v>71</v>
      </c>
      <c r="K88" t="s">
        <v>89</v>
      </c>
    </row>
    <row r="89" spans="1:11" x14ac:dyDescent="0.2">
      <c r="A89" s="7" t="s">
        <v>49</v>
      </c>
      <c r="B89" s="7" t="s">
        <v>54</v>
      </c>
      <c r="C89" s="7"/>
      <c r="D89" s="7"/>
      <c r="E89" s="7"/>
      <c r="F89" s="7" t="s">
        <v>12</v>
      </c>
      <c r="G89" s="7">
        <v>0.30399999999999999</v>
      </c>
      <c r="H89" s="11">
        <v>1.1081637520006791</v>
      </c>
      <c r="I89" t="s">
        <v>90</v>
      </c>
      <c r="K89" t="s">
        <v>89</v>
      </c>
    </row>
    <row r="90" spans="1:11" x14ac:dyDescent="0.2">
      <c r="A90" s="7" t="s">
        <v>49</v>
      </c>
      <c r="B90" s="7" t="s">
        <v>55</v>
      </c>
      <c r="C90" s="7"/>
      <c r="D90" s="7"/>
      <c r="E90" s="7"/>
      <c r="F90" s="7" t="s">
        <v>12</v>
      </c>
      <c r="G90" s="7">
        <v>0.14799999999999999</v>
      </c>
      <c r="H90" s="11">
        <v>1</v>
      </c>
      <c r="I90" t="s">
        <v>90</v>
      </c>
      <c r="K90" t="s">
        <v>89</v>
      </c>
    </row>
    <row r="91" spans="1:11" x14ac:dyDescent="0.2">
      <c r="A91" s="7" t="s">
        <v>32</v>
      </c>
      <c r="B91" s="7" t="s">
        <v>8</v>
      </c>
      <c r="C91" s="7" t="s">
        <v>10</v>
      </c>
      <c r="D91" s="7" t="s">
        <v>13</v>
      </c>
      <c r="E91" s="7" t="s">
        <v>13</v>
      </c>
      <c r="F91" s="7" t="s">
        <v>11</v>
      </c>
      <c r="G91" s="9">
        <v>0.6</v>
      </c>
      <c r="H91" s="9">
        <v>1</v>
      </c>
      <c r="I91" s="17" t="s">
        <v>114</v>
      </c>
      <c r="K91" t="s">
        <v>122</v>
      </c>
    </row>
    <row r="92" spans="1:11" x14ac:dyDescent="0.2">
      <c r="A92" s="7" t="s">
        <v>32</v>
      </c>
      <c r="B92" s="7" t="s">
        <v>8</v>
      </c>
      <c r="C92" t="s">
        <v>56</v>
      </c>
      <c r="D92" s="7" t="s">
        <v>13</v>
      </c>
      <c r="E92" s="7" t="s">
        <v>13</v>
      </c>
      <c r="F92" s="7" t="s">
        <v>11</v>
      </c>
      <c r="G92" s="9">
        <v>0.25900000000000001</v>
      </c>
      <c r="H92" s="9">
        <v>1.05</v>
      </c>
      <c r="I92" s="17" t="s">
        <v>115</v>
      </c>
      <c r="K92" t="s">
        <v>122</v>
      </c>
    </row>
    <row r="93" spans="1:11" x14ac:dyDescent="0.2">
      <c r="A93" s="7" t="s">
        <v>32</v>
      </c>
      <c r="B93" s="7" t="s">
        <v>8</v>
      </c>
      <c r="C93" t="s">
        <v>57</v>
      </c>
      <c r="D93" s="7" t="s">
        <v>13</v>
      </c>
      <c r="E93" s="7" t="s">
        <v>13</v>
      </c>
      <c r="F93" s="7" t="s">
        <v>11</v>
      </c>
      <c r="G93" s="9">
        <v>4.5749999999999999E-2</v>
      </c>
      <c r="H93" s="9">
        <v>1.21</v>
      </c>
      <c r="I93" s="17" t="s">
        <v>116</v>
      </c>
      <c r="K93" t="s">
        <v>122</v>
      </c>
    </row>
    <row r="94" spans="1:11" x14ac:dyDescent="0.2">
      <c r="A94" s="7" t="s">
        <v>32</v>
      </c>
      <c r="B94" s="7" t="s">
        <v>8</v>
      </c>
      <c r="C94" s="7" t="s">
        <v>9</v>
      </c>
      <c r="D94" s="7" t="s">
        <v>13</v>
      </c>
      <c r="E94" s="7" t="s">
        <v>13</v>
      </c>
      <c r="F94" s="7" t="s">
        <v>11</v>
      </c>
      <c r="G94" s="9">
        <v>9.5000000000000001E-2</v>
      </c>
      <c r="H94" s="9">
        <v>1.46</v>
      </c>
      <c r="I94" s="17" t="s">
        <v>117</v>
      </c>
      <c r="K94" t="s">
        <v>122</v>
      </c>
    </row>
    <row r="95" spans="1:11" x14ac:dyDescent="0.2">
      <c r="A95" s="7" t="s">
        <v>32</v>
      </c>
      <c r="B95" s="7" t="s">
        <v>8</v>
      </c>
      <c r="C95" s="7" t="s">
        <v>10</v>
      </c>
      <c r="D95" s="7" t="s">
        <v>13</v>
      </c>
      <c r="E95" s="7" t="s">
        <v>13</v>
      </c>
      <c r="F95" s="7" t="s">
        <v>12</v>
      </c>
      <c r="G95" s="9">
        <v>0.55900000000000005</v>
      </c>
      <c r="H95" s="9">
        <v>1</v>
      </c>
      <c r="I95" s="17" t="s">
        <v>118</v>
      </c>
      <c r="K95" t="s">
        <v>122</v>
      </c>
    </row>
    <row r="96" spans="1:11" x14ac:dyDescent="0.2">
      <c r="A96" s="7" t="s">
        <v>32</v>
      </c>
      <c r="B96" s="7" t="s">
        <v>8</v>
      </c>
      <c r="C96" t="s">
        <v>56</v>
      </c>
      <c r="D96" s="7" t="s">
        <v>13</v>
      </c>
      <c r="E96" s="7" t="s">
        <v>13</v>
      </c>
      <c r="F96" s="7" t="s">
        <v>12</v>
      </c>
      <c r="G96" s="9">
        <v>0.28134999999999999</v>
      </c>
      <c r="H96" s="9">
        <v>1.05</v>
      </c>
      <c r="I96" s="17" t="s">
        <v>119</v>
      </c>
      <c r="K96" t="s">
        <v>122</v>
      </c>
    </row>
    <row r="97" spans="1:11" x14ac:dyDescent="0.2">
      <c r="A97" s="7" t="s">
        <v>32</v>
      </c>
      <c r="B97" s="7" t="s">
        <v>8</v>
      </c>
      <c r="C97" t="s">
        <v>57</v>
      </c>
      <c r="D97" s="7" t="s">
        <v>13</v>
      </c>
      <c r="E97" s="7" t="s">
        <v>13</v>
      </c>
      <c r="F97" s="7" t="s">
        <v>12</v>
      </c>
      <c r="G97" s="9">
        <v>4.965E-2</v>
      </c>
      <c r="H97" s="9">
        <v>1.21</v>
      </c>
      <c r="I97" s="17" t="s">
        <v>120</v>
      </c>
      <c r="K97" t="s">
        <v>122</v>
      </c>
    </row>
    <row r="98" spans="1:11" x14ac:dyDescent="0.2">
      <c r="A98" s="7" t="s">
        <v>32</v>
      </c>
      <c r="B98" s="7" t="s">
        <v>8</v>
      </c>
      <c r="C98" s="7" t="s">
        <v>9</v>
      </c>
      <c r="D98" s="7" t="s">
        <v>13</v>
      </c>
      <c r="E98" s="7" t="s">
        <v>13</v>
      </c>
      <c r="F98" s="7" t="s">
        <v>12</v>
      </c>
      <c r="G98" s="9">
        <v>0.111</v>
      </c>
      <c r="H98" s="9">
        <v>1.46</v>
      </c>
      <c r="I98" s="17" t="s">
        <v>121</v>
      </c>
      <c r="K98" t="s">
        <v>122</v>
      </c>
    </row>
    <row r="99" spans="1:11" x14ac:dyDescent="0.2">
      <c r="A99" s="7" t="s">
        <v>50</v>
      </c>
      <c r="B99" s="7" t="s">
        <v>58</v>
      </c>
      <c r="C99" s="7"/>
      <c r="D99" s="7" t="s">
        <v>13</v>
      </c>
      <c r="E99" s="7" t="s">
        <v>13</v>
      </c>
      <c r="F99" s="7" t="s">
        <v>11</v>
      </c>
      <c r="G99" s="7">
        <v>2.7E-2</v>
      </c>
      <c r="H99" s="8">
        <v>1</v>
      </c>
      <c r="I99" t="s">
        <v>90</v>
      </c>
      <c r="K99" t="s">
        <v>89</v>
      </c>
    </row>
    <row r="100" spans="1:11" x14ac:dyDescent="0.2">
      <c r="A100" s="7" t="s">
        <v>50</v>
      </c>
      <c r="B100" s="7" t="s">
        <v>59</v>
      </c>
      <c r="C100" s="7"/>
      <c r="D100" s="7" t="s">
        <v>13</v>
      </c>
      <c r="E100" s="7" t="s">
        <v>13</v>
      </c>
      <c r="F100" s="7" t="s">
        <v>11</v>
      </c>
      <c r="G100" s="7">
        <v>0.187</v>
      </c>
      <c r="H100" s="8">
        <v>0.93280216110135195</v>
      </c>
      <c r="I100" t="s">
        <v>90</v>
      </c>
      <c r="K100" t="s">
        <v>89</v>
      </c>
    </row>
    <row r="101" spans="1:11" x14ac:dyDescent="0.2">
      <c r="A101" s="7" t="s">
        <v>50</v>
      </c>
      <c r="B101" s="7" t="s">
        <v>60</v>
      </c>
      <c r="C101" s="7"/>
      <c r="D101" s="7" t="s">
        <v>13</v>
      </c>
      <c r="E101" s="7" t="s">
        <v>13</v>
      </c>
      <c r="F101" s="7" t="s">
        <v>11</v>
      </c>
      <c r="G101" s="7">
        <v>0.314</v>
      </c>
      <c r="H101" s="8">
        <v>1.019124181115981</v>
      </c>
      <c r="I101" t="s">
        <v>90</v>
      </c>
      <c r="K101" t="s">
        <v>89</v>
      </c>
    </row>
    <row r="102" spans="1:11" x14ac:dyDescent="0.2">
      <c r="A102" s="7" t="s">
        <v>50</v>
      </c>
      <c r="B102" s="7" t="s">
        <v>61</v>
      </c>
      <c r="C102" s="7"/>
      <c r="D102" s="7" t="s">
        <v>13</v>
      </c>
      <c r="E102" s="7" t="s">
        <v>13</v>
      </c>
      <c r="F102" s="7" t="s">
        <v>11</v>
      </c>
      <c r="G102" s="7">
        <v>0.34499999999999997</v>
      </c>
      <c r="H102" s="8">
        <v>1.0762970596362069</v>
      </c>
      <c r="I102" t="s">
        <v>90</v>
      </c>
      <c r="K102" t="s">
        <v>89</v>
      </c>
    </row>
    <row r="103" spans="1:11" x14ac:dyDescent="0.2">
      <c r="A103" s="7" t="s">
        <v>50</v>
      </c>
      <c r="B103" s="7" t="s">
        <v>62</v>
      </c>
      <c r="C103" s="7"/>
      <c r="D103" s="7" t="s">
        <v>13</v>
      </c>
      <c r="E103" s="7" t="s">
        <v>13</v>
      </c>
      <c r="F103" s="7" t="s">
        <v>11</v>
      </c>
      <c r="G103" s="7">
        <v>0.123</v>
      </c>
      <c r="H103" s="8">
        <v>1.123713204938557</v>
      </c>
      <c r="I103" t="s">
        <v>90</v>
      </c>
      <c r="K103" t="s">
        <v>89</v>
      </c>
    </row>
    <row r="104" spans="1:11" x14ac:dyDescent="0.2">
      <c r="A104" s="7" t="s">
        <v>50</v>
      </c>
      <c r="B104" s="7" t="s">
        <v>58</v>
      </c>
      <c r="C104" s="7"/>
      <c r="D104" s="7" t="s">
        <v>13</v>
      </c>
      <c r="E104" s="7" t="s">
        <v>13</v>
      </c>
      <c r="F104" s="7" t="s">
        <v>12</v>
      </c>
      <c r="G104" s="7">
        <v>0.23799999999999999</v>
      </c>
      <c r="H104" s="8">
        <v>1</v>
      </c>
      <c r="I104" t="s">
        <v>90</v>
      </c>
      <c r="K104" t="s">
        <v>89</v>
      </c>
    </row>
    <row r="105" spans="1:11" x14ac:dyDescent="0.2">
      <c r="A105" s="7" t="s">
        <v>50</v>
      </c>
      <c r="B105" s="7" t="s">
        <v>59</v>
      </c>
      <c r="C105" s="7"/>
      <c r="D105" s="7" t="s">
        <v>13</v>
      </c>
      <c r="E105" s="7" t="s">
        <v>13</v>
      </c>
      <c r="F105" s="7" t="s">
        <v>12</v>
      </c>
      <c r="G105" s="7">
        <v>0.313</v>
      </c>
      <c r="H105" s="8">
        <v>0.99014906481315923</v>
      </c>
      <c r="I105" t="s">
        <v>90</v>
      </c>
      <c r="K105" t="s">
        <v>89</v>
      </c>
    </row>
    <row r="106" spans="1:11" x14ac:dyDescent="0.2">
      <c r="A106" s="7" t="s">
        <v>50</v>
      </c>
      <c r="B106" s="7" t="s">
        <v>60</v>
      </c>
      <c r="C106" s="7"/>
      <c r="D106" s="7" t="s">
        <v>13</v>
      </c>
      <c r="E106" s="7" t="s">
        <v>13</v>
      </c>
      <c r="F106" s="7" t="s">
        <v>12</v>
      </c>
      <c r="G106" s="7">
        <v>0.317</v>
      </c>
      <c r="H106" s="8">
        <v>1.1277912319104151</v>
      </c>
      <c r="I106" t="s">
        <v>90</v>
      </c>
      <c r="K106" t="s">
        <v>89</v>
      </c>
    </row>
    <row r="107" spans="1:11" x14ac:dyDescent="0.2">
      <c r="A107" s="7" t="s">
        <v>50</v>
      </c>
      <c r="B107" s="7" t="s">
        <v>61</v>
      </c>
      <c r="C107" s="7"/>
      <c r="D107" s="7" t="s">
        <v>13</v>
      </c>
      <c r="E107" s="7" t="s">
        <v>13</v>
      </c>
      <c r="F107" s="7" t="s">
        <v>12</v>
      </c>
      <c r="G107" s="7">
        <v>0.105</v>
      </c>
      <c r="H107" s="8">
        <v>1.245306957990854</v>
      </c>
      <c r="I107" t="s">
        <v>90</v>
      </c>
      <c r="K107" t="s">
        <v>89</v>
      </c>
    </row>
    <row r="108" spans="1:11" x14ac:dyDescent="0.2">
      <c r="A108" s="7" t="s">
        <v>50</v>
      </c>
      <c r="B108" s="7" t="s">
        <v>62</v>
      </c>
      <c r="C108" s="7"/>
      <c r="D108" s="7" t="s">
        <v>13</v>
      </c>
      <c r="E108" s="7" t="s">
        <v>13</v>
      </c>
      <c r="F108" s="7" t="s">
        <v>12</v>
      </c>
      <c r="G108" s="7">
        <v>2.4E-2</v>
      </c>
      <c r="H108" s="8">
        <v>1.2648514537454929</v>
      </c>
      <c r="I108" t="s">
        <v>90</v>
      </c>
      <c r="K108" t="s">
        <v>89</v>
      </c>
    </row>
    <row r="109" spans="1:11" x14ac:dyDescent="0.2">
      <c r="A109" s="7" t="s">
        <v>26</v>
      </c>
      <c r="B109" s="7" t="s">
        <v>27</v>
      </c>
      <c r="C109" s="7" t="s">
        <v>15</v>
      </c>
      <c r="D109" s="7" t="s">
        <v>13</v>
      </c>
      <c r="E109" s="7" t="s">
        <v>13</v>
      </c>
      <c r="F109" s="7" t="s">
        <v>11</v>
      </c>
      <c r="G109" s="9">
        <v>0.874</v>
      </c>
      <c r="H109" s="9">
        <v>1</v>
      </c>
    </row>
    <row r="110" spans="1:11" x14ac:dyDescent="0.2">
      <c r="A110" s="7" t="s">
        <v>26</v>
      </c>
      <c r="B110" s="7" t="s">
        <v>27</v>
      </c>
      <c r="C110" s="7" t="s">
        <v>16</v>
      </c>
      <c r="D110" s="7" t="s">
        <v>13</v>
      </c>
      <c r="E110" s="7" t="s">
        <v>13</v>
      </c>
      <c r="F110" s="7" t="s">
        <v>11</v>
      </c>
      <c r="G110" s="9">
        <v>0.126</v>
      </c>
      <c r="H110" s="9">
        <v>1.69</v>
      </c>
    </row>
    <row r="111" spans="1:11" x14ac:dyDescent="0.2">
      <c r="A111" s="7" t="s">
        <v>26</v>
      </c>
      <c r="B111" s="7" t="s">
        <v>27</v>
      </c>
      <c r="C111" s="7" t="s">
        <v>15</v>
      </c>
      <c r="D111" s="7" t="s">
        <v>13</v>
      </c>
      <c r="E111" s="7" t="s">
        <v>13</v>
      </c>
      <c r="F111" s="7" t="s">
        <v>12</v>
      </c>
      <c r="G111" s="9">
        <v>0.874</v>
      </c>
      <c r="H111" s="9">
        <v>1</v>
      </c>
    </row>
    <row r="112" spans="1:11" x14ac:dyDescent="0.2">
      <c r="A112" s="7" t="s">
        <v>26</v>
      </c>
      <c r="B112" s="7" t="s">
        <v>27</v>
      </c>
      <c r="C112" s="7" t="s">
        <v>16</v>
      </c>
      <c r="D112" s="7" t="s">
        <v>13</v>
      </c>
      <c r="E112" s="7" t="s">
        <v>13</v>
      </c>
      <c r="F112" s="7" t="s">
        <v>12</v>
      </c>
      <c r="G112" s="9">
        <v>0.126</v>
      </c>
      <c r="H112" s="9">
        <v>1.69</v>
      </c>
    </row>
    <row r="113" spans="1:8" x14ac:dyDescent="0.2">
      <c r="A113" s="7"/>
      <c r="B113" s="7"/>
      <c r="C113" s="7"/>
      <c r="D113" s="7"/>
      <c r="E113" s="7"/>
      <c r="F113" s="7"/>
      <c r="G113" s="7"/>
      <c r="H113" s="7"/>
    </row>
    <row r="114" spans="1:8" x14ac:dyDescent="0.2">
      <c r="G114" s="8"/>
    </row>
    <row r="115" spans="1:8" x14ac:dyDescent="0.2">
      <c r="G115" s="8"/>
    </row>
    <row r="116" spans="1:8" x14ac:dyDescent="0.2">
      <c r="G116" s="8"/>
    </row>
    <row r="117" spans="1:8" x14ac:dyDescent="0.2">
      <c r="G117" s="8"/>
    </row>
    <row r="118" spans="1:8" x14ac:dyDescent="0.2">
      <c r="G118" s="8"/>
    </row>
    <row r="119" spans="1:8" x14ac:dyDescent="0.2">
      <c r="G119" s="8"/>
    </row>
    <row r="120" spans="1:8" x14ac:dyDescent="0.2">
      <c r="G120" s="8"/>
    </row>
    <row r="121" spans="1:8" x14ac:dyDescent="0.2">
      <c r="G121" s="8"/>
    </row>
    <row r="122" spans="1:8" x14ac:dyDescent="0.2">
      <c r="G122" s="8"/>
    </row>
    <row r="123" spans="1:8" x14ac:dyDescent="0.2">
      <c r="G123" s="8"/>
    </row>
  </sheetData>
  <phoneticPr fontId="10" type="noConversion"/>
  <hyperlinks>
    <hyperlink ref="I20" r:id="rId1" xr:uid="{1B84FD6A-E16A-C84F-A0BE-6682E3F728E8}"/>
    <hyperlink ref="I48" r:id="rId2" xr:uid="{83F108E3-6F87-E740-B3B3-70237AEE45F9}"/>
    <hyperlink ref="K48" r:id="rId3" xr:uid="{80F46B38-8707-3C4B-AEE7-C06A115B02A4}"/>
    <hyperlink ref="I66" r:id="rId4" xr:uid="{C1D26B80-5123-1E4E-9903-8043CD6288D5}"/>
    <hyperlink ref="I86" r:id="rId5" xr:uid="{33D4C91A-0C4C-A347-92AD-D3240A7E3A1F}"/>
    <hyperlink ref="K44" r:id="rId6" xr:uid="{5F252754-B14F-934D-BB84-6B65F2726F31}"/>
    <hyperlink ref="I49" r:id="rId7" xr:uid="{995BBED4-F10C-1A43-BB00-976F62F639FD}"/>
    <hyperlink ref="K49" r:id="rId8" xr:uid="{DF06A6AC-37A6-574F-A439-35C834B59177}"/>
    <hyperlink ref="K45:K47" r:id="rId9" display="https://www12.statcan.gc.ca/census-recensement/2021/as-sa/fogs-spg/page.cfm?lang=E&amp;topic=10&amp;dguid=2021A000011124" xr:uid="{BD6FE5DC-0397-2744-B0A0-C986E1A35AC1}"/>
    <hyperlink ref="I67" r:id="rId10" xr:uid="{5E3F5E50-F921-954C-B27E-C65B863CDF63}"/>
    <hyperlink ref="I68" r:id="rId11" xr:uid="{59B9C00C-1A1F-9946-9F49-7D506C954DD3}"/>
    <hyperlink ref="I69" r:id="rId12" xr:uid="{07F8936B-5BC0-2847-AC77-B40BAFB17DAF}"/>
    <hyperlink ref="I54" r:id="rId13" display="https://doi.org/10.1136/bjsports-2021-104981" xr:uid="{D4BFD22A-AAFC-BE48-A3C7-481508D9F4B8}"/>
    <hyperlink ref="I55" r:id="rId14" display="https://doi.org/10.1136/bjsports-2021-104981" xr:uid="{D2DA8B7D-EF37-554C-831C-3E3278F709B5}"/>
    <hyperlink ref="I56" r:id="rId15" display="https://doi.org/10.1136/bjsports-2021-104981" xr:uid="{7F1CF627-1D17-F34D-81B8-0F261605A4AB}"/>
    <hyperlink ref="I57" r:id="rId16" display="https://doi.org/10.1136/bjsports-2021-104981" xr:uid="{EF6C4B2D-E620-734B-9C66-94EB9B26ED7A}"/>
    <hyperlink ref="K20" r:id="rId17" location=":~:text=%2A%20In%202023%2C%20the%20age,income%20and%20varied%20by%20region" xr:uid="{2F3DE910-69C4-2142-A601-C15B74AC3A22}"/>
    <hyperlink ref="I50" r:id="rId18" xr:uid="{173448A9-CD5F-0748-8B15-405E3564755F}"/>
    <hyperlink ref="I24" r:id="rId19" xr:uid="{BCE87458-0C47-6046-B1C9-E3F571CC2CE0}"/>
    <hyperlink ref="I25" r:id="rId20" xr:uid="{B23B1FC8-6FEA-2245-956B-964E7102620A}"/>
    <hyperlink ref="I26" r:id="rId21" xr:uid="{875018F1-9BBC-C245-954D-421B9446B0A2}"/>
    <hyperlink ref="I27:I33" r:id="rId22" display="https://doi.org/10.1001/jama.289.11.1405" xr:uid="{80F3C56E-BB67-A740-B648-5AC753ED866D}"/>
    <hyperlink ref="I51" r:id="rId23" xr:uid="{F6ACCE8E-256E-CD4A-BA70-36B8B7129039}"/>
    <hyperlink ref="I52" r:id="rId24" xr:uid="{581FF91D-2C07-DE4F-B4A9-0024A3A3DE52}"/>
    <hyperlink ref="I53" r:id="rId25" xr:uid="{4A7C0650-0CD6-844D-96E7-1BC9B92FF198}"/>
    <hyperlink ref="I87" r:id="rId26" xr:uid="{18C94119-71DB-9948-9C41-C8AA852B5758}"/>
    <hyperlink ref="I88" r:id="rId27" xr:uid="{700BADA2-7C59-B44C-8C9D-36C919997210}"/>
    <hyperlink ref="K66" r:id="rId28" xr:uid="{8E7280C6-4A79-EA4B-B777-7B456A66E4D6}"/>
    <hyperlink ref="K67" r:id="rId29" xr:uid="{0AF4752E-9FE3-4F48-B386-83653CFD0FD4}"/>
    <hyperlink ref="K68" r:id="rId30" xr:uid="{1C9427EF-597D-6546-9D9A-2E385EDA5FF0}"/>
    <hyperlink ref="K69" r:id="rId31" xr:uid="{2BDAC357-AB5D-FE41-A8CB-16ED65D8177D}"/>
    <hyperlink ref="I21" r:id="rId32" xr:uid="{4057FA6D-CBD5-2347-A571-34F33B54AB75}"/>
    <hyperlink ref="I22" r:id="rId33" xr:uid="{823BC3EE-ECC9-574F-A50F-3B145E3A0F66}"/>
    <hyperlink ref="I23" r:id="rId34" xr:uid="{12C2816D-DCDD-374C-8B5E-331A086FEDD3}"/>
    <hyperlink ref="K21" r:id="rId35" location=":~:text=%2A%20In%202023%2C%20the%20age,income%20and%20varied%20by%20region" xr:uid="{91999C9A-255D-064F-8143-4C9708F26E85}"/>
    <hyperlink ref="K22" r:id="rId36" location=":~:text=%2A%20In%202023%2C%20the%20age,income%20and%20varied%20by%20region" xr:uid="{2762DC1C-F8CB-934F-BFF8-AFF1EE15CC6C}"/>
    <hyperlink ref="K23" r:id="rId37" location=":~:text=%2A%20In%202023%2C%20the%20age,income%20and%20varied%20by%20region" xr:uid="{2452667D-8A95-DF40-ADD8-AD87EC537B43}"/>
    <hyperlink ref="K24" r:id="rId38" xr:uid="{E3721BAE-D0B6-5545-848E-58869965D020}"/>
    <hyperlink ref="K25" r:id="rId39" xr:uid="{A07E2AD2-24D1-6941-93CB-93AC96446961}"/>
    <hyperlink ref="K26" r:id="rId40" xr:uid="{1CD18749-4928-4B43-A860-19C6991AEC8A}"/>
    <hyperlink ref="K27" r:id="rId41" xr:uid="{D3D557DA-9A0D-874E-A201-A06F4F55E2F5}"/>
    <hyperlink ref="K28" r:id="rId42" xr:uid="{436171A7-96A1-644D-A07B-EDFDB96CC215}"/>
    <hyperlink ref="K29" r:id="rId43" xr:uid="{3DB0F587-F683-E74E-B7B0-4E19E1A53C63}"/>
    <hyperlink ref="K30" r:id="rId44" xr:uid="{97B537CA-6A56-D448-B333-9D3FDB22E171}"/>
    <hyperlink ref="K31" r:id="rId45" xr:uid="{B9ED120B-3DDB-C14A-AE86-C1DCD0D12562}"/>
    <hyperlink ref="K32" r:id="rId46" xr:uid="{2D2A71BE-EEF8-914C-BFA9-5BCA77AC9B50}"/>
    <hyperlink ref="K33" r:id="rId47" xr:uid="{96493DAC-2185-B247-965A-9D8E6ED94D65}"/>
    <hyperlink ref="K50" r:id="rId48" location=":~:text=Former%20regular%20drinker1%20Current%20drinker1,66" xr:uid="{81C8CE59-2542-F74A-A4BD-E3E24200AB77}"/>
    <hyperlink ref="K51" r:id="rId49" location=":~:text=Former%20regular%20drinker1%20Current%20drinker1,66" xr:uid="{4675EB30-CD71-104D-AE7D-667A7E850573}"/>
    <hyperlink ref="K52" r:id="rId50" location=":~:text=Former%20regular%20drinker1%20Current%20drinker1,66" xr:uid="{06A58F0F-D011-7C42-B0F4-897B48F64531}"/>
    <hyperlink ref="K53" r:id="rId51" location=":~:text=Former%20regular%20drinker1%20Current%20drinker1,66" xr:uid="{A56BF183-590A-C64F-B373-D3EAF6C50E6B}"/>
    <hyperlink ref="I82" r:id="rId52" display="http://dx.doi.org/10.1016/S0140-6736(97)07541-7" xr:uid="{376C46ED-75C5-AA40-B63A-A6B92AED8C78}"/>
    <hyperlink ref="I83" r:id="rId53" display="http://dx.doi.org/10.1016/S0140-6736(97)07541-7" xr:uid="{CF620A06-253D-4E4A-81DE-DEC35AE9623C}"/>
    <hyperlink ref="I84" r:id="rId54" display="http://dx.doi.org/10.1016/S0140-6736(97)07541-7" xr:uid="{10C4A437-D166-6F4E-9375-AB65885DD692}"/>
    <hyperlink ref="I85" r:id="rId55" display="http://dx.doi.org/10.1016/S0140-6736(97)07541-7" xr:uid="{99E501F1-9960-2D40-BB55-67B46753F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E7FA-BB19-094B-983B-D5B00498E819}">
  <dimension ref="A1:D10"/>
  <sheetViews>
    <sheetView workbookViewId="0"/>
  </sheetViews>
  <sheetFormatPr baseColWidth="10" defaultColWidth="8.83203125" defaultRowHeight="15" x14ac:dyDescent="0.2"/>
  <cols>
    <col min="1" max="1" width="16.6640625" style="12" customWidth="1"/>
    <col min="2" max="4" width="18.6640625" style="12" customWidth="1"/>
    <col min="5" max="16384" width="8.83203125" style="12"/>
  </cols>
  <sheetData>
    <row r="1" spans="1:4" ht="16" x14ac:dyDescent="0.2">
      <c r="A1" s="15" t="s">
        <v>106</v>
      </c>
    </row>
    <row r="2" spans="1:4" x14ac:dyDescent="0.2">
      <c r="A2" s="12" t="s">
        <v>105</v>
      </c>
      <c r="B2" s="12">
        <v>0.9</v>
      </c>
    </row>
    <row r="3" spans="1:4" x14ac:dyDescent="0.2">
      <c r="A3" s="12" t="s">
        <v>104</v>
      </c>
      <c r="B3" s="12" t="s">
        <v>98</v>
      </c>
    </row>
    <row r="5" spans="1:4" x14ac:dyDescent="0.2">
      <c r="A5" s="14" t="s">
        <v>103</v>
      </c>
    </row>
    <row r="6" spans="1:4" x14ac:dyDescent="0.2">
      <c r="A6" s="14" t="s">
        <v>102</v>
      </c>
      <c r="B6" s="14" t="s">
        <v>101</v>
      </c>
      <c r="C6" s="14" t="s">
        <v>100</v>
      </c>
      <c r="D6" s="14" t="s">
        <v>99</v>
      </c>
    </row>
    <row r="7" spans="1:4" x14ac:dyDescent="0.2">
      <c r="A7" s="12" t="s">
        <v>98</v>
      </c>
      <c r="B7" s="13">
        <v>0</v>
      </c>
      <c r="C7" s="13">
        <v>0.5</v>
      </c>
      <c r="D7" s="13">
        <v>0.25</v>
      </c>
    </row>
    <row r="8" spans="1:4" x14ac:dyDescent="0.2">
      <c r="A8" s="12" t="s">
        <v>97</v>
      </c>
      <c r="B8" s="13">
        <v>0.5</v>
      </c>
      <c r="C8" s="13">
        <v>1.5</v>
      </c>
      <c r="D8" s="13">
        <v>1</v>
      </c>
    </row>
    <row r="9" spans="1:4" x14ac:dyDescent="0.2">
      <c r="A9" s="12" t="s">
        <v>96</v>
      </c>
      <c r="B9" s="13">
        <v>1.5</v>
      </c>
      <c r="C9" s="13">
        <v>3</v>
      </c>
      <c r="D9" s="13">
        <v>2.25</v>
      </c>
    </row>
    <row r="10" spans="1:4" x14ac:dyDescent="0.2">
      <c r="A10" s="12" t="s">
        <v>95</v>
      </c>
      <c r="B10" s="13">
        <v>3</v>
      </c>
      <c r="D10" s="1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BE29-C738-2D43-866C-B3F097E7B2C3}">
  <dimension ref="A1:I12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6.6640625" style="12" customWidth="1"/>
    <col min="2" max="4" width="18.6640625" style="13" customWidth="1"/>
    <col min="5" max="6" width="18.6640625" style="16" customWidth="1"/>
    <col min="7" max="9" width="22.6640625" style="16" customWidth="1"/>
    <col min="10" max="16384" width="8.83203125" style="12"/>
  </cols>
  <sheetData>
    <row r="1" spans="1:9" x14ac:dyDescent="0.2">
      <c r="A1" s="14" t="s">
        <v>102</v>
      </c>
      <c r="B1" s="14" t="s">
        <v>101</v>
      </c>
      <c r="C1" s="14" t="s">
        <v>100</v>
      </c>
      <c r="D1" s="14" t="s">
        <v>112</v>
      </c>
      <c r="E1" s="14" t="s">
        <v>111</v>
      </c>
      <c r="F1" s="14" t="s">
        <v>110</v>
      </c>
      <c r="G1" s="14" t="s">
        <v>109</v>
      </c>
      <c r="H1" s="14" t="s">
        <v>108</v>
      </c>
      <c r="I1" s="14" t="s">
        <v>107</v>
      </c>
    </row>
    <row r="2" spans="1:9" x14ac:dyDescent="0.2">
      <c r="A2" s="12" t="str">
        <f>Inputs!A7</f>
        <v>0–0.5</v>
      </c>
      <c r="B2" s="13">
        <f>Inputs!B7</f>
        <v>0</v>
      </c>
      <c r="C2" s="13">
        <f>Inputs!C7</f>
        <v>0.5</v>
      </c>
      <c r="D2" s="13">
        <f>Inputs!D7</f>
        <v>0.25</v>
      </c>
      <c r="E2" s="16">
        <f>D2*7</f>
        <v>1.75</v>
      </c>
      <c r="F2" s="16">
        <f>E2/10</f>
        <v>0.17499999999999999</v>
      </c>
      <c r="G2" s="16">
        <f>$H$2^F2</f>
        <v>0.98173085143171157</v>
      </c>
      <c r="H2" s="16">
        <f>Inputs!B2</f>
        <v>0.9</v>
      </c>
      <c r="I2" s="16">
        <f>G2/$H$4</f>
        <v>1</v>
      </c>
    </row>
    <row r="3" spans="1:9" x14ac:dyDescent="0.2">
      <c r="A3" s="12" t="str">
        <f>Inputs!A8</f>
        <v>0.5–1.5</v>
      </c>
      <c r="B3" s="13">
        <f>Inputs!B8</f>
        <v>0.5</v>
      </c>
      <c r="C3" s="13">
        <f>Inputs!C8</f>
        <v>1.5</v>
      </c>
      <c r="D3" s="13">
        <f>Inputs!D8</f>
        <v>1</v>
      </c>
      <c r="E3" s="16">
        <f>D3*7</f>
        <v>7</v>
      </c>
      <c r="F3" s="16">
        <f>E3/10</f>
        <v>0.7</v>
      </c>
      <c r="G3" s="16">
        <f>$H$2^F3</f>
        <v>0.92890169768537101</v>
      </c>
      <c r="H3" s="16" t="str">
        <f>Inputs!B3</f>
        <v>0–0.5</v>
      </c>
      <c r="I3" s="16">
        <f>G3/$H$4</f>
        <v>0.94618774211964829</v>
      </c>
    </row>
    <row r="4" spans="1:9" x14ac:dyDescent="0.2">
      <c r="A4" s="12" t="str">
        <f>Inputs!A9</f>
        <v>1.5–3.0</v>
      </c>
      <c r="B4" s="13">
        <f>Inputs!B9</f>
        <v>1.5</v>
      </c>
      <c r="C4" s="13">
        <f>Inputs!C9</f>
        <v>3</v>
      </c>
      <c r="D4" s="13">
        <f>Inputs!D9</f>
        <v>2.25</v>
      </c>
      <c r="E4" s="16">
        <f>D4*7</f>
        <v>15.75</v>
      </c>
      <c r="F4" s="16">
        <f>E4/10</f>
        <v>1.575</v>
      </c>
      <c r="G4" s="16">
        <f>$H$2^F4</f>
        <v>0.84709467631813851</v>
      </c>
      <c r="H4" s="16">
        <f>SUMIF(A2:A5, $H$3, G2:G5)</f>
        <v>0.98173085143171157</v>
      </c>
      <c r="I4" s="16">
        <f>G4/$H$4</f>
        <v>0.8628583639627645</v>
      </c>
    </row>
    <row r="5" spans="1:9" x14ac:dyDescent="0.2">
      <c r="A5" s="12" t="str">
        <f>Inputs!A10</f>
        <v>≥3.0</v>
      </c>
      <c r="B5" s="13">
        <f>Inputs!B10</f>
        <v>3</v>
      </c>
      <c r="C5" s="13">
        <f>Inputs!C10</f>
        <v>0</v>
      </c>
      <c r="D5" s="13">
        <f>Inputs!D10</f>
        <v>4</v>
      </c>
      <c r="E5" s="16">
        <f>D5*7</f>
        <v>28</v>
      </c>
      <c r="F5" s="16">
        <f>E5/10</f>
        <v>2.8</v>
      </c>
      <c r="G5" s="16">
        <f>$H$2^F5</f>
        <v>0.74452455626049852</v>
      </c>
      <c r="I5" s="16">
        <f>G5/$H$4</f>
        <v>0.75837950409189836</v>
      </c>
    </row>
    <row r="8" spans="1:9" x14ac:dyDescent="0.2">
      <c r="A8" s="19" t="s">
        <v>127</v>
      </c>
      <c r="B8" s="19" t="s">
        <v>123</v>
      </c>
      <c r="C8" s="19" t="s">
        <v>124</v>
      </c>
      <c r="D8" s="19" t="s">
        <v>125</v>
      </c>
      <c r="E8" s="21" t="s">
        <v>128</v>
      </c>
      <c r="F8" s="21" t="s">
        <v>129</v>
      </c>
      <c r="G8" s="19" t="s">
        <v>126</v>
      </c>
    </row>
    <row r="9" spans="1:9" ht="16" x14ac:dyDescent="0.2">
      <c r="A9" t="s">
        <v>12</v>
      </c>
      <c r="B9" s="20">
        <v>0.111</v>
      </c>
      <c r="C9" s="20">
        <v>0.33100000000000002</v>
      </c>
      <c r="D9" s="20">
        <v>0.55900000000000005</v>
      </c>
      <c r="E9" s="22">
        <f>C9*15%</f>
        <v>4.965E-2</v>
      </c>
      <c r="F9" s="22">
        <f>C9*85%</f>
        <v>0.28134999999999999</v>
      </c>
      <c r="G9" s="20">
        <f>SUM(B9:D9)</f>
        <v>1.0010000000000001</v>
      </c>
    </row>
    <row r="10" spans="1:9" ht="16" x14ac:dyDescent="0.2">
      <c r="A10" t="s">
        <v>11</v>
      </c>
      <c r="B10" s="20">
        <v>9.5000000000000001E-2</v>
      </c>
      <c r="C10" s="20">
        <v>0.30499999999999999</v>
      </c>
      <c r="D10" s="20">
        <v>0.6</v>
      </c>
      <c r="E10" s="22">
        <f>C10*15%</f>
        <v>4.5749999999999999E-2</v>
      </c>
      <c r="F10" s="22">
        <f>C10*85%</f>
        <v>0.25924999999999998</v>
      </c>
      <c r="G10" s="20">
        <f>SUM(F10,E10,D10,B10)</f>
        <v>1</v>
      </c>
    </row>
    <row r="11" spans="1:9" x14ac:dyDescent="0.2">
      <c r="A11" s="18"/>
    </row>
    <row r="12" spans="1:9" x14ac:dyDescent="0.2">
      <c r="A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Nedelmann</dc:creator>
  <cp:lastModifiedBy>Julia Blumkaitis-Bosankic</cp:lastModifiedBy>
  <dcterms:created xsi:type="dcterms:W3CDTF">2025-06-23T23:49:43Z</dcterms:created>
  <dcterms:modified xsi:type="dcterms:W3CDTF">2025-08-26T19:48:18Z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c1f49f-6f56-47ba-b04e-416955c80449_Enabled">
    <vt:lpwstr>true</vt:lpwstr>
  </property>
  <property fmtid="{D5CDD505-2E9C-101B-9397-08002B2CF9AE}" pid="3" name="MSIP_Label_86c1f49f-6f56-47ba-b04e-416955c80449_SetDate">
    <vt:lpwstr>2025-06-23T23:49:52Z</vt:lpwstr>
  </property>
  <property fmtid="{D5CDD505-2E9C-101B-9397-08002B2CF9AE}" pid="4" name="MSIP_Label_86c1f49f-6f56-47ba-b04e-416955c80449_Method">
    <vt:lpwstr>Standard</vt:lpwstr>
  </property>
  <property fmtid="{D5CDD505-2E9C-101B-9397-08002B2CF9AE}" pid="5" name="MSIP_Label_86c1f49f-6f56-47ba-b04e-416955c80449_Name">
    <vt:lpwstr>defa4170-0d19-0005-0004-bc88714345d2</vt:lpwstr>
  </property>
  <property fmtid="{D5CDD505-2E9C-101B-9397-08002B2CF9AE}" pid="6" name="MSIP_Label_86c1f49f-6f56-47ba-b04e-416955c80449_SiteId">
    <vt:lpwstr>ffbdc2ae-f63d-4aac-9967-28a0b50977fa</vt:lpwstr>
  </property>
  <property fmtid="{D5CDD505-2E9C-101B-9397-08002B2CF9AE}" pid="7" name="MSIP_Label_86c1f49f-6f56-47ba-b04e-416955c80449_ActionId">
    <vt:lpwstr>c4fec354-bde6-4862-b6d4-4059e47b9f8b</vt:lpwstr>
  </property>
  <property fmtid="{D5CDD505-2E9C-101B-9397-08002B2CF9AE}" pid="8" name="MSIP_Label_86c1f49f-6f56-47ba-b04e-416955c80449_ContentBits">
    <vt:lpwstr>0</vt:lpwstr>
  </property>
  <property fmtid="{D5CDD505-2E9C-101B-9397-08002B2CF9AE}" pid="9" name="MSIP_Label_86c1f49f-6f56-47ba-b04e-416955c80449_Tag">
    <vt:lpwstr>50, 3, 0, 1</vt:lpwstr>
  </property>
</Properties>
</file>