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3cd8282dd62d7/GLP/CCU19/SOI/"/>
    </mc:Choice>
  </mc:AlternateContent>
  <xr:revisionPtr revIDLastSave="0" documentId="8_{07E35289-47E1-4D39-A53B-D32A03C16BEA}" xr6:coauthVersionLast="44" xr6:coauthVersionMax="44" xr10:uidLastSave="{00000000-0000-0000-0000-000000000000}"/>
  <bookViews>
    <workbookView xWindow="-28920" yWindow="8250" windowWidth="29040" windowHeight="15840" xr2:uid="{D2E4A61F-78E7-46DC-B0F0-C04CBE3AA7C6}"/>
  </bookViews>
  <sheets>
    <sheet name="Sheet1" sheetId="1" r:id="rId1"/>
    <sheet name="Data from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3" i="1"/>
  <c r="K4" i="1"/>
  <c r="K3" i="1"/>
  <c r="J4" i="1"/>
  <c r="J3" i="1"/>
  <c r="H4" i="1"/>
  <c r="H3" i="1"/>
  <c r="G4" i="1"/>
  <c r="G3" i="1"/>
  <c r="F4" i="1"/>
  <c r="F3" i="1"/>
  <c r="E4" i="1"/>
  <c r="E3" i="1"/>
  <c r="D4" i="1"/>
  <c r="D3" i="1"/>
  <c r="C4" i="1"/>
  <c r="C3" i="1"/>
  <c r="G9" i="2"/>
  <c r="F9" i="2"/>
  <c r="D9" i="2"/>
  <c r="E9" i="2"/>
  <c r="C9" i="2"/>
  <c r="B9" i="2"/>
  <c r="B4" i="1"/>
  <c r="B3" i="1"/>
</calcChain>
</file>

<file path=xl/sharedStrings.xml><?xml version="1.0" encoding="utf-8"?>
<sst xmlns="http://schemas.openxmlformats.org/spreadsheetml/2006/main" count="36" uniqueCount="36">
  <si>
    <t>total returns</t>
  </si>
  <si>
    <t>dollars donated</t>
  </si>
  <si>
    <t>AGI group</t>
  </si>
  <si>
    <t>number itemizing charitable giving</t>
  </si>
  <si>
    <t>AGI total</t>
  </si>
  <si>
    <t>number of filers who itemized</t>
  </si>
  <si>
    <t>itemized percent</t>
  </si>
  <si>
    <t>Overview</t>
  </si>
  <si>
    <t>$100k-$200k</t>
  </si>
  <si>
    <t>$200k+</t>
  </si>
  <si>
    <t>Number of filers</t>
  </si>
  <si>
    <r>
      <t xml:space="preserve">Percent of </t>
    </r>
    <r>
      <rPr>
        <b/>
        <sz val="11"/>
        <color theme="1"/>
        <rFont val="Calibri"/>
        <family val="2"/>
        <scheme val="minor"/>
      </rPr>
      <t>filers</t>
    </r>
    <r>
      <rPr>
        <sz val="11"/>
        <color theme="1"/>
        <rFont val="Calibri"/>
        <family val="2"/>
        <scheme val="minor"/>
      </rPr>
      <t xml:space="preserve"> who itemized charitable giving</t>
    </r>
  </si>
  <si>
    <r>
      <t xml:space="preserve">Percent of </t>
    </r>
    <r>
      <rPr>
        <b/>
        <sz val="11"/>
        <color theme="1"/>
        <rFont val="Calibri"/>
        <family val="2"/>
        <scheme val="minor"/>
      </rPr>
      <t>itemizers</t>
    </r>
    <r>
      <rPr>
        <sz val="11"/>
        <color theme="1"/>
        <rFont val="Calibri"/>
        <family val="2"/>
        <scheme val="minor"/>
      </rPr>
      <t xml:space="preserve"> who itemized charitable giving</t>
    </r>
  </si>
  <si>
    <t>Amount donated per filer</t>
  </si>
  <si>
    <t>Average percent of AGI donated</t>
  </si>
  <si>
    <t>Peer averages</t>
  </si>
  <si>
    <t>66.3%, 88.4%</t>
  </si>
  <si>
    <t>11.5%, 4.7%</t>
  </si>
  <si>
    <t>Peer average percent of AGI donated</t>
  </si>
  <si>
    <t>Dollars available if Lou were at peer mean</t>
  </si>
  <si>
    <t>Peer analysis</t>
  </si>
  <si>
    <t>AGI  Group</t>
  </si>
  <si>
    <t>1. These two groups represent the top 15.7% of earners</t>
  </si>
  <si>
    <t>Percent of all filers (1)</t>
  </si>
  <si>
    <t>Percent who itemized deductions (2)</t>
  </si>
  <si>
    <t xml:space="preserve">2. This represents the completeness of the data. It is very good for the 200K+ group, and moderately complete for the 100K-200K group. </t>
  </si>
  <si>
    <t>3. Many filers who did not itemize likely made charitable deductions of less than the standard deduction. Presumably, anyone who itemized included their charitable deductions.</t>
  </si>
  <si>
    <t>This likely misses a lot of small donations but arrives at an accurate dollar amount.</t>
  </si>
  <si>
    <t>Percent donating (3)</t>
  </si>
  <si>
    <t>Donation amount (4)</t>
  </si>
  <si>
    <t>4. Unfortunately, the median is not available.</t>
  </si>
  <si>
    <t>Percentage gap b/t Lou and peers (5)</t>
  </si>
  <si>
    <t xml:space="preserve">5. This is the difference between the average percent of AGI donated in Louisville vs.peer cities. </t>
  </si>
  <si>
    <t>Donation gap per filer (6)</t>
  </si>
  <si>
    <t>6. This is the extra amount that would be donated per filer if Louisville were at the peer mean.</t>
  </si>
  <si>
    <t>All data is per filer, not per capita.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</si>
</sst>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1" formatCode="_(&quot;$&quot;* #,##0_);_(&quot;$&quot;* \(#,##0\);_(&quot;$&quot;* &quot;-&quot;??_);_(@_)"/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9" fontId="0" fillId="0" borderId="0" xfId="1" applyNumberFormat="1" applyFont="1"/>
    <xf numFmtId="171" fontId="0" fillId="0" borderId="0" xfId="2" applyNumberFormat="1" applyFont="1"/>
    <xf numFmtId="0" fontId="0" fillId="0" borderId="0" xfId="0" applyAlignment="1">
      <alignment wrapText="1"/>
    </xf>
    <xf numFmtId="169" fontId="0" fillId="0" borderId="1" xfId="1" applyNumberFormat="1" applyFont="1" applyBorder="1"/>
    <xf numFmtId="171" fontId="0" fillId="0" borderId="1" xfId="2" applyNumberFormat="1" applyFont="1" applyBorder="1"/>
    <xf numFmtId="0" fontId="0" fillId="0" borderId="1" xfId="0" applyBorder="1"/>
    <xf numFmtId="169" fontId="0" fillId="0" borderId="0" xfId="0" applyNumberFormat="1"/>
    <xf numFmtId="0" fontId="0" fillId="0" borderId="0" xfId="0" applyBorder="1"/>
    <xf numFmtId="169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2" fontId="0" fillId="0" borderId="2" xfId="3" applyNumberFormat="1" applyFont="1" applyBorder="1" applyAlignment="1">
      <alignment horizontal="center" vertical="center"/>
    </xf>
    <xf numFmtId="172" fontId="0" fillId="0" borderId="2" xfId="3" applyNumberFormat="1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 vertical="center" wrapText="1"/>
    </xf>
    <xf numFmtId="169" fontId="0" fillId="0" borderId="6" xfId="1" applyNumberFormat="1" applyFont="1" applyBorder="1" applyAlignment="1">
      <alignment horizontal="center" vertical="center"/>
    </xf>
    <xf numFmtId="172" fontId="0" fillId="0" borderId="0" xfId="3" applyNumberFormat="1" applyFont="1" applyBorder="1" applyAlignment="1">
      <alignment horizontal="center" vertical="center"/>
    </xf>
    <xf numFmtId="172" fontId="0" fillId="0" borderId="0" xfId="3" applyNumberFormat="1" applyFont="1" applyBorder="1"/>
    <xf numFmtId="0" fontId="0" fillId="0" borderId="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2" fontId="0" fillId="0" borderId="0" xfId="0" applyNumberFormat="1"/>
    <xf numFmtId="172" fontId="0" fillId="0" borderId="6" xfId="3" applyNumberFormat="1" applyFont="1" applyBorder="1" applyAlignment="1">
      <alignment horizontal="center" vertical="center"/>
    </xf>
    <xf numFmtId="171" fontId="0" fillId="0" borderId="6" xfId="2" applyNumberFormat="1" applyFont="1" applyBorder="1"/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6" xfId="0" applyNumberFormat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171" fontId="0" fillId="0" borderId="2" xfId="2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03C6-6C98-43C7-899A-5BA8775AE416}">
  <dimension ref="A1:L21"/>
  <sheetViews>
    <sheetView tabSelected="1" workbookViewId="0">
      <selection activeCell="A9" sqref="A9"/>
    </sheetView>
  </sheetViews>
  <sheetFormatPr defaultRowHeight="14.4" x14ac:dyDescent="0.55000000000000004"/>
  <cols>
    <col min="1" max="1" width="16.20703125" customWidth="1"/>
    <col min="2" max="2" width="12.734375" customWidth="1"/>
    <col min="3" max="3" width="11.62890625" customWidth="1"/>
    <col min="4" max="4" width="18.3125" customWidth="1"/>
    <col min="5" max="5" width="16.15625" customWidth="1"/>
    <col min="6" max="6" width="19.15625" customWidth="1"/>
    <col min="7" max="7" width="19.20703125" customWidth="1"/>
    <col min="8" max="8" width="15.7890625" customWidth="1"/>
    <col min="9" max="9" width="16.68359375" customWidth="1"/>
    <col min="10" max="10" width="12.15625" customWidth="1"/>
    <col min="11" max="11" width="16.7890625" customWidth="1"/>
    <col min="12" max="12" width="11.89453125" customWidth="1"/>
  </cols>
  <sheetData>
    <row r="1" spans="1:12" ht="20.399999999999999" customHeight="1" x14ac:dyDescent="0.55000000000000004">
      <c r="A1" s="13" t="s">
        <v>21</v>
      </c>
      <c r="B1" s="25" t="s">
        <v>7</v>
      </c>
      <c r="C1" s="26"/>
      <c r="D1" s="27"/>
      <c r="E1" s="26" t="s">
        <v>28</v>
      </c>
      <c r="F1" s="27"/>
      <c r="G1" s="39" t="s">
        <v>29</v>
      </c>
      <c r="H1" s="39"/>
      <c r="I1" s="25" t="s">
        <v>20</v>
      </c>
      <c r="J1" s="26"/>
      <c r="K1" s="26"/>
      <c r="L1" s="27"/>
    </row>
    <row r="2" spans="1:12" ht="43.2" x14ac:dyDescent="0.55000000000000004">
      <c r="A2" s="13"/>
      <c r="B2" s="20" t="s">
        <v>10</v>
      </c>
      <c r="C2" s="11" t="s">
        <v>23</v>
      </c>
      <c r="D2" s="14" t="s">
        <v>24</v>
      </c>
      <c r="E2" s="11" t="s">
        <v>11</v>
      </c>
      <c r="F2" s="14" t="s">
        <v>12</v>
      </c>
      <c r="G2" s="10" t="s">
        <v>13</v>
      </c>
      <c r="H2" s="14" t="s">
        <v>14</v>
      </c>
      <c r="I2" s="28" t="s">
        <v>18</v>
      </c>
      <c r="J2" s="28" t="s">
        <v>31</v>
      </c>
      <c r="K2" s="28" t="s">
        <v>19</v>
      </c>
      <c r="L2" s="37" t="s">
        <v>33</v>
      </c>
    </row>
    <row r="3" spans="1:12" x14ac:dyDescent="0.55000000000000004">
      <c r="A3" s="12" t="s">
        <v>8</v>
      </c>
      <c r="B3" s="21">
        <f>'Data from R'!B7</f>
        <v>43100</v>
      </c>
      <c r="C3" s="22">
        <f>'Data from R'!B7/'Data from R'!B$9</f>
        <v>0.11472529812606473</v>
      </c>
      <c r="D3" s="15">
        <f>'Data from R'!F7/'Data from R'!B7</f>
        <v>0.83619489559164728</v>
      </c>
      <c r="E3" s="22">
        <f>'Data from R'!D7/'Data from R'!B7</f>
        <v>0.74663573085846868</v>
      </c>
      <c r="F3" s="16">
        <f>'Data from R'!D7/'Data from R'!F7</f>
        <v>0.89289678135405104</v>
      </c>
      <c r="G3" s="2">
        <f>'Data from R'!C7/'Data from R'!B7</f>
        <v>3290.7424593967517</v>
      </c>
      <c r="H3" s="16">
        <f>'Data from R'!C7/'Data from R'!E7</f>
        <v>2.4359500619159421E-2</v>
      </c>
      <c r="I3" s="35">
        <v>2.7E-2</v>
      </c>
      <c r="J3" s="29">
        <f>I3-H3</f>
        <v>2.6404993808405788E-3</v>
      </c>
      <c r="K3" s="2">
        <f>J3*'Data from R'!E7</f>
        <v>15374069.999999994</v>
      </c>
      <c r="L3" s="38">
        <f>K3/B3</f>
        <v>356.70696055684442</v>
      </c>
    </row>
    <row r="4" spans="1:12" x14ac:dyDescent="0.55000000000000004">
      <c r="A4" s="24" t="s">
        <v>9</v>
      </c>
      <c r="B4" s="21">
        <f>'Data from R'!B8</f>
        <v>15870</v>
      </c>
      <c r="C4" s="22">
        <f>'Data from R'!B8/'Data from R'!B$9</f>
        <v>4.224339863713799E-2</v>
      </c>
      <c r="D4" s="22">
        <f>'Data from R'!F8/'Data from R'!B8</f>
        <v>0.97542533081285443</v>
      </c>
      <c r="E4" s="30">
        <f>'Data from R'!D8/'Data from R'!B8</f>
        <v>0.92438563327032142</v>
      </c>
      <c r="F4" s="23">
        <f>'Data from R'!D8/'Data from R'!F8</f>
        <v>0.94767441860465118</v>
      </c>
      <c r="G4" s="31">
        <f>'Data from R'!C8/'Data from R'!B8</f>
        <v>17081.348456206681</v>
      </c>
      <c r="H4" s="23">
        <f>'Data from R'!C8/'Data from R'!E8</f>
        <v>3.5186342329086358E-2</v>
      </c>
      <c r="I4" s="36">
        <v>4.5999999999999999E-2</v>
      </c>
      <c r="J4" s="29">
        <f>I4-H4</f>
        <v>1.0813657670913641E-2</v>
      </c>
      <c r="K4" s="2">
        <f>J4*'Data from R'!E8</f>
        <v>83310084.000000015</v>
      </c>
      <c r="L4" s="38">
        <f>K4/B4</f>
        <v>5249.532703213612</v>
      </c>
    </row>
    <row r="5" spans="1:12" ht="14.7" thickBot="1" x14ac:dyDescent="0.6">
      <c r="A5" s="18" t="s">
        <v>15</v>
      </c>
      <c r="B5" s="17"/>
      <c r="C5" s="32" t="s">
        <v>17</v>
      </c>
      <c r="D5" s="33"/>
      <c r="E5" s="34" t="s">
        <v>16</v>
      </c>
      <c r="F5" s="18"/>
      <c r="G5" s="17"/>
      <c r="H5" s="18"/>
      <c r="I5" s="17"/>
      <c r="J5" s="18"/>
      <c r="K5" s="18"/>
      <c r="L5" s="19"/>
    </row>
    <row r="6" spans="1:12" ht="14.7" thickTop="1" x14ac:dyDescent="0.55000000000000004"/>
    <row r="7" spans="1:12" x14ac:dyDescent="0.55000000000000004">
      <c r="C7" s="29"/>
    </row>
    <row r="8" spans="1:12" x14ac:dyDescent="0.55000000000000004">
      <c r="A8" t="s">
        <v>35</v>
      </c>
    </row>
    <row r="10" spans="1:12" x14ac:dyDescent="0.55000000000000004">
      <c r="A10" t="s">
        <v>22</v>
      </c>
    </row>
    <row r="12" spans="1:12" x14ac:dyDescent="0.55000000000000004">
      <c r="A12" t="s">
        <v>25</v>
      </c>
    </row>
    <row r="14" spans="1:12" x14ac:dyDescent="0.55000000000000004">
      <c r="A14" s="40" t="s">
        <v>26</v>
      </c>
    </row>
    <row r="15" spans="1:12" x14ac:dyDescent="0.55000000000000004">
      <c r="A15" s="40" t="s">
        <v>27</v>
      </c>
    </row>
    <row r="17" spans="1:1" x14ac:dyDescent="0.55000000000000004">
      <c r="A17" t="s">
        <v>30</v>
      </c>
    </row>
    <row r="19" spans="1:1" x14ac:dyDescent="0.55000000000000004">
      <c r="A19" t="s">
        <v>32</v>
      </c>
    </row>
    <row r="21" spans="1:1" x14ac:dyDescent="0.55000000000000004">
      <c r="A21" t="s">
        <v>34</v>
      </c>
    </row>
  </sheetData>
  <mergeCells count="5">
    <mergeCell ref="G1:H1"/>
    <mergeCell ref="I1:L1"/>
    <mergeCell ref="A1:A2"/>
    <mergeCell ref="B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7ECD-4ABB-42E8-8280-93287D052E8F}">
  <dimension ref="A1:G10"/>
  <sheetViews>
    <sheetView workbookViewId="0">
      <selection activeCell="B27" sqref="B27"/>
    </sheetView>
  </sheetViews>
  <sheetFormatPr defaultRowHeight="14.4" x14ac:dyDescent="0.55000000000000004"/>
  <cols>
    <col min="2" max="2" width="14.05078125" customWidth="1"/>
    <col min="3" max="3" width="18.41796875" customWidth="1"/>
    <col min="4" max="4" width="18.05078125" customWidth="1"/>
    <col min="5" max="5" width="16.83984375" bestFit="1" customWidth="1"/>
    <col min="6" max="6" width="14.47265625" customWidth="1"/>
    <col min="11" max="11" width="13.20703125" customWidth="1"/>
  </cols>
  <sheetData>
    <row r="1" spans="1:7" s="3" customFormat="1" ht="28.8" x14ac:dyDescent="0.55000000000000004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>
        <v>1</v>
      </c>
      <c r="B2" s="1">
        <v>3280</v>
      </c>
      <c r="C2" s="2">
        <v>0</v>
      </c>
      <c r="D2">
        <v>0</v>
      </c>
      <c r="E2" s="2">
        <v>-354969000</v>
      </c>
      <c r="F2">
        <v>0</v>
      </c>
      <c r="G2">
        <v>0</v>
      </c>
    </row>
    <row r="3" spans="1:7" x14ac:dyDescent="0.55000000000000004">
      <c r="A3">
        <v>2</v>
      </c>
      <c r="B3" s="1">
        <v>133010</v>
      </c>
      <c r="C3" s="2">
        <v>11929000</v>
      </c>
      <c r="D3">
        <v>5480</v>
      </c>
      <c r="E3" s="2">
        <v>1680682000</v>
      </c>
      <c r="F3">
        <v>7570</v>
      </c>
      <c r="G3">
        <v>5.6913010000000002</v>
      </c>
    </row>
    <row r="4" spans="1:7" x14ac:dyDescent="0.55000000000000004">
      <c r="A4">
        <v>3</v>
      </c>
      <c r="B4" s="1">
        <v>100090</v>
      </c>
      <c r="C4" s="2">
        <v>42415000</v>
      </c>
      <c r="D4">
        <v>15460</v>
      </c>
      <c r="E4" s="2">
        <v>3613519000</v>
      </c>
      <c r="F4">
        <v>20800</v>
      </c>
      <c r="G4">
        <v>20.781296999999999</v>
      </c>
    </row>
    <row r="5" spans="1:7" x14ac:dyDescent="0.55000000000000004">
      <c r="A5">
        <v>4</v>
      </c>
      <c r="B5" s="1">
        <v>50090</v>
      </c>
      <c r="C5" s="2">
        <v>52468000</v>
      </c>
      <c r="D5">
        <v>17420</v>
      </c>
      <c r="E5" s="2">
        <v>3068780000</v>
      </c>
      <c r="F5">
        <v>22170</v>
      </c>
      <c r="G5">
        <v>44.260331000000001</v>
      </c>
    </row>
    <row r="6" spans="1:7" x14ac:dyDescent="0.55000000000000004">
      <c r="A6">
        <v>5</v>
      </c>
      <c r="B6" s="1">
        <v>30240</v>
      </c>
      <c r="C6" s="2">
        <v>53716000</v>
      </c>
      <c r="D6">
        <v>15500</v>
      </c>
      <c r="E6" s="2">
        <v>2620616000</v>
      </c>
      <c r="F6">
        <v>18570</v>
      </c>
      <c r="G6">
        <v>61.408729999999998</v>
      </c>
    </row>
    <row r="7" spans="1:7" x14ac:dyDescent="0.55000000000000004">
      <c r="A7">
        <v>6</v>
      </c>
      <c r="B7" s="1">
        <v>43100</v>
      </c>
      <c r="C7" s="2">
        <v>141831000</v>
      </c>
      <c r="D7">
        <v>32180</v>
      </c>
      <c r="E7" s="2">
        <v>5822410000</v>
      </c>
      <c r="F7">
        <v>36040</v>
      </c>
      <c r="G7">
        <v>83.619489999999999</v>
      </c>
    </row>
    <row r="8" spans="1:7" ht="14.7" thickBot="1" x14ac:dyDescent="0.6">
      <c r="A8">
        <v>7</v>
      </c>
      <c r="B8" s="4">
        <v>15870</v>
      </c>
      <c r="C8" s="5">
        <v>271081000</v>
      </c>
      <c r="D8" s="6">
        <v>14670</v>
      </c>
      <c r="E8" s="5">
        <v>7704154000</v>
      </c>
      <c r="F8" s="6">
        <v>15480</v>
      </c>
      <c r="G8" s="6">
        <v>97.542533000000006</v>
      </c>
    </row>
    <row r="9" spans="1:7" ht="14.7" thickTop="1" x14ac:dyDescent="0.55000000000000004">
      <c r="B9" s="7">
        <f>SUM(B2:B8)</f>
        <v>375680</v>
      </c>
      <c r="C9" s="7">
        <f>SUM(C2:C8)</f>
        <v>573440000</v>
      </c>
      <c r="D9" s="7">
        <f>SUM(D2:D8)</f>
        <v>100710</v>
      </c>
      <c r="E9" s="7">
        <f>SUM(E2:E8)</f>
        <v>24155192000</v>
      </c>
      <c r="F9" s="7">
        <f>SUM(F2:F8)</f>
        <v>120630</v>
      </c>
      <c r="G9" s="9">
        <f>F9/B9*100</f>
        <v>32.109774275979561</v>
      </c>
    </row>
    <row r="10" spans="1:7" x14ac:dyDescent="0.55000000000000004">
      <c r="G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from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Kirby</dc:creator>
  <cp:lastModifiedBy>Harrison Kirby</cp:lastModifiedBy>
  <dcterms:created xsi:type="dcterms:W3CDTF">2020-03-16T17:11:48Z</dcterms:created>
  <dcterms:modified xsi:type="dcterms:W3CDTF">2020-03-17T19:14:52Z</dcterms:modified>
</cp:coreProperties>
</file>