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harrycooper/Desktop/University/Third Year/Sem 2/Dissertation/dissertation/Dissertation/"/>
    </mc:Choice>
  </mc:AlternateContent>
  <bookViews>
    <workbookView xWindow="3520" yWindow="1640" windowWidth="28720" windowHeight="17540" tabRatio="500" activeTab="3"/>
  </bookViews>
  <sheets>
    <sheet name="20-25%" sheetId="1" r:id="rId1"/>
    <sheet name="15-20%" sheetId="2" r:id="rId2"/>
    <sheet name="10-15%" sheetId="3" r:id="rId3"/>
    <sheet name="5-10%" sheetId="4" r:id="rId4"/>
    <sheet name="0-5%" sheetId="5" r:id="rId5"/>
    <sheet name="0%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6" l="1"/>
  <c r="H36" i="6"/>
  <c r="I36" i="6"/>
  <c r="H17" i="6"/>
  <c r="H47" i="6"/>
  <c r="I47" i="6"/>
  <c r="K47" i="6"/>
  <c r="J47" i="6"/>
  <c r="H46" i="6"/>
  <c r="I46" i="6"/>
  <c r="K46" i="6"/>
  <c r="J46" i="6"/>
  <c r="H45" i="6"/>
  <c r="I45" i="6"/>
  <c r="K45" i="6"/>
  <c r="J45" i="6"/>
  <c r="H44" i="6"/>
  <c r="I44" i="6"/>
  <c r="K44" i="6"/>
  <c r="J44" i="6"/>
  <c r="H43" i="6"/>
  <c r="I43" i="6"/>
  <c r="K43" i="6"/>
  <c r="J43" i="6"/>
  <c r="H42" i="6"/>
  <c r="I42" i="6"/>
  <c r="K42" i="6"/>
  <c r="J42" i="6"/>
  <c r="H41" i="6"/>
  <c r="I41" i="6"/>
  <c r="K41" i="6"/>
  <c r="J41" i="6"/>
  <c r="H40" i="6"/>
  <c r="I40" i="6"/>
  <c r="K40" i="6"/>
  <c r="J40" i="6"/>
  <c r="H39" i="6"/>
  <c r="I39" i="6"/>
  <c r="K39" i="6"/>
  <c r="J39" i="6"/>
  <c r="H38" i="6"/>
  <c r="I38" i="6"/>
  <c r="K38" i="6"/>
  <c r="J38" i="6"/>
  <c r="H37" i="6"/>
  <c r="I37" i="6"/>
  <c r="K37" i="6"/>
  <c r="J37" i="6"/>
  <c r="K36" i="6"/>
  <c r="J36" i="6"/>
  <c r="H35" i="6"/>
  <c r="I35" i="6"/>
  <c r="K35" i="6"/>
  <c r="J35" i="6"/>
  <c r="H34" i="6"/>
  <c r="I34" i="6"/>
  <c r="K34" i="6"/>
  <c r="J34" i="6"/>
  <c r="H33" i="6"/>
  <c r="I33" i="6"/>
  <c r="K33" i="6"/>
  <c r="J33" i="6"/>
  <c r="H32" i="6"/>
  <c r="I32" i="6"/>
  <c r="K32" i="6"/>
  <c r="J32" i="6"/>
  <c r="H31" i="6"/>
  <c r="I31" i="6"/>
  <c r="K31" i="6"/>
  <c r="J31" i="6"/>
  <c r="H30" i="6"/>
  <c r="I30" i="6"/>
  <c r="K30" i="6"/>
  <c r="J30" i="6"/>
  <c r="H29" i="6"/>
  <c r="I29" i="6"/>
  <c r="K29" i="6"/>
  <c r="J29" i="6"/>
  <c r="H28" i="6"/>
  <c r="I28" i="6"/>
  <c r="K28" i="6"/>
  <c r="J28" i="6"/>
  <c r="H27" i="6"/>
  <c r="I27" i="6"/>
  <c r="K27" i="6"/>
  <c r="J27" i="6"/>
  <c r="H26" i="6"/>
  <c r="I26" i="6"/>
  <c r="K26" i="6"/>
  <c r="J26" i="6"/>
  <c r="H25" i="6"/>
  <c r="I25" i="6"/>
  <c r="K25" i="6"/>
  <c r="J25" i="6"/>
  <c r="H24" i="6"/>
  <c r="I24" i="6"/>
  <c r="K24" i="6"/>
  <c r="J24" i="6"/>
  <c r="H23" i="6"/>
  <c r="I23" i="6"/>
  <c r="K23" i="6"/>
  <c r="J23" i="6"/>
  <c r="H22" i="6"/>
  <c r="I22" i="6"/>
  <c r="K22" i="6"/>
  <c r="J22" i="6"/>
  <c r="H21" i="6"/>
  <c r="I21" i="6"/>
  <c r="K21" i="6"/>
  <c r="J21" i="6"/>
  <c r="H20" i="6"/>
  <c r="I20" i="6"/>
  <c r="K20" i="6"/>
  <c r="J20" i="6"/>
  <c r="H19" i="6"/>
  <c r="I19" i="6"/>
  <c r="K19" i="6"/>
  <c r="J19" i="6"/>
  <c r="H18" i="6"/>
  <c r="I18" i="6"/>
  <c r="K18" i="6"/>
  <c r="J18" i="6"/>
  <c r="I17" i="6"/>
  <c r="K17" i="6"/>
  <c r="J17" i="6"/>
  <c r="I47" i="5"/>
  <c r="I46" i="5"/>
  <c r="H47" i="5"/>
  <c r="H46" i="5"/>
  <c r="H18" i="5"/>
  <c r="I18" i="5"/>
  <c r="J18" i="5"/>
  <c r="K18" i="5"/>
  <c r="H19" i="5"/>
  <c r="I19" i="5"/>
  <c r="J19" i="5"/>
  <c r="K19" i="5"/>
  <c r="H20" i="5"/>
  <c r="I20" i="5"/>
  <c r="J20" i="5"/>
  <c r="K20" i="5"/>
  <c r="H21" i="5"/>
  <c r="I21" i="5"/>
  <c r="J21" i="5"/>
  <c r="K21" i="5"/>
  <c r="H22" i="5"/>
  <c r="I22" i="5"/>
  <c r="J22" i="5"/>
  <c r="K22" i="5"/>
  <c r="H23" i="5"/>
  <c r="I23" i="5"/>
  <c r="J23" i="5"/>
  <c r="K23" i="5"/>
  <c r="H24" i="5"/>
  <c r="I24" i="5"/>
  <c r="J24" i="5"/>
  <c r="K24" i="5"/>
  <c r="H25" i="5"/>
  <c r="I25" i="5"/>
  <c r="J25" i="5"/>
  <c r="K25" i="5"/>
  <c r="H26" i="5"/>
  <c r="I26" i="5"/>
  <c r="J26" i="5"/>
  <c r="K26" i="5"/>
  <c r="H27" i="5"/>
  <c r="I27" i="5"/>
  <c r="J27" i="5"/>
  <c r="K27" i="5"/>
  <c r="H28" i="5"/>
  <c r="I28" i="5"/>
  <c r="J28" i="5"/>
  <c r="K28" i="5"/>
  <c r="H29" i="5"/>
  <c r="I29" i="5"/>
  <c r="J29" i="5"/>
  <c r="K29" i="5"/>
  <c r="H30" i="5"/>
  <c r="I30" i="5"/>
  <c r="J30" i="5"/>
  <c r="K30" i="5"/>
  <c r="H31" i="5"/>
  <c r="I31" i="5"/>
  <c r="J31" i="5"/>
  <c r="K31" i="5"/>
  <c r="H32" i="5"/>
  <c r="I32" i="5"/>
  <c r="J32" i="5"/>
  <c r="K32" i="5"/>
  <c r="H33" i="5"/>
  <c r="I33" i="5"/>
  <c r="J33" i="5"/>
  <c r="K33" i="5"/>
  <c r="H34" i="5"/>
  <c r="I34" i="5"/>
  <c r="J34" i="5"/>
  <c r="K34" i="5"/>
  <c r="H35" i="5"/>
  <c r="I35" i="5"/>
  <c r="J35" i="5"/>
  <c r="K35" i="5"/>
  <c r="H36" i="5"/>
  <c r="I36" i="5"/>
  <c r="J36" i="5"/>
  <c r="K36" i="5"/>
  <c r="H37" i="5"/>
  <c r="I37" i="5"/>
  <c r="J37" i="5"/>
  <c r="K37" i="5"/>
  <c r="H38" i="5"/>
  <c r="I38" i="5"/>
  <c r="J38" i="5"/>
  <c r="K38" i="5"/>
  <c r="H39" i="5"/>
  <c r="I39" i="5"/>
  <c r="J39" i="5"/>
  <c r="K39" i="5"/>
  <c r="H40" i="5"/>
  <c r="I40" i="5"/>
  <c r="J40" i="5"/>
  <c r="K40" i="5"/>
  <c r="H41" i="5"/>
  <c r="I41" i="5"/>
  <c r="J41" i="5"/>
  <c r="K41" i="5"/>
  <c r="H42" i="5"/>
  <c r="I42" i="5"/>
  <c r="J42" i="5"/>
  <c r="K42" i="5"/>
  <c r="H43" i="5"/>
  <c r="I43" i="5"/>
  <c r="J43" i="5"/>
  <c r="K43" i="5"/>
  <c r="H44" i="5"/>
  <c r="I44" i="5"/>
  <c r="J44" i="5"/>
  <c r="K44" i="5"/>
  <c r="H45" i="5"/>
  <c r="I45" i="5"/>
  <c r="J45" i="5"/>
  <c r="K45" i="5"/>
  <c r="J46" i="5"/>
  <c r="K46" i="5"/>
  <c r="J47" i="5"/>
  <c r="K47" i="5"/>
  <c r="I17" i="5"/>
  <c r="H17" i="5"/>
  <c r="H51" i="4"/>
  <c r="I51" i="4"/>
  <c r="J51" i="4"/>
  <c r="K51" i="4"/>
  <c r="H52" i="4"/>
  <c r="I52" i="4"/>
  <c r="J52" i="4"/>
  <c r="K52" i="4"/>
  <c r="H53" i="4"/>
  <c r="I53" i="4"/>
  <c r="J53" i="4"/>
  <c r="K53" i="4"/>
  <c r="H54" i="4"/>
  <c r="I54" i="4"/>
  <c r="J54" i="4"/>
  <c r="K54" i="4"/>
  <c r="I50" i="4"/>
  <c r="H50" i="4"/>
  <c r="I38" i="4"/>
  <c r="H18" i="4"/>
  <c r="I18" i="4"/>
  <c r="J18" i="4"/>
  <c r="K18" i="4"/>
  <c r="H19" i="4"/>
  <c r="I19" i="4"/>
  <c r="J19" i="4"/>
  <c r="K19" i="4"/>
  <c r="H20" i="4"/>
  <c r="I20" i="4"/>
  <c r="J20" i="4"/>
  <c r="K20" i="4"/>
  <c r="H21" i="4"/>
  <c r="I21" i="4"/>
  <c r="J21" i="4"/>
  <c r="K21" i="4"/>
  <c r="H22" i="4"/>
  <c r="I22" i="4"/>
  <c r="J22" i="4"/>
  <c r="K22" i="4"/>
  <c r="H23" i="4"/>
  <c r="I23" i="4"/>
  <c r="J23" i="4"/>
  <c r="K23" i="4"/>
  <c r="H24" i="4"/>
  <c r="I24" i="4"/>
  <c r="J24" i="4"/>
  <c r="K24" i="4"/>
  <c r="H25" i="4"/>
  <c r="I25" i="4"/>
  <c r="J25" i="4"/>
  <c r="K25" i="4"/>
  <c r="H26" i="4"/>
  <c r="I26" i="4"/>
  <c r="J26" i="4"/>
  <c r="K26" i="4"/>
  <c r="H27" i="4"/>
  <c r="I27" i="4"/>
  <c r="J27" i="4"/>
  <c r="K27" i="4"/>
  <c r="H28" i="4"/>
  <c r="I28" i="4"/>
  <c r="J28" i="4"/>
  <c r="K28" i="4"/>
  <c r="H29" i="4"/>
  <c r="I29" i="4"/>
  <c r="J29" i="4"/>
  <c r="K29" i="4"/>
  <c r="H30" i="4"/>
  <c r="I30" i="4"/>
  <c r="J30" i="4"/>
  <c r="K30" i="4"/>
  <c r="H31" i="4"/>
  <c r="I31" i="4"/>
  <c r="J31" i="4"/>
  <c r="K31" i="4"/>
  <c r="H32" i="4"/>
  <c r="I32" i="4"/>
  <c r="J32" i="4"/>
  <c r="K32" i="4"/>
  <c r="H33" i="4"/>
  <c r="I33" i="4"/>
  <c r="J33" i="4"/>
  <c r="K33" i="4"/>
  <c r="H34" i="4"/>
  <c r="I34" i="4"/>
  <c r="J34" i="4"/>
  <c r="K34" i="4"/>
  <c r="H35" i="4"/>
  <c r="I35" i="4"/>
  <c r="J35" i="4"/>
  <c r="K35" i="4"/>
  <c r="H36" i="4"/>
  <c r="I36" i="4"/>
  <c r="J36" i="4"/>
  <c r="K36" i="4"/>
  <c r="H37" i="4"/>
  <c r="I37" i="4"/>
  <c r="J37" i="4"/>
  <c r="K37" i="4"/>
  <c r="H38" i="4"/>
  <c r="J38" i="4"/>
  <c r="K38" i="4"/>
  <c r="H39" i="4"/>
  <c r="I39" i="4"/>
  <c r="J39" i="4"/>
  <c r="K39" i="4"/>
  <c r="H40" i="4"/>
  <c r="I40" i="4"/>
  <c r="J40" i="4"/>
  <c r="K40" i="4"/>
  <c r="H41" i="4"/>
  <c r="I41" i="4"/>
  <c r="J41" i="4"/>
  <c r="K41" i="4"/>
  <c r="H42" i="4"/>
  <c r="I42" i="4"/>
  <c r="J42" i="4"/>
  <c r="K42" i="4"/>
  <c r="H43" i="4"/>
  <c r="I43" i="4"/>
  <c r="J43" i="4"/>
  <c r="K43" i="4"/>
  <c r="H44" i="4"/>
  <c r="I44" i="4"/>
  <c r="J44" i="4"/>
  <c r="K44" i="4"/>
  <c r="H45" i="4"/>
  <c r="I45" i="4"/>
  <c r="J45" i="4"/>
  <c r="K45" i="4"/>
  <c r="H46" i="4"/>
  <c r="I46" i="4"/>
  <c r="J46" i="4"/>
  <c r="K46" i="4"/>
  <c r="H47" i="4"/>
  <c r="I47" i="4"/>
  <c r="J47" i="4"/>
  <c r="K47" i="4"/>
  <c r="H48" i="4"/>
  <c r="I48" i="4"/>
  <c r="J48" i="4"/>
  <c r="K48" i="4"/>
  <c r="H49" i="4"/>
  <c r="I49" i="4"/>
  <c r="J49" i="4"/>
  <c r="K49" i="4"/>
  <c r="J50" i="4"/>
  <c r="K50" i="4"/>
  <c r="I17" i="4"/>
  <c r="H17" i="4"/>
  <c r="I54" i="3"/>
  <c r="I55" i="3"/>
  <c r="I53" i="3"/>
  <c r="H55" i="3"/>
  <c r="H54" i="3"/>
  <c r="H53" i="3"/>
  <c r="I25" i="3"/>
  <c r="H18" i="3"/>
  <c r="I18" i="3"/>
  <c r="J18" i="3"/>
  <c r="K18" i="3"/>
  <c r="H19" i="3"/>
  <c r="I19" i="3"/>
  <c r="J19" i="3"/>
  <c r="K19" i="3"/>
  <c r="H20" i="3"/>
  <c r="I20" i="3"/>
  <c r="J20" i="3"/>
  <c r="K20" i="3"/>
  <c r="H21" i="3"/>
  <c r="I21" i="3"/>
  <c r="J21" i="3"/>
  <c r="K21" i="3"/>
  <c r="H22" i="3"/>
  <c r="I22" i="3"/>
  <c r="J22" i="3"/>
  <c r="K22" i="3"/>
  <c r="H23" i="3"/>
  <c r="I23" i="3"/>
  <c r="J23" i="3"/>
  <c r="K23" i="3"/>
  <c r="H24" i="3"/>
  <c r="I24" i="3"/>
  <c r="J24" i="3"/>
  <c r="K24" i="3"/>
  <c r="H25" i="3"/>
  <c r="J25" i="3"/>
  <c r="K25" i="3"/>
  <c r="H26" i="3"/>
  <c r="I26" i="3"/>
  <c r="J26" i="3"/>
  <c r="K26" i="3"/>
  <c r="H27" i="3"/>
  <c r="I27" i="3"/>
  <c r="J27" i="3"/>
  <c r="K27" i="3"/>
  <c r="H28" i="3"/>
  <c r="I28" i="3"/>
  <c r="J28" i="3"/>
  <c r="K28" i="3"/>
  <c r="H29" i="3"/>
  <c r="I29" i="3"/>
  <c r="J29" i="3"/>
  <c r="K29" i="3"/>
  <c r="H30" i="3"/>
  <c r="I30" i="3"/>
  <c r="J30" i="3"/>
  <c r="K30" i="3"/>
  <c r="H31" i="3"/>
  <c r="I31" i="3"/>
  <c r="J31" i="3"/>
  <c r="K31" i="3"/>
  <c r="H32" i="3"/>
  <c r="I32" i="3"/>
  <c r="J32" i="3"/>
  <c r="K32" i="3"/>
  <c r="H33" i="3"/>
  <c r="I33" i="3"/>
  <c r="J33" i="3"/>
  <c r="K33" i="3"/>
  <c r="H34" i="3"/>
  <c r="I34" i="3"/>
  <c r="J34" i="3"/>
  <c r="K34" i="3"/>
  <c r="H35" i="3"/>
  <c r="I35" i="3"/>
  <c r="J35" i="3"/>
  <c r="K35" i="3"/>
  <c r="H36" i="3"/>
  <c r="I36" i="3"/>
  <c r="J36" i="3"/>
  <c r="K36" i="3"/>
  <c r="H37" i="3"/>
  <c r="I37" i="3"/>
  <c r="J37" i="3"/>
  <c r="K37" i="3"/>
  <c r="H38" i="3"/>
  <c r="I38" i="3"/>
  <c r="J38" i="3"/>
  <c r="K38" i="3"/>
  <c r="H39" i="3"/>
  <c r="I39" i="3"/>
  <c r="J39" i="3"/>
  <c r="K39" i="3"/>
  <c r="H40" i="3"/>
  <c r="I40" i="3"/>
  <c r="J40" i="3"/>
  <c r="K40" i="3"/>
  <c r="H41" i="3"/>
  <c r="I41" i="3"/>
  <c r="J41" i="3"/>
  <c r="K41" i="3"/>
  <c r="H42" i="3"/>
  <c r="I42" i="3"/>
  <c r="J42" i="3"/>
  <c r="K42" i="3"/>
  <c r="H43" i="3"/>
  <c r="I43" i="3"/>
  <c r="J43" i="3"/>
  <c r="K43" i="3"/>
  <c r="H44" i="3"/>
  <c r="I44" i="3"/>
  <c r="J44" i="3"/>
  <c r="K44" i="3"/>
  <c r="H45" i="3"/>
  <c r="I45" i="3"/>
  <c r="J45" i="3"/>
  <c r="K45" i="3"/>
  <c r="H46" i="3"/>
  <c r="I46" i="3"/>
  <c r="J46" i="3"/>
  <c r="K46" i="3"/>
  <c r="H47" i="3"/>
  <c r="I47" i="3"/>
  <c r="J47" i="3"/>
  <c r="K47" i="3"/>
  <c r="H48" i="3"/>
  <c r="I48" i="3"/>
  <c r="J48" i="3"/>
  <c r="K48" i="3"/>
  <c r="H49" i="3"/>
  <c r="I49" i="3"/>
  <c r="J49" i="3"/>
  <c r="K49" i="3"/>
  <c r="H50" i="3"/>
  <c r="I50" i="3"/>
  <c r="J50" i="3"/>
  <c r="K50" i="3"/>
  <c r="H51" i="3"/>
  <c r="I51" i="3"/>
  <c r="J51" i="3"/>
  <c r="K51" i="3"/>
  <c r="H52" i="3"/>
  <c r="I52" i="3"/>
  <c r="J52" i="3"/>
  <c r="K52" i="3"/>
  <c r="J53" i="3"/>
  <c r="K53" i="3"/>
  <c r="J54" i="3"/>
  <c r="K54" i="3"/>
  <c r="J55" i="3"/>
  <c r="K55" i="3"/>
  <c r="I17" i="3"/>
  <c r="H17" i="3"/>
  <c r="H61" i="2"/>
  <c r="I58" i="2"/>
  <c r="I59" i="2"/>
  <c r="I60" i="2"/>
  <c r="I61" i="2"/>
  <c r="I62" i="2"/>
  <c r="I63" i="2"/>
  <c r="I64" i="2"/>
  <c r="I57" i="2"/>
  <c r="H64" i="2"/>
  <c r="H63" i="2"/>
  <c r="H62" i="2"/>
  <c r="H60" i="2"/>
  <c r="H59" i="2"/>
  <c r="H58" i="2"/>
  <c r="H57" i="2"/>
  <c r="I46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H45" i="2"/>
  <c r="I45" i="2"/>
  <c r="J45" i="2"/>
  <c r="K45" i="2"/>
  <c r="H46" i="2"/>
  <c r="J46" i="2"/>
  <c r="K46" i="2"/>
  <c r="H47" i="2"/>
  <c r="I47" i="2"/>
  <c r="J47" i="2"/>
  <c r="K47" i="2"/>
  <c r="H48" i="2"/>
  <c r="I48" i="2"/>
  <c r="J48" i="2"/>
  <c r="K48" i="2"/>
  <c r="H49" i="2"/>
  <c r="I49" i="2"/>
  <c r="J49" i="2"/>
  <c r="K49" i="2"/>
  <c r="H50" i="2"/>
  <c r="I50" i="2"/>
  <c r="J50" i="2"/>
  <c r="K50" i="2"/>
  <c r="H51" i="2"/>
  <c r="I51" i="2"/>
  <c r="J51" i="2"/>
  <c r="K51" i="2"/>
  <c r="H52" i="2"/>
  <c r="I52" i="2"/>
  <c r="J52" i="2"/>
  <c r="K52" i="2"/>
  <c r="H53" i="2"/>
  <c r="I53" i="2"/>
  <c r="J53" i="2"/>
  <c r="K53" i="2"/>
  <c r="H54" i="2"/>
  <c r="I54" i="2"/>
  <c r="J54" i="2"/>
  <c r="K54" i="2"/>
  <c r="H55" i="2"/>
  <c r="I55" i="2"/>
  <c r="J55" i="2"/>
  <c r="K55" i="2"/>
  <c r="H56" i="2"/>
  <c r="I56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I17" i="2"/>
  <c r="I58" i="1"/>
  <c r="I59" i="1"/>
  <c r="I60" i="1"/>
  <c r="I61" i="1"/>
  <c r="I62" i="1"/>
  <c r="K58" i="1"/>
  <c r="H62" i="1"/>
  <c r="H61" i="1"/>
  <c r="H60" i="1"/>
  <c r="H59" i="1"/>
  <c r="H58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J58" i="1"/>
  <c r="J59" i="1"/>
  <c r="K59" i="1"/>
  <c r="J60" i="1"/>
  <c r="K60" i="1"/>
  <c r="J61" i="1"/>
  <c r="K61" i="1"/>
  <c r="J62" i="1"/>
  <c r="K62" i="1"/>
  <c r="K17" i="1"/>
  <c r="J17" i="1"/>
  <c r="J3" i="1"/>
  <c r="I17" i="1"/>
  <c r="I3" i="1"/>
  <c r="H17" i="1"/>
  <c r="H4" i="1"/>
  <c r="H17" i="2"/>
  <c r="K17" i="2"/>
  <c r="J17" i="2"/>
  <c r="H13" i="6"/>
  <c r="I13" i="6"/>
  <c r="K13" i="6"/>
  <c r="J13" i="6"/>
  <c r="H12" i="6"/>
  <c r="I12" i="6"/>
  <c r="K12" i="6"/>
  <c r="J12" i="6"/>
  <c r="H11" i="6"/>
  <c r="I11" i="6"/>
  <c r="K11" i="6"/>
  <c r="J11" i="6"/>
  <c r="H10" i="6"/>
  <c r="I10" i="6"/>
  <c r="K10" i="6"/>
  <c r="J10" i="6"/>
  <c r="H9" i="6"/>
  <c r="I9" i="6"/>
  <c r="K9" i="6"/>
  <c r="J9" i="6"/>
  <c r="H8" i="6"/>
  <c r="I8" i="6"/>
  <c r="K8" i="6"/>
  <c r="J8" i="6"/>
  <c r="H7" i="6"/>
  <c r="I7" i="6"/>
  <c r="K7" i="6"/>
  <c r="J7" i="6"/>
  <c r="H6" i="6"/>
  <c r="I6" i="6"/>
  <c r="K6" i="6"/>
  <c r="J6" i="6"/>
  <c r="H5" i="6"/>
  <c r="I5" i="6"/>
  <c r="K5" i="6"/>
  <c r="J5" i="6"/>
  <c r="H4" i="6"/>
  <c r="I4" i="6"/>
  <c r="K4" i="6"/>
  <c r="J4" i="6"/>
  <c r="I3" i="6"/>
  <c r="K3" i="6"/>
  <c r="J3" i="6"/>
  <c r="K17" i="3"/>
  <c r="J17" i="3"/>
  <c r="K17" i="5"/>
  <c r="J17" i="5"/>
  <c r="K17" i="4"/>
  <c r="J17" i="4"/>
  <c r="H3" i="5"/>
  <c r="I3" i="5"/>
  <c r="I10" i="2"/>
  <c r="H10" i="5"/>
  <c r="I10" i="5"/>
  <c r="H9" i="5"/>
  <c r="I9" i="5"/>
  <c r="H7" i="5"/>
  <c r="I7" i="5"/>
  <c r="H5" i="5"/>
  <c r="I5" i="5"/>
  <c r="H4" i="5"/>
  <c r="I4" i="5"/>
  <c r="I4" i="3"/>
  <c r="I4" i="4"/>
  <c r="I13" i="2"/>
  <c r="I6" i="2"/>
  <c r="I9" i="2"/>
  <c r="I6" i="4"/>
  <c r="I7" i="4"/>
  <c r="I10" i="4"/>
  <c r="I9" i="3"/>
  <c r="I10" i="3"/>
  <c r="I11" i="3"/>
  <c r="I6" i="3"/>
  <c r="I7" i="3"/>
  <c r="I8" i="3"/>
  <c r="I12" i="3"/>
  <c r="H13" i="5"/>
  <c r="I13" i="5"/>
  <c r="H12" i="5"/>
  <c r="I12" i="5"/>
  <c r="H11" i="5"/>
  <c r="I11" i="5"/>
  <c r="H8" i="5"/>
  <c r="I8" i="5"/>
  <c r="H6" i="5"/>
  <c r="I6" i="5"/>
  <c r="I5" i="4"/>
  <c r="I5" i="3"/>
  <c r="I3" i="3"/>
  <c r="I12" i="2"/>
  <c r="I11" i="2"/>
  <c r="I8" i="2"/>
  <c r="I7" i="2"/>
  <c r="I5" i="2"/>
  <c r="I3" i="2"/>
  <c r="I4" i="2"/>
  <c r="H3" i="1"/>
  <c r="I12" i="1"/>
  <c r="I10" i="1"/>
  <c r="I11" i="1"/>
  <c r="I9" i="1"/>
  <c r="I8" i="1"/>
  <c r="I7" i="1"/>
  <c r="I6" i="1"/>
  <c r="I5" i="1"/>
  <c r="I4" i="1"/>
  <c r="I11" i="4"/>
  <c r="I9" i="4"/>
  <c r="I8" i="4"/>
  <c r="H11" i="4"/>
  <c r="H10" i="4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K4" i="5"/>
  <c r="J4" i="5"/>
  <c r="K3" i="5"/>
  <c r="J3" i="5"/>
  <c r="H12" i="3"/>
  <c r="H13" i="3"/>
  <c r="H13" i="4"/>
  <c r="I13" i="4"/>
  <c r="K13" i="4"/>
  <c r="J13" i="4"/>
  <c r="H12" i="4"/>
  <c r="I12" i="4"/>
  <c r="K12" i="4"/>
  <c r="J12" i="4"/>
  <c r="K11" i="4"/>
  <c r="J11" i="4"/>
  <c r="K10" i="4"/>
  <c r="J10" i="4"/>
  <c r="H9" i="4"/>
  <c r="K9" i="4"/>
  <c r="J9" i="4"/>
  <c r="H8" i="4"/>
  <c r="K8" i="4"/>
  <c r="J8" i="4"/>
  <c r="H7" i="4"/>
  <c r="K7" i="4"/>
  <c r="J7" i="4"/>
  <c r="H6" i="4"/>
  <c r="K6" i="4"/>
  <c r="J6" i="4"/>
  <c r="H5" i="4"/>
  <c r="K5" i="4"/>
  <c r="J5" i="4"/>
  <c r="H4" i="4"/>
  <c r="K4" i="4"/>
  <c r="J4" i="4"/>
  <c r="H3" i="4"/>
  <c r="I3" i="4"/>
  <c r="K3" i="4"/>
  <c r="J3" i="4"/>
  <c r="J12" i="3"/>
  <c r="K12" i="3"/>
  <c r="I13" i="3"/>
  <c r="J13" i="3"/>
  <c r="K13" i="3"/>
  <c r="H13" i="2"/>
  <c r="H12" i="2"/>
  <c r="H11" i="2"/>
  <c r="H10" i="2"/>
  <c r="H9" i="2"/>
  <c r="H8" i="2"/>
  <c r="H7" i="2"/>
  <c r="H6" i="2"/>
  <c r="H5" i="2"/>
  <c r="H4" i="2"/>
  <c r="H3" i="2"/>
  <c r="K13" i="2"/>
  <c r="K12" i="2"/>
  <c r="K11" i="2"/>
  <c r="K10" i="2"/>
  <c r="K9" i="2"/>
  <c r="K8" i="2"/>
  <c r="K7" i="2"/>
  <c r="K5" i="2"/>
  <c r="K4" i="2"/>
  <c r="K3" i="2"/>
  <c r="J3" i="2"/>
  <c r="H11" i="3"/>
  <c r="K11" i="3"/>
  <c r="J11" i="3"/>
  <c r="H10" i="3"/>
  <c r="K10" i="3"/>
  <c r="J10" i="3"/>
  <c r="H9" i="3"/>
  <c r="K9" i="3"/>
  <c r="J9" i="3"/>
  <c r="H8" i="3"/>
  <c r="K8" i="3"/>
  <c r="J8" i="3"/>
  <c r="H7" i="3"/>
  <c r="K7" i="3"/>
  <c r="J7" i="3"/>
  <c r="H6" i="3"/>
  <c r="K6" i="3"/>
  <c r="J6" i="3"/>
  <c r="H5" i="3"/>
  <c r="K5" i="3"/>
  <c r="J5" i="3"/>
  <c r="H4" i="3"/>
  <c r="K4" i="3"/>
  <c r="J4" i="3"/>
  <c r="H3" i="3"/>
  <c r="K3" i="3"/>
  <c r="J3" i="3"/>
  <c r="J13" i="2"/>
  <c r="J12" i="2"/>
  <c r="J11" i="2"/>
  <c r="J10" i="2"/>
  <c r="J9" i="2"/>
  <c r="J8" i="2"/>
  <c r="J7" i="2"/>
  <c r="K6" i="2"/>
  <c r="J6" i="2"/>
  <c r="J5" i="2"/>
  <c r="J4" i="2"/>
  <c r="I13" i="1"/>
  <c r="H13" i="1"/>
  <c r="H12" i="1"/>
  <c r="J13" i="1"/>
  <c r="K13" i="1"/>
  <c r="H11" i="1"/>
  <c r="K4" i="1"/>
  <c r="K3" i="1"/>
  <c r="J4" i="1"/>
  <c r="H5" i="1"/>
  <c r="H6" i="1"/>
  <c r="J6" i="1"/>
  <c r="K6" i="1"/>
  <c r="H7" i="1"/>
  <c r="J7" i="1"/>
  <c r="K7" i="1"/>
  <c r="H8" i="1"/>
  <c r="J8" i="1"/>
  <c r="K8" i="1"/>
  <c r="H9" i="1"/>
  <c r="J9" i="1"/>
  <c r="K9" i="1"/>
  <c r="H10" i="1"/>
  <c r="J10" i="1"/>
  <c r="K10" i="1"/>
  <c r="J11" i="1"/>
  <c r="K11" i="1"/>
  <c r="K5" i="1"/>
  <c r="J5" i="1"/>
  <c r="J12" i="1"/>
  <c r="K12" i="1"/>
</calcChain>
</file>

<file path=xl/sharedStrings.xml><?xml version="1.0" encoding="utf-8"?>
<sst xmlns="http://schemas.openxmlformats.org/spreadsheetml/2006/main" count="602" uniqueCount="128">
  <si>
    <t>Run</t>
  </si>
  <si>
    <t>IT 1</t>
  </si>
  <si>
    <t>IT 2</t>
  </si>
  <si>
    <t>IT 3</t>
  </si>
  <si>
    <t>IT 4</t>
  </si>
  <si>
    <t>IT 5</t>
  </si>
  <si>
    <t>IT 6</t>
  </si>
  <si>
    <t>IT 7</t>
  </si>
  <si>
    <t>Time to Heal (simulated hrs)</t>
  </si>
  <si>
    <t>Cells in gap</t>
  </si>
  <si>
    <t>500,50SC,50PC,30IT,200W-2</t>
  </si>
  <si>
    <t>Average</t>
  </si>
  <si>
    <t>Standard Deviation</t>
  </si>
  <si>
    <t>Bar Begin</t>
  </si>
  <si>
    <t>Bar End</t>
  </si>
  <si>
    <t>500,50SC,50PC,30IT,200W-3</t>
  </si>
  <si>
    <t>IT 8</t>
  </si>
  <si>
    <t>-</t>
  </si>
  <si>
    <t>500,50SC,50PC,30IT,200W-4</t>
  </si>
  <si>
    <t>500,50SC,50PC,30IT,200W-5</t>
  </si>
  <si>
    <t>IT 9</t>
  </si>
  <si>
    <t>500,45SC,50PC,30IT,200W-1</t>
  </si>
  <si>
    <t>Senescent at conf (%)</t>
  </si>
  <si>
    <t>500,40SC,50PC,30IT,200W-1</t>
  </si>
  <si>
    <t>500,40SC,50PC,30IT,200W-2</t>
  </si>
  <si>
    <t>500,40SC,50PC,30IT,200W-4</t>
  </si>
  <si>
    <t>500,40SC,50PC,30IT,200W-3</t>
  </si>
  <si>
    <t>500,40SC,50PC,30IT,200W-5</t>
  </si>
  <si>
    <t>500,35SC,50PC,30IT,200W-3</t>
  </si>
  <si>
    <t>500,35SC,50PC,30IT,200W-1</t>
  </si>
  <si>
    <t>500,35SC,50PC,30IT,200W-2</t>
  </si>
  <si>
    <t>500,35SC,50PC,30IT,200W-4</t>
  </si>
  <si>
    <t>500,35SC,50PC,30IT,200W-5</t>
  </si>
  <si>
    <t>500,25SC,50PC,30IT,200W-1</t>
  </si>
  <si>
    <t>500,25SC,50PC,30IT,200W-3</t>
  </si>
  <si>
    <t>500,25SC,50PC,30IT,200W-2</t>
  </si>
  <si>
    <t>500,25SC,50PC,30IT,200W-4</t>
  </si>
  <si>
    <t>500,25SC,50PC,30IT,200W-5</t>
  </si>
  <si>
    <t>500,15SC,50PC,30IT,200W-1</t>
  </si>
  <si>
    <t>500,15SC,50PC,30IT,200W-2</t>
  </si>
  <si>
    <t>500,15SC,50PC,30IT,200W-3</t>
  </si>
  <si>
    <t>500,15SC,50PC,30IT,200W-4</t>
  </si>
  <si>
    <t>500,15SC,50PC,30IT,200W-5</t>
  </si>
  <si>
    <t>500,20SC,50PC,200IT,200W-1</t>
  </si>
  <si>
    <t>500,20SC,50PC,200IT,200W-2</t>
  </si>
  <si>
    <t>500,30SC,50PC,150IT,200W-1</t>
  </si>
  <si>
    <t>IT 10</t>
  </si>
  <si>
    <t>IT 11</t>
  </si>
  <si>
    <t>IT 12</t>
  </si>
  <si>
    <t>IT 13</t>
  </si>
  <si>
    <t>IT 14</t>
  </si>
  <si>
    <t>IT 15</t>
  </si>
  <si>
    <t>IT 16</t>
  </si>
  <si>
    <t>IT 17</t>
  </si>
  <si>
    <t>IT 18</t>
  </si>
  <si>
    <t>IT 19</t>
  </si>
  <si>
    <t>IT 20</t>
  </si>
  <si>
    <t>IT 21</t>
  </si>
  <si>
    <t>IT 22</t>
  </si>
  <si>
    <t>IT 23</t>
  </si>
  <si>
    <t>IT 24</t>
  </si>
  <si>
    <t>IT 25</t>
  </si>
  <si>
    <t>500,30SC,50PC,150IT,200W-2</t>
  </si>
  <si>
    <t>IT 26</t>
  </si>
  <si>
    <t>IT 27</t>
  </si>
  <si>
    <t>IT 28</t>
  </si>
  <si>
    <t>IT 29</t>
  </si>
  <si>
    <t>IT 30</t>
  </si>
  <si>
    <t>IT 31</t>
  </si>
  <si>
    <t>IT 32</t>
  </si>
  <si>
    <t>IT 33</t>
  </si>
  <si>
    <t>IT 34</t>
  </si>
  <si>
    <t>IT 35</t>
  </si>
  <si>
    <t>IT 36</t>
  </si>
  <si>
    <t>IT 37</t>
  </si>
  <si>
    <t>500,215C,50PC,200IT,200W-1</t>
  </si>
  <si>
    <t>500,25SC,50PC,200IT,200W-1</t>
  </si>
  <si>
    <t>500,40SC,50PC,150IT,200W-1</t>
  </si>
  <si>
    <t>500,35SC,50PC,150IT,200W-2</t>
  </si>
  <si>
    <t>500,35SC,50PC,150IT,200W-1</t>
  </si>
  <si>
    <t>IT 38</t>
  </si>
  <si>
    <t>IT 39</t>
  </si>
  <si>
    <t>IT 40</t>
  </si>
  <si>
    <t>IT 41</t>
  </si>
  <si>
    <t>IT 42</t>
  </si>
  <si>
    <t>IT 43</t>
  </si>
  <si>
    <t>IT 44</t>
  </si>
  <si>
    <t>IT 45</t>
  </si>
  <si>
    <t>500,40SC,50PC,150IT,200W-2</t>
  </si>
  <si>
    <t>IT 46</t>
  </si>
  <si>
    <t>Migration /2</t>
  </si>
  <si>
    <t>Mitosis * 2</t>
  </si>
  <si>
    <t>Migration * 2</t>
  </si>
  <si>
    <t>Mitosis / 2</t>
  </si>
  <si>
    <t>500,45SC,50PC,50IT,200W-migrationx2</t>
  </si>
  <si>
    <t>500,45SC,50PC,50IT,200W-migrationd2</t>
  </si>
  <si>
    <t>500,45SC,50PC,50IT,200W-mitosisx2</t>
  </si>
  <si>
    <t>500,45SC,50PC,50IT,200W-mitosisd2</t>
  </si>
  <si>
    <t>500,0SC,50PC,150IT,200W-1</t>
  </si>
  <si>
    <t>500,0SC,50PC,150IT,200W-2</t>
  </si>
  <si>
    <t>500,0SC,50PC,150IT,200W-3</t>
  </si>
  <si>
    <t>500,0SC,50PC,150IT,200W-4</t>
  </si>
  <si>
    <t>500,0SC,50PC,150IT,200W-5</t>
  </si>
  <si>
    <t>500,40SC,50PC,50IT,200W-migrationx2</t>
  </si>
  <si>
    <t>500,40SC,50PC,50IT,200W-migrationd2</t>
  </si>
  <si>
    <t>500,40SC,50PC,50IT,200W-mitosisx2</t>
  </si>
  <si>
    <t>500,40SC,50PC,50IT,200W-mitosisd2</t>
  </si>
  <si>
    <t>500,35SC,50PC,50IT,200W-migrationx2</t>
  </si>
  <si>
    <t>500,25SC,50PC,50IT,200W-migrationd2</t>
  </si>
  <si>
    <t>500,35SC,50PC,50IT,200W-migrationd2</t>
  </si>
  <si>
    <t>500,35SC,50PC,50IT,200W-mitosisx2</t>
  </si>
  <si>
    <t>500,35SC,50PC,50IT,200W-mitosisd2</t>
  </si>
  <si>
    <t>500,25SC,50PC,50IT,200W-migrationx2</t>
  </si>
  <si>
    <t>500,25SC,50PC,50IT,200W-mitosisx2</t>
  </si>
  <si>
    <t>500,25SC,50PC,50IT,200W-mitosisd2</t>
  </si>
  <si>
    <t>500,15SC,50PC,50IT,200W-migrationx2</t>
  </si>
  <si>
    <t>500,15SC,50PC,50IT,200W-migrationd2</t>
  </si>
  <si>
    <t>500,15SC,50PC,50IT,200W-mitosisx2</t>
  </si>
  <si>
    <t>500,15SC,50PC,50IT,200W-mitosisd2</t>
  </si>
  <si>
    <t>500,0SC,50PC,50IT,200W-migrationx2</t>
  </si>
  <si>
    <t>500,0SC,50PC,50IT,200W-migrationd2</t>
  </si>
  <si>
    <t>500,0SC,50PC,50IT,200W-mitosisx2</t>
  </si>
  <si>
    <t>500,0SC,50PC,50IT,200W-mitosisd2</t>
  </si>
  <si>
    <t>500,0SC,50PC,30IT,200W-1</t>
  </si>
  <si>
    <t>500,0SC,50PC,30IT,200W-2</t>
  </si>
  <si>
    <t>500,0SC,50PC,30IT,200W-3</t>
  </si>
  <si>
    <t>500,0SC,50PC,30IT,200W-4</t>
  </si>
  <si>
    <t>500,0SC,50PC,30IT,200W-5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</si>
</sst>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auto="1"/>
      </bottom>
      <diagonal/>
    </border>
    <border>
      <left style="medium">
        <color auto="1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/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4" xfId="0" applyBorder="1"/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4" xfId="0" applyFont="1" applyBorder="1"/>
    <xf numFmtId="0" fontId="3" fillId="0" borderId="6" xfId="0" applyFont="1" applyBorder="1"/>
    <xf numFmtId="0" fontId="3" fillId="0" borderId="0" xfId="0" applyFont="1" applyAlignment="1">
      <alignment horizontal="center"/>
    </xf>
    <xf numFmtId="0" fontId="3" fillId="0" borderId="5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workbookViewId="0">
      <selection activeCell="Q14" sqref="Q14"/>
    </sheetView>
  </sheetViews>
  <sheetFormatPr baseColWidth="10" defaultColWidth="11" defaultRowHeight="16" x14ac:dyDescent="0.2"/>
  <cols>
    <col min="2" max="2" width="11.1640625" customWidth="1"/>
    <col min="3" max="7" width="24.1640625" bestFit="1" customWidth="1"/>
    <col min="8" max="8" width="8.1640625" bestFit="1" customWidth="1"/>
    <col min="9" max="9" width="16.6640625" bestFit="1" customWidth="1"/>
    <col min="10" max="10" width="8.83203125" bestFit="1" customWidth="1"/>
    <col min="11" max="11" width="7.33203125" bestFit="1" customWidth="1"/>
    <col min="15" max="15" width="33" bestFit="1" customWidth="1"/>
    <col min="16" max="16" width="33.1640625" bestFit="1" customWidth="1"/>
    <col min="17" max="17" width="30.83203125" bestFit="1" customWidth="1"/>
    <col min="18" max="18" width="31" bestFit="1" customWidth="1"/>
  </cols>
  <sheetData>
    <row r="1" spans="1:18" x14ac:dyDescent="0.2">
      <c r="A1" s="1"/>
      <c r="B1" s="11"/>
      <c r="C1" s="12" t="s">
        <v>0</v>
      </c>
      <c r="D1" s="12"/>
      <c r="E1" s="12"/>
      <c r="F1" s="12"/>
      <c r="G1" s="11"/>
      <c r="H1" s="1" t="s">
        <v>11</v>
      </c>
      <c r="I1" s="12" t="s">
        <v>12</v>
      </c>
      <c r="J1" s="12" t="s">
        <v>13</v>
      </c>
      <c r="K1" s="11" t="s">
        <v>14</v>
      </c>
      <c r="M1" s="1"/>
      <c r="N1" s="11"/>
      <c r="O1" s="2" t="s">
        <v>92</v>
      </c>
      <c r="P1" s="2" t="s">
        <v>90</v>
      </c>
      <c r="Q1" s="2" t="s">
        <v>91</v>
      </c>
      <c r="R1" s="3" t="s">
        <v>93</v>
      </c>
    </row>
    <row r="2" spans="1:18" ht="17" thickBot="1" x14ac:dyDescent="0.25">
      <c r="A2" s="7"/>
      <c r="B2" s="13"/>
      <c r="C2" s="14" t="s">
        <v>10</v>
      </c>
      <c r="D2" s="14" t="s">
        <v>15</v>
      </c>
      <c r="E2" s="14" t="s">
        <v>18</v>
      </c>
      <c r="F2" s="14" t="s">
        <v>19</v>
      </c>
      <c r="G2" s="15" t="s">
        <v>21</v>
      </c>
      <c r="H2" s="7"/>
      <c r="I2" s="16"/>
      <c r="J2" s="16"/>
      <c r="K2" s="13"/>
      <c r="M2" s="7"/>
      <c r="N2" s="13"/>
      <c r="O2" s="14" t="s">
        <v>94</v>
      </c>
      <c r="P2" s="14" t="s">
        <v>95</v>
      </c>
      <c r="Q2" s="14" t="s">
        <v>96</v>
      </c>
      <c r="R2" s="15" t="s">
        <v>97</v>
      </c>
    </row>
    <row r="3" spans="1:18" x14ac:dyDescent="0.2">
      <c r="A3" s="4" t="s">
        <v>22</v>
      </c>
      <c r="B3" s="17"/>
      <c r="C3" s="18">
        <v>25</v>
      </c>
      <c r="D3" s="18">
        <v>25.9</v>
      </c>
      <c r="E3" s="18">
        <v>23.3</v>
      </c>
      <c r="F3" s="18">
        <v>23.4</v>
      </c>
      <c r="G3" s="19">
        <v>20.100000000000001</v>
      </c>
      <c r="H3" s="18">
        <f>SUM(C3:G3)/5</f>
        <v>23.54</v>
      </c>
      <c r="I3" s="18">
        <f>SUM(SQRT(((C3-H3)^2)+((D3-H3)^2)+((E3-H3)^2)+((F3-H3)^2)+((G3-H3)^2))/5)</f>
        <v>0.88570875574310504</v>
      </c>
      <c r="J3" s="18">
        <f>SUM(H3-I3)</f>
        <v>22.654291244256893</v>
      </c>
      <c r="K3" s="19">
        <f>SUM(H3+I3)</f>
        <v>24.425708755743106</v>
      </c>
      <c r="M3" s="1" t="s">
        <v>22</v>
      </c>
      <c r="N3" s="11"/>
      <c r="O3" s="2">
        <v>23.8</v>
      </c>
      <c r="P3" s="2">
        <v>21.2</v>
      </c>
      <c r="Q3" s="2">
        <v>17.899999999999999</v>
      </c>
      <c r="R3" s="3"/>
    </row>
    <row r="4" spans="1:18" ht="17" thickBot="1" x14ac:dyDescent="0.25">
      <c r="A4" s="4" t="s">
        <v>8</v>
      </c>
      <c r="B4" s="17"/>
      <c r="C4" s="18">
        <v>42</v>
      </c>
      <c r="D4" s="18">
        <v>48</v>
      </c>
      <c r="E4" s="18">
        <v>48</v>
      </c>
      <c r="F4" s="18">
        <v>54</v>
      </c>
      <c r="G4" s="19">
        <v>48</v>
      </c>
      <c r="H4" s="18">
        <f>SUM(C4:G4)/5</f>
        <v>48</v>
      </c>
      <c r="I4" s="18">
        <f>SUM(SQRT(((C4-H4)^2)+((D4-H4)^2)+((E4-H4)^2)+((F4-H4)^2)+((G4-H4)^2))/5)</f>
        <v>1.6970562748477138</v>
      </c>
      <c r="J4" s="18">
        <f>SUM(H4-I4)</f>
        <v>46.302943725152289</v>
      </c>
      <c r="K4" s="19">
        <f>SUM(H4+I4)</f>
        <v>49.697056274847711</v>
      </c>
      <c r="M4" s="7" t="s">
        <v>8</v>
      </c>
      <c r="N4" s="13"/>
      <c r="O4" s="8">
        <v>48</v>
      </c>
      <c r="P4" s="8">
        <v>42</v>
      </c>
      <c r="Q4" s="8">
        <v>30</v>
      </c>
      <c r="R4" s="9"/>
    </row>
    <row r="5" spans="1:18" x14ac:dyDescent="0.2">
      <c r="A5" s="1" t="s">
        <v>9</v>
      </c>
      <c r="B5" s="20" t="s">
        <v>1</v>
      </c>
      <c r="C5" s="21">
        <v>56</v>
      </c>
      <c r="D5" s="21">
        <v>54</v>
      </c>
      <c r="E5" s="21">
        <v>65</v>
      </c>
      <c r="F5" s="21">
        <v>58</v>
      </c>
      <c r="G5" s="20">
        <v>60</v>
      </c>
      <c r="H5" s="21">
        <f>SUM(C5:G5)/5</f>
        <v>58.6</v>
      </c>
      <c r="I5" s="21">
        <f>SUM(SQRT(((C5-H5)^2)+((D5-H5)^2)+((E5-H5)^2)+((F5-H5)^2)+((G5-H5)^2))/5)</f>
        <v>1.6876018487783189</v>
      </c>
      <c r="J5" s="21">
        <f>SUM(H5-I5)</f>
        <v>56.91239815122168</v>
      </c>
      <c r="K5" s="20">
        <f>SUM(H5+I5)</f>
        <v>60.287601848778323</v>
      </c>
      <c r="M5" s="4" t="s">
        <v>9</v>
      </c>
      <c r="N5" s="19" t="s">
        <v>1</v>
      </c>
      <c r="O5" s="5">
        <v>59</v>
      </c>
      <c r="P5" s="5">
        <v>52</v>
      </c>
      <c r="Q5" s="5">
        <v>90</v>
      </c>
      <c r="R5" s="6"/>
    </row>
    <row r="6" spans="1:18" x14ac:dyDescent="0.2">
      <c r="A6" s="4"/>
      <c r="B6" s="19" t="s">
        <v>2</v>
      </c>
      <c r="C6" s="18">
        <v>66</v>
      </c>
      <c r="D6" s="18">
        <v>74</v>
      </c>
      <c r="E6" s="18">
        <v>73</v>
      </c>
      <c r="F6" s="18">
        <v>87</v>
      </c>
      <c r="G6" s="19">
        <v>80</v>
      </c>
      <c r="H6" s="18">
        <f t="shared" ref="H6:H11" si="0">SUM(C6:G6)/5</f>
        <v>76</v>
      </c>
      <c r="I6" s="18">
        <f>SUM(SQRT(((C6-H6)^2)+((D6-H6)^2)+((E6-H6)^2)+((F6-H6)^2)+((G6-H6)^2))/5)</f>
        <v>3.1622776601683791</v>
      </c>
      <c r="J6" s="18">
        <f t="shared" ref="J6:J11" si="1">SUM(H6-I6)</f>
        <v>72.837722339831615</v>
      </c>
      <c r="K6" s="19">
        <f t="shared" ref="K6:K11" si="2">SUM(H6+I6)</f>
        <v>79.162277660168385</v>
      </c>
      <c r="M6" s="4"/>
      <c r="N6" s="19" t="s">
        <v>2</v>
      </c>
      <c r="O6" s="5">
        <v>83</v>
      </c>
      <c r="P6" s="5">
        <v>86</v>
      </c>
      <c r="Q6" s="5">
        <v>136</v>
      </c>
      <c r="R6" s="6"/>
    </row>
    <row r="7" spans="1:18" x14ac:dyDescent="0.2">
      <c r="A7" s="4"/>
      <c r="B7" s="19" t="s">
        <v>3</v>
      </c>
      <c r="C7" s="18">
        <v>96</v>
      </c>
      <c r="D7" s="18">
        <v>83</v>
      </c>
      <c r="E7" s="18">
        <v>100</v>
      </c>
      <c r="F7" s="18">
        <v>100</v>
      </c>
      <c r="G7" s="19">
        <v>81</v>
      </c>
      <c r="H7" s="18">
        <f t="shared" si="0"/>
        <v>92</v>
      </c>
      <c r="I7" s="18">
        <f>SUM(SQRT(((C7-H7)^2)+((D7-H7)^2)+((E7-H7)^2)+((F7-H7)^2)+((G7-H7)^2))/5)</f>
        <v>3.7202150475476552</v>
      </c>
      <c r="J7" s="18">
        <f t="shared" si="1"/>
        <v>88.279784952452346</v>
      </c>
      <c r="K7" s="19">
        <f t="shared" si="2"/>
        <v>95.720215047547654</v>
      </c>
      <c r="M7" s="4"/>
      <c r="N7" s="19" t="s">
        <v>3</v>
      </c>
      <c r="O7" s="5">
        <v>102</v>
      </c>
      <c r="P7" s="5">
        <v>111</v>
      </c>
      <c r="Q7" s="5">
        <v>167</v>
      </c>
      <c r="R7" s="6"/>
    </row>
    <row r="8" spans="1:18" x14ac:dyDescent="0.2">
      <c r="A8" s="4"/>
      <c r="B8" s="19" t="s">
        <v>4</v>
      </c>
      <c r="C8" s="18">
        <v>94</v>
      </c>
      <c r="D8" s="18">
        <v>114</v>
      </c>
      <c r="E8" s="18">
        <v>105</v>
      </c>
      <c r="F8" s="18">
        <v>103</v>
      </c>
      <c r="G8" s="19">
        <v>114</v>
      </c>
      <c r="H8" s="18">
        <f t="shared" si="0"/>
        <v>106</v>
      </c>
      <c r="I8" s="18">
        <f>SUM(SQRT(((C8-H8)^2)+((D8-H8)^2)+((E8-H8)^2)+((F8-H8)^2)+((G8-H8)^2))/5)</f>
        <v>3.3585711247493331</v>
      </c>
      <c r="J8" s="18">
        <f t="shared" si="1"/>
        <v>102.64142887525067</v>
      </c>
      <c r="K8" s="19">
        <f t="shared" si="2"/>
        <v>109.35857112474933</v>
      </c>
      <c r="M8" s="4"/>
      <c r="N8" s="19" t="s">
        <v>4</v>
      </c>
      <c r="O8" s="5">
        <v>122</v>
      </c>
      <c r="P8" s="5">
        <v>127</v>
      </c>
      <c r="Q8" s="5">
        <v>243</v>
      </c>
      <c r="R8" s="6"/>
    </row>
    <row r="9" spans="1:18" x14ac:dyDescent="0.2">
      <c r="A9" s="4"/>
      <c r="B9" s="19" t="s">
        <v>5</v>
      </c>
      <c r="C9" s="18">
        <v>114</v>
      </c>
      <c r="D9" s="18">
        <v>127</v>
      </c>
      <c r="E9" s="18">
        <v>143</v>
      </c>
      <c r="F9" s="18">
        <v>141</v>
      </c>
      <c r="G9" s="19">
        <v>115</v>
      </c>
      <c r="H9" s="18">
        <f t="shared" si="0"/>
        <v>128</v>
      </c>
      <c r="I9" s="18">
        <f>SUM(SQRT(((C9-H9)^2)+((D9-H9)^2)+((E9-H9)^2)+((F9-H9)^2)+((G9-H9)^2))/5)</f>
        <v>5.5136195008360884</v>
      </c>
      <c r="J9" s="18">
        <f t="shared" si="1"/>
        <v>122.48638049916391</v>
      </c>
      <c r="K9" s="19">
        <f t="shared" si="2"/>
        <v>133.51361950083609</v>
      </c>
      <c r="M9" s="4"/>
      <c r="N9" s="19" t="s">
        <v>5</v>
      </c>
      <c r="O9" s="5">
        <v>150</v>
      </c>
      <c r="P9" s="5">
        <v>137</v>
      </c>
      <c r="Q9" s="5">
        <v>282</v>
      </c>
      <c r="R9" s="6"/>
    </row>
    <row r="10" spans="1:18" x14ac:dyDescent="0.2">
      <c r="A10" s="4"/>
      <c r="B10" s="19" t="s">
        <v>6</v>
      </c>
      <c r="C10" s="18">
        <v>151</v>
      </c>
      <c r="D10" s="18">
        <v>150</v>
      </c>
      <c r="E10" s="18">
        <v>190</v>
      </c>
      <c r="F10" s="18">
        <v>145</v>
      </c>
      <c r="G10" s="19">
        <v>140</v>
      </c>
      <c r="H10" s="18">
        <f t="shared" si="0"/>
        <v>155.19999999999999</v>
      </c>
      <c r="I10" s="18">
        <f>SUM(SQRT(((C10-H10)^2)+((D10-H10)^2)+((E10-H10)^2)+((F10-H10)^2)+((G10-H10)^2))/5)</f>
        <v>7.9769668421023301</v>
      </c>
      <c r="J10" s="18">
        <f t="shared" si="1"/>
        <v>147.22303315789765</v>
      </c>
      <c r="K10" s="19">
        <f t="shared" si="2"/>
        <v>163.17696684210233</v>
      </c>
      <c r="M10" s="4"/>
      <c r="N10" s="19" t="s">
        <v>6</v>
      </c>
      <c r="O10" s="5">
        <v>185</v>
      </c>
      <c r="P10" s="5">
        <v>163</v>
      </c>
      <c r="Q10" s="5" t="s">
        <v>17</v>
      </c>
      <c r="R10" s="6"/>
    </row>
    <row r="11" spans="1:18" x14ac:dyDescent="0.2">
      <c r="A11" s="4"/>
      <c r="B11" s="19" t="s">
        <v>7</v>
      </c>
      <c r="C11" s="18">
        <v>164</v>
      </c>
      <c r="D11" s="18">
        <v>166</v>
      </c>
      <c r="E11" s="18">
        <v>200</v>
      </c>
      <c r="F11" s="18">
        <v>165</v>
      </c>
      <c r="G11" s="19">
        <v>180</v>
      </c>
      <c r="H11" s="18">
        <f t="shared" si="0"/>
        <v>175</v>
      </c>
      <c r="I11" s="18">
        <f>SUM(SQRT(((C11-H11)^2)+((D11-H11)^2)+((E11-H11)^2)+((F11-H11)^2)+((G11-H11)^2))/5)</f>
        <v>6.1708994482166046</v>
      </c>
      <c r="J11" s="18">
        <f t="shared" si="1"/>
        <v>168.8291005517834</v>
      </c>
      <c r="K11" s="19">
        <f t="shared" si="2"/>
        <v>181.1708994482166</v>
      </c>
      <c r="M11" s="4"/>
      <c r="N11" s="19" t="s">
        <v>7</v>
      </c>
      <c r="O11" s="5">
        <v>182</v>
      </c>
      <c r="P11" s="5">
        <v>186</v>
      </c>
      <c r="Q11" s="5" t="s">
        <v>17</v>
      </c>
      <c r="R11" s="6"/>
    </row>
    <row r="12" spans="1:18" x14ac:dyDescent="0.2">
      <c r="A12" s="4"/>
      <c r="B12" s="19" t="s">
        <v>16</v>
      </c>
      <c r="C12" s="18" t="s">
        <v>17</v>
      </c>
      <c r="D12" s="18">
        <v>180</v>
      </c>
      <c r="E12" s="18">
        <v>219</v>
      </c>
      <c r="F12" s="18">
        <v>173</v>
      </c>
      <c r="G12" s="19">
        <v>188</v>
      </c>
      <c r="H12" s="18">
        <f>SUM(C12:G12)/4</f>
        <v>190</v>
      </c>
      <c r="I12" s="18">
        <f>SUM(SQRT(((D12-H12)^2)+((E12-H12)^2)+((F12-H12)^2)+((G12-H12)^2))/4)</f>
        <v>8.7820840351251483</v>
      </c>
      <c r="J12" s="18">
        <f t="shared" ref="J12" si="3">SUM(H12-I12)</f>
        <v>181.21791596487486</v>
      </c>
      <c r="K12" s="19">
        <f t="shared" ref="K12" si="4">SUM(H12+I12)</f>
        <v>198.78208403512514</v>
      </c>
      <c r="M12" s="4"/>
      <c r="N12" s="19" t="s">
        <v>16</v>
      </c>
      <c r="O12" s="5">
        <v>193</v>
      </c>
      <c r="P12" s="5" t="s">
        <v>17</v>
      </c>
      <c r="Q12" s="5" t="s">
        <v>17</v>
      </c>
      <c r="R12" s="6"/>
    </row>
    <row r="13" spans="1:18" ht="17" thickBot="1" x14ac:dyDescent="0.25">
      <c r="A13" s="7"/>
      <c r="B13" s="15" t="s">
        <v>20</v>
      </c>
      <c r="C13" s="14" t="s">
        <v>17</v>
      </c>
      <c r="D13" s="14" t="s">
        <v>17</v>
      </c>
      <c r="E13" s="14" t="s">
        <v>17</v>
      </c>
      <c r="F13" s="14">
        <v>182</v>
      </c>
      <c r="G13" s="15" t="s">
        <v>17</v>
      </c>
      <c r="H13" s="14">
        <f>SUM(F13)</f>
        <v>182</v>
      </c>
      <c r="I13" s="14">
        <f>SUM(SQRT(((F13-H13)^2)/1))</f>
        <v>0</v>
      </c>
      <c r="J13" s="14">
        <f t="shared" ref="J13" si="5">SUM(H13-I13)</f>
        <v>182</v>
      </c>
      <c r="K13" s="15">
        <f t="shared" ref="K13" si="6">SUM(H13+I13)</f>
        <v>182</v>
      </c>
      <c r="M13" s="7"/>
      <c r="N13" s="15" t="s">
        <v>20</v>
      </c>
      <c r="O13" s="8" t="s">
        <v>17</v>
      </c>
      <c r="P13" s="8" t="s">
        <v>17</v>
      </c>
      <c r="Q13" s="8" t="s">
        <v>17</v>
      </c>
      <c r="R13" s="9"/>
    </row>
    <row r="14" spans="1:18" ht="17" thickBot="1" x14ac:dyDescent="0.25"/>
    <row r="15" spans="1:18" x14ac:dyDescent="0.2">
      <c r="A15" s="32"/>
      <c r="B15" s="33"/>
      <c r="C15" s="40" t="s">
        <v>0</v>
      </c>
      <c r="D15" s="39"/>
      <c r="E15" s="39"/>
      <c r="F15" s="39"/>
      <c r="G15" s="41"/>
      <c r="H15" s="32" t="s">
        <v>11</v>
      </c>
      <c r="I15" s="39" t="s">
        <v>12</v>
      </c>
      <c r="J15" s="39" t="s">
        <v>13</v>
      </c>
      <c r="K15" s="41" t="s">
        <v>14</v>
      </c>
    </row>
    <row r="16" spans="1:18" ht="17" thickBot="1" x14ac:dyDescent="0.25">
      <c r="A16" s="24"/>
      <c r="B16" s="25"/>
      <c r="C16" s="14" t="s">
        <v>77</v>
      </c>
      <c r="D16" s="14" t="s">
        <v>88</v>
      </c>
      <c r="E16" s="28"/>
      <c r="F16" s="28"/>
      <c r="G16" s="28"/>
      <c r="H16" s="42"/>
      <c r="I16" s="43"/>
      <c r="J16" s="43"/>
      <c r="K16" s="44"/>
    </row>
    <row r="17" spans="1:11" x14ac:dyDescent="0.2">
      <c r="A17" s="37" t="s">
        <v>22</v>
      </c>
      <c r="B17" s="38"/>
      <c r="C17" s="23">
        <v>20</v>
      </c>
      <c r="D17" s="23">
        <v>24</v>
      </c>
      <c r="E17" s="23"/>
      <c r="F17" s="23"/>
      <c r="G17" s="30"/>
      <c r="H17" s="23">
        <f>SUM(C17:G17)/2</f>
        <v>22</v>
      </c>
      <c r="I17" s="23">
        <f>SUM(SQRT(((C17-H17)^2)+((D17-H17)^2))/2)</f>
        <v>1.4142135623730951</v>
      </c>
      <c r="J17" s="23">
        <f>SUM(H17-I17)</f>
        <v>20.585786437626904</v>
      </c>
      <c r="K17" s="30">
        <f>SUM(H17+I17)</f>
        <v>23.414213562373096</v>
      </c>
    </row>
    <row r="18" spans="1:11" ht="17" thickBot="1" x14ac:dyDescent="0.25">
      <c r="A18" s="35" t="s">
        <v>8</v>
      </c>
      <c r="B18" s="36"/>
      <c r="C18" s="23">
        <v>39</v>
      </c>
      <c r="D18" s="23">
        <v>44</v>
      </c>
      <c r="E18" s="23"/>
      <c r="F18" s="23"/>
      <c r="G18" s="30"/>
      <c r="H18" s="23">
        <f t="shared" ref="H18:H81" si="7">SUM(C18:G18)/2</f>
        <v>41.5</v>
      </c>
      <c r="I18" s="23">
        <f t="shared" ref="I18:I81" si="8">SUM(SQRT(((C18-H18)^2)+((D18-H18)^2))/2)</f>
        <v>1.7677669529663689</v>
      </c>
      <c r="J18" s="23">
        <f t="shared" ref="J18:J81" si="9">SUM(H18-I18)</f>
        <v>39.732233047033631</v>
      </c>
      <c r="K18" s="30">
        <f t="shared" ref="K18:K81" si="10">SUM(H18+I18)</f>
        <v>43.267766952966369</v>
      </c>
    </row>
    <row r="19" spans="1:11" x14ac:dyDescent="0.2">
      <c r="A19" s="32" t="s">
        <v>9</v>
      </c>
      <c r="B19" s="27" t="s">
        <v>1</v>
      </c>
      <c r="C19" s="26">
        <v>25</v>
      </c>
      <c r="D19" s="26">
        <v>18</v>
      </c>
      <c r="E19" s="26"/>
      <c r="F19" s="26"/>
      <c r="G19" s="26"/>
      <c r="H19" s="23">
        <f t="shared" si="7"/>
        <v>21.5</v>
      </c>
      <c r="I19" s="23">
        <f t="shared" si="8"/>
        <v>2.4748737341529163</v>
      </c>
      <c r="J19" s="23">
        <f t="shared" si="9"/>
        <v>19.025126265847085</v>
      </c>
      <c r="K19" s="30">
        <f t="shared" si="10"/>
        <v>23.974873734152915</v>
      </c>
    </row>
    <row r="20" spans="1:11" x14ac:dyDescent="0.2">
      <c r="A20" s="34"/>
      <c r="B20" s="30" t="s">
        <v>2</v>
      </c>
      <c r="C20" s="23">
        <v>35</v>
      </c>
      <c r="D20" s="23">
        <v>25</v>
      </c>
      <c r="E20" s="23"/>
      <c r="F20" s="23"/>
      <c r="G20" s="23"/>
      <c r="H20" s="23">
        <f t="shared" si="7"/>
        <v>30</v>
      </c>
      <c r="I20" s="23">
        <f t="shared" si="8"/>
        <v>3.5355339059327378</v>
      </c>
      <c r="J20" s="23">
        <f t="shared" si="9"/>
        <v>26.464466094067262</v>
      </c>
      <c r="K20" s="30">
        <f t="shared" si="10"/>
        <v>33.535533905932738</v>
      </c>
    </row>
    <row r="21" spans="1:11" x14ac:dyDescent="0.2">
      <c r="A21" s="34"/>
      <c r="B21" s="30" t="s">
        <v>3</v>
      </c>
      <c r="C21" s="23">
        <v>43</v>
      </c>
      <c r="D21" s="23">
        <v>29</v>
      </c>
      <c r="E21" s="23"/>
      <c r="F21" s="23"/>
      <c r="G21" s="23"/>
      <c r="H21" s="23">
        <f t="shared" si="7"/>
        <v>36</v>
      </c>
      <c r="I21" s="23">
        <f t="shared" si="8"/>
        <v>4.9497474683058327</v>
      </c>
      <c r="J21" s="23">
        <f t="shared" si="9"/>
        <v>31.050252531694166</v>
      </c>
      <c r="K21" s="30">
        <f t="shared" si="10"/>
        <v>40.94974746830583</v>
      </c>
    </row>
    <row r="22" spans="1:11" x14ac:dyDescent="0.2">
      <c r="A22" s="34"/>
      <c r="B22" s="30" t="s">
        <v>4</v>
      </c>
      <c r="C22" s="23">
        <v>51</v>
      </c>
      <c r="D22" s="23">
        <v>33</v>
      </c>
      <c r="E22" s="23"/>
      <c r="F22" s="23"/>
      <c r="G22" s="23"/>
      <c r="H22" s="23">
        <f t="shared" si="7"/>
        <v>42</v>
      </c>
      <c r="I22" s="23">
        <f t="shared" si="8"/>
        <v>6.3639610306789276</v>
      </c>
      <c r="J22" s="23">
        <f t="shared" si="9"/>
        <v>35.636038969321071</v>
      </c>
      <c r="K22" s="30">
        <f t="shared" si="10"/>
        <v>48.363961030678929</v>
      </c>
    </row>
    <row r="23" spans="1:11" x14ac:dyDescent="0.2">
      <c r="A23" s="34"/>
      <c r="B23" s="30" t="s">
        <v>5</v>
      </c>
      <c r="C23" s="23">
        <v>53</v>
      </c>
      <c r="D23" s="23">
        <v>40</v>
      </c>
      <c r="E23" s="23"/>
      <c r="F23" s="23"/>
      <c r="G23" s="23"/>
      <c r="H23" s="23">
        <f t="shared" si="7"/>
        <v>46.5</v>
      </c>
      <c r="I23" s="23">
        <f t="shared" si="8"/>
        <v>4.5961940777125587</v>
      </c>
      <c r="J23" s="23">
        <f t="shared" si="9"/>
        <v>41.90380592228744</v>
      </c>
      <c r="K23" s="30">
        <f t="shared" si="10"/>
        <v>51.09619407771256</v>
      </c>
    </row>
    <row r="24" spans="1:11" x14ac:dyDescent="0.2">
      <c r="A24" s="34"/>
      <c r="B24" s="30" t="s">
        <v>6</v>
      </c>
      <c r="C24" s="23">
        <v>53</v>
      </c>
      <c r="D24" s="23">
        <v>39</v>
      </c>
      <c r="E24" s="23"/>
      <c r="F24" s="23"/>
      <c r="G24" s="23"/>
      <c r="H24" s="23">
        <f t="shared" si="7"/>
        <v>46</v>
      </c>
      <c r="I24" s="23">
        <f t="shared" si="8"/>
        <v>4.9497474683058327</v>
      </c>
      <c r="J24" s="23">
        <f t="shared" si="9"/>
        <v>41.05025253169417</v>
      </c>
      <c r="K24" s="30">
        <f t="shared" si="10"/>
        <v>50.94974746830583</v>
      </c>
    </row>
    <row r="25" spans="1:11" x14ac:dyDescent="0.2">
      <c r="A25" s="34"/>
      <c r="B25" s="30" t="s">
        <v>7</v>
      </c>
      <c r="C25" s="23">
        <v>56</v>
      </c>
      <c r="D25" s="23">
        <v>44</v>
      </c>
      <c r="E25" s="23"/>
      <c r="F25" s="23"/>
      <c r="G25" s="23"/>
      <c r="H25" s="23">
        <f t="shared" si="7"/>
        <v>50</v>
      </c>
      <c r="I25" s="23">
        <f t="shared" si="8"/>
        <v>4.2426406871192848</v>
      </c>
      <c r="J25" s="23">
        <f t="shared" si="9"/>
        <v>45.757359312880716</v>
      </c>
      <c r="K25" s="30">
        <f t="shared" si="10"/>
        <v>54.242640687119284</v>
      </c>
    </row>
    <row r="26" spans="1:11" x14ac:dyDescent="0.2">
      <c r="A26" s="34"/>
      <c r="B26" s="30" t="s">
        <v>16</v>
      </c>
      <c r="C26" s="23">
        <v>61</v>
      </c>
      <c r="D26" s="23">
        <v>50</v>
      </c>
      <c r="E26" s="23"/>
      <c r="F26" s="23"/>
      <c r="G26" s="23"/>
      <c r="H26" s="23">
        <f t="shared" si="7"/>
        <v>55.5</v>
      </c>
      <c r="I26" s="23">
        <f t="shared" si="8"/>
        <v>3.8890872965260113</v>
      </c>
      <c r="J26" s="23">
        <f t="shared" si="9"/>
        <v>51.610912703473986</v>
      </c>
      <c r="K26" s="30">
        <f t="shared" si="10"/>
        <v>59.389087296526014</v>
      </c>
    </row>
    <row r="27" spans="1:11" ht="17" thickBot="1" x14ac:dyDescent="0.25">
      <c r="A27" s="34"/>
      <c r="B27" s="30" t="s">
        <v>20</v>
      </c>
      <c r="C27" s="28">
        <v>61</v>
      </c>
      <c r="D27" s="28">
        <v>46</v>
      </c>
      <c r="E27" s="28"/>
      <c r="F27" s="28"/>
      <c r="G27" s="28"/>
      <c r="H27" s="23">
        <f t="shared" si="7"/>
        <v>53.5</v>
      </c>
      <c r="I27" s="23">
        <f t="shared" si="8"/>
        <v>5.3033008588991066</v>
      </c>
      <c r="J27" s="23">
        <f t="shared" si="9"/>
        <v>48.196699141100893</v>
      </c>
      <c r="K27" s="30">
        <f t="shared" si="10"/>
        <v>58.803300858899107</v>
      </c>
    </row>
    <row r="28" spans="1:11" x14ac:dyDescent="0.2">
      <c r="A28" s="34"/>
      <c r="B28" s="30" t="s">
        <v>46</v>
      </c>
      <c r="C28" s="23">
        <v>62</v>
      </c>
      <c r="D28" s="23">
        <v>52</v>
      </c>
      <c r="E28" s="22"/>
      <c r="F28" s="22"/>
      <c r="G28" s="22"/>
      <c r="H28" s="23">
        <f t="shared" si="7"/>
        <v>57</v>
      </c>
      <c r="I28" s="23">
        <f t="shared" si="8"/>
        <v>3.5355339059327378</v>
      </c>
      <c r="J28" s="23">
        <f t="shared" si="9"/>
        <v>53.464466094067262</v>
      </c>
      <c r="K28" s="30">
        <f t="shared" si="10"/>
        <v>60.535533905932738</v>
      </c>
    </row>
    <row r="29" spans="1:11" x14ac:dyDescent="0.2">
      <c r="A29" s="34"/>
      <c r="B29" s="30" t="s">
        <v>47</v>
      </c>
      <c r="C29" s="23">
        <v>67</v>
      </c>
      <c r="D29" s="23">
        <v>55</v>
      </c>
      <c r="E29" s="22"/>
      <c r="F29" s="22"/>
      <c r="G29" s="22"/>
      <c r="H29" s="23">
        <f t="shared" si="7"/>
        <v>61</v>
      </c>
      <c r="I29" s="23">
        <f t="shared" si="8"/>
        <v>4.2426406871192848</v>
      </c>
      <c r="J29" s="23">
        <f t="shared" si="9"/>
        <v>56.757359312880716</v>
      </c>
      <c r="K29" s="30">
        <f t="shared" si="10"/>
        <v>65.242640687119291</v>
      </c>
    </row>
    <row r="30" spans="1:11" x14ac:dyDescent="0.2">
      <c r="A30" s="34"/>
      <c r="B30" s="30" t="s">
        <v>48</v>
      </c>
      <c r="C30" s="23">
        <v>65</v>
      </c>
      <c r="D30" s="23">
        <v>59</v>
      </c>
      <c r="E30" s="22"/>
      <c r="F30" s="22"/>
      <c r="G30" s="22"/>
      <c r="H30" s="23">
        <f t="shared" si="7"/>
        <v>62</v>
      </c>
      <c r="I30" s="23">
        <f t="shared" si="8"/>
        <v>2.1213203435596424</v>
      </c>
      <c r="J30" s="23">
        <f t="shared" si="9"/>
        <v>59.878679656440355</v>
      </c>
      <c r="K30" s="30">
        <f t="shared" si="10"/>
        <v>64.121320343559645</v>
      </c>
    </row>
    <row r="31" spans="1:11" x14ac:dyDescent="0.2">
      <c r="A31" s="34"/>
      <c r="B31" s="30" t="s">
        <v>49</v>
      </c>
      <c r="C31" s="23">
        <v>69</v>
      </c>
      <c r="D31" s="23">
        <v>53</v>
      </c>
      <c r="E31" s="22"/>
      <c r="F31" s="22"/>
      <c r="G31" s="22"/>
      <c r="H31" s="23">
        <f t="shared" si="7"/>
        <v>61</v>
      </c>
      <c r="I31" s="23">
        <f t="shared" si="8"/>
        <v>5.6568542494923806</v>
      </c>
      <c r="J31" s="23">
        <f t="shared" si="9"/>
        <v>55.343145750507617</v>
      </c>
      <c r="K31" s="30">
        <f t="shared" si="10"/>
        <v>66.656854249492383</v>
      </c>
    </row>
    <row r="32" spans="1:11" x14ac:dyDescent="0.2">
      <c r="A32" s="34"/>
      <c r="B32" s="30" t="s">
        <v>50</v>
      </c>
      <c r="C32" s="23">
        <v>79</v>
      </c>
      <c r="D32" s="23">
        <v>55</v>
      </c>
      <c r="E32" s="22"/>
      <c r="F32" s="22"/>
      <c r="G32" s="22"/>
      <c r="H32" s="23">
        <f t="shared" si="7"/>
        <v>67</v>
      </c>
      <c r="I32" s="23">
        <f t="shared" si="8"/>
        <v>8.4852813742385695</v>
      </c>
      <c r="J32" s="23">
        <f t="shared" si="9"/>
        <v>58.514718625761432</v>
      </c>
      <c r="K32" s="30">
        <f t="shared" si="10"/>
        <v>75.485281374238568</v>
      </c>
    </row>
    <row r="33" spans="1:11" x14ac:dyDescent="0.2">
      <c r="A33" s="34"/>
      <c r="B33" s="30" t="s">
        <v>51</v>
      </c>
      <c r="C33" s="23">
        <v>75</v>
      </c>
      <c r="D33" s="23">
        <v>60</v>
      </c>
      <c r="E33" s="22"/>
      <c r="F33" s="22"/>
      <c r="G33" s="22"/>
      <c r="H33" s="23">
        <f t="shared" si="7"/>
        <v>67.5</v>
      </c>
      <c r="I33" s="23">
        <f t="shared" si="8"/>
        <v>5.3033008588991066</v>
      </c>
      <c r="J33" s="23">
        <f t="shared" si="9"/>
        <v>62.196699141100893</v>
      </c>
      <c r="K33" s="30">
        <f t="shared" si="10"/>
        <v>72.803300858899107</v>
      </c>
    </row>
    <row r="34" spans="1:11" x14ac:dyDescent="0.2">
      <c r="A34" s="34"/>
      <c r="B34" s="30" t="s">
        <v>52</v>
      </c>
      <c r="C34" s="23">
        <v>78</v>
      </c>
      <c r="D34" s="23">
        <v>60</v>
      </c>
      <c r="E34" s="22"/>
      <c r="F34" s="22"/>
      <c r="G34" s="22"/>
      <c r="H34" s="23">
        <f t="shared" si="7"/>
        <v>69</v>
      </c>
      <c r="I34" s="23">
        <f t="shared" si="8"/>
        <v>6.3639610306789276</v>
      </c>
      <c r="J34" s="23">
        <f t="shared" si="9"/>
        <v>62.636038969321071</v>
      </c>
      <c r="K34" s="30">
        <f t="shared" si="10"/>
        <v>75.363961030678922</v>
      </c>
    </row>
    <row r="35" spans="1:11" x14ac:dyDescent="0.2">
      <c r="A35" s="34"/>
      <c r="B35" s="30" t="s">
        <v>53</v>
      </c>
      <c r="C35" s="23">
        <v>78</v>
      </c>
      <c r="D35" s="23">
        <v>60</v>
      </c>
      <c r="E35" s="22"/>
      <c r="F35" s="22"/>
      <c r="G35" s="22"/>
      <c r="H35" s="23">
        <f t="shared" si="7"/>
        <v>69</v>
      </c>
      <c r="I35" s="23">
        <f t="shared" si="8"/>
        <v>6.3639610306789276</v>
      </c>
      <c r="J35" s="23">
        <f t="shared" si="9"/>
        <v>62.636038969321071</v>
      </c>
      <c r="K35" s="30">
        <f t="shared" si="10"/>
        <v>75.363961030678922</v>
      </c>
    </row>
    <row r="36" spans="1:11" x14ac:dyDescent="0.2">
      <c r="A36" s="34"/>
      <c r="B36" s="30" t="s">
        <v>54</v>
      </c>
      <c r="C36" s="23">
        <v>77</v>
      </c>
      <c r="D36" s="23">
        <v>63</v>
      </c>
      <c r="E36" s="22"/>
      <c r="F36" s="22"/>
      <c r="G36" s="22"/>
      <c r="H36" s="23">
        <f t="shared" si="7"/>
        <v>70</v>
      </c>
      <c r="I36" s="23">
        <f t="shared" si="8"/>
        <v>4.9497474683058327</v>
      </c>
      <c r="J36" s="23">
        <f t="shared" si="9"/>
        <v>65.05025253169417</v>
      </c>
      <c r="K36" s="30">
        <f t="shared" si="10"/>
        <v>74.94974746830583</v>
      </c>
    </row>
    <row r="37" spans="1:11" x14ac:dyDescent="0.2">
      <c r="A37" s="34"/>
      <c r="B37" s="30" t="s">
        <v>55</v>
      </c>
      <c r="C37" s="23">
        <v>82</v>
      </c>
      <c r="D37" s="23">
        <v>60</v>
      </c>
      <c r="E37" s="22"/>
      <c r="F37" s="22"/>
      <c r="G37" s="22"/>
      <c r="H37" s="23">
        <f t="shared" si="7"/>
        <v>71</v>
      </c>
      <c r="I37" s="23">
        <f t="shared" si="8"/>
        <v>7.7781745930520225</v>
      </c>
      <c r="J37" s="23">
        <f t="shared" si="9"/>
        <v>63.221825406947978</v>
      </c>
      <c r="K37" s="30">
        <f t="shared" si="10"/>
        <v>78.778174593052029</v>
      </c>
    </row>
    <row r="38" spans="1:11" x14ac:dyDescent="0.2">
      <c r="A38" s="34"/>
      <c r="B38" s="30" t="s">
        <v>56</v>
      </c>
      <c r="C38" s="23">
        <v>83</v>
      </c>
      <c r="D38" s="23">
        <v>63</v>
      </c>
      <c r="E38" s="22"/>
      <c r="F38" s="22"/>
      <c r="G38" s="22"/>
      <c r="H38" s="23">
        <f t="shared" si="7"/>
        <v>73</v>
      </c>
      <c r="I38" s="23">
        <f t="shared" si="8"/>
        <v>7.0710678118654755</v>
      </c>
      <c r="J38" s="23">
        <f t="shared" si="9"/>
        <v>65.928932188134524</v>
      </c>
      <c r="K38" s="30">
        <f t="shared" si="10"/>
        <v>80.071067811865476</v>
      </c>
    </row>
    <row r="39" spans="1:11" x14ac:dyDescent="0.2">
      <c r="A39" s="34"/>
      <c r="B39" s="30" t="s">
        <v>57</v>
      </c>
      <c r="C39" s="23">
        <v>91</v>
      </c>
      <c r="D39" s="23">
        <v>64</v>
      </c>
      <c r="E39" s="22"/>
      <c r="F39" s="22"/>
      <c r="G39" s="22"/>
      <c r="H39" s="23">
        <f t="shared" si="7"/>
        <v>77.5</v>
      </c>
      <c r="I39" s="23">
        <f t="shared" si="8"/>
        <v>9.5459415460183923</v>
      </c>
      <c r="J39" s="23">
        <f t="shared" si="9"/>
        <v>67.954058453981602</v>
      </c>
      <c r="K39" s="30">
        <f t="shared" si="10"/>
        <v>87.045941546018398</v>
      </c>
    </row>
    <row r="40" spans="1:11" x14ac:dyDescent="0.2">
      <c r="A40" s="34"/>
      <c r="B40" s="30" t="s">
        <v>58</v>
      </c>
      <c r="C40" s="23">
        <v>99</v>
      </c>
      <c r="D40" s="23">
        <v>70</v>
      </c>
      <c r="E40" s="22"/>
      <c r="F40" s="22"/>
      <c r="G40" s="22"/>
      <c r="H40" s="23">
        <f t="shared" si="7"/>
        <v>84.5</v>
      </c>
      <c r="I40" s="23">
        <f t="shared" si="8"/>
        <v>10.253048327204938</v>
      </c>
      <c r="J40" s="23">
        <f t="shared" si="9"/>
        <v>74.246951672795063</v>
      </c>
      <c r="K40" s="30">
        <f t="shared" si="10"/>
        <v>94.753048327204937</v>
      </c>
    </row>
    <row r="41" spans="1:11" x14ac:dyDescent="0.2">
      <c r="A41" s="34"/>
      <c r="B41" s="30" t="s">
        <v>59</v>
      </c>
      <c r="C41" s="23">
        <v>98</v>
      </c>
      <c r="D41" s="23">
        <v>73</v>
      </c>
      <c r="E41" s="22"/>
      <c r="F41" s="22"/>
      <c r="G41" s="22"/>
      <c r="H41" s="23">
        <f t="shared" si="7"/>
        <v>85.5</v>
      </c>
      <c r="I41" s="23">
        <f t="shared" si="8"/>
        <v>8.8388347648318444</v>
      </c>
      <c r="J41" s="23">
        <f t="shared" si="9"/>
        <v>76.661165235168156</v>
      </c>
      <c r="K41" s="30">
        <f t="shared" si="10"/>
        <v>94.338834764831844</v>
      </c>
    </row>
    <row r="42" spans="1:11" x14ac:dyDescent="0.2">
      <c r="A42" s="34"/>
      <c r="B42" s="30" t="s">
        <v>60</v>
      </c>
      <c r="C42" s="23">
        <v>98</v>
      </c>
      <c r="D42" s="23">
        <v>76</v>
      </c>
      <c r="E42" s="22"/>
      <c r="F42" s="22"/>
      <c r="G42" s="22"/>
      <c r="H42" s="23">
        <f t="shared" si="7"/>
        <v>87</v>
      </c>
      <c r="I42" s="23">
        <f t="shared" si="8"/>
        <v>7.7781745930520225</v>
      </c>
      <c r="J42" s="23">
        <f t="shared" si="9"/>
        <v>79.221825406947971</v>
      </c>
      <c r="K42" s="30">
        <f t="shared" si="10"/>
        <v>94.778174593052029</v>
      </c>
    </row>
    <row r="43" spans="1:11" x14ac:dyDescent="0.2">
      <c r="A43" s="34"/>
      <c r="B43" s="30" t="s">
        <v>61</v>
      </c>
      <c r="C43" s="23">
        <v>106</v>
      </c>
      <c r="D43" s="23">
        <v>91</v>
      </c>
      <c r="E43" s="22"/>
      <c r="F43" s="22"/>
      <c r="G43" s="22"/>
      <c r="H43" s="23">
        <f t="shared" si="7"/>
        <v>98.5</v>
      </c>
      <c r="I43" s="23">
        <f t="shared" si="8"/>
        <v>5.3033008588991066</v>
      </c>
      <c r="J43" s="23">
        <f t="shared" si="9"/>
        <v>93.196699141100893</v>
      </c>
      <c r="K43" s="30">
        <f t="shared" si="10"/>
        <v>103.80330085889911</v>
      </c>
    </row>
    <row r="44" spans="1:11" x14ac:dyDescent="0.2">
      <c r="A44" s="50"/>
      <c r="B44" s="30" t="s">
        <v>63</v>
      </c>
      <c r="C44" s="23">
        <v>118</v>
      </c>
      <c r="D44" s="23">
        <v>92</v>
      </c>
      <c r="E44" s="22"/>
      <c r="F44" s="22"/>
      <c r="G44" s="22"/>
      <c r="H44" s="23">
        <f t="shared" si="7"/>
        <v>105</v>
      </c>
      <c r="I44" s="23">
        <f t="shared" si="8"/>
        <v>9.1923881554251174</v>
      </c>
      <c r="J44" s="23">
        <f t="shared" si="9"/>
        <v>95.807611844574879</v>
      </c>
      <c r="K44" s="30">
        <f t="shared" si="10"/>
        <v>114.19238815542512</v>
      </c>
    </row>
    <row r="45" spans="1:11" x14ac:dyDescent="0.2">
      <c r="A45" s="50"/>
      <c r="B45" s="30" t="s">
        <v>64</v>
      </c>
      <c r="C45" s="23">
        <v>126</v>
      </c>
      <c r="D45" s="23">
        <v>96</v>
      </c>
      <c r="E45" s="22"/>
      <c r="F45" s="22"/>
      <c r="G45" s="22"/>
      <c r="H45" s="23">
        <f t="shared" si="7"/>
        <v>111</v>
      </c>
      <c r="I45" s="23">
        <f t="shared" si="8"/>
        <v>10.606601717798213</v>
      </c>
      <c r="J45" s="23">
        <f t="shared" si="9"/>
        <v>100.39339828220179</v>
      </c>
      <c r="K45" s="30">
        <f t="shared" si="10"/>
        <v>121.60660171779821</v>
      </c>
    </row>
    <row r="46" spans="1:11" x14ac:dyDescent="0.2">
      <c r="A46" s="50"/>
      <c r="B46" s="30" t="s">
        <v>65</v>
      </c>
      <c r="C46" s="23">
        <v>130</v>
      </c>
      <c r="D46" s="23">
        <v>96</v>
      </c>
      <c r="E46" s="22"/>
      <c r="F46" s="22"/>
      <c r="G46" s="22"/>
      <c r="H46" s="23">
        <f t="shared" si="7"/>
        <v>113</v>
      </c>
      <c r="I46" s="23">
        <f t="shared" si="8"/>
        <v>12.020815280171307</v>
      </c>
      <c r="J46" s="23">
        <f t="shared" si="9"/>
        <v>100.97918471982869</v>
      </c>
      <c r="K46" s="30">
        <f t="shared" si="10"/>
        <v>125.02081528017131</v>
      </c>
    </row>
    <row r="47" spans="1:11" x14ac:dyDescent="0.2">
      <c r="A47" s="50"/>
      <c r="B47" s="30" t="s">
        <v>66</v>
      </c>
      <c r="C47" s="23">
        <v>136</v>
      </c>
      <c r="D47" s="23">
        <v>95</v>
      </c>
      <c r="E47" s="22"/>
      <c r="F47" s="22"/>
      <c r="G47" s="22"/>
      <c r="H47" s="23">
        <f t="shared" si="7"/>
        <v>115.5</v>
      </c>
      <c r="I47" s="23">
        <f t="shared" si="8"/>
        <v>14.495689014324224</v>
      </c>
      <c r="J47" s="23">
        <f t="shared" si="9"/>
        <v>101.00431098567577</v>
      </c>
      <c r="K47" s="30">
        <f t="shared" si="10"/>
        <v>129.99568901432423</v>
      </c>
    </row>
    <row r="48" spans="1:11" x14ac:dyDescent="0.2">
      <c r="A48" s="50"/>
      <c r="B48" s="30" t="s">
        <v>67</v>
      </c>
      <c r="C48" s="23">
        <v>134</v>
      </c>
      <c r="D48" s="23">
        <v>95</v>
      </c>
      <c r="E48" s="22"/>
      <c r="F48" s="22"/>
      <c r="G48" s="22"/>
      <c r="H48" s="23">
        <f t="shared" si="7"/>
        <v>114.5</v>
      </c>
      <c r="I48" s="23">
        <f t="shared" si="8"/>
        <v>13.788582233137676</v>
      </c>
      <c r="J48" s="23">
        <f t="shared" si="9"/>
        <v>100.71141776686233</v>
      </c>
      <c r="K48" s="30">
        <f t="shared" si="10"/>
        <v>128.28858223313767</v>
      </c>
    </row>
    <row r="49" spans="1:11" x14ac:dyDescent="0.2">
      <c r="A49" s="50"/>
      <c r="B49" s="30" t="s">
        <v>68</v>
      </c>
      <c r="C49" s="23">
        <v>141</v>
      </c>
      <c r="D49" s="23">
        <v>104</v>
      </c>
      <c r="E49" s="22"/>
      <c r="F49" s="22"/>
      <c r="G49" s="22"/>
      <c r="H49" s="23">
        <f t="shared" si="7"/>
        <v>122.5</v>
      </c>
      <c r="I49" s="23">
        <f t="shared" si="8"/>
        <v>13.08147545195113</v>
      </c>
      <c r="J49" s="23">
        <f t="shared" si="9"/>
        <v>109.41852454804886</v>
      </c>
      <c r="K49" s="30">
        <f t="shared" si="10"/>
        <v>135.58147545195112</v>
      </c>
    </row>
    <row r="50" spans="1:11" x14ac:dyDescent="0.2">
      <c r="A50" s="50"/>
      <c r="B50" s="30" t="s">
        <v>69</v>
      </c>
      <c r="C50" s="23">
        <v>143</v>
      </c>
      <c r="D50" s="23">
        <v>101</v>
      </c>
      <c r="E50" s="22"/>
      <c r="F50" s="22"/>
      <c r="G50" s="22"/>
      <c r="H50" s="23">
        <f t="shared" si="7"/>
        <v>122</v>
      </c>
      <c r="I50" s="23">
        <f t="shared" si="8"/>
        <v>14.849242404917497</v>
      </c>
      <c r="J50" s="23">
        <f t="shared" si="9"/>
        <v>107.1507575950825</v>
      </c>
      <c r="K50" s="30">
        <f t="shared" si="10"/>
        <v>136.8492424049175</v>
      </c>
    </row>
    <row r="51" spans="1:11" x14ac:dyDescent="0.2">
      <c r="A51" s="50"/>
      <c r="B51" s="30" t="s">
        <v>70</v>
      </c>
      <c r="C51" s="23">
        <v>141</v>
      </c>
      <c r="D51" s="23">
        <v>106</v>
      </c>
      <c r="E51" s="22"/>
      <c r="F51" s="22"/>
      <c r="G51" s="22"/>
      <c r="H51" s="23">
        <f t="shared" si="7"/>
        <v>123.5</v>
      </c>
      <c r="I51" s="23">
        <f t="shared" si="8"/>
        <v>12.374368670764582</v>
      </c>
      <c r="J51" s="23">
        <f t="shared" si="9"/>
        <v>111.12563132923542</v>
      </c>
      <c r="K51" s="30">
        <f t="shared" si="10"/>
        <v>135.87436867076457</v>
      </c>
    </row>
    <row r="52" spans="1:11" x14ac:dyDescent="0.2">
      <c r="A52" s="50"/>
      <c r="B52" s="30" t="s">
        <v>71</v>
      </c>
      <c r="C52" s="23">
        <v>140</v>
      </c>
      <c r="D52" s="23">
        <v>104</v>
      </c>
      <c r="E52" s="22"/>
      <c r="F52" s="22"/>
      <c r="G52" s="22"/>
      <c r="H52" s="23">
        <f t="shared" si="7"/>
        <v>122</v>
      </c>
      <c r="I52" s="23">
        <f t="shared" si="8"/>
        <v>12.727922061357855</v>
      </c>
      <c r="J52" s="23">
        <f t="shared" si="9"/>
        <v>109.27207793864214</v>
      </c>
      <c r="K52" s="30">
        <f t="shared" si="10"/>
        <v>134.72792206135784</v>
      </c>
    </row>
    <row r="53" spans="1:11" x14ac:dyDescent="0.2">
      <c r="A53" s="50"/>
      <c r="B53" s="30" t="s">
        <v>72</v>
      </c>
      <c r="C53" s="23">
        <v>155</v>
      </c>
      <c r="D53" s="52">
        <v>111</v>
      </c>
      <c r="E53" s="22"/>
      <c r="F53" s="22"/>
      <c r="G53" s="22"/>
      <c r="H53" s="23">
        <f t="shared" si="7"/>
        <v>133</v>
      </c>
      <c r="I53" s="23">
        <f t="shared" si="8"/>
        <v>15.556349186104045</v>
      </c>
      <c r="J53" s="23">
        <f t="shared" si="9"/>
        <v>117.44365081389596</v>
      </c>
      <c r="K53" s="30">
        <f t="shared" si="10"/>
        <v>148.55634918610406</v>
      </c>
    </row>
    <row r="54" spans="1:11" x14ac:dyDescent="0.2">
      <c r="A54" s="50"/>
      <c r="B54" s="30" t="s">
        <v>73</v>
      </c>
      <c r="C54" s="23">
        <v>154</v>
      </c>
      <c r="D54" s="52">
        <v>110</v>
      </c>
      <c r="E54" s="22"/>
      <c r="F54" s="22"/>
      <c r="G54" s="22"/>
      <c r="H54" s="23">
        <f t="shared" si="7"/>
        <v>132</v>
      </c>
      <c r="I54" s="23">
        <f t="shared" si="8"/>
        <v>15.556349186104045</v>
      </c>
      <c r="J54" s="23">
        <f t="shared" si="9"/>
        <v>116.44365081389596</v>
      </c>
      <c r="K54" s="30">
        <f t="shared" si="10"/>
        <v>147.55634918610406</v>
      </c>
    </row>
    <row r="55" spans="1:11" ht="17" thickBot="1" x14ac:dyDescent="0.25">
      <c r="A55" s="51"/>
      <c r="B55" s="29" t="s">
        <v>74</v>
      </c>
      <c r="C55" s="23">
        <v>147</v>
      </c>
      <c r="D55" s="52">
        <v>110</v>
      </c>
      <c r="E55" s="22"/>
      <c r="F55" s="22"/>
      <c r="G55" s="22"/>
      <c r="H55" s="23">
        <f t="shared" si="7"/>
        <v>128.5</v>
      </c>
      <c r="I55" s="23">
        <f t="shared" si="8"/>
        <v>13.08147545195113</v>
      </c>
      <c r="J55" s="23">
        <f t="shared" si="9"/>
        <v>115.41852454804886</v>
      </c>
      <c r="K55" s="30">
        <f t="shared" si="10"/>
        <v>141.58147545195112</v>
      </c>
    </row>
    <row r="56" spans="1:11" ht="17" thickBot="1" x14ac:dyDescent="0.25">
      <c r="B56" s="29" t="s">
        <v>80</v>
      </c>
      <c r="C56" s="23">
        <v>158</v>
      </c>
      <c r="D56" s="52">
        <v>114</v>
      </c>
      <c r="H56" s="23">
        <f t="shared" si="7"/>
        <v>136</v>
      </c>
      <c r="I56" s="23">
        <f t="shared" si="8"/>
        <v>15.556349186104045</v>
      </c>
      <c r="J56" s="23">
        <f t="shared" si="9"/>
        <v>120.44365081389596</v>
      </c>
      <c r="K56" s="30">
        <f t="shared" si="10"/>
        <v>151.55634918610406</v>
      </c>
    </row>
    <row r="57" spans="1:11" ht="17" thickBot="1" x14ac:dyDescent="0.25">
      <c r="B57" s="29" t="s">
        <v>81</v>
      </c>
      <c r="C57" s="23">
        <v>156</v>
      </c>
      <c r="D57" s="52">
        <v>115</v>
      </c>
      <c r="H57" s="23">
        <f t="shared" si="7"/>
        <v>135.5</v>
      </c>
      <c r="I57" s="23">
        <f t="shared" si="8"/>
        <v>14.495689014324224</v>
      </c>
      <c r="J57" s="23">
        <f t="shared" si="9"/>
        <v>121.00431098567577</v>
      </c>
      <c r="K57" s="30">
        <f t="shared" si="10"/>
        <v>149.99568901432423</v>
      </c>
    </row>
    <row r="58" spans="1:11" ht="17" thickBot="1" x14ac:dyDescent="0.25">
      <c r="B58" s="29" t="s">
        <v>82</v>
      </c>
      <c r="D58" s="52">
        <v>114</v>
      </c>
      <c r="H58" s="23">
        <f>SUM(C58:G58)/1</f>
        <v>114</v>
      </c>
      <c r="I58" s="23">
        <f>SUM(SQRT(((D58-H58)^2))/1)</f>
        <v>0</v>
      </c>
      <c r="J58" s="23">
        <f t="shared" si="9"/>
        <v>114</v>
      </c>
      <c r="K58" s="30">
        <f>SUM(H58+I58)</f>
        <v>114</v>
      </c>
    </row>
    <row r="59" spans="1:11" ht="17" thickBot="1" x14ac:dyDescent="0.25">
      <c r="B59" s="29" t="s">
        <v>83</v>
      </c>
      <c r="D59" s="52">
        <v>110</v>
      </c>
      <c r="H59" s="23">
        <f>SUM(C59:G59)/1</f>
        <v>110</v>
      </c>
      <c r="I59" s="23">
        <f>SUM(SQRT(((D59-H59)^2))/1)</f>
        <v>0</v>
      </c>
      <c r="J59" s="23">
        <f t="shared" si="9"/>
        <v>110</v>
      </c>
      <c r="K59" s="30">
        <f t="shared" si="10"/>
        <v>110</v>
      </c>
    </row>
    <row r="60" spans="1:11" ht="17" thickBot="1" x14ac:dyDescent="0.25">
      <c r="B60" s="29" t="s">
        <v>84</v>
      </c>
      <c r="D60" s="52">
        <v>109</v>
      </c>
      <c r="H60" s="23">
        <f>SUM(C60:G60)/1</f>
        <v>109</v>
      </c>
      <c r="I60" s="23">
        <f>SUM(SQRT(((D60-H60)^2))/1)</f>
        <v>0</v>
      </c>
      <c r="J60" s="23">
        <f t="shared" si="9"/>
        <v>109</v>
      </c>
      <c r="K60" s="30">
        <f t="shared" si="10"/>
        <v>109</v>
      </c>
    </row>
    <row r="61" spans="1:11" ht="17" thickBot="1" x14ac:dyDescent="0.25">
      <c r="B61" s="29" t="s">
        <v>85</v>
      </c>
      <c r="D61" s="52">
        <v>106</v>
      </c>
      <c r="H61" s="23">
        <f>SUM(C61:G61)/1</f>
        <v>106</v>
      </c>
      <c r="I61" s="23">
        <f>SUM(SQRT(((D61-H61)^2))/1)</f>
        <v>0</v>
      </c>
      <c r="J61" s="23">
        <f t="shared" si="9"/>
        <v>106</v>
      </c>
      <c r="K61" s="30">
        <f t="shared" si="10"/>
        <v>106</v>
      </c>
    </row>
    <row r="62" spans="1:11" ht="17" thickBot="1" x14ac:dyDescent="0.25">
      <c r="B62" s="29" t="s">
        <v>86</v>
      </c>
      <c r="D62" s="52">
        <v>109</v>
      </c>
      <c r="H62" s="23">
        <f>SUM(C62:G62)/1</f>
        <v>109</v>
      </c>
      <c r="I62" s="23">
        <f>SUM(SQRT(((D62-H62)^2))/1)</f>
        <v>0</v>
      </c>
      <c r="J62" s="23">
        <f t="shared" si="9"/>
        <v>109</v>
      </c>
      <c r="K62" s="30">
        <f t="shared" si="10"/>
        <v>109</v>
      </c>
    </row>
    <row r="63" spans="1:11" x14ac:dyDescent="0.2">
      <c r="H63" s="23"/>
      <c r="I63" s="23"/>
      <c r="J63" s="23"/>
      <c r="K63" s="30"/>
    </row>
    <row r="64" spans="1:11" x14ac:dyDescent="0.2">
      <c r="H64" s="23"/>
      <c r="I64" s="23"/>
      <c r="J64" s="23"/>
      <c r="K64" s="30"/>
    </row>
    <row r="65" spans="8:11" x14ac:dyDescent="0.2">
      <c r="H65" s="23"/>
      <c r="I65" s="23"/>
      <c r="J65" s="23"/>
      <c r="K65" s="30"/>
    </row>
    <row r="66" spans="8:11" x14ac:dyDescent="0.2">
      <c r="H66" s="23"/>
      <c r="I66" s="23"/>
      <c r="J66" s="23"/>
      <c r="K66" s="30"/>
    </row>
    <row r="67" spans="8:11" x14ac:dyDescent="0.2">
      <c r="H67" s="23"/>
      <c r="I67" s="23"/>
      <c r="J67" s="23"/>
      <c r="K67" s="30"/>
    </row>
    <row r="68" spans="8:11" x14ac:dyDescent="0.2">
      <c r="H68" s="23"/>
      <c r="I68" s="23"/>
      <c r="J68" s="23"/>
      <c r="K68" s="30"/>
    </row>
    <row r="69" spans="8:11" x14ac:dyDescent="0.2">
      <c r="H69" s="23"/>
      <c r="I69" s="23"/>
      <c r="J69" s="23"/>
      <c r="K69" s="30"/>
    </row>
    <row r="70" spans="8:11" x14ac:dyDescent="0.2">
      <c r="H70" s="23"/>
      <c r="I70" s="23"/>
      <c r="J70" s="23"/>
      <c r="K70" s="30"/>
    </row>
    <row r="71" spans="8:11" x14ac:dyDescent="0.2">
      <c r="H71" s="23"/>
      <c r="I71" s="23"/>
      <c r="J71" s="23"/>
      <c r="K71" s="30"/>
    </row>
    <row r="72" spans="8:11" x14ac:dyDescent="0.2">
      <c r="H72" s="23"/>
      <c r="I72" s="23"/>
      <c r="J72" s="23"/>
      <c r="K72" s="30"/>
    </row>
    <row r="73" spans="8:11" x14ac:dyDescent="0.2">
      <c r="H73" s="23"/>
      <c r="I73" s="23"/>
      <c r="J73" s="23"/>
      <c r="K73" s="30"/>
    </row>
    <row r="74" spans="8:11" x14ac:dyDescent="0.2">
      <c r="H74" s="23"/>
      <c r="I74" s="23"/>
      <c r="J74" s="23"/>
      <c r="K74" s="30"/>
    </row>
    <row r="75" spans="8:11" x14ac:dyDescent="0.2">
      <c r="H75" s="23"/>
      <c r="I75" s="23"/>
      <c r="J75" s="23"/>
      <c r="K75" s="30"/>
    </row>
    <row r="76" spans="8:11" x14ac:dyDescent="0.2">
      <c r="H76" s="23"/>
      <c r="I76" s="23"/>
      <c r="J76" s="23"/>
      <c r="K76" s="30"/>
    </row>
    <row r="77" spans="8:11" x14ac:dyDescent="0.2">
      <c r="H77" s="23"/>
      <c r="I77" s="23"/>
      <c r="J77" s="23"/>
      <c r="K77" s="30"/>
    </row>
    <row r="78" spans="8:11" x14ac:dyDescent="0.2">
      <c r="H78" s="23"/>
      <c r="I78" s="23"/>
      <c r="J78" s="23"/>
      <c r="K78" s="30"/>
    </row>
    <row r="79" spans="8:11" x14ac:dyDescent="0.2">
      <c r="H79" s="23"/>
      <c r="I79" s="23"/>
      <c r="J79" s="23"/>
      <c r="K79" s="30"/>
    </row>
    <row r="80" spans="8:11" x14ac:dyDescent="0.2">
      <c r="H80" s="23"/>
      <c r="I80" s="23"/>
      <c r="J80" s="23"/>
      <c r="K80" s="30"/>
    </row>
    <row r="81" spans="8:11" x14ac:dyDescent="0.2">
      <c r="H81" s="23"/>
      <c r="I81" s="23"/>
      <c r="J81" s="23"/>
      <c r="K81" s="30"/>
    </row>
  </sheetData>
  <mergeCells count="22">
    <mergeCell ref="J15:J16"/>
    <mergeCell ref="K15:K16"/>
    <mergeCell ref="A19:A43"/>
    <mergeCell ref="M1:N2"/>
    <mergeCell ref="M3:N3"/>
    <mergeCell ref="M4:N4"/>
    <mergeCell ref="M5:M13"/>
    <mergeCell ref="H1:H2"/>
    <mergeCell ref="I1:I2"/>
    <mergeCell ref="J1:J2"/>
    <mergeCell ref="K1:K2"/>
    <mergeCell ref="A15:B15"/>
    <mergeCell ref="A18:B18"/>
    <mergeCell ref="A17:B17"/>
    <mergeCell ref="C15:G15"/>
    <mergeCell ref="H15:H16"/>
    <mergeCell ref="I15:I16"/>
    <mergeCell ref="A3:B3"/>
    <mergeCell ref="A4:B4"/>
    <mergeCell ref="C1:G1"/>
    <mergeCell ref="A1:B2"/>
    <mergeCell ref="A5:A13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topLeftCell="G1" workbookViewId="0">
      <selection activeCell="Q14" sqref="Q14"/>
    </sheetView>
  </sheetViews>
  <sheetFormatPr baseColWidth="10" defaultColWidth="11" defaultRowHeight="16" x14ac:dyDescent="0.2"/>
  <cols>
    <col min="1" max="1" width="13.33203125" customWidth="1"/>
    <col min="2" max="2" width="13.83203125" customWidth="1"/>
    <col min="3" max="7" width="24.1640625" bestFit="1" customWidth="1"/>
    <col min="8" max="8" width="8.1640625" bestFit="1" customWidth="1"/>
    <col min="9" max="9" width="16.6640625" bestFit="1" customWidth="1"/>
    <col min="10" max="11" width="12.1640625" bestFit="1" customWidth="1"/>
    <col min="15" max="15" width="33" bestFit="1" customWidth="1"/>
    <col min="16" max="16" width="33.1640625" bestFit="1" customWidth="1"/>
    <col min="17" max="17" width="30.83203125" bestFit="1" customWidth="1"/>
    <col min="18" max="18" width="31" bestFit="1" customWidth="1"/>
  </cols>
  <sheetData>
    <row r="1" spans="1:18" x14ac:dyDescent="0.2">
      <c r="A1" s="32"/>
      <c r="B1" s="33"/>
      <c r="C1" s="40" t="s">
        <v>0</v>
      </c>
      <c r="D1" s="39"/>
      <c r="E1" s="39"/>
      <c r="F1" s="39"/>
      <c r="G1" s="41"/>
      <c r="H1" s="1" t="s">
        <v>11</v>
      </c>
      <c r="I1" s="12" t="s">
        <v>12</v>
      </c>
      <c r="J1" s="12" t="s">
        <v>13</v>
      </c>
      <c r="K1" s="11" t="s">
        <v>14</v>
      </c>
      <c r="M1" s="1"/>
      <c r="N1" s="11"/>
      <c r="O1" s="2" t="s">
        <v>92</v>
      </c>
      <c r="P1" s="2" t="s">
        <v>90</v>
      </c>
      <c r="Q1" s="2" t="s">
        <v>91</v>
      </c>
      <c r="R1" s="3" t="s">
        <v>93</v>
      </c>
    </row>
    <row r="2" spans="1:18" ht="17" thickBot="1" x14ac:dyDescent="0.25">
      <c r="A2" s="42"/>
      <c r="B2" s="45"/>
      <c r="C2" s="28" t="s">
        <v>23</v>
      </c>
      <c r="D2" s="28" t="s">
        <v>24</v>
      </c>
      <c r="E2" s="28" t="s">
        <v>26</v>
      </c>
      <c r="F2" s="28" t="s">
        <v>25</v>
      </c>
      <c r="G2" s="28" t="s">
        <v>27</v>
      </c>
      <c r="H2" s="7"/>
      <c r="I2" s="16"/>
      <c r="J2" s="16"/>
      <c r="K2" s="13"/>
      <c r="M2" s="7"/>
      <c r="N2" s="13"/>
      <c r="O2" s="14" t="s">
        <v>103</v>
      </c>
      <c r="P2" s="14" t="s">
        <v>104</v>
      </c>
      <c r="Q2" s="14" t="s">
        <v>105</v>
      </c>
      <c r="R2" s="15" t="s">
        <v>106</v>
      </c>
    </row>
    <row r="3" spans="1:18" x14ac:dyDescent="0.2">
      <c r="A3" s="37" t="s">
        <v>22</v>
      </c>
      <c r="B3" s="38"/>
      <c r="C3" s="23">
        <v>16.7</v>
      </c>
      <c r="D3" s="23">
        <v>19.8</v>
      </c>
      <c r="E3" s="23">
        <v>15.3</v>
      </c>
      <c r="F3" s="23">
        <v>17.8</v>
      </c>
      <c r="G3" s="30">
        <v>16.8</v>
      </c>
      <c r="H3" s="18">
        <f>SUM(C3:G3)/5</f>
        <v>17.279999999999998</v>
      </c>
      <c r="I3" s="18">
        <f>SUM(SQRT(((C3-H3)^2)+((D3-H3)^2)+((E3-H3)^2)+((F3-H3)^2)+((G3-H3)^2))/5)</f>
        <v>0.66657332679908532</v>
      </c>
      <c r="J3" s="18">
        <f>SUM(H3-I3)</f>
        <v>16.613426673200912</v>
      </c>
      <c r="K3" s="19">
        <f>SUM(H3+I3)</f>
        <v>17.946573326799083</v>
      </c>
      <c r="M3" s="1" t="s">
        <v>22</v>
      </c>
      <c r="N3" s="11"/>
      <c r="O3" s="2"/>
      <c r="P3" s="2"/>
      <c r="Q3" s="2">
        <v>12.2</v>
      </c>
      <c r="R3" s="3"/>
    </row>
    <row r="4" spans="1:18" ht="17" thickBot="1" x14ac:dyDescent="0.25">
      <c r="A4" s="35" t="s">
        <v>8</v>
      </c>
      <c r="B4" s="36"/>
      <c r="C4" s="23">
        <v>48</v>
      </c>
      <c r="D4" s="23">
        <v>54</v>
      </c>
      <c r="E4" s="23">
        <v>43</v>
      </c>
      <c r="F4" s="23">
        <v>48</v>
      </c>
      <c r="G4" s="30">
        <v>54</v>
      </c>
      <c r="H4" s="18">
        <f>SUM(C4:G4)/5</f>
        <v>49.4</v>
      </c>
      <c r="I4" s="18">
        <f>SUM(SQRT(((C4-H4)^2)+((D4-H4)^2)+((E4-H4)^2)+((F4-H4)^2)+((G4-H4)^2))/5)</f>
        <v>1.8676188047886</v>
      </c>
      <c r="J4" s="18">
        <f>SUM(H4-I4)</f>
        <v>47.5323811952114</v>
      </c>
      <c r="K4" s="19">
        <f>SUM(H4+I4)</f>
        <v>51.267618804788597</v>
      </c>
      <c r="M4" s="7" t="s">
        <v>8</v>
      </c>
      <c r="N4" s="13"/>
      <c r="O4" s="8"/>
      <c r="P4" s="8"/>
      <c r="Q4" s="8">
        <v>30</v>
      </c>
      <c r="R4" s="9"/>
    </row>
    <row r="5" spans="1:18" x14ac:dyDescent="0.2">
      <c r="A5" s="32" t="s">
        <v>9</v>
      </c>
      <c r="B5" s="27" t="s">
        <v>1</v>
      </c>
      <c r="C5" s="26">
        <v>81</v>
      </c>
      <c r="D5" s="26">
        <v>61</v>
      </c>
      <c r="E5" s="26">
        <v>108</v>
      </c>
      <c r="F5" s="26">
        <v>73</v>
      </c>
      <c r="G5" s="27">
        <v>62</v>
      </c>
      <c r="H5" s="21">
        <f>SUM(C5:G5)/5</f>
        <v>77</v>
      </c>
      <c r="I5" s="21">
        <f>SUM(SQRT(((C5-H5)^2)+((D5-H5)^2)+((E5-H5)^2)+((F5-H5)^2)+((G5-H5)^2))/5)</f>
        <v>7.6785415281809861</v>
      </c>
      <c r="J5" s="21">
        <f>SUM(H5-I5)</f>
        <v>69.321458471819014</v>
      </c>
      <c r="K5" s="20">
        <f>SUM(H5+I5)</f>
        <v>84.678541528180986</v>
      </c>
      <c r="M5" s="4" t="s">
        <v>9</v>
      </c>
      <c r="N5" s="19" t="s">
        <v>1</v>
      </c>
      <c r="O5" s="5"/>
      <c r="P5" s="5"/>
      <c r="Q5" s="5">
        <v>110</v>
      </c>
      <c r="R5" s="6"/>
    </row>
    <row r="6" spans="1:18" x14ac:dyDescent="0.2">
      <c r="A6" s="34"/>
      <c r="B6" s="30" t="s">
        <v>2</v>
      </c>
      <c r="C6" s="23">
        <v>86</v>
      </c>
      <c r="D6" s="23">
        <v>70</v>
      </c>
      <c r="E6" s="23">
        <v>114</v>
      </c>
      <c r="F6" s="23">
        <v>91</v>
      </c>
      <c r="G6" s="30">
        <v>70</v>
      </c>
      <c r="H6" s="18">
        <f>SUM(C6:G6)/5</f>
        <v>86.2</v>
      </c>
      <c r="I6" s="18">
        <f>SUM(SQRT(((C6-H6)^2)+((D6-H6)^2)+((E6-H6)^2)+((F6-H6)^2)+((G6-H6)^2))/5)</f>
        <v>7.268562443839909</v>
      </c>
      <c r="J6" s="18">
        <f t="shared" ref="J6:J13" si="0">SUM(H6-I6)</f>
        <v>78.931437556160091</v>
      </c>
      <c r="K6" s="19">
        <f t="shared" ref="K6:K13" si="1">SUM(H6+I6)</f>
        <v>93.468562443839915</v>
      </c>
      <c r="M6" s="4"/>
      <c r="N6" s="19" t="s">
        <v>2</v>
      </c>
      <c r="O6" s="5"/>
      <c r="P6" s="5"/>
      <c r="Q6" s="5">
        <v>147</v>
      </c>
      <c r="R6" s="6"/>
    </row>
    <row r="7" spans="1:18" x14ac:dyDescent="0.2">
      <c r="A7" s="34"/>
      <c r="B7" s="30" t="s">
        <v>3</v>
      </c>
      <c r="C7" s="23">
        <v>108</v>
      </c>
      <c r="D7" s="23">
        <v>102</v>
      </c>
      <c r="E7" s="23">
        <v>128</v>
      </c>
      <c r="F7" s="23">
        <v>106</v>
      </c>
      <c r="G7" s="30">
        <v>96</v>
      </c>
      <c r="H7" s="18">
        <f>SUM(C7:G7)/5</f>
        <v>108</v>
      </c>
      <c r="I7" s="18">
        <f>SUM(SQRT(((C7-H7)^2)+((D7-H7)^2)+((E7-H7)^2)+((F7-H7)^2)+((G7-H7)^2))/5)</f>
        <v>4.8332183894378291</v>
      </c>
      <c r="J7" s="18">
        <f t="shared" si="0"/>
        <v>103.16678161056217</v>
      </c>
      <c r="K7" s="19">
        <f>SUM(H7+I7)</f>
        <v>112.83321838943783</v>
      </c>
      <c r="M7" s="4"/>
      <c r="N7" s="19" t="s">
        <v>3</v>
      </c>
      <c r="O7" s="5"/>
      <c r="P7" s="5"/>
      <c r="Q7" s="5">
        <v>222</v>
      </c>
      <c r="R7" s="6"/>
    </row>
    <row r="8" spans="1:18" x14ac:dyDescent="0.2">
      <c r="A8" s="34"/>
      <c r="B8" s="30" t="s">
        <v>4</v>
      </c>
      <c r="C8" s="23">
        <v>124</v>
      </c>
      <c r="D8" s="23">
        <v>96</v>
      </c>
      <c r="E8" s="23">
        <v>157</v>
      </c>
      <c r="F8" s="23">
        <v>116</v>
      </c>
      <c r="G8" s="30">
        <v>119</v>
      </c>
      <c r="H8" s="18">
        <f>SUM(C8:G8)/5</f>
        <v>122.4</v>
      </c>
      <c r="I8" s="18">
        <f>SUM(SQRT(((C8-H8)^2)+((D8-H8)^2)+((E8-H8)^2)+((F8-H8)^2)+((G8-H8)^2))/5)</f>
        <v>8.8299490372255267</v>
      </c>
      <c r="J8" s="18">
        <f t="shared" si="0"/>
        <v>113.57005096277447</v>
      </c>
      <c r="K8" s="19">
        <f>SUM(H8+I8)</f>
        <v>131.22994903722554</v>
      </c>
      <c r="M8" s="4"/>
      <c r="N8" s="19" t="s">
        <v>4</v>
      </c>
      <c r="O8" s="5"/>
      <c r="P8" s="5"/>
      <c r="Q8" s="5">
        <v>275</v>
      </c>
      <c r="R8" s="6"/>
    </row>
    <row r="9" spans="1:18" x14ac:dyDescent="0.2">
      <c r="A9" s="34"/>
      <c r="B9" s="30" t="s">
        <v>5</v>
      </c>
      <c r="C9" s="23">
        <v>133</v>
      </c>
      <c r="D9" s="23">
        <v>107</v>
      </c>
      <c r="E9" s="23">
        <v>170</v>
      </c>
      <c r="F9" s="23">
        <v>152</v>
      </c>
      <c r="G9" s="30">
        <v>135</v>
      </c>
      <c r="H9" s="18">
        <f>SUM(C9:G9)/5</f>
        <v>139.4</v>
      </c>
      <c r="I9" s="18">
        <f>SUM(SQRT(((C9-H9)^2)+((D9-H9)^2)+((E9-H9)^2)+((F9-H9)^2)+((G9-H9)^2))/5)</f>
        <v>9.3919114135515578</v>
      </c>
      <c r="J9" s="18">
        <f t="shared" si="0"/>
        <v>130.00808858644845</v>
      </c>
      <c r="K9" s="19">
        <f>SUM(H9+I9)</f>
        <v>148.79191141355156</v>
      </c>
      <c r="M9" s="4"/>
      <c r="N9" s="19" t="s">
        <v>5</v>
      </c>
      <c r="O9" s="5"/>
      <c r="P9" s="5"/>
      <c r="Q9" s="5">
        <v>322</v>
      </c>
      <c r="R9" s="6"/>
    </row>
    <row r="10" spans="1:18" x14ac:dyDescent="0.2">
      <c r="A10" s="34"/>
      <c r="B10" s="30" t="s">
        <v>6</v>
      </c>
      <c r="C10" s="23">
        <v>178</v>
      </c>
      <c r="D10" s="23">
        <v>128</v>
      </c>
      <c r="E10" s="23">
        <v>228</v>
      </c>
      <c r="F10" s="23">
        <v>185</v>
      </c>
      <c r="G10" s="30">
        <v>151</v>
      </c>
      <c r="H10" s="18">
        <f>SUM(C10:G10)/5</f>
        <v>174</v>
      </c>
      <c r="I10" s="18">
        <f>SUM(SQRT(((C10-H10)^2)+((D10-H10)^2)+((E10-H10)^2)+((F10-H10)^2)+((G10-H10)^2))/5)</f>
        <v>15.097019573412496</v>
      </c>
      <c r="J10" s="18">
        <f t="shared" si="0"/>
        <v>158.9029804265875</v>
      </c>
      <c r="K10" s="19">
        <f>SUM(H10+I10)</f>
        <v>189.0970195734125</v>
      </c>
      <c r="M10" s="4"/>
      <c r="N10" s="19" t="s">
        <v>6</v>
      </c>
      <c r="O10" s="5"/>
      <c r="P10" s="5"/>
      <c r="Q10" s="5" t="s">
        <v>17</v>
      </c>
      <c r="R10" s="6"/>
    </row>
    <row r="11" spans="1:18" x14ac:dyDescent="0.2">
      <c r="A11" s="34"/>
      <c r="B11" s="30" t="s">
        <v>7</v>
      </c>
      <c r="C11" s="23">
        <v>204</v>
      </c>
      <c r="D11" s="23">
        <v>146</v>
      </c>
      <c r="E11" s="23">
        <v>233</v>
      </c>
      <c r="F11" s="23">
        <v>195</v>
      </c>
      <c r="G11" s="30">
        <v>189</v>
      </c>
      <c r="H11" s="18">
        <f>SUM(C11:G11)/5</f>
        <v>193.4</v>
      </c>
      <c r="I11" s="18">
        <f>SUM(SQRT(((C11-H11)^2)+((D11-H11)^2)+((E11-H11)^2)+((F11-H11)^2)+((G11-H11)^2))/5)</f>
        <v>12.568532133865116</v>
      </c>
      <c r="J11" s="18">
        <f t="shared" si="0"/>
        <v>180.83146786613489</v>
      </c>
      <c r="K11" s="19">
        <f>SUM(H11+I11)</f>
        <v>205.96853213386512</v>
      </c>
      <c r="M11" s="4"/>
      <c r="N11" s="19" t="s">
        <v>7</v>
      </c>
      <c r="O11" s="5"/>
      <c r="P11" s="5"/>
      <c r="Q11" s="5" t="s">
        <v>17</v>
      </c>
      <c r="R11" s="6"/>
    </row>
    <row r="12" spans="1:18" x14ac:dyDescent="0.2">
      <c r="A12" s="34"/>
      <c r="B12" s="30" t="s">
        <v>16</v>
      </c>
      <c r="C12" s="23">
        <v>220</v>
      </c>
      <c r="D12" s="23">
        <v>161</v>
      </c>
      <c r="E12" s="23" t="s">
        <v>17</v>
      </c>
      <c r="F12" s="23">
        <v>226</v>
      </c>
      <c r="G12" s="30">
        <v>211</v>
      </c>
      <c r="H12" s="18">
        <f>SUM((C12:D12):(F12:G12))/4</f>
        <v>204.5</v>
      </c>
      <c r="I12" s="18">
        <f>SUM(SQRT(((C12-H12)^2)+((D12-H12)^2)+((F12-H12)^2)+((G12-H12)^2))/4)</f>
        <v>12.837932076467768</v>
      </c>
      <c r="J12" s="18">
        <f t="shared" si="0"/>
        <v>191.66206792353222</v>
      </c>
      <c r="K12" s="19">
        <f>SUM(H12+I12)</f>
        <v>217.33793207646778</v>
      </c>
      <c r="M12" s="4"/>
      <c r="N12" s="19" t="s">
        <v>16</v>
      </c>
      <c r="O12" s="5"/>
      <c r="P12" s="5"/>
      <c r="Q12" s="5" t="s">
        <v>17</v>
      </c>
      <c r="R12" s="6"/>
    </row>
    <row r="13" spans="1:18" ht="17" thickBot="1" x14ac:dyDescent="0.25">
      <c r="A13" s="42"/>
      <c r="B13" s="29" t="s">
        <v>20</v>
      </c>
      <c r="C13" s="28" t="s">
        <v>17</v>
      </c>
      <c r="D13" s="28">
        <v>169</v>
      </c>
      <c r="E13" s="28" t="s">
        <v>17</v>
      </c>
      <c r="F13" s="28" t="s">
        <v>17</v>
      </c>
      <c r="G13" s="29">
        <v>222</v>
      </c>
      <c r="H13" s="14">
        <f>SUM((D13):(G13))/2</f>
        <v>195.5</v>
      </c>
      <c r="I13" s="14">
        <f>SUM(SQRT(((D13-H13)^2)+((G13-H13)^2))/2)</f>
        <v>18.738329701443508</v>
      </c>
      <c r="J13" s="14">
        <f t="shared" si="0"/>
        <v>176.76167029855648</v>
      </c>
      <c r="K13" s="15">
        <f>SUM(H13+I13)</f>
        <v>214.23832970144352</v>
      </c>
      <c r="M13" s="7"/>
      <c r="N13" s="15" t="s">
        <v>20</v>
      </c>
      <c r="O13" s="8"/>
      <c r="P13" s="8"/>
      <c r="Q13" s="8" t="s">
        <v>17</v>
      </c>
      <c r="R13" s="9"/>
    </row>
    <row r="14" spans="1:18" ht="17" thickBot="1" x14ac:dyDescent="0.25"/>
    <row r="15" spans="1:18" x14ac:dyDescent="0.2">
      <c r="A15" s="32"/>
      <c r="B15" s="33"/>
      <c r="C15" s="40" t="s">
        <v>0</v>
      </c>
      <c r="D15" s="39"/>
      <c r="E15" s="39"/>
      <c r="F15" s="39"/>
      <c r="G15" s="41"/>
      <c r="H15" s="1" t="s">
        <v>11</v>
      </c>
      <c r="I15" s="12" t="s">
        <v>12</v>
      </c>
      <c r="J15" s="12" t="s">
        <v>13</v>
      </c>
      <c r="K15" s="11" t="s">
        <v>14</v>
      </c>
    </row>
    <row r="16" spans="1:18" ht="17" thickBot="1" x14ac:dyDescent="0.25">
      <c r="A16" s="42"/>
      <c r="B16" s="45"/>
      <c r="C16" s="28" t="s">
        <v>79</v>
      </c>
      <c r="D16" s="28" t="s">
        <v>78</v>
      </c>
      <c r="E16" s="28"/>
      <c r="F16" s="28"/>
      <c r="G16" s="28"/>
      <c r="H16" s="7"/>
      <c r="I16" s="16"/>
      <c r="J16" s="16"/>
      <c r="K16" s="13"/>
    </row>
    <row r="17" spans="1:11" x14ac:dyDescent="0.2">
      <c r="A17" s="37" t="s">
        <v>22</v>
      </c>
      <c r="B17" s="38"/>
      <c r="C17" s="46">
        <v>16.100000000000001</v>
      </c>
      <c r="D17" s="46">
        <v>18.899999999999999</v>
      </c>
      <c r="E17" s="46"/>
      <c r="F17" s="46"/>
      <c r="G17" s="30"/>
      <c r="H17" s="18">
        <f>SUM(C17:G17)/2</f>
        <v>17.5</v>
      </c>
      <c r="I17" s="18">
        <f>SUM(SQRT(((C17-H17)^2)+((D17-H17)^2))/2)</f>
        <v>0.98994949366116547</v>
      </c>
      <c r="J17" s="18">
        <f>SUM(H17-I17)</f>
        <v>16.510050506338835</v>
      </c>
      <c r="K17" s="19">
        <f>SUM(H17+I17)</f>
        <v>18.489949493661165</v>
      </c>
    </row>
    <row r="18" spans="1:11" ht="17" thickBot="1" x14ac:dyDescent="0.25">
      <c r="A18" s="34" t="s">
        <v>8</v>
      </c>
      <c r="B18" s="49"/>
      <c r="C18" s="46">
        <v>38</v>
      </c>
      <c r="D18" s="46">
        <v>46</v>
      </c>
      <c r="E18" s="46"/>
      <c r="F18" s="46"/>
      <c r="G18" s="30"/>
      <c r="H18" s="18">
        <f t="shared" ref="H18:H64" si="2">SUM(C18:G18)/2</f>
        <v>42</v>
      </c>
      <c r="I18" s="18">
        <f t="shared" ref="I18:I64" si="3">SUM(SQRT(((C18-H18)^2)+((D18-H18)^2))/2)</f>
        <v>2.8284271247461903</v>
      </c>
      <c r="J18" s="18">
        <f t="shared" ref="J18:J64" si="4">SUM(H18-I18)</f>
        <v>39.171572875253808</v>
      </c>
      <c r="K18" s="19">
        <f t="shared" ref="K18:K64" si="5">SUM(H18+I18)</f>
        <v>44.828427124746192</v>
      </c>
    </row>
    <row r="19" spans="1:11" x14ac:dyDescent="0.2">
      <c r="A19" s="32" t="s">
        <v>9</v>
      </c>
      <c r="B19" s="27" t="s">
        <v>1</v>
      </c>
      <c r="C19" s="26">
        <v>32</v>
      </c>
      <c r="D19" s="26">
        <v>24</v>
      </c>
      <c r="E19" s="26"/>
      <c r="F19" s="26"/>
      <c r="G19" s="26"/>
      <c r="H19" s="18">
        <f t="shared" si="2"/>
        <v>28</v>
      </c>
      <c r="I19" s="18">
        <f t="shared" si="3"/>
        <v>2.8284271247461903</v>
      </c>
      <c r="J19" s="18">
        <f t="shared" si="4"/>
        <v>25.171572875253808</v>
      </c>
      <c r="K19" s="19">
        <f t="shared" si="5"/>
        <v>30.828427124746192</v>
      </c>
    </row>
    <row r="20" spans="1:11" x14ac:dyDescent="0.2">
      <c r="A20" s="34"/>
      <c r="B20" s="30" t="s">
        <v>2</v>
      </c>
      <c r="C20" s="46">
        <v>48</v>
      </c>
      <c r="D20" s="46">
        <v>29</v>
      </c>
      <c r="E20" s="46"/>
      <c r="F20" s="46"/>
      <c r="G20" s="46"/>
      <c r="H20" s="18">
        <f t="shared" si="2"/>
        <v>38.5</v>
      </c>
      <c r="I20" s="18">
        <f t="shared" si="3"/>
        <v>6.7175144212722016</v>
      </c>
      <c r="J20" s="18">
        <f t="shared" si="4"/>
        <v>31.782485578727798</v>
      </c>
      <c r="K20" s="19">
        <f t="shared" si="5"/>
        <v>45.217514421272199</v>
      </c>
    </row>
    <row r="21" spans="1:11" x14ac:dyDescent="0.2">
      <c r="A21" s="34"/>
      <c r="B21" s="30" t="s">
        <v>3</v>
      </c>
      <c r="C21" s="46">
        <v>54</v>
      </c>
      <c r="D21" s="46">
        <v>37</v>
      </c>
      <c r="E21" s="46"/>
      <c r="F21" s="46"/>
      <c r="G21" s="46"/>
      <c r="H21" s="18">
        <f t="shared" si="2"/>
        <v>45.5</v>
      </c>
      <c r="I21" s="18">
        <f t="shared" si="3"/>
        <v>6.0104076400856536</v>
      </c>
      <c r="J21" s="18">
        <f t="shared" si="4"/>
        <v>39.489592359914347</v>
      </c>
      <c r="K21" s="19">
        <f t="shared" si="5"/>
        <v>51.510407640085653</v>
      </c>
    </row>
    <row r="22" spans="1:11" x14ac:dyDescent="0.2">
      <c r="A22" s="34"/>
      <c r="B22" s="30" t="s">
        <v>4</v>
      </c>
      <c r="C22" s="46">
        <v>55</v>
      </c>
      <c r="D22" s="46">
        <v>48</v>
      </c>
      <c r="E22" s="46"/>
      <c r="F22" s="46"/>
      <c r="G22" s="46"/>
      <c r="H22" s="18">
        <f t="shared" si="2"/>
        <v>51.5</v>
      </c>
      <c r="I22" s="18">
        <f t="shared" si="3"/>
        <v>2.4748737341529163</v>
      </c>
      <c r="J22" s="18">
        <f t="shared" si="4"/>
        <v>49.025126265847085</v>
      </c>
      <c r="K22" s="19">
        <f t="shared" si="5"/>
        <v>53.974873734152915</v>
      </c>
    </row>
    <row r="23" spans="1:11" x14ac:dyDescent="0.2">
      <c r="A23" s="34"/>
      <c r="B23" s="30" t="s">
        <v>5</v>
      </c>
      <c r="C23" s="46">
        <v>64</v>
      </c>
      <c r="D23" s="46">
        <v>47</v>
      </c>
      <c r="E23" s="46"/>
      <c r="F23" s="46"/>
      <c r="G23" s="46"/>
      <c r="H23" s="18">
        <f t="shared" si="2"/>
        <v>55.5</v>
      </c>
      <c r="I23" s="18">
        <f t="shared" si="3"/>
        <v>6.0104076400856536</v>
      </c>
      <c r="J23" s="18">
        <f t="shared" si="4"/>
        <v>49.489592359914347</v>
      </c>
      <c r="K23" s="19">
        <f t="shared" si="5"/>
        <v>61.510407640085653</v>
      </c>
    </row>
    <row r="24" spans="1:11" x14ac:dyDescent="0.2">
      <c r="A24" s="34"/>
      <c r="B24" s="30" t="s">
        <v>6</v>
      </c>
      <c r="C24" s="46">
        <v>70</v>
      </c>
      <c r="D24" s="46">
        <v>48</v>
      </c>
      <c r="E24" s="46"/>
      <c r="F24" s="46"/>
      <c r="G24" s="46"/>
      <c r="H24" s="18">
        <f t="shared" si="2"/>
        <v>59</v>
      </c>
      <c r="I24" s="18">
        <f t="shared" si="3"/>
        <v>7.7781745930520225</v>
      </c>
      <c r="J24" s="18">
        <f t="shared" si="4"/>
        <v>51.221825406947978</v>
      </c>
      <c r="K24" s="19">
        <f t="shared" si="5"/>
        <v>66.778174593052029</v>
      </c>
    </row>
    <row r="25" spans="1:11" x14ac:dyDescent="0.2">
      <c r="A25" s="34"/>
      <c r="B25" s="30" t="s">
        <v>7</v>
      </c>
      <c r="C25" s="46">
        <v>71</v>
      </c>
      <c r="D25" s="46">
        <v>55</v>
      </c>
      <c r="E25" s="46"/>
      <c r="F25" s="46"/>
      <c r="G25" s="46"/>
      <c r="H25" s="18">
        <f t="shared" si="2"/>
        <v>63</v>
      </c>
      <c r="I25" s="18">
        <f t="shared" si="3"/>
        <v>5.6568542494923806</v>
      </c>
      <c r="J25" s="18">
        <f t="shared" si="4"/>
        <v>57.343145750507617</v>
      </c>
      <c r="K25" s="19">
        <f t="shared" si="5"/>
        <v>68.656854249492383</v>
      </c>
    </row>
    <row r="26" spans="1:11" x14ac:dyDescent="0.2">
      <c r="A26" s="34"/>
      <c r="B26" s="30" t="s">
        <v>16</v>
      </c>
      <c r="C26" s="46">
        <v>74</v>
      </c>
      <c r="D26" s="46">
        <v>50</v>
      </c>
      <c r="E26" s="46"/>
      <c r="F26" s="46"/>
      <c r="G26" s="46"/>
      <c r="H26" s="18">
        <f t="shared" si="2"/>
        <v>62</v>
      </c>
      <c r="I26" s="18">
        <f t="shared" si="3"/>
        <v>8.4852813742385695</v>
      </c>
      <c r="J26" s="18">
        <f t="shared" si="4"/>
        <v>53.514718625761432</v>
      </c>
      <c r="K26" s="19">
        <f t="shared" si="5"/>
        <v>70.485281374238568</v>
      </c>
    </row>
    <row r="27" spans="1:11" ht="17" thickBot="1" x14ac:dyDescent="0.25">
      <c r="A27" s="34"/>
      <c r="B27" s="30" t="s">
        <v>20</v>
      </c>
      <c r="C27" s="28">
        <v>70</v>
      </c>
      <c r="D27" s="28">
        <v>53</v>
      </c>
      <c r="E27" s="28"/>
      <c r="F27" s="28"/>
      <c r="G27" s="28"/>
      <c r="H27" s="18">
        <f t="shared" si="2"/>
        <v>61.5</v>
      </c>
      <c r="I27" s="18">
        <f t="shared" si="3"/>
        <v>6.0104076400856536</v>
      </c>
      <c r="J27" s="18">
        <f t="shared" si="4"/>
        <v>55.489592359914347</v>
      </c>
      <c r="K27" s="19">
        <f t="shared" si="5"/>
        <v>67.51040764008566</v>
      </c>
    </row>
    <row r="28" spans="1:11" x14ac:dyDescent="0.2">
      <c r="A28" s="34"/>
      <c r="B28" s="30" t="s">
        <v>46</v>
      </c>
      <c r="C28" s="48">
        <v>76</v>
      </c>
      <c r="D28" s="48">
        <v>57</v>
      </c>
      <c r="H28" s="18">
        <f t="shared" si="2"/>
        <v>66.5</v>
      </c>
      <c r="I28" s="18">
        <f t="shared" si="3"/>
        <v>6.7175144212722016</v>
      </c>
      <c r="J28" s="18">
        <f t="shared" si="4"/>
        <v>59.782485578727801</v>
      </c>
      <c r="K28" s="19">
        <f t="shared" si="5"/>
        <v>73.217514421272199</v>
      </c>
    </row>
    <row r="29" spans="1:11" x14ac:dyDescent="0.2">
      <c r="A29" s="34"/>
      <c r="B29" s="30" t="s">
        <v>47</v>
      </c>
      <c r="C29" s="48">
        <v>73</v>
      </c>
      <c r="D29" s="48">
        <v>58</v>
      </c>
      <c r="H29" s="18">
        <f t="shared" si="2"/>
        <v>65.5</v>
      </c>
      <c r="I29" s="18">
        <f t="shared" si="3"/>
        <v>5.3033008588991066</v>
      </c>
      <c r="J29" s="18">
        <f t="shared" si="4"/>
        <v>60.196699141100893</v>
      </c>
      <c r="K29" s="19">
        <f t="shared" si="5"/>
        <v>70.803300858899107</v>
      </c>
    </row>
    <row r="30" spans="1:11" x14ac:dyDescent="0.2">
      <c r="A30" s="34"/>
      <c r="B30" s="30" t="s">
        <v>48</v>
      </c>
      <c r="C30" s="48">
        <v>76</v>
      </c>
      <c r="D30" s="48">
        <v>59</v>
      </c>
      <c r="H30" s="18">
        <f t="shared" si="2"/>
        <v>67.5</v>
      </c>
      <c r="I30" s="18">
        <f t="shared" si="3"/>
        <v>6.0104076400856536</v>
      </c>
      <c r="J30" s="18">
        <f t="shared" si="4"/>
        <v>61.489592359914347</v>
      </c>
      <c r="K30" s="19">
        <f t="shared" si="5"/>
        <v>73.51040764008566</v>
      </c>
    </row>
    <row r="31" spans="1:11" x14ac:dyDescent="0.2">
      <c r="A31" s="34"/>
      <c r="B31" s="30" t="s">
        <v>49</v>
      </c>
      <c r="C31" s="48">
        <v>78</v>
      </c>
      <c r="D31" s="48">
        <v>59</v>
      </c>
      <c r="H31" s="18">
        <f t="shared" si="2"/>
        <v>68.5</v>
      </c>
      <c r="I31" s="18">
        <f t="shared" si="3"/>
        <v>6.7175144212722016</v>
      </c>
      <c r="J31" s="18">
        <f t="shared" si="4"/>
        <v>61.782485578727801</v>
      </c>
      <c r="K31" s="19">
        <f t="shared" si="5"/>
        <v>75.217514421272199</v>
      </c>
    </row>
    <row r="32" spans="1:11" x14ac:dyDescent="0.2">
      <c r="A32" s="34"/>
      <c r="B32" s="30" t="s">
        <v>50</v>
      </c>
      <c r="C32" s="48">
        <v>84</v>
      </c>
      <c r="D32" s="48">
        <v>62</v>
      </c>
      <c r="H32" s="18">
        <f t="shared" si="2"/>
        <v>73</v>
      </c>
      <c r="I32" s="18">
        <f t="shared" si="3"/>
        <v>7.7781745930520225</v>
      </c>
      <c r="J32" s="18">
        <f t="shared" si="4"/>
        <v>65.221825406947971</v>
      </c>
      <c r="K32" s="19">
        <f t="shared" si="5"/>
        <v>80.778174593052029</v>
      </c>
    </row>
    <row r="33" spans="1:11" x14ac:dyDescent="0.2">
      <c r="A33" s="34"/>
      <c r="B33" s="30" t="s">
        <v>51</v>
      </c>
      <c r="C33" s="48">
        <v>80</v>
      </c>
      <c r="D33" s="48">
        <v>62</v>
      </c>
      <c r="H33" s="18">
        <f t="shared" si="2"/>
        <v>71</v>
      </c>
      <c r="I33" s="18">
        <f t="shared" si="3"/>
        <v>6.3639610306789276</v>
      </c>
      <c r="J33" s="18">
        <f t="shared" si="4"/>
        <v>64.636038969321078</v>
      </c>
      <c r="K33" s="19">
        <f t="shared" si="5"/>
        <v>77.363961030678922</v>
      </c>
    </row>
    <row r="34" spans="1:11" x14ac:dyDescent="0.2">
      <c r="A34" s="34"/>
      <c r="B34" s="30" t="s">
        <v>52</v>
      </c>
      <c r="C34" s="48">
        <v>87</v>
      </c>
      <c r="D34" s="48">
        <v>67</v>
      </c>
      <c r="H34" s="18">
        <f t="shared" si="2"/>
        <v>77</v>
      </c>
      <c r="I34" s="18">
        <f t="shared" si="3"/>
        <v>7.0710678118654755</v>
      </c>
      <c r="J34" s="18">
        <f t="shared" si="4"/>
        <v>69.928932188134524</v>
      </c>
      <c r="K34" s="19">
        <f t="shared" si="5"/>
        <v>84.071067811865476</v>
      </c>
    </row>
    <row r="35" spans="1:11" x14ac:dyDescent="0.2">
      <c r="A35" s="34"/>
      <c r="B35" s="30" t="s">
        <v>53</v>
      </c>
      <c r="C35" s="48">
        <v>89</v>
      </c>
      <c r="D35" s="48">
        <v>68</v>
      </c>
      <c r="H35" s="18">
        <f t="shared" si="2"/>
        <v>78.5</v>
      </c>
      <c r="I35" s="18">
        <f t="shared" si="3"/>
        <v>7.4246212024587486</v>
      </c>
      <c r="J35" s="18">
        <f t="shared" si="4"/>
        <v>71.075378797541248</v>
      </c>
      <c r="K35" s="19">
        <f t="shared" si="5"/>
        <v>85.924621202458752</v>
      </c>
    </row>
    <row r="36" spans="1:11" x14ac:dyDescent="0.2">
      <c r="A36" s="34"/>
      <c r="B36" s="30" t="s">
        <v>54</v>
      </c>
      <c r="C36" s="48">
        <v>93</v>
      </c>
      <c r="D36" s="48">
        <v>73</v>
      </c>
      <c r="H36" s="18">
        <f t="shared" si="2"/>
        <v>83</v>
      </c>
      <c r="I36" s="18">
        <f t="shared" si="3"/>
        <v>7.0710678118654755</v>
      </c>
      <c r="J36" s="18">
        <f t="shared" si="4"/>
        <v>75.928932188134524</v>
      </c>
      <c r="K36" s="19">
        <f t="shared" si="5"/>
        <v>90.071067811865476</v>
      </c>
    </row>
    <row r="37" spans="1:11" x14ac:dyDescent="0.2">
      <c r="A37" s="34"/>
      <c r="B37" s="30" t="s">
        <v>55</v>
      </c>
      <c r="C37" s="48">
        <v>101</v>
      </c>
      <c r="D37" s="48">
        <v>71</v>
      </c>
      <c r="H37" s="18">
        <f t="shared" si="2"/>
        <v>86</v>
      </c>
      <c r="I37" s="18">
        <f t="shared" si="3"/>
        <v>10.606601717798213</v>
      </c>
      <c r="J37" s="18">
        <f t="shared" si="4"/>
        <v>75.393398282201787</v>
      </c>
      <c r="K37" s="19">
        <f t="shared" si="5"/>
        <v>96.606601717798213</v>
      </c>
    </row>
    <row r="38" spans="1:11" x14ac:dyDescent="0.2">
      <c r="A38" s="34"/>
      <c r="B38" s="30" t="s">
        <v>56</v>
      </c>
      <c r="C38" s="48">
        <v>106</v>
      </c>
      <c r="D38" s="48">
        <v>76</v>
      </c>
      <c r="H38" s="18">
        <f t="shared" si="2"/>
        <v>91</v>
      </c>
      <c r="I38" s="18">
        <f t="shared" si="3"/>
        <v>10.606601717798213</v>
      </c>
      <c r="J38" s="18">
        <f t="shared" si="4"/>
        <v>80.393398282201787</v>
      </c>
      <c r="K38" s="19">
        <f t="shared" si="5"/>
        <v>101.60660171779821</v>
      </c>
    </row>
    <row r="39" spans="1:11" x14ac:dyDescent="0.2">
      <c r="A39" s="34"/>
      <c r="B39" s="30" t="s">
        <v>57</v>
      </c>
      <c r="C39" s="48">
        <v>100</v>
      </c>
      <c r="D39" s="48">
        <v>74</v>
      </c>
      <c r="H39" s="18">
        <f t="shared" si="2"/>
        <v>87</v>
      </c>
      <c r="I39" s="18">
        <f t="shared" si="3"/>
        <v>9.1923881554251174</v>
      </c>
      <c r="J39" s="18">
        <f t="shared" si="4"/>
        <v>77.807611844574879</v>
      </c>
      <c r="K39" s="19">
        <f t="shared" si="5"/>
        <v>96.192388155425121</v>
      </c>
    </row>
    <row r="40" spans="1:11" x14ac:dyDescent="0.2">
      <c r="A40" s="34"/>
      <c r="B40" s="30" t="s">
        <v>58</v>
      </c>
      <c r="C40" s="48">
        <v>102</v>
      </c>
      <c r="D40" s="48">
        <v>68</v>
      </c>
      <c r="H40" s="18">
        <f t="shared" si="2"/>
        <v>85</v>
      </c>
      <c r="I40" s="18">
        <f t="shared" si="3"/>
        <v>12.020815280171307</v>
      </c>
      <c r="J40" s="18">
        <f t="shared" si="4"/>
        <v>72.979184719828694</v>
      </c>
      <c r="K40" s="19">
        <f t="shared" si="5"/>
        <v>97.020815280171306</v>
      </c>
    </row>
    <row r="41" spans="1:11" x14ac:dyDescent="0.2">
      <c r="A41" s="34"/>
      <c r="B41" s="30" t="s">
        <v>59</v>
      </c>
      <c r="C41" s="48">
        <v>104</v>
      </c>
      <c r="D41" s="48">
        <v>71</v>
      </c>
      <c r="H41" s="18">
        <f t="shared" si="2"/>
        <v>87.5</v>
      </c>
      <c r="I41" s="18">
        <f t="shared" si="3"/>
        <v>11.667261889578034</v>
      </c>
      <c r="J41" s="18">
        <f t="shared" si="4"/>
        <v>75.832738110421971</v>
      </c>
      <c r="K41" s="19">
        <f t="shared" si="5"/>
        <v>99.167261889578029</v>
      </c>
    </row>
    <row r="42" spans="1:11" x14ac:dyDescent="0.2">
      <c r="A42" s="34"/>
      <c r="B42" s="30" t="s">
        <v>60</v>
      </c>
      <c r="C42" s="48">
        <v>113</v>
      </c>
      <c r="D42" s="48">
        <v>83</v>
      </c>
      <c r="H42" s="18">
        <f t="shared" si="2"/>
        <v>98</v>
      </c>
      <c r="I42" s="18">
        <f t="shared" si="3"/>
        <v>10.606601717798213</v>
      </c>
      <c r="J42" s="18">
        <f t="shared" si="4"/>
        <v>87.393398282201787</v>
      </c>
      <c r="K42" s="19">
        <f t="shared" si="5"/>
        <v>108.60660171779821</v>
      </c>
    </row>
    <row r="43" spans="1:11" x14ac:dyDescent="0.2">
      <c r="A43" s="34"/>
      <c r="B43" s="30" t="s">
        <v>61</v>
      </c>
      <c r="C43" s="48">
        <v>123</v>
      </c>
      <c r="D43" s="48">
        <v>95</v>
      </c>
      <c r="H43" s="18">
        <f t="shared" si="2"/>
        <v>109</v>
      </c>
      <c r="I43" s="18">
        <f t="shared" si="3"/>
        <v>9.8994949366116654</v>
      </c>
      <c r="J43" s="18">
        <f t="shared" si="4"/>
        <v>99.10050506338834</v>
      </c>
      <c r="K43" s="19">
        <f t="shared" si="5"/>
        <v>118.89949493661166</v>
      </c>
    </row>
    <row r="44" spans="1:11" x14ac:dyDescent="0.2">
      <c r="A44" s="31"/>
      <c r="B44" s="30" t="s">
        <v>63</v>
      </c>
      <c r="C44" s="48">
        <v>134</v>
      </c>
      <c r="D44" s="48">
        <v>98</v>
      </c>
      <c r="H44" s="18">
        <f t="shared" si="2"/>
        <v>116</v>
      </c>
      <c r="I44" s="18">
        <f t="shared" si="3"/>
        <v>12.727922061357855</v>
      </c>
      <c r="J44" s="18">
        <f t="shared" si="4"/>
        <v>103.27207793864214</v>
      </c>
      <c r="K44" s="19">
        <f t="shared" si="5"/>
        <v>128.72792206135784</v>
      </c>
    </row>
    <row r="45" spans="1:11" x14ac:dyDescent="0.2">
      <c r="A45" s="31"/>
      <c r="B45" s="30" t="s">
        <v>64</v>
      </c>
      <c r="C45" s="48">
        <v>134</v>
      </c>
      <c r="D45" s="48">
        <v>99</v>
      </c>
      <c r="H45" s="18">
        <f t="shared" si="2"/>
        <v>116.5</v>
      </c>
      <c r="I45" s="18">
        <f t="shared" si="3"/>
        <v>12.374368670764582</v>
      </c>
      <c r="J45" s="18">
        <f t="shared" si="4"/>
        <v>104.12563132923542</v>
      </c>
      <c r="K45" s="19">
        <f t="shared" si="5"/>
        <v>128.87436867076457</v>
      </c>
    </row>
    <row r="46" spans="1:11" x14ac:dyDescent="0.2">
      <c r="A46" s="31"/>
      <c r="B46" s="30" t="s">
        <v>65</v>
      </c>
      <c r="C46" s="48">
        <v>138</v>
      </c>
      <c r="D46" s="48">
        <v>108</v>
      </c>
      <c r="H46" s="18">
        <f t="shared" si="2"/>
        <v>123</v>
      </c>
      <c r="I46" s="18">
        <f>SUM(SQRT(((C46-H46)^2)+((D46-H46)^2))/2)</f>
        <v>10.606601717798213</v>
      </c>
      <c r="J46" s="18">
        <f t="shared" si="4"/>
        <v>112.39339828220179</v>
      </c>
      <c r="K46" s="19">
        <f t="shared" si="5"/>
        <v>133.60660171779821</v>
      </c>
    </row>
    <row r="47" spans="1:11" x14ac:dyDescent="0.2">
      <c r="A47" s="31"/>
      <c r="B47" s="30" t="s">
        <v>66</v>
      </c>
      <c r="C47" s="48">
        <v>129</v>
      </c>
      <c r="D47" s="48">
        <v>105</v>
      </c>
      <c r="H47" s="18">
        <f t="shared" si="2"/>
        <v>117</v>
      </c>
      <c r="I47" s="18">
        <f t="shared" si="3"/>
        <v>8.4852813742385695</v>
      </c>
      <c r="J47" s="18">
        <f t="shared" si="4"/>
        <v>108.51471862576143</v>
      </c>
      <c r="K47" s="19">
        <f t="shared" si="5"/>
        <v>125.48528137423857</v>
      </c>
    </row>
    <row r="48" spans="1:11" x14ac:dyDescent="0.2">
      <c r="A48" s="31"/>
      <c r="B48" s="30" t="s">
        <v>67</v>
      </c>
      <c r="C48" s="48">
        <v>125</v>
      </c>
      <c r="D48" s="48">
        <v>116</v>
      </c>
      <c r="H48" s="18">
        <f t="shared" si="2"/>
        <v>120.5</v>
      </c>
      <c r="I48" s="18">
        <f t="shared" si="3"/>
        <v>3.1819805153394638</v>
      </c>
      <c r="J48" s="18">
        <f t="shared" si="4"/>
        <v>117.31801948466054</v>
      </c>
      <c r="K48" s="19">
        <f t="shared" si="5"/>
        <v>123.68198051533946</v>
      </c>
    </row>
    <row r="49" spans="1:11" x14ac:dyDescent="0.2">
      <c r="A49" s="31"/>
      <c r="B49" s="30" t="s">
        <v>68</v>
      </c>
      <c r="C49" s="48">
        <v>129</v>
      </c>
      <c r="D49" s="48">
        <v>113</v>
      </c>
      <c r="H49" s="18">
        <f t="shared" si="2"/>
        <v>121</v>
      </c>
      <c r="I49" s="18">
        <f t="shared" si="3"/>
        <v>5.6568542494923806</v>
      </c>
      <c r="J49" s="18">
        <f t="shared" si="4"/>
        <v>115.34314575050762</v>
      </c>
      <c r="K49" s="19">
        <f t="shared" si="5"/>
        <v>126.65685424949238</v>
      </c>
    </row>
    <row r="50" spans="1:11" x14ac:dyDescent="0.2">
      <c r="A50" s="31"/>
      <c r="B50" s="30" t="s">
        <v>69</v>
      </c>
      <c r="C50" s="48">
        <v>143</v>
      </c>
      <c r="D50" s="48">
        <v>109</v>
      </c>
      <c r="H50" s="18">
        <f t="shared" si="2"/>
        <v>126</v>
      </c>
      <c r="I50" s="18">
        <f t="shared" si="3"/>
        <v>12.020815280171307</v>
      </c>
      <c r="J50" s="18">
        <f t="shared" si="4"/>
        <v>113.97918471982869</v>
      </c>
      <c r="K50" s="19">
        <f t="shared" si="5"/>
        <v>138.02081528017132</v>
      </c>
    </row>
    <row r="51" spans="1:11" x14ac:dyDescent="0.2">
      <c r="A51" s="31"/>
      <c r="B51" s="30" t="s">
        <v>70</v>
      </c>
      <c r="C51" s="48">
        <v>136</v>
      </c>
      <c r="D51" s="48">
        <v>108</v>
      </c>
      <c r="H51" s="18">
        <f t="shared" si="2"/>
        <v>122</v>
      </c>
      <c r="I51" s="18">
        <f t="shared" si="3"/>
        <v>9.8994949366116654</v>
      </c>
      <c r="J51" s="18">
        <f t="shared" si="4"/>
        <v>112.10050506338834</v>
      </c>
      <c r="K51" s="19">
        <f t="shared" si="5"/>
        <v>131.89949493661166</v>
      </c>
    </row>
    <row r="52" spans="1:11" x14ac:dyDescent="0.2">
      <c r="A52" s="31"/>
      <c r="B52" s="30" t="s">
        <v>71</v>
      </c>
      <c r="C52" s="48">
        <v>145</v>
      </c>
      <c r="D52" s="48">
        <v>105</v>
      </c>
      <c r="H52" s="18">
        <f t="shared" si="2"/>
        <v>125</v>
      </c>
      <c r="I52" s="18">
        <f t="shared" si="3"/>
        <v>14.142135623730951</v>
      </c>
      <c r="J52" s="18">
        <f t="shared" si="4"/>
        <v>110.85786437626905</v>
      </c>
      <c r="K52" s="19">
        <f t="shared" si="5"/>
        <v>139.14213562373095</v>
      </c>
    </row>
    <row r="53" spans="1:11" x14ac:dyDescent="0.2">
      <c r="A53" s="31"/>
      <c r="B53" s="30" t="s">
        <v>72</v>
      </c>
      <c r="C53" s="48">
        <v>144</v>
      </c>
      <c r="D53" s="48">
        <v>112</v>
      </c>
      <c r="H53" s="18">
        <f t="shared" si="2"/>
        <v>128</v>
      </c>
      <c r="I53" s="18">
        <f t="shared" si="3"/>
        <v>11.313708498984761</v>
      </c>
      <c r="J53" s="18">
        <f t="shared" si="4"/>
        <v>116.68629150101523</v>
      </c>
      <c r="K53" s="19">
        <f t="shared" si="5"/>
        <v>139.31370849898477</v>
      </c>
    </row>
    <row r="54" spans="1:11" x14ac:dyDescent="0.2">
      <c r="A54" s="31"/>
      <c r="B54" s="30" t="s">
        <v>73</v>
      </c>
      <c r="C54" s="48">
        <v>152</v>
      </c>
      <c r="D54" s="48">
        <v>113</v>
      </c>
      <c r="H54" s="18">
        <f t="shared" si="2"/>
        <v>132.5</v>
      </c>
      <c r="I54" s="18">
        <f t="shared" si="3"/>
        <v>13.788582233137676</v>
      </c>
      <c r="J54" s="18">
        <f t="shared" si="4"/>
        <v>118.71141776686233</v>
      </c>
      <c r="K54" s="19">
        <f t="shared" si="5"/>
        <v>146.28858223313767</v>
      </c>
    </row>
    <row r="55" spans="1:11" ht="17" thickBot="1" x14ac:dyDescent="0.25">
      <c r="A55" s="10"/>
      <c r="B55" s="29" t="s">
        <v>74</v>
      </c>
      <c r="C55" s="48">
        <v>146</v>
      </c>
      <c r="D55" s="48">
        <v>107</v>
      </c>
      <c r="H55" s="18">
        <f t="shared" si="2"/>
        <v>126.5</v>
      </c>
      <c r="I55" s="18">
        <f t="shared" si="3"/>
        <v>13.788582233137676</v>
      </c>
      <c r="J55" s="18">
        <f t="shared" si="4"/>
        <v>112.71141776686233</v>
      </c>
      <c r="K55" s="19">
        <f t="shared" si="5"/>
        <v>140.28858223313767</v>
      </c>
    </row>
    <row r="56" spans="1:11" ht="17" thickBot="1" x14ac:dyDescent="0.25">
      <c r="B56" s="29" t="s">
        <v>80</v>
      </c>
      <c r="C56" s="48">
        <v>152</v>
      </c>
      <c r="D56" s="48">
        <v>114</v>
      </c>
      <c r="H56" s="18">
        <f t="shared" si="2"/>
        <v>133</v>
      </c>
      <c r="I56" s="18">
        <f t="shared" si="3"/>
        <v>13.435028842544403</v>
      </c>
      <c r="J56" s="18">
        <f t="shared" si="4"/>
        <v>119.5649711574556</v>
      </c>
      <c r="K56" s="19">
        <f t="shared" si="5"/>
        <v>146.4350288425444</v>
      </c>
    </row>
    <row r="57" spans="1:11" ht="17" thickBot="1" x14ac:dyDescent="0.25">
      <c r="B57" s="29" t="s">
        <v>81</v>
      </c>
      <c r="D57" s="48">
        <v>109</v>
      </c>
      <c r="H57" s="18">
        <f>SUM(C57:G57)/1</f>
        <v>109</v>
      </c>
      <c r="I57" s="18">
        <f>SUM(SQRT(((D57-H57)^2))/1)</f>
        <v>0</v>
      </c>
      <c r="J57" s="18">
        <f t="shared" si="4"/>
        <v>109</v>
      </c>
      <c r="K57" s="19">
        <f t="shared" si="5"/>
        <v>109</v>
      </c>
    </row>
    <row r="58" spans="1:11" ht="17" thickBot="1" x14ac:dyDescent="0.25">
      <c r="B58" s="29" t="s">
        <v>82</v>
      </c>
      <c r="D58" s="48">
        <v>114</v>
      </c>
      <c r="H58" s="18">
        <f>SUM(C58:G58)/1</f>
        <v>114</v>
      </c>
      <c r="I58" s="18">
        <f t="shared" ref="I58:I64" si="6">SUM(SQRT(((D58-H58)^2))/1)</f>
        <v>0</v>
      </c>
      <c r="J58" s="18">
        <f t="shared" si="4"/>
        <v>114</v>
      </c>
      <c r="K58" s="19">
        <f t="shared" si="5"/>
        <v>114</v>
      </c>
    </row>
    <row r="59" spans="1:11" ht="17" thickBot="1" x14ac:dyDescent="0.25">
      <c r="B59" s="29" t="s">
        <v>83</v>
      </c>
      <c r="D59" s="48">
        <v>114</v>
      </c>
      <c r="H59" s="18">
        <f>SUM(C59:G59)/1</f>
        <v>114</v>
      </c>
      <c r="I59" s="18">
        <f t="shared" si="6"/>
        <v>0</v>
      </c>
      <c r="J59" s="18">
        <f t="shared" si="4"/>
        <v>114</v>
      </c>
      <c r="K59" s="19">
        <f t="shared" si="5"/>
        <v>114</v>
      </c>
    </row>
    <row r="60" spans="1:11" ht="17" thickBot="1" x14ac:dyDescent="0.25">
      <c r="B60" s="29" t="s">
        <v>84</v>
      </c>
      <c r="D60" s="48">
        <v>118</v>
      </c>
      <c r="H60" s="18">
        <f>SUM(C60:G60)/1</f>
        <v>118</v>
      </c>
      <c r="I60" s="18">
        <f t="shared" si="6"/>
        <v>0</v>
      </c>
      <c r="J60" s="18">
        <f t="shared" si="4"/>
        <v>118</v>
      </c>
      <c r="K60" s="19">
        <f t="shared" si="5"/>
        <v>118</v>
      </c>
    </row>
    <row r="61" spans="1:11" ht="17" thickBot="1" x14ac:dyDescent="0.25">
      <c r="B61" s="29" t="s">
        <v>85</v>
      </c>
      <c r="D61" s="48">
        <v>121</v>
      </c>
      <c r="H61" s="18">
        <f>SUM(C61:G61)/1</f>
        <v>121</v>
      </c>
      <c r="I61" s="18">
        <f t="shared" si="6"/>
        <v>0</v>
      </c>
      <c r="J61" s="18">
        <f t="shared" si="4"/>
        <v>121</v>
      </c>
      <c r="K61" s="19">
        <f t="shared" si="5"/>
        <v>121</v>
      </c>
    </row>
    <row r="62" spans="1:11" ht="17" thickBot="1" x14ac:dyDescent="0.25">
      <c r="B62" s="29" t="s">
        <v>86</v>
      </c>
      <c r="D62" s="48">
        <v>117</v>
      </c>
      <c r="H62" s="18">
        <f>SUM(C62:G62)/1</f>
        <v>117</v>
      </c>
      <c r="I62" s="18">
        <f t="shared" si="6"/>
        <v>0</v>
      </c>
      <c r="J62" s="18">
        <f t="shared" si="4"/>
        <v>117</v>
      </c>
      <c r="K62" s="19">
        <f t="shared" si="5"/>
        <v>117</v>
      </c>
    </row>
    <row r="63" spans="1:11" ht="17" thickBot="1" x14ac:dyDescent="0.25">
      <c r="B63" s="29" t="s">
        <v>87</v>
      </c>
      <c r="D63" s="48">
        <v>115</v>
      </c>
      <c r="H63" s="18">
        <f>SUM(C63:G63)/1</f>
        <v>115</v>
      </c>
      <c r="I63" s="18">
        <f t="shared" si="6"/>
        <v>0</v>
      </c>
      <c r="J63" s="18">
        <f t="shared" si="4"/>
        <v>115</v>
      </c>
      <c r="K63" s="19">
        <f t="shared" si="5"/>
        <v>115</v>
      </c>
    </row>
    <row r="64" spans="1:11" ht="17" thickBot="1" x14ac:dyDescent="0.25">
      <c r="B64" s="29" t="s">
        <v>89</v>
      </c>
      <c r="D64" s="48">
        <v>120</v>
      </c>
      <c r="H64" s="18">
        <f>SUM(C64:G64)/1</f>
        <v>120</v>
      </c>
      <c r="I64" s="18">
        <f t="shared" si="6"/>
        <v>0</v>
      </c>
      <c r="J64" s="18">
        <f t="shared" si="4"/>
        <v>120</v>
      </c>
      <c r="K64" s="19">
        <f t="shared" si="5"/>
        <v>120</v>
      </c>
    </row>
  </sheetData>
  <mergeCells count="22">
    <mergeCell ref="K15:K16"/>
    <mergeCell ref="A17:B17"/>
    <mergeCell ref="A18:B18"/>
    <mergeCell ref="A19:A43"/>
    <mergeCell ref="M1:N2"/>
    <mergeCell ref="M3:N3"/>
    <mergeCell ref="M4:N4"/>
    <mergeCell ref="M5:M13"/>
    <mergeCell ref="H1:H2"/>
    <mergeCell ref="I1:I2"/>
    <mergeCell ref="J1:J2"/>
    <mergeCell ref="K1:K2"/>
    <mergeCell ref="A5:A13"/>
    <mergeCell ref="A15:B16"/>
    <mergeCell ref="C15:G15"/>
    <mergeCell ref="H15:H16"/>
    <mergeCell ref="I15:I16"/>
    <mergeCell ref="J15:J16"/>
    <mergeCell ref="A1:B2"/>
    <mergeCell ref="C1:G1"/>
    <mergeCell ref="A3:B3"/>
    <mergeCell ref="A4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opLeftCell="F1" workbookViewId="0">
      <selection activeCell="J34" sqref="J33:J34"/>
    </sheetView>
  </sheetViews>
  <sheetFormatPr baseColWidth="10" defaultRowHeight="16" x14ac:dyDescent="0.2"/>
  <cols>
    <col min="2" max="2" width="13.33203125" customWidth="1"/>
    <col min="3" max="7" width="24.1640625" bestFit="1" customWidth="1"/>
    <col min="15" max="15" width="33" bestFit="1" customWidth="1"/>
    <col min="16" max="16" width="33.1640625" bestFit="1" customWidth="1"/>
    <col min="17" max="17" width="30.83203125" bestFit="1" customWidth="1"/>
    <col min="18" max="18" width="31" bestFit="1" customWidth="1"/>
  </cols>
  <sheetData>
    <row r="1" spans="1:18" x14ac:dyDescent="0.2">
      <c r="A1" s="32"/>
      <c r="B1" s="33"/>
      <c r="C1" s="40" t="s">
        <v>0</v>
      </c>
      <c r="D1" s="39"/>
      <c r="E1" s="39"/>
      <c r="F1" s="39"/>
      <c r="G1" s="41"/>
      <c r="H1" s="1" t="s">
        <v>11</v>
      </c>
      <c r="I1" s="12" t="s">
        <v>12</v>
      </c>
      <c r="J1" s="12" t="s">
        <v>13</v>
      </c>
      <c r="K1" s="11" t="s">
        <v>14</v>
      </c>
      <c r="M1" s="1"/>
      <c r="N1" s="11"/>
      <c r="O1" s="2" t="s">
        <v>92</v>
      </c>
      <c r="P1" s="2" t="s">
        <v>90</v>
      </c>
      <c r="Q1" s="2" t="s">
        <v>91</v>
      </c>
      <c r="R1" s="3" t="s">
        <v>93</v>
      </c>
    </row>
    <row r="2" spans="1:18" ht="17" thickBot="1" x14ac:dyDescent="0.25">
      <c r="A2" s="42"/>
      <c r="B2" s="45"/>
      <c r="C2" s="28" t="s">
        <v>29</v>
      </c>
      <c r="D2" s="28" t="s">
        <v>30</v>
      </c>
      <c r="E2" s="28" t="s">
        <v>28</v>
      </c>
      <c r="F2" s="28" t="s">
        <v>31</v>
      </c>
      <c r="G2" s="28" t="s">
        <v>32</v>
      </c>
      <c r="H2" s="7"/>
      <c r="I2" s="16"/>
      <c r="J2" s="16"/>
      <c r="K2" s="13"/>
      <c r="M2" s="7"/>
      <c r="N2" s="13"/>
      <c r="O2" s="14" t="s">
        <v>107</v>
      </c>
      <c r="P2" s="14" t="s">
        <v>109</v>
      </c>
      <c r="Q2" s="14" t="s">
        <v>110</v>
      </c>
      <c r="R2" s="15" t="s">
        <v>111</v>
      </c>
    </row>
    <row r="3" spans="1:18" x14ac:dyDescent="0.2">
      <c r="A3" s="37" t="s">
        <v>22</v>
      </c>
      <c r="B3" s="38"/>
      <c r="C3" s="46">
        <v>14.6</v>
      </c>
      <c r="D3" s="46">
        <v>12.8</v>
      </c>
      <c r="E3" s="46">
        <v>12.1</v>
      </c>
      <c r="F3" s="46">
        <v>11.7</v>
      </c>
      <c r="G3" s="30">
        <v>13.2</v>
      </c>
      <c r="H3" s="18">
        <f>SUM(C3:G3)/5</f>
        <v>12.88</v>
      </c>
      <c r="I3" s="18">
        <f>SUM(SQRT(((C3-H3)^2)+((D3-H3)^2)+((E3-H3)^2)+((F3-H3)^2)+((G3-H3)^2))/5)</f>
        <v>0.45024437808816675</v>
      </c>
      <c r="J3" s="18">
        <f>SUM(H3-I3)</f>
        <v>12.429755621911834</v>
      </c>
      <c r="K3" s="19">
        <f>SUM(H3+I3)</f>
        <v>13.330244378088167</v>
      </c>
      <c r="M3" s="1" t="s">
        <v>22</v>
      </c>
      <c r="N3" s="11"/>
      <c r="O3" s="2"/>
      <c r="P3" s="2"/>
      <c r="Q3" s="2">
        <v>8.5</v>
      </c>
      <c r="R3" s="3"/>
    </row>
    <row r="4" spans="1:18" ht="17" thickBot="1" x14ac:dyDescent="0.25">
      <c r="A4" s="35" t="s">
        <v>8</v>
      </c>
      <c r="B4" s="36"/>
      <c r="C4" s="46">
        <v>48</v>
      </c>
      <c r="D4" s="46">
        <v>42</v>
      </c>
      <c r="E4" s="46">
        <v>42</v>
      </c>
      <c r="F4" s="46">
        <v>42</v>
      </c>
      <c r="G4" s="30">
        <v>48</v>
      </c>
      <c r="H4" s="18">
        <f>SUM(C4:G4)/5</f>
        <v>44.4</v>
      </c>
      <c r="I4" s="18">
        <f>SUM(SQRT(((C4-H4)^2)+((D4-H4)^2)+((E4-H4)^2)+((F4-H4)^2)+((G4-H4)^2))/5)</f>
        <v>1.3145341380123987</v>
      </c>
      <c r="J4" s="18">
        <f>SUM(H4-I4)</f>
        <v>43.085465861987601</v>
      </c>
      <c r="K4" s="19">
        <f>SUM(H4+I4)</f>
        <v>45.714534138012397</v>
      </c>
      <c r="M4" s="7" t="s">
        <v>8</v>
      </c>
      <c r="N4" s="13"/>
      <c r="O4" s="8"/>
      <c r="P4" s="8"/>
      <c r="Q4" s="8">
        <v>24</v>
      </c>
      <c r="R4" s="9"/>
    </row>
    <row r="5" spans="1:18" x14ac:dyDescent="0.2">
      <c r="A5" s="32" t="s">
        <v>9</v>
      </c>
      <c r="B5" s="27" t="s">
        <v>1</v>
      </c>
      <c r="C5" s="26">
        <v>65</v>
      </c>
      <c r="D5" s="26">
        <v>79</v>
      </c>
      <c r="E5" s="26">
        <v>74</v>
      </c>
      <c r="F5" s="26">
        <v>83</v>
      </c>
      <c r="G5" s="27">
        <v>83</v>
      </c>
      <c r="H5" s="21">
        <f>SUM(C5:G5)/5</f>
        <v>76.8</v>
      </c>
      <c r="I5" s="21">
        <f>SUM(SQRT(((C5-H5)^2)+((D5-H5)^2)+((E5-H5)^2)+((F5-H5)^2)+((G5-H5)^2))/5)</f>
        <v>3.0252272641902458</v>
      </c>
      <c r="J5" s="21">
        <f>SUM(H5-I5)</f>
        <v>73.774772735809748</v>
      </c>
      <c r="K5" s="20">
        <f>SUM(H5+I5)</f>
        <v>79.825227264190247</v>
      </c>
      <c r="M5" s="4" t="s">
        <v>9</v>
      </c>
      <c r="N5" s="19" t="s">
        <v>1</v>
      </c>
      <c r="O5" s="5"/>
      <c r="P5" s="5"/>
      <c r="Q5" s="5">
        <v>122</v>
      </c>
      <c r="R5" s="6"/>
    </row>
    <row r="6" spans="1:18" x14ac:dyDescent="0.2">
      <c r="A6" s="34"/>
      <c r="B6" s="30" t="s">
        <v>2</v>
      </c>
      <c r="C6" s="46">
        <v>99</v>
      </c>
      <c r="D6" s="46">
        <v>104</v>
      </c>
      <c r="E6" s="46">
        <v>109</v>
      </c>
      <c r="F6" s="46">
        <v>105</v>
      </c>
      <c r="G6" s="30">
        <v>92</v>
      </c>
      <c r="H6" s="18">
        <f t="shared" ref="H6:H11" si="0">SUM(C6:G6)/5</f>
        <v>101.8</v>
      </c>
      <c r="I6" s="18">
        <f>SUM(SQRT(((C6-H6)^2)+((D6-H6)^2)+((E6-H6)^2)+((F6-H6)^2)+((G6-H6)^2))/5)</f>
        <v>2.6138094804327268</v>
      </c>
      <c r="J6" s="18">
        <f t="shared" ref="J6:J13" si="1">SUM(H6-I6)</f>
        <v>99.186190519567276</v>
      </c>
      <c r="K6" s="19">
        <f t="shared" ref="K6:K13" si="2">SUM(H6+I6)</f>
        <v>104.41380948043272</v>
      </c>
      <c r="M6" s="4"/>
      <c r="N6" s="19" t="s">
        <v>2</v>
      </c>
      <c r="O6" s="5"/>
      <c r="P6" s="5"/>
      <c r="Q6" s="5">
        <v>172</v>
      </c>
      <c r="R6" s="6"/>
    </row>
    <row r="7" spans="1:18" x14ac:dyDescent="0.2">
      <c r="A7" s="34"/>
      <c r="B7" s="30" t="s">
        <v>3</v>
      </c>
      <c r="C7" s="46">
        <v>126</v>
      </c>
      <c r="D7" s="46">
        <v>109</v>
      </c>
      <c r="E7" s="46">
        <v>141</v>
      </c>
      <c r="F7" s="46">
        <v>122</v>
      </c>
      <c r="G7" s="30">
        <v>129</v>
      </c>
      <c r="H7" s="18">
        <f t="shared" si="0"/>
        <v>125.4</v>
      </c>
      <c r="I7" s="18">
        <f>SUM(SQRT(((C7-H7)^2)+((D7-H7)^2)+((E7-H7)^2)+((F7-H7)^2)+((G7-H7)^2))/5)</f>
        <v>4.6355150738618036</v>
      </c>
      <c r="J7" s="18">
        <f t="shared" si="1"/>
        <v>120.76448492613821</v>
      </c>
      <c r="K7" s="19">
        <f t="shared" si="2"/>
        <v>130.0355150738618</v>
      </c>
      <c r="M7" s="4"/>
      <c r="N7" s="19" t="s">
        <v>3</v>
      </c>
      <c r="O7" s="5"/>
      <c r="P7" s="5"/>
      <c r="Q7" s="5">
        <v>239</v>
      </c>
      <c r="R7" s="6"/>
    </row>
    <row r="8" spans="1:18" x14ac:dyDescent="0.2">
      <c r="A8" s="34"/>
      <c r="B8" s="30" t="s">
        <v>4</v>
      </c>
      <c r="C8" s="46">
        <v>147</v>
      </c>
      <c r="D8" s="46">
        <v>135</v>
      </c>
      <c r="E8" s="46">
        <v>143</v>
      </c>
      <c r="F8" s="46">
        <v>139</v>
      </c>
      <c r="G8" s="30">
        <v>151</v>
      </c>
      <c r="H8" s="18">
        <f t="shared" si="0"/>
        <v>143</v>
      </c>
      <c r="I8" s="18">
        <f>SUM(SQRT(((C8-H8)^2)+((D8-H8)^2)+((E8-H8)^2)+((F8-H8)^2)+((G8-H8)^2))/5)</f>
        <v>2.5298221281347035</v>
      </c>
      <c r="J8" s="18">
        <f t="shared" si="1"/>
        <v>140.4701778718653</v>
      </c>
      <c r="K8" s="19">
        <f t="shared" si="2"/>
        <v>145.5298221281347</v>
      </c>
      <c r="M8" s="4"/>
      <c r="N8" s="19" t="s">
        <v>4</v>
      </c>
      <c r="O8" s="5"/>
      <c r="P8" s="5"/>
      <c r="Q8" s="5">
        <v>314</v>
      </c>
      <c r="R8" s="6"/>
    </row>
    <row r="9" spans="1:18" x14ac:dyDescent="0.2">
      <c r="A9" s="34"/>
      <c r="B9" s="30" t="s">
        <v>5</v>
      </c>
      <c r="C9" s="46">
        <v>171</v>
      </c>
      <c r="D9" s="46">
        <v>157</v>
      </c>
      <c r="E9" s="46">
        <v>166</v>
      </c>
      <c r="F9" s="46">
        <v>164</v>
      </c>
      <c r="G9" s="30">
        <v>176</v>
      </c>
      <c r="H9" s="18">
        <f t="shared" si="0"/>
        <v>166.8</v>
      </c>
      <c r="I9" s="18">
        <f>SUM(SQRT(((C9-H9)^2)+((D9-H9)^2)+((E9-H9)^2)+((F9-H9)^2)+((G9-H9)^2))/5)</f>
        <v>2.8761084819596077</v>
      </c>
      <c r="J9" s="18">
        <f t="shared" si="1"/>
        <v>163.92389151804039</v>
      </c>
      <c r="K9" s="19">
        <f t="shared" si="2"/>
        <v>169.67610848195963</v>
      </c>
      <c r="M9" s="4"/>
      <c r="N9" s="19" t="s">
        <v>5</v>
      </c>
      <c r="O9" s="5"/>
      <c r="P9" s="5"/>
      <c r="Q9" s="5" t="s">
        <v>17</v>
      </c>
      <c r="R9" s="6"/>
    </row>
    <row r="10" spans="1:18" x14ac:dyDescent="0.2">
      <c r="A10" s="34"/>
      <c r="B10" s="30" t="s">
        <v>6</v>
      </c>
      <c r="C10" s="46">
        <v>261</v>
      </c>
      <c r="D10" s="46">
        <v>215</v>
      </c>
      <c r="E10" s="46">
        <v>211</v>
      </c>
      <c r="F10" s="46">
        <v>222</v>
      </c>
      <c r="G10" s="30">
        <v>195</v>
      </c>
      <c r="H10" s="18">
        <f t="shared" si="0"/>
        <v>220.8</v>
      </c>
      <c r="I10" s="18">
        <f>SUM(SQRT(((C10-H10)^2)+((D10-H10)^2)+((E10-H10)^2)+((F10-H10)^2)+((G10-H10)^2))/5)</f>
        <v>9.8240521171255999</v>
      </c>
      <c r="J10" s="18">
        <f t="shared" si="1"/>
        <v>210.97594788287441</v>
      </c>
      <c r="K10" s="19">
        <f t="shared" si="2"/>
        <v>230.62405211712561</v>
      </c>
      <c r="M10" s="4"/>
      <c r="N10" s="19" t="s">
        <v>6</v>
      </c>
      <c r="O10" s="5"/>
      <c r="P10" s="5"/>
      <c r="Q10" s="5" t="s">
        <v>17</v>
      </c>
      <c r="R10" s="6"/>
    </row>
    <row r="11" spans="1:18" x14ac:dyDescent="0.2">
      <c r="A11" s="34"/>
      <c r="B11" s="30" t="s">
        <v>7</v>
      </c>
      <c r="C11" s="46">
        <v>265</v>
      </c>
      <c r="D11" s="46">
        <v>222</v>
      </c>
      <c r="E11" s="46">
        <v>231</v>
      </c>
      <c r="F11" s="46">
        <v>252</v>
      </c>
      <c r="G11" s="30">
        <v>209</v>
      </c>
      <c r="H11" s="18">
        <f t="shared" si="0"/>
        <v>235.8</v>
      </c>
      <c r="I11" s="18">
        <f>SUM(SQRT(((C11-H11)^2)+((D11-H11)^2)+((E11-H11)^2)+((F11-H11)^2)+((G11-H11)^2))/5)</f>
        <v>9.0483147602191654</v>
      </c>
      <c r="J11" s="18">
        <f t="shared" si="1"/>
        <v>226.75168523978084</v>
      </c>
      <c r="K11" s="19">
        <f t="shared" si="2"/>
        <v>244.84831476021918</v>
      </c>
      <c r="M11" s="4"/>
      <c r="N11" s="19" t="s">
        <v>7</v>
      </c>
      <c r="O11" s="5"/>
      <c r="P11" s="5"/>
      <c r="Q11" s="5" t="s">
        <v>17</v>
      </c>
      <c r="R11" s="6"/>
    </row>
    <row r="12" spans="1:18" x14ac:dyDescent="0.2">
      <c r="A12" s="34"/>
      <c r="B12" s="30" t="s">
        <v>16</v>
      </c>
      <c r="C12" s="46">
        <v>285</v>
      </c>
      <c r="D12" s="46" t="s">
        <v>17</v>
      </c>
      <c r="E12" s="46" t="s">
        <v>17</v>
      </c>
      <c r="F12" s="46" t="s">
        <v>17</v>
      </c>
      <c r="G12" s="30">
        <v>222</v>
      </c>
      <c r="H12" s="18">
        <f>SUM((C12):(G12))/2</f>
        <v>253.5</v>
      </c>
      <c r="I12" s="18">
        <f>SUM(SQRT(((C12-H12)^2)+((G12-H12)^2))/2)</f>
        <v>22.273863607376246</v>
      </c>
      <c r="J12" s="18">
        <f t="shared" ref="J12:J13" si="3">SUM(H12-I12)</f>
        <v>231.22613639262374</v>
      </c>
      <c r="K12" s="19">
        <f t="shared" ref="K12:K13" si="4">SUM(H12+I12)</f>
        <v>275.77386360737626</v>
      </c>
      <c r="M12" s="4"/>
      <c r="N12" s="19" t="s">
        <v>16</v>
      </c>
      <c r="O12" s="5"/>
      <c r="P12" s="5"/>
      <c r="Q12" s="5" t="s">
        <v>17</v>
      </c>
      <c r="R12" s="6"/>
    </row>
    <row r="13" spans="1:18" ht="17" thickBot="1" x14ac:dyDescent="0.25">
      <c r="A13" s="35"/>
      <c r="B13" s="29" t="s">
        <v>20</v>
      </c>
      <c r="C13" s="28" t="s">
        <v>17</v>
      </c>
      <c r="D13" s="28" t="s">
        <v>17</v>
      </c>
      <c r="E13" s="28" t="s">
        <v>17</v>
      </c>
      <c r="F13" s="28" t="s">
        <v>17</v>
      </c>
      <c r="G13" s="29" t="s">
        <v>17</v>
      </c>
      <c r="H13" s="14">
        <f>SUM(C13:G13)</f>
        <v>0</v>
      </c>
      <c r="I13" s="14" t="e">
        <f t="shared" ref="I12:I13" si="5">SUM(SQRT(((C13-H13)^2)+((D13-H13)^2)+((E13-H13)^2)+((F13-H13)^2)+((G13-H13)^2))/5)</f>
        <v>#VALUE!</v>
      </c>
      <c r="J13" s="14" t="e">
        <f t="shared" si="3"/>
        <v>#VALUE!</v>
      </c>
      <c r="K13" s="15" t="e">
        <f t="shared" si="4"/>
        <v>#VALUE!</v>
      </c>
      <c r="M13" s="7"/>
      <c r="N13" s="15" t="s">
        <v>20</v>
      </c>
      <c r="O13" s="8"/>
      <c r="P13" s="8"/>
      <c r="Q13" s="8" t="s">
        <v>17</v>
      </c>
      <c r="R13" s="9"/>
    </row>
    <row r="14" spans="1:18" ht="17" thickBot="1" x14ac:dyDescent="0.25"/>
    <row r="15" spans="1:18" x14ac:dyDescent="0.2">
      <c r="A15" s="32"/>
      <c r="B15" s="33"/>
      <c r="C15" s="40" t="s">
        <v>0</v>
      </c>
      <c r="D15" s="39"/>
      <c r="E15" s="39"/>
      <c r="F15" s="39"/>
      <c r="G15" s="41"/>
      <c r="H15" s="1" t="s">
        <v>11</v>
      </c>
      <c r="I15" s="12" t="s">
        <v>12</v>
      </c>
      <c r="J15" s="12" t="s">
        <v>13</v>
      </c>
      <c r="K15" s="11" t="s">
        <v>14</v>
      </c>
    </row>
    <row r="16" spans="1:18" ht="17" thickBot="1" x14ac:dyDescent="0.25">
      <c r="A16" s="42"/>
      <c r="B16" s="45"/>
      <c r="C16" s="28" t="s">
        <v>45</v>
      </c>
      <c r="D16" s="28" t="s">
        <v>62</v>
      </c>
      <c r="E16" s="28"/>
      <c r="F16" s="28"/>
      <c r="G16" s="28"/>
      <c r="H16" s="7"/>
      <c r="I16" s="16"/>
      <c r="J16" s="16"/>
      <c r="K16" s="13"/>
    </row>
    <row r="17" spans="1:11" x14ac:dyDescent="0.2">
      <c r="A17" s="37" t="s">
        <v>22</v>
      </c>
      <c r="B17" s="38"/>
      <c r="C17" s="46">
        <v>12.2</v>
      </c>
      <c r="D17" s="46">
        <v>12.6</v>
      </c>
      <c r="E17" s="46"/>
      <c r="F17" s="46"/>
      <c r="G17" s="30"/>
      <c r="H17" s="18">
        <f>SUM(C17:G17)/2</f>
        <v>12.399999999999999</v>
      </c>
      <c r="I17" s="18">
        <f>SUM(SQRT(((C17-H17)^2)+((D17-H17)^2))/2)</f>
        <v>0.14142135623730964</v>
      </c>
      <c r="J17" s="18">
        <f>SUM(H17-I17)</f>
        <v>12.258578643762689</v>
      </c>
      <c r="K17" s="19">
        <f>SUM(H17+I17)</f>
        <v>12.541421356237308</v>
      </c>
    </row>
    <row r="18" spans="1:11" ht="17" thickBot="1" x14ac:dyDescent="0.25">
      <c r="A18" s="34" t="s">
        <v>8</v>
      </c>
      <c r="B18" s="49"/>
      <c r="C18" s="46">
        <v>37</v>
      </c>
      <c r="D18" s="46">
        <v>34</v>
      </c>
      <c r="E18" s="46"/>
      <c r="F18" s="46"/>
      <c r="G18" s="30"/>
      <c r="H18" s="18">
        <f t="shared" ref="H18:H55" si="6">SUM(C18:G18)/2</f>
        <v>35.5</v>
      </c>
      <c r="I18" s="18">
        <f t="shared" ref="I18:I55" si="7">SUM(SQRT(((C18-H18)^2)+((D18-H18)^2))/2)</f>
        <v>1.0606601717798212</v>
      </c>
      <c r="J18" s="18">
        <f t="shared" ref="J18:J55" si="8">SUM(H18-I18)</f>
        <v>34.439339828220177</v>
      </c>
      <c r="K18" s="19">
        <f t="shared" ref="K18:K55" si="9">SUM(H18+I18)</f>
        <v>36.560660171779823</v>
      </c>
    </row>
    <row r="19" spans="1:11" x14ac:dyDescent="0.2">
      <c r="A19" s="32" t="s">
        <v>9</v>
      </c>
      <c r="B19" s="27" t="s">
        <v>1</v>
      </c>
      <c r="C19" s="26">
        <v>42</v>
      </c>
      <c r="D19" s="26">
        <v>25</v>
      </c>
      <c r="E19" s="26"/>
      <c r="F19" s="26"/>
      <c r="G19" s="26"/>
      <c r="H19" s="18">
        <f t="shared" si="6"/>
        <v>33.5</v>
      </c>
      <c r="I19" s="18">
        <f t="shared" si="7"/>
        <v>6.0104076400856536</v>
      </c>
      <c r="J19" s="18">
        <f t="shared" si="8"/>
        <v>27.489592359914347</v>
      </c>
      <c r="K19" s="19">
        <f t="shared" si="9"/>
        <v>39.510407640085653</v>
      </c>
    </row>
    <row r="20" spans="1:11" x14ac:dyDescent="0.2">
      <c r="A20" s="34"/>
      <c r="B20" s="30" t="s">
        <v>2</v>
      </c>
      <c r="C20" s="46">
        <v>52</v>
      </c>
      <c r="D20" s="46">
        <v>36</v>
      </c>
      <c r="E20" s="46"/>
      <c r="F20" s="46"/>
      <c r="G20" s="46"/>
      <c r="H20" s="18">
        <f t="shared" si="6"/>
        <v>44</v>
      </c>
      <c r="I20" s="18">
        <f t="shared" si="7"/>
        <v>5.6568542494923806</v>
      </c>
      <c r="J20" s="18">
        <f t="shared" si="8"/>
        <v>38.343145750507617</v>
      </c>
      <c r="K20" s="19">
        <f t="shared" si="9"/>
        <v>49.656854249492383</v>
      </c>
    </row>
    <row r="21" spans="1:11" x14ac:dyDescent="0.2">
      <c r="A21" s="34"/>
      <c r="B21" s="30" t="s">
        <v>3</v>
      </c>
      <c r="C21" s="46">
        <v>56</v>
      </c>
      <c r="D21" s="46">
        <v>42</v>
      </c>
      <c r="E21" s="46"/>
      <c r="F21" s="46"/>
      <c r="G21" s="46"/>
      <c r="H21" s="18">
        <f t="shared" si="6"/>
        <v>49</v>
      </c>
      <c r="I21" s="18">
        <f t="shared" si="7"/>
        <v>4.9497474683058327</v>
      </c>
      <c r="J21" s="18">
        <f t="shared" si="8"/>
        <v>44.05025253169417</v>
      </c>
      <c r="K21" s="19">
        <f t="shared" si="9"/>
        <v>53.94974746830583</v>
      </c>
    </row>
    <row r="22" spans="1:11" x14ac:dyDescent="0.2">
      <c r="A22" s="34"/>
      <c r="B22" s="30" t="s">
        <v>4</v>
      </c>
      <c r="C22" s="46">
        <v>64</v>
      </c>
      <c r="D22" s="46">
        <v>49</v>
      </c>
      <c r="E22" s="46"/>
      <c r="F22" s="46"/>
      <c r="G22" s="46"/>
      <c r="H22" s="18">
        <f t="shared" si="6"/>
        <v>56.5</v>
      </c>
      <c r="I22" s="18">
        <f t="shared" si="7"/>
        <v>5.3033008588991066</v>
      </c>
      <c r="J22" s="18">
        <f t="shared" si="8"/>
        <v>51.196699141100893</v>
      </c>
      <c r="K22" s="19">
        <f t="shared" si="9"/>
        <v>61.803300858899107</v>
      </c>
    </row>
    <row r="23" spans="1:11" x14ac:dyDescent="0.2">
      <c r="A23" s="34"/>
      <c r="B23" s="30" t="s">
        <v>5</v>
      </c>
      <c r="C23" s="46">
        <v>69</v>
      </c>
      <c r="D23" s="46">
        <v>58</v>
      </c>
      <c r="E23" s="46"/>
      <c r="F23" s="46"/>
      <c r="G23" s="46"/>
      <c r="H23" s="18">
        <f t="shared" si="6"/>
        <v>63.5</v>
      </c>
      <c r="I23" s="18">
        <f t="shared" si="7"/>
        <v>3.8890872965260113</v>
      </c>
      <c r="J23" s="18">
        <f t="shared" si="8"/>
        <v>59.610912703473986</v>
      </c>
      <c r="K23" s="19">
        <f t="shared" si="9"/>
        <v>67.389087296526014</v>
      </c>
    </row>
    <row r="24" spans="1:11" x14ac:dyDescent="0.2">
      <c r="A24" s="34"/>
      <c r="B24" s="30" t="s">
        <v>6</v>
      </c>
      <c r="C24" s="46">
        <v>70</v>
      </c>
      <c r="D24" s="46">
        <v>61</v>
      </c>
      <c r="E24" s="46"/>
      <c r="F24" s="46"/>
      <c r="G24" s="46"/>
      <c r="H24" s="18">
        <f t="shared" si="6"/>
        <v>65.5</v>
      </c>
      <c r="I24" s="18">
        <f t="shared" si="7"/>
        <v>3.1819805153394638</v>
      </c>
      <c r="J24" s="18">
        <f t="shared" si="8"/>
        <v>62.318019484660539</v>
      </c>
      <c r="K24" s="19">
        <f t="shared" si="9"/>
        <v>68.681980515339461</v>
      </c>
    </row>
    <row r="25" spans="1:11" x14ac:dyDescent="0.2">
      <c r="A25" s="34"/>
      <c r="B25" s="30" t="s">
        <v>7</v>
      </c>
      <c r="C25" s="46">
        <v>71</v>
      </c>
      <c r="D25" s="46">
        <v>64</v>
      </c>
      <c r="E25" s="46"/>
      <c r="F25" s="46"/>
      <c r="G25" s="46"/>
      <c r="H25" s="18">
        <f t="shared" si="6"/>
        <v>67.5</v>
      </c>
      <c r="I25" s="18">
        <f>SUM(SQRT(((C25-H25)^2)+((D25-H25)^2))/2)</f>
        <v>2.4748737341529163</v>
      </c>
      <c r="J25" s="18">
        <f t="shared" si="8"/>
        <v>65.025126265847078</v>
      </c>
      <c r="K25" s="19">
        <f t="shared" si="9"/>
        <v>69.974873734152922</v>
      </c>
    </row>
    <row r="26" spans="1:11" x14ac:dyDescent="0.2">
      <c r="A26" s="34"/>
      <c r="B26" s="30" t="s">
        <v>16</v>
      </c>
      <c r="C26" s="46">
        <v>73</v>
      </c>
      <c r="D26" s="46">
        <v>64</v>
      </c>
      <c r="E26" s="46"/>
      <c r="F26" s="46"/>
      <c r="G26" s="46"/>
      <c r="H26" s="18">
        <f t="shared" si="6"/>
        <v>68.5</v>
      </c>
      <c r="I26" s="18">
        <f t="shared" si="7"/>
        <v>3.1819805153394638</v>
      </c>
      <c r="J26" s="18">
        <f t="shared" si="8"/>
        <v>65.318019484660539</v>
      </c>
      <c r="K26" s="19">
        <f t="shared" si="9"/>
        <v>71.681980515339461</v>
      </c>
    </row>
    <row r="27" spans="1:11" ht="17" thickBot="1" x14ac:dyDescent="0.25">
      <c r="A27" s="34"/>
      <c r="B27" s="30" t="s">
        <v>20</v>
      </c>
      <c r="C27" s="28">
        <v>75</v>
      </c>
      <c r="D27" s="28">
        <v>63</v>
      </c>
      <c r="E27" s="28"/>
      <c r="F27" s="28"/>
      <c r="G27" s="28"/>
      <c r="H27" s="18">
        <f t="shared" si="6"/>
        <v>69</v>
      </c>
      <c r="I27" s="18">
        <f t="shared" si="7"/>
        <v>4.2426406871192848</v>
      </c>
      <c r="J27" s="18">
        <f t="shared" si="8"/>
        <v>64.757359312880709</v>
      </c>
      <c r="K27" s="19">
        <f t="shared" si="9"/>
        <v>73.242640687119291</v>
      </c>
    </row>
    <row r="28" spans="1:11" x14ac:dyDescent="0.2">
      <c r="A28" s="34"/>
      <c r="B28" s="30" t="s">
        <v>46</v>
      </c>
      <c r="C28" s="48">
        <v>80</v>
      </c>
      <c r="D28" s="48">
        <v>67</v>
      </c>
      <c r="H28" s="18">
        <f t="shared" si="6"/>
        <v>73.5</v>
      </c>
      <c r="I28" s="18">
        <f t="shared" si="7"/>
        <v>4.5961940777125587</v>
      </c>
      <c r="J28" s="18">
        <f t="shared" si="8"/>
        <v>68.903805922287447</v>
      </c>
      <c r="K28" s="19">
        <f t="shared" si="9"/>
        <v>78.096194077712553</v>
      </c>
    </row>
    <row r="29" spans="1:11" x14ac:dyDescent="0.2">
      <c r="A29" s="34"/>
      <c r="B29" s="30" t="s">
        <v>47</v>
      </c>
      <c r="C29" s="48">
        <v>82</v>
      </c>
      <c r="D29" s="48">
        <v>70</v>
      </c>
      <c r="H29" s="18">
        <f t="shared" si="6"/>
        <v>76</v>
      </c>
      <c r="I29" s="18">
        <f t="shared" si="7"/>
        <v>4.2426406871192848</v>
      </c>
      <c r="J29" s="18">
        <f t="shared" si="8"/>
        <v>71.757359312880709</v>
      </c>
      <c r="K29" s="19">
        <f t="shared" si="9"/>
        <v>80.242640687119291</v>
      </c>
    </row>
    <row r="30" spans="1:11" x14ac:dyDescent="0.2">
      <c r="A30" s="34"/>
      <c r="B30" s="30" t="s">
        <v>48</v>
      </c>
      <c r="C30" s="48">
        <v>86</v>
      </c>
      <c r="D30" s="48">
        <v>71</v>
      </c>
      <c r="H30" s="18">
        <f t="shared" si="6"/>
        <v>78.5</v>
      </c>
      <c r="I30" s="18">
        <f t="shared" si="7"/>
        <v>5.3033008588991066</v>
      </c>
      <c r="J30" s="18">
        <f t="shared" si="8"/>
        <v>73.196699141100893</v>
      </c>
      <c r="K30" s="19">
        <f t="shared" si="9"/>
        <v>83.803300858899107</v>
      </c>
    </row>
    <row r="31" spans="1:11" x14ac:dyDescent="0.2">
      <c r="A31" s="34"/>
      <c r="B31" s="30" t="s">
        <v>49</v>
      </c>
      <c r="C31" s="48">
        <v>97</v>
      </c>
      <c r="D31" s="48">
        <v>78</v>
      </c>
      <c r="H31" s="18">
        <f t="shared" si="6"/>
        <v>87.5</v>
      </c>
      <c r="I31" s="18">
        <f t="shared" si="7"/>
        <v>6.7175144212722016</v>
      </c>
      <c r="J31" s="18">
        <f t="shared" si="8"/>
        <v>80.782485578727801</v>
      </c>
      <c r="K31" s="19">
        <f t="shared" si="9"/>
        <v>94.217514421272199</v>
      </c>
    </row>
    <row r="32" spans="1:11" x14ac:dyDescent="0.2">
      <c r="A32" s="34"/>
      <c r="B32" s="30" t="s">
        <v>50</v>
      </c>
      <c r="C32" s="48">
        <v>99</v>
      </c>
      <c r="D32" s="48">
        <v>77</v>
      </c>
      <c r="H32" s="18">
        <f t="shared" si="6"/>
        <v>88</v>
      </c>
      <c r="I32" s="18">
        <f t="shared" si="7"/>
        <v>7.7781745930520225</v>
      </c>
      <c r="J32" s="18">
        <f t="shared" si="8"/>
        <v>80.221825406947971</v>
      </c>
      <c r="K32" s="19">
        <f t="shared" si="9"/>
        <v>95.778174593052029</v>
      </c>
    </row>
    <row r="33" spans="1:11" x14ac:dyDescent="0.2">
      <c r="A33" s="34"/>
      <c r="B33" s="30" t="s">
        <v>51</v>
      </c>
      <c r="C33" s="48">
        <v>100</v>
      </c>
      <c r="D33" s="48">
        <v>83</v>
      </c>
      <c r="H33" s="18">
        <f t="shared" si="6"/>
        <v>91.5</v>
      </c>
      <c r="I33" s="18">
        <f t="shared" si="7"/>
        <v>6.0104076400856536</v>
      </c>
      <c r="J33" s="18">
        <f t="shared" si="8"/>
        <v>85.48959235991434</v>
      </c>
      <c r="K33" s="19">
        <f t="shared" si="9"/>
        <v>97.51040764008566</v>
      </c>
    </row>
    <row r="34" spans="1:11" x14ac:dyDescent="0.2">
      <c r="A34" s="34"/>
      <c r="B34" s="30" t="s">
        <v>52</v>
      </c>
      <c r="C34" s="48">
        <v>103</v>
      </c>
      <c r="D34" s="48">
        <v>77</v>
      </c>
      <c r="H34" s="18">
        <f t="shared" si="6"/>
        <v>90</v>
      </c>
      <c r="I34" s="18">
        <f t="shared" si="7"/>
        <v>9.1923881554251174</v>
      </c>
      <c r="J34" s="18">
        <f t="shared" si="8"/>
        <v>80.807611844574879</v>
      </c>
      <c r="K34" s="19">
        <f t="shared" si="9"/>
        <v>99.192388155425121</v>
      </c>
    </row>
    <row r="35" spans="1:11" x14ac:dyDescent="0.2">
      <c r="A35" s="34"/>
      <c r="B35" s="30" t="s">
        <v>53</v>
      </c>
      <c r="C35" s="48">
        <v>116</v>
      </c>
      <c r="D35" s="48">
        <v>75</v>
      </c>
      <c r="H35" s="18">
        <f t="shared" si="6"/>
        <v>95.5</v>
      </c>
      <c r="I35" s="18">
        <f t="shared" si="7"/>
        <v>14.495689014324224</v>
      </c>
      <c r="J35" s="18">
        <f t="shared" si="8"/>
        <v>81.004310985675772</v>
      </c>
      <c r="K35" s="19">
        <f t="shared" si="9"/>
        <v>109.99568901432423</v>
      </c>
    </row>
    <row r="36" spans="1:11" x14ac:dyDescent="0.2">
      <c r="A36" s="34"/>
      <c r="B36" s="30" t="s">
        <v>54</v>
      </c>
      <c r="C36" s="48">
        <v>120</v>
      </c>
      <c r="D36" s="48">
        <v>88</v>
      </c>
      <c r="H36" s="18">
        <f t="shared" si="6"/>
        <v>104</v>
      </c>
      <c r="I36" s="18">
        <f t="shared" si="7"/>
        <v>11.313708498984761</v>
      </c>
      <c r="J36" s="18">
        <f t="shared" si="8"/>
        <v>92.686291501015234</v>
      </c>
      <c r="K36" s="19">
        <f t="shared" si="9"/>
        <v>115.31370849898477</v>
      </c>
    </row>
    <row r="37" spans="1:11" x14ac:dyDescent="0.2">
      <c r="A37" s="34"/>
      <c r="B37" s="30" t="s">
        <v>55</v>
      </c>
      <c r="C37" s="48">
        <v>121</v>
      </c>
      <c r="D37" s="48">
        <v>92</v>
      </c>
      <c r="H37" s="18">
        <f t="shared" si="6"/>
        <v>106.5</v>
      </c>
      <c r="I37" s="18">
        <f t="shared" si="7"/>
        <v>10.253048327204938</v>
      </c>
      <c r="J37" s="18">
        <f t="shared" si="8"/>
        <v>96.246951672795063</v>
      </c>
      <c r="K37" s="19">
        <f t="shared" si="9"/>
        <v>116.75304832720494</v>
      </c>
    </row>
    <row r="38" spans="1:11" x14ac:dyDescent="0.2">
      <c r="A38" s="34"/>
      <c r="B38" s="30" t="s">
        <v>56</v>
      </c>
      <c r="C38" s="48">
        <v>126</v>
      </c>
      <c r="D38" s="48">
        <v>94</v>
      </c>
      <c r="H38" s="18">
        <f t="shared" si="6"/>
        <v>110</v>
      </c>
      <c r="I38" s="18">
        <f t="shared" si="7"/>
        <v>11.313708498984761</v>
      </c>
      <c r="J38" s="18">
        <f t="shared" si="8"/>
        <v>98.686291501015234</v>
      </c>
      <c r="K38" s="19">
        <f t="shared" si="9"/>
        <v>121.31370849898477</v>
      </c>
    </row>
    <row r="39" spans="1:11" x14ac:dyDescent="0.2">
      <c r="A39" s="34"/>
      <c r="B39" s="30" t="s">
        <v>57</v>
      </c>
      <c r="C39" s="48">
        <v>137</v>
      </c>
      <c r="D39" s="48">
        <v>98</v>
      </c>
      <c r="H39" s="18">
        <f t="shared" si="6"/>
        <v>117.5</v>
      </c>
      <c r="I39" s="18">
        <f t="shared" si="7"/>
        <v>13.788582233137676</v>
      </c>
      <c r="J39" s="18">
        <f t="shared" si="8"/>
        <v>103.71141776686233</v>
      </c>
      <c r="K39" s="19">
        <f t="shared" si="9"/>
        <v>131.28858223313767</v>
      </c>
    </row>
    <row r="40" spans="1:11" x14ac:dyDescent="0.2">
      <c r="A40" s="34"/>
      <c r="B40" s="30" t="s">
        <v>58</v>
      </c>
      <c r="C40" s="48">
        <v>145</v>
      </c>
      <c r="D40" s="48">
        <v>116</v>
      </c>
      <c r="H40" s="18">
        <f t="shared" si="6"/>
        <v>130.5</v>
      </c>
      <c r="I40" s="18">
        <f t="shared" si="7"/>
        <v>10.253048327204938</v>
      </c>
      <c r="J40" s="18">
        <f t="shared" si="8"/>
        <v>120.24695167279506</v>
      </c>
      <c r="K40" s="19">
        <f t="shared" si="9"/>
        <v>140.75304832720494</v>
      </c>
    </row>
    <row r="41" spans="1:11" x14ac:dyDescent="0.2">
      <c r="A41" s="34"/>
      <c r="B41" s="30" t="s">
        <v>59</v>
      </c>
      <c r="C41" s="48">
        <v>152</v>
      </c>
      <c r="D41" s="48">
        <v>119</v>
      </c>
      <c r="H41" s="18">
        <f t="shared" si="6"/>
        <v>135.5</v>
      </c>
      <c r="I41" s="18">
        <f t="shared" si="7"/>
        <v>11.667261889578034</v>
      </c>
      <c r="J41" s="18">
        <f t="shared" si="8"/>
        <v>123.83273811042197</v>
      </c>
      <c r="K41" s="19">
        <f t="shared" si="9"/>
        <v>147.16726188957804</v>
      </c>
    </row>
    <row r="42" spans="1:11" x14ac:dyDescent="0.2">
      <c r="A42" s="34"/>
      <c r="B42" s="30" t="s">
        <v>60</v>
      </c>
      <c r="C42" s="48">
        <v>168</v>
      </c>
      <c r="D42" s="48">
        <v>124</v>
      </c>
      <c r="H42" s="18">
        <f t="shared" si="6"/>
        <v>146</v>
      </c>
      <c r="I42" s="18">
        <f t="shared" si="7"/>
        <v>15.556349186104045</v>
      </c>
      <c r="J42" s="18">
        <f t="shared" si="8"/>
        <v>130.44365081389594</v>
      </c>
      <c r="K42" s="19">
        <f t="shared" si="9"/>
        <v>161.55634918610406</v>
      </c>
    </row>
    <row r="43" spans="1:11" x14ac:dyDescent="0.2">
      <c r="A43" s="34"/>
      <c r="B43" s="30" t="s">
        <v>61</v>
      </c>
      <c r="C43" s="48">
        <v>180</v>
      </c>
      <c r="D43" s="48">
        <v>136</v>
      </c>
      <c r="H43" s="18">
        <f t="shared" si="6"/>
        <v>158</v>
      </c>
      <c r="I43" s="18">
        <f t="shared" si="7"/>
        <v>15.556349186104045</v>
      </c>
      <c r="J43" s="18">
        <f t="shared" si="8"/>
        <v>142.44365081389594</v>
      </c>
      <c r="K43" s="19">
        <f t="shared" si="9"/>
        <v>173.55634918610406</v>
      </c>
    </row>
    <row r="44" spans="1:11" x14ac:dyDescent="0.2">
      <c r="A44" s="31"/>
      <c r="B44" s="30" t="s">
        <v>63</v>
      </c>
      <c r="C44" s="48">
        <v>176</v>
      </c>
      <c r="D44" s="48">
        <v>142</v>
      </c>
      <c r="H44" s="18">
        <f t="shared" si="6"/>
        <v>159</v>
      </c>
      <c r="I44" s="18">
        <f t="shared" si="7"/>
        <v>12.020815280171307</v>
      </c>
      <c r="J44" s="18">
        <f t="shared" si="8"/>
        <v>146.97918471982868</v>
      </c>
      <c r="K44" s="19">
        <f t="shared" si="9"/>
        <v>171.02081528017132</v>
      </c>
    </row>
    <row r="45" spans="1:11" x14ac:dyDescent="0.2">
      <c r="A45" s="31"/>
      <c r="B45" s="30" t="s">
        <v>64</v>
      </c>
      <c r="C45" s="48">
        <v>185</v>
      </c>
      <c r="D45" s="48">
        <v>145</v>
      </c>
      <c r="H45" s="18">
        <f t="shared" si="6"/>
        <v>165</v>
      </c>
      <c r="I45" s="18">
        <f t="shared" si="7"/>
        <v>14.142135623730951</v>
      </c>
      <c r="J45" s="18">
        <f t="shared" si="8"/>
        <v>150.85786437626905</v>
      </c>
      <c r="K45" s="19">
        <f t="shared" si="9"/>
        <v>179.14213562373095</v>
      </c>
    </row>
    <row r="46" spans="1:11" x14ac:dyDescent="0.2">
      <c r="A46" s="31"/>
      <c r="B46" s="30" t="s">
        <v>65</v>
      </c>
      <c r="C46" s="48">
        <v>186</v>
      </c>
      <c r="D46" s="48">
        <v>150</v>
      </c>
      <c r="H46" s="18">
        <f t="shared" si="6"/>
        <v>168</v>
      </c>
      <c r="I46" s="18">
        <f t="shared" si="7"/>
        <v>12.727922061357855</v>
      </c>
      <c r="J46" s="18">
        <f t="shared" si="8"/>
        <v>155.27207793864216</v>
      </c>
      <c r="K46" s="19">
        <f t="shared" si="9"/>
        <v>180.72792206135784</v>
      </c>
    </row>
    <row r="47" spans="1:11" x14ac:dyDescent="0.2">
      <c r="A47" s="31"/>
      <c r="B47" s="30" t="s">
        <v>66</v>
      </c>
      <c r="C47" s="48">
        <v>179</v>
      </c>
      <c r="D47" s="48">
        <v>155</v>
      </c>
      <c r="H47" s="18">
        <f t="shared" si="6"/>
        <v>167</v>
      </c>
      <c r="I47" s="18">
        <f t="shared" si="7"/>
        <v>8.4852813742385695</v>
      </c>
      <c r="J47" s="18">
        <f t="shared" si="8"/>
        <v>158.51471862576142</v>
      </c>
      <c r="K47" s="19">
        <f t="shared" si="9"/>
        <v>175.48528137423858</v>
      </c>
    </row>
    <row r="48" spans="1:11" x14ac:dyDescent="0.2">
      <c r="A48" s="31"/>
      <c r="B48" s="30" t="s">
        <v>67</v>
      </c>
      <c r="C48" s="48">
        <v>172</v>
      </c>
      <c r="D48" s="48">
        <v>156</v>
      </c>
      <c r="H48" s="18">
        <f t="shared" si="6"/>
        <v>164</v>
      </c>
      <c r="I48" s="18">
        <f t="shared" si="7"/>
        <v>5.6568542494923806</v>
      </c>
      <c r="J48" s="18">
        <f t="shared" si="8"/>
        <v>158.34314575050763</v>
      </c>
      <c r="K48" s="19">
        <f t="shared" si="9"/>
        <v>169.65685424949237</v>
      </c>
    </row>
    <row r="49" spans="1:11" x14ac:dyDescent="0.2">
      <c r="A49" s="31"/>
      <c r="B49" s="30" t="s">
        <v>68</v>
      </c>
      <c r="C49" s="48">
        <v>177</v>
      </c>
      <c r="D49" s="48">
        <v>158</v>
      </c>
      <c r="H49" s="18">
        <f t="shared" si="6"/>
        <v>167.5</v>
      </c>
      <c r="I49" s="18">
        <f t="shared" si="7"/>
        <v>6.7175144212722016</v>
      </c>
      <c r="J49" s="18">
        <f t="shared" si="8"/>
        <v>160.7824855787278</v>
      </c>
      <c r="K49" s="19">
        <f t="shared" si="9"/>
        <v>174.2175144212722</v>
      </c>
    </row>
    <row r="50" spans="1:11" x14ac:dyDescent="0.2">
      <c r="A50" s="31"/>
      <c r="B50" s="30" t="s">
        <v>69</v>
      </c>
      <c r="C50" s="48">
        <v>174</v>
      </c>
      <c r="D50" s="48">
        <v>152</v>
      </c>
      <c r="H50" s="18">
        <f t="shared" si="6"/>
        <v>163</v>
      </c>
      <c r="I50" s="18">
        <f t="shared" si="7"/>
        <v>7.7781745930520225</v>
      </c>
      <c r="J50" s="18">
        <f t="shared" si="8"/>
        <v>155.22182540694797</v>
      </c>
      <c r="K50" s="19">
        <f t="shared" si="9"/>
        <v>170.77817459305203</v>
      </c>
    </row>
    <row r="51" spans="1:11" x14ac:dyDescent="0.2">
      <c r="A51" s="31"/>
      <c r="B51" s="30" t="s">
        <v>70</v>
      </c>
      <c r="C51" s="48">
        <v>166</v>
      </c>
      <c r="D51" s="48">
        <v>155</v>
      </c>
      <c r="H51" s="18">
        <f t="shared" si="6"/>
        <v>160.5</v>
      </c>
      <c r="I51" s="18">
        <f t="shared" si="7"/>
        <v>3.8890872965260113</v>
      </c>
      <c r="J51" s="18">
        <f t="shared" si="8"/>
        <v>156.61091270347399</v>
      </c>
      <c r="K51" s="19">
        <f t="shared" si="9"/>
        <v>164.38908729652601</v>
      </c>
    </row>
    <row r="52" spans="1:11" x14ac:dyDescent="0.2">
      <c r="A52" s="31"/>
      <c r="B52" s="30" t="s">
        <v>71</v>
      </c>
      <c r="C52" s="48">
        <v>170</v>
      </c>
      <c r="D52" s="48">
        <v>156</v>
      </c>
      <c r="H52" s="18">
        <f t="shared" si="6"/>
        <v>163</v>
      </c>
      <c r="I52" s="18">
        <f t="shared" si="7"/>
        <v>4.9497474683058327</v>
      </c>
      <c r="J52" s="18">
        <f t="shared" si="8"/>
        <v>158.05025253169416</v>
      </c>
      <c r="K52" s="19">
        <f t="shared" si="9"/>
        <v>167.94974746830584</v>
      </c>
    </row>
    <row r="53" spans="1:11" x14ac:dyDescent="0.2">
      <c r="A53" s="31"/>
      <c r="B53" s="30" t="s">
        <v>72</v>
      </c>
      <c r="C53" s="48">
        <v>168</v>
      </c>
      <c r="D53" t="s">
        <v>17</v>
      </c>
      <c r="H53" s="18">
        <f>SUM(C53:G53)/1</f>
        <v>168</v>
      </c>
      <c r="I53" s="18">
        <f>SUM(SQRT(((C53-H53)^2))/1)</f>
        <v>0</v>
      </c>
      <c r="J53" s="18">
        <f t="shared" si="8"/>
        <v>168</v>
      </c>
      <c r="K53" s="19">
        <f t="shared" si="9"/>
        <v>168</v>
      </c>
    </row>
    <row r="54" spans="1:11" x14ac:dyDescent="0.2">
      <c r="A54" s="31"/>
      <c r="B54" s="30" t="s">
        <v>73</v>
      </c>
      <c r="C54" s="48">
        <v>174</v>
      </c>
      <c r="D54" t="s">
        <v>17</v>
      </c>
      <c r="H54" s="18">
        <f>SUM(C54:G54)/1</f>
        <v>174</v>
      </c>
      <c r="I54" s="18">
        <f t="shared" ref="I54:I55" si="10">SUM(SQRT(((C54-H54)^2))/1)</f>
        <v>0</v>
      </c>
      <c r="J54" s="18">
        <f t="shared" si="8"/>
        <v>174</v>
      </c>
      <c r="K54" s="19">
        <f t="shared" si="9"/>
        <v>174</v>
      </c>
    </row>
    <row r="55" spans="1:11" ht="17" thickBot="1" x14ac:dyDescent="0.25">
      <c r="A55" s="10"/>
      <c r="B55" s="29" t="s">
        <v>74</v>
      </c>
      <c r="C55" s="48">
        <v>169</v>
      </c>
      <c r="D55" t="s">
        <v>17</v>
      </c>
      <c r="H55" s="18">
        <f>SUM(C55:G55)/1</f>
        <v>169</v>
      </c>
      <c r="I55" s="18">
        <f t="shared" si="10"/>
        <v>0</v>
      </c>
      <c r="J55" s="18">
        <f t="shared" si="8"/>
        <v>169</v>
      </c>
      <c r="K55" s="19">
        <f t="shared" si="9"/>
        <v>169</v>
      </c>
    </row>
  </sheetData>
  <mergeCells count="22">
    <mergeCell ref="A17:B17"/>
    <mergeCell ref="A18:B18"/>
    <mergeCell ref="A19:A43"/>
    <mergeCell ref="M1:N2"/>
    <mergeCell ref="M3:N3"/>
    <mergeCell ref="M4:N4"/>
    <mergeCell ref="M5:M13"/>
    <mergeCell ref="I1:I2"/>
    <mergeCell ref="J1:J2"/>
    <mergeCell ref="K1:K2"/>
    <mergeCell ref="A5:A13"/>
    <mergeCell ref="A15:B16"/>
    <mergeCell ref="C15:G15"/>
    <mergeCell ref="H15:H16"/>
    <mergeCell ref="I15:I16"/>
    <mergeCell ref="J15:J16"/>
    <mergeCell ref="K15:K16"/>
    <mergeCell ref="A1:B2"/>
    <mergeCell ref="C1:G1"/>
    <mergeCell ref="A3:B3"/>
    <mergeCell ref="A4:B4"/>
    <mergeCell ref="H1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abSelected="1" topLeftCell="H1" workbookViewId="0">
      <selection activeCell="Q5" sqref="Q5"/>
    </sheetView>
  </sheetViews>
  <sheetFormatPr baseColWidth="10" defaultRowHeight="16" x14ac:dyDescent="0.2"/>
  <cols>
    <col min="3" max="7" width="24.1640625" bestFit="1" customWidth="1"/>
    <col min="15" max="15" width="33" bestFit="1" customWidth="1"/>
    <col min="16" max="16" width="33.1640625" bestFit="1" customWidth="1"/>
    <col min="17" max="17" width="30.83203125" bestFit="1" customWidth="1"/>
    <col min="18" max="18" width="31" bestFit="1" customWidth="1"/>
  </cols>
  <sheetData>
    <row r="1" spans="1:18" x14ac:dyDescent="0.2">
      <c r="A1" s="32"/>
      <c r="B1" s="33"/>
      <c r="C1" s="40" t="s">
        <v>0</v>
      </c>
      <c r="D1" s="39"/>
      <c r="E1" s="39"/>
      <c r="F1" s="39"/>
      <c r="G1" s="41"/>
      <c r="H1" s="1" t="s">
        <v>11</v>
      </c>
      <c r="I1" s="12" t="s">
        <v>12</v>
      </c>
      <c r="J1" s="12" t="s">
        <v>13</v>
      </c>
      <c r="K1" s="11" t="s">
        <v>14</v>
      </c>
      <c r="M1" s="1"/>
      <c r="N1" s="11"/>
      <c r="O1" s="2" t="s">
        <v>92</v>
      </c>
      <c r="P1" s="2" t="s">
        <v>90</v>
      </c>
      <c r="Q1" s="2" t="s">
        <v>91</v>
      </c>
      <c r="R1" s="3" t="s">
        <v>93</v>
      </c>
    </row>
    <row r="2" spans="1:18" ht="17" thickBot="1" x14ac:dyDescent="0.25">
      <c r="A2" s="42"/>
      <c r="B2" s="45"/>
      <c r="C2" s="28" t="s">
        <v>33</v>
      </c>
      <c r="D2" s="28" t="s">
        <v>35</v>
      </c>
      <c r="E2" s="28" t="s">
        <v>34</v>
      </c>
      <c r="F2" s="28" t="s">
        <v>36</v>
      </c>
      <c r="G2" s="28" t="s">
        <v>37</v>
      </c>
      <c r="H2" s="7"/>
      <c r="I2" s="16"/>
      <c r="J2" s="16"/>
      <c r="K2" s="13"/>
      <c r="M2" s="7"/>
      <c r="N2" s="13"/>
      <c r="O2" s="14" t="s">
        <v>112</v>
      </c>
      <c r="P2" s="14" t="s">
        <v>108</v>
      </c>
      <c r="Q2" s="14" t="s">
        <v>113</v>
      </c>
      <c r="R2" s="15" t="s">
        <v>114</v>
      </c>
    </row>
    <row r="3" spans="1:18" x14ac:dyDescent="0.2">
      <c r="A3" s="37" t="s">
        <v>22</v>
      </c>
      <c r="B3" s="38"/>
      <c r="C3" s="46">
        <v>7.4</v>
      </c>
      <c r="D3" s="46">
        <v>5.5</v>
      </c>
      <c r="E3" s="46">
        <v>7.7</v>
      </c>
      <c r="F3" s="46">
        <v>6.8</v>
      </c>
      <c r="G3" s="30">
        <v>7.5</v>
      </c>
      <c r="H3" s="18">
        <f>SUM(C3:G3)/5</f>
        <v>6.9800000000000013</v>
      </c>
      <c r="I3" s="18">
        <f>SUM(SQRT(((C3-H3)^2)+((D3-H3)^2)+((E3-H3)^2)+((F3-H3)^2)+((G3-H3)^2))/5)</f>
        <v>0.3570994259306503</v>
      </c>
      <c r="J3" s="18">
        <f>SUM(H3-I3)</f>
        <v>6.6229005740693507</v>
      </c>
      <c r="K3" s="19">
        <f>SUM(H3+I3)</f>
        <v>7.3370994259306519</v>
      </c>
      <c r="M3" s="1" t="s">
        <v>22</v>
      </c>
      <c r="N3" s="11"/>
      <c r="O3" s="2"/>
      <c r="P3" s="2"/>
      <c r="Q3" s="2">
        <v>6.1</v>
      </c>
      <c r="R3" s="3"/>
    </row>
    <row r="4" spans="1:18" ht="17" thickBot="1" x14ac:dyDescent="0.25">
      <c r="A4" s="35" t="s">
        <v>8</v>
      </c>
      <c r="B4" s="36"/>
      <c r="C4" s="46">
        <v>42</v>
      </c>
      <c r="D4" s="46">
        <v>36</v>
      </c>
      <c r="E4" s="46">
        <v>42</v>
      </c>
      <c r="F4" s="46">
        <v>36</v>
      </c>
      <c r="G4" s="30">
        <v>42</v>
      </c>
      <c r="H4" s="18">
        <f>SUM(C4:G4)/5</f>
        <v>39.6</v>
      </c>
      <c r="I4" s="18">
        <f>SUM(SQRT(((C4-H4)^2)+((D4-H4)^2)+((E4-H4)^2)+((F4-H4)^2)+((G4-H4)^2))/5)</f>
        <v>1.3145341380123985</v>
      </c>
      <c r="J4" s="18">
        <f>SUM(H4-I4)</f>
        <v>38.285465861987603</v>
      </c>
      <c r="K4" s="19">
        <f>SUM(H4+I4)</f>
        <v>40.914534138012399</v>
      </c>
      <c r="M4" s="7" t="s">
        <v>8</v>
      </c>
      <c r="N4" s="13"/>
      <c r="O4" s="8"/>
      <c r="P4" s="8"/>
      <c r="Q4" s="8">
        <v>24</v>
      </c>
      <c r="R4" s="9"/>
    </row>
    <row r="5" spans="1:18" x14ac:dyDescent="0.2">
      <c r="A5" s="32" t="s">
        <v>9</v>
      </c>
      <c r="B5" s="27" t="s">
        <v>1</v>
      </c>
      <c r="C5" s="26">
        <v>103</v>
      </c>
      <c r="D5" s="26">
        <v>130</v>
      </c>
      <c r="E5" s="26">
        <v>95</v>
      </c>
      <c r="F5" s="26">
        <v>110</v>
      </c>
      <c r="G5" s="27">
        <v>121</v>
      </c>
      <c r="H5" s="21">
        <f>SUM(C5:G5)/5</f>
        <v>111.8</v>
      </c>
      <c r="I5" s="21">
        <f>SUM(SQRT(((C5-H5)^2)+((D5-H5)^2)+((E5-H5)^2)+((F5-H5)^2)+((G5-H5)^2))/5)</f>
        <v>5.5813976744181204</v>
      </c>
      <c r="J5" s="21">
        <f>SUM(H5-I5)</f>
        <v>106.21860232558188</v>
      </c>
      <c r="K5" s="20">
        <f>SUM(H5+I5)</f>
        <v>117.38139767441811</v>
      </c>
      <c r="M5" s="4" t="s">
        <v>9</v>
      </c>
      <c r="N5" s="19" t="s">
        <v>1</v>
      </c>
      <c r="O5" s="5"/>
      <c r="P5" s="5"/>
      <c r="Q5" s="5">
        <v>126</v>
      </c>
      <c r="R5" s="6"/>
    </row>
    <row r="6" spans="1:18" x14ac:dyDescent="0.2">
      <c r="A6" s="34"/>
      <c r="B6" s="30" t="s">
        <v>2</v>
      </c>
      <c r="C6" s="46">
        <v>146</v>
      </c>
      <c r="D6" s="46">
        <v>198</v>
      </c>
      <c r="E6" s="46">
        <v>174</v>
      </c>
      <c r="F6" s="46">
        <v>113</v>
      </c>
      <c r="G6" s="30">
        <v>141</v>
      </c>
      <c r="H6" s="18">
        <f t="shared" ref="H6:H13" si="0">SUM(C6:G6)/5</f>
        <v>154.4</v>
      </c>
      <c r="I6" s="18">
        <f>SUM(SQRT(((C6-H6)^2)+((D6-H6)^2)+((E6-H6)^2)+((F6-H6)^2)+((G6-H6)^2))/5)</f>
        <v>13.037177608669754</v>
      </c>
      <c r="J6" s="18">
        <f t="shared" ref="J6:J13" si="1">SUM(H6-I6)</f>
        <v>141.36282239133024</v>
      </c>
      <c r="K6" s="19">
        <f t="shared" ref="K6:K13" si="2">SUM(H6+I6)</f>
        <v>167.43717760866977</v>
      </c>
      <c r="M6" s="4"/>
      <c r="N6" s="19" t="s">
        <v>2</v>
      </c>
      <c r="O6" s="5"/>
      <c r="P6" s="5"/>
      <c r="Q6" s="5">
        <v>205</v>
      </c>
      <c r="R6" s="6"/>
    </row>
    <row r="7" spans="1:18" x14ac:dyDescent="0.2">
      <c r="A7" s="34"/>
      <c r="B7" s="30" t="s">
        <v>3</v>
      </c>
      <c r="C7" s="46">
        <v>184</v>
      </c>
      <c r="D7" s="46">
        <v>239</v>
      </c>
      <c r="E7" s="46">
        <v>201</v>
      </c>
      <c r="F7" s="46">
        <v>161</v>
      </c>
      <c r="G7" s="30">
        <v>167</v>
      </c>
      <c r="H7" s="18">
        <f t="shared" si="0"/>
        <v>190.4</v>
      </c>
      <c r="I7" s="18">
        <f>SUM(SQRT(((C7-H7)^2)+((D7-H7)^2)+((E7-H7)^2)+((F7-H7)^2)+((G7-H7)^2))/5)</f>
        <v>12.533475176502325</v>
      </c>
      <c r="J7" s="18">
        <f t="shared" si="1"/>
        <v>177.86652482349768</v>
      </c>
      <c r="K7" s="19">
        <f t="shared" si="2"/>
        <v>202.93347517650233</v>
      </c>
      <c r="M7" s="4"/>
      <c r="N7" s="19" t="s">
        <v>3</v>
      </c>
      <c r="O7" s="5"/>
      <c r="P7" s="5"/>
      <c r="Q7" s="5">
        <v>277</v>
      </c>
      <c r="R7" s="6"/>
    </row>
    <row r="8" spans="1:18" x14ac:dyDescent="0.2">
      <c r="A8" s="34"/>
      <c r="B8" s="30" t="s">
        <v>4</v>
      </c>
      <c r="C8" s="46">
        <v>229</v>
      </c>
      <c r="D8" s="46">
        <v>235</v>
      </c>
      <c r="E8" s="46">
        <v>210</v>
      </c>
      <c r="F8" s="46">
        <v>182</v>
      </c>
      <c r="G8" s="30">
        <v>174</v>
      </c>
      <c r="H8" s="18">
        <f t="shared" si="0"/>
        <v>206</v>
      </c>
      <c r="I8" s="18">
        <f>SUM(SQRT(((C8-H8)^2)+((D8-H8)^2)+((E8-H8)^2)+((F8-H8)^2)+((G8-H8)^2))/5)</f>
        <v>10.9288608738514</v>
      </c>
      <c r="J8" s="18">
        <f t="shared" si="1"/>
        <v>195.07113912614861</v>
      </c>
      <c r="K8" s="19">
        <f t="shared" si="2"/>
        <v>216.92886087385139</v>
      </c>
      <c r="M8" s="4"/>
      <c r="N8" s="19" t="s">
        <v>4</v>
      </c>
      <c r="O8" s="5"/>
      <c r="P8" s="5"/>
      <c r="Q8" s="5">
        <v>348</v>
      </c>
      <c r="R8" s="6"/>
    </row>
    <row r="9" spans="1:18" x14ac:dyDescent="0.2">
      <c r="A9" s="34"/>
      <c r="B9" s="30" t="s">
        <v>5</v>
      </c>
      <c r="C9" s="46">
        <v>283</v>
      </c>
      <c r="D9" s="46">
        <v>265</v>
      </c>
      <c r="E9" s="46">
        <v>244</v>
      </c>
      <c r="F9" s="46">
        <v>230</v>
      </c>
      <c r="G9" s="30">
        <v>225</v>
      </c>
      <c r="H9" s="18">
        <f t="shared" si="0"/>
        <v>249.4</v>
      </c>
      <c r="I9" s="18">
        <f>SUM(SQRT(((C9-H9)^2)+((D9-H9)^2)+((E9-H9)^2)+((F9-H9)^2)+((G9-H9)^2))/5)</f>
        <v>9.7431001226509011</v>
      </c>
      <c r="J9" s="18">
        <f t="shared" si="1"/>
        <v>239.6568998773491</v>
      </c>
      <c r="K9" s="19">
        <f t="shared" si="2"/>
        <v>259.14310012265094</v>
      </c>
      <c r="M9" s="4"/>
      <c r="N9" s="19" t="s">
        <v>5</v>
      </c>
      <c r="O9" s="5"/>
      <c r="P9" s="5"/>
      <c r="Q9" s="5"/>
      <c r="R9" s="6"/>
    </row>
    <row r="10" spans="1:18" x14ac:dyDescent="0.2">
      <c r="A10" s="34"/>
      <c r="B10" s="30" t="s">
        <v>6</v>
      </c>
      <c r="C10" s="46">
        <v>335</v>
      </c>
      <c r="D10" s="46">
        <v>333</v>
      </c>
      <c r="E10" s="46">
        <v>301</v>
      </c>
      <c r="F10" s="46">
        <v>278</v>
      </c>
      <c r="G10" s="30">
        <v>267</v>
      </c>
      <c r="H10" s="18">
        <f>SUM(C10:G10)/5</f>
        <v>302.8</v>
      </c>
      <c r="I10" s="18">
        <f>SUM(SQRT(((C10-H10)^2)+((D10-H10)^2)+((E10-H10)^2)+((F10-H10)^2)+((G10-H10)^2))/5)</f>
        <v>12.407739520154346</v>
      </c>
      <c r="J10" s="18">
        <f t="shared" si="1"/>
        <v>290.39226047984567</v>
      </c>
      <c r="K10" s="19">
        <f t="shared" si="2"/>
        <v>315.20773952015435</v>
      </c>
      <c r="M10" s="4"/>
      <c r="N10" s="19" t="s">
        <v>6</v>
      </c>
      <c r="O10" s="5"/>
      <c r="P10" s="5"/>
      <c r="Q10" s="5"/>
      <c r="R10" s="6"/>
    </row>
    <row r="11" spans="1:18" x14ac:dyDescent="0.2">
      <c r="A11" s="34"/>
      <c r="B11" s="30" t="s">
        <v>7</v>
      </c>
      <c r="C11" s="46">
        <v>355</v>
      </c>
      <c r="D11" s="46" t="s">
        <v>17</v>
      </c>
      <c r="E11" s="46">
        <v>302</v>
      </c>
      <c r="F11" s="46" t="s">
        <v>17</v>
      </c>
      <c r="G11" s="30">
        <v>296</v>
      </c>
      <c r="H11" s="18">
        <f>SUM((C11):(E11):(G11))/3</f>
        <v>317.66666666666669</v>
      </c>
      <c r="I11" s="18">
        <f>SUM(SQRT(((C11-H11)^2)+((E11-H11)^2)+((G11-H11)^2))/3)</f>
        <v>15.30674022436836</v>
      </c>
      <c r="J11" s="18">
        <f t="shared" si="1"/>
        <v>302.35992644229833</v>
      </c>
      <c r="K11" s="19">
        <f t="shared" si="2"/>
        <v>332.97340689103504</v>
      </c>
      <c r="M11" s="4"/>
      <c r="N11" s="19" t="s">
        <v>7</v>
      </c>
      <c r="O11" s="5"/>
      <c r="P11" s="5"/>
      <c r="Q11" s="5"/>
      <c r="R11" s="6"/>
    </row>
    <row r="12" spans="1:18" x14ac:dyDescent="0.2">
      <c r="A12" s="34"/>
      <c r="B12" s="30" t="s">
        <v>16</v>
      </c>
      <c r="C12" s="46" t="s">
        <v>17</v>
      </c>
      <c r="D12" s="47" t="s">
        <v>17</v>
      </c>
      <c r="E12" s="46" t="s">
        <v>17</v>
      </c>
      <c r="F12" s="46" t="s">
        <v>17</v>
      </c>
      <c r="G12" s="30" t="s">
        <v>17</v>
      </c>
      <c r="H12" s="18">
        <f t="shared" si="0"/>
        <v>0</v>
      </c>
      <c r="I12" s="18" t="e">
        <f t="shared" ref="I12:I13" si="3">SUM(SQRT(((C12-H12)^2)+((D12-H12)^2)+((E12-H12)^2)+((F12-H12)^2)+((G12-H12)^2))/5)</f>
        <v>#VALUE!</v>
      </c>
      <c r="J12" s="18" t="e">
        <f t="shared" si="1"/>
        <v>#VALUE!</v>
      </c>
      <c r="K12" s="19" t="e">
        <f t="shared" si="2"/>
        <v>#VALUE!</v>
      </c>
      <c r="M12" s="4"/>
      <c r="N12" s="19" t="s">
        <v>16</v>
      </c>
      <c r="O12" s="5"/>
      <c r="P12" s="5"/>
      <c r="Q12" s="5"/>
      <c r="R12" s="6"/>
    </row>
    <row r="13" spans="1:18" ht="17" thickBot="1" x14ac:dyDescent="0.25">
      <c r="A13" s="35"/>
      <c r="B13" s="29" t="s">
        <v>20</v>
      </c>
      <c r="C13" s="28" t="s">
        <v>17</v>
      </c>
      <c r="D13" s="28" t="s">
        <v>17</v>
      </c>
      <c r="E13" s="28" t="s">
        <v>17</v>
      </c>
      <c r="F13" s="28" t="s">
        <v>17</v>
      </c>
      <c r="G13" s="29" t="s">
        <v>17</v>
      </c>
      <c r="H13" s="14">
        <f t="shared" si="0"/>
        <v>0</v>
      </c>
      <c r="I13" s="14" t="e">
        <f t="shared" si="3"/>
        <v>#VALUE!</v>
      </c>
      <c r="J13" s="14" t="e">
        <f t="shared" si="1"/>
        <v>#VALUE!</v>
      </c>
      <c r="K13" s="15" t="e">
        <f t="shared" si="2"/>
        <v>#VALUE!</v>
      </c>
      <c r="M13" s="7"/>
      <c r="N13" s="15" t="s">
        <v>20</v>
      </c>
      <c r="O13" s="8"/>
      <c r="P13" s="8"/>
      <c r="Q13" s="8"/>
      <c r="R13" s="9"/>
    </row>
    <row r="14" spans="1:18" ht="17" thickBot="1" x14ac:dyDescent="0.25"/>
    <row r="15" spans="1:18" x14ac:dyDescent="0.2">
      <c r="A15" s="32"/>
      <c r="B15" s="33"/>
      <c r="C15" s="40" t="s">
        <v>0</v>
      </c>
      <c r="D15" s="39"/>
      <c r="E15" s="39"/>
      <c r="F15" s="39"/>
      <c r="G15" s="41"/>
      <c r="H15" s="1" t="s">
        <v>11</v>
      </c>
      <c r="I15" s="12" t="s">
        <v>12</v>
      </c>
      <c r="J15" s="12" t="s">
        <v>13</v>
      </c>
      <c r="K15" s="11" t="s">
        <v>14</v>
      </c>
    </row>
    <row r="16" spans="1:18" ht="17" thickBot="1" x14ac:dyDescent="0.25">
      <c r="A16" s="42"/>
      <c r="B16" s="45"/>
      <c r="C16" s="28" t="s">
        <v>44</v>
      </c>
      <c r="D16" s="28" t="s">
        <v>76</v>
      </c>
      <c r="E16" s="28"/>
      <c r="F16" s="28"/>
      <c r="G16" s="28"/>
      <c r="H16" s="7"/>
      <c r="I16" s="16"/>
      <c r="J16" s="16"/>
      <c r="K16" s="13"/>
    </row>
    <row r="17" spans="1:11" x14ac:dyDescent="0.2">
      <c r="A17" s="37" t="s">
        <v>22</v>
      </c>
      <c r="B17" s="38"/>
      <c r="C17" s="46">
        <v>5.7</v>
      </c>
      <c r="D17" s="46">
        <v>7.5</v>
      </c>
      <c r="E17" s="46"/>
      <c r="F17" s="46"/>
      <c r="G17" s="30"/>
      <c r="H17" s="18">
        <f>SUM(C17:G17)/2</f>
        <v>6.6</v>
      </c>
      <c r="I17" s="18">
        <f>SUM(SQRT(((C17-H17)^2)+((D17-H17)^2))/5)</f>
        <v>0.2545584412271571</v>
      </c>
      <c r="J17" s="18">
        <f>SUM(H17-I17)</f>
        <v>6.3454415587728423</v>
      </c>
      <c r="K17" s="19">
        <f>SUM(H17+I17)</f>
        <v>6.854558441227157</v>
      </c>
    </row>
    <row r="18" spans="1:11" ht="17" thickBot="1" x14ac:dyDescent="0.25">
      <c r="A18" s="35" t="s">
        <v>8</v>
      </c>
      <c r="B18" s="36"/>
      <c r="C18" s="46">
        <v>31</v>
      </c>
      <c r="D18" s="46">
        <v>36</v>
      </c>
      <c r="E18" s="46"/>
      <c r="F18" s="46"/>
      <c r="G18" s="30"/>
      <c r="H18" s="18">
        <f t="shared" ref="H18:H54" si="4">SUM(C18:G18)/2</f>
        <v>33.5</v>
      </c>
      <c r="I18" s="18">
        <f t="shared" ref="I18:I54" si="5">SUM(SQRT(((C18-H18)^2)+((D18-H18)^2))/5)</f>
        <v>0.70710678118654757</v>
      </c>
      <c r="J18" s="18">
        <f t="shared" ref="J18:J54" si="6">SUM(H18-I18)</f>
        <v>32.792893218813454</v>
      </c>
      <c r="K18" s="19">
        <f t="shared" ref="K18:K54" si="7">SUM(H18+I18)</f>
        <v>34.207106781186546</v>
      </c>
    </row>
    <row r="19" spans="1:11" x14ac:dyDescent="0.2">
      <c r="A19" s="32" t="s">
        <v>9</v>
      </c>
      <c r="B19" s="27" t="s">
        <v>1</v>
      </c>
      <c r="C19" s="26">
        <v>41</v>
      </c>
      <c r="D19" s="26">
        <v>50</v>
      </c>
      <c r="E19" s="26"/>
      <c r="F19" s="26"/>
      <c r="G19" s="27"/>
      <c r="H19" s="18">
        <f t="shared" si="4"/>
        <v>45.5</v>
      </c>
      <c r="I19" s="18">
        <f t="shared" si="5"/>
        <v>1.2727922061357855</v>
      </c>
      <c r="J19" s="18">
        <f t="shared" si="6"/>
        <v>44.227207793864217</v>
      </c>
      <c r="K19" s="19">
        <f t="shared" si="7"/>
        <v>46.772792206135783</v>
      </c>
    </row>
    <row r="20" spans="1:11" x14ac:dyDescent="0.2">
      <c r="A20" s="34"/>
      <c r="B20" s="30" t="s">
        <v>2</v>
      </c>
      <c r="C20" s="46">
        <v>68</v>
      </c>
      <c r="D20" s="46">
        <v>68</v>
      </c>
      <c r="E20" s="46"/>
      <c r="F20" s="46"/>
      <c r="G20" s="30"/>
      <c r="H20" s="18">
        <f t="shared" si="4"/>
        <v>68</v>
      </c>
      <c r="I20" s="18">
        <f t="shared" si="5"/>
        <v>0</v>
      </c>
      <c r="J20" s="18">
        <f t="shared" si="6"/>
        <v>68</v>
      </c>
      <c r="K20" s="19">
        <f t="shared" si="7"/>
        <v>68</v>
      </c>
    </row>
    <row r="21" spans="1:11" x14ac:dyDescent="0.2">
      <c r="A21" s="34"/>
      <c r="B21" s="30" t="s">
        <v>3</v>
      </c>
      <c r="C21" s="46">
        <v>79</v>
      </c>
      <c r="D21" s="46">
        <v>73</v>
      </c>
      <c r="E21" s="46"/>
      <c r="F21" s="46"/>
      <c r="G21" s="30"/>
      <c r="H21" s="18">
        <f t="shared" si="4"/>
        <v>76</v>
      </c>
      <c r="I21" s="18">
        <f t="shared" si="5"/>
        <v>0.84852813742385691</v>
      </c>
      <c r="J21" s="18">
        <f t="shared" si="6"/>
        <v>75.151471862576145</v>
      </c>
      <c r="K21" s="19">
        <f t="shared" si="7"/>
        <v>76.848528137423855</v>
      </c>
    </row>
    <row r="22" spans="1:11" x14ac:dyDescent="0.2">
      <c r="A22" s="34"/>
      <c r="B22" s="30" t="s">
        <v>4</v>
      </c>
      <c r="C22" s="46">
        <v>98</v>
      </c>
      <c r="D22" s="46">
        <v>83</v>
      </c>
      <c r="E22" s="46"/>
      <c r="F22" s="46"/>
      <c r="G22" s="30"/>
      <c r="H22" s="18">
        <f t="shared" si="4"/>
        <v>90.5</v>
      </c>
      <c r="I22" s="18">
        <f t="shared" si="5"/>
        <v>2.1213203435596428</v>
      </c>
      <c r="J22" s="18">
        <f t="shared" si="6"/>
        <v>88.378679656440355</v>
      </c>
      <c r="K22" s="19">
        <f t="shared" si="7"/>
        <v>92.621320343559645</v>
      </c>
    </row>
    <row r="23" spans="1:11" x14ac:dyDescent="0.2">
      <c r="A23" s="34"/>
      <c r="B23" s="30" t="s">
        <v>5</v>
      </c>
      <c r="C23" s="46">
        <v>107</v>
      </c>
      <c r="D23" s="46">
        <v>85</v>
      </c>
      <c r="E23" s="46"/>
      <c r="F23" s="46"/>
      <c r="G23" s="30"/>
      <c r="H23" s="18">
        <f t="shared" si="4"/>
        <v>96</v>
      </c>
      <c r="I23" s="18">
        <f t="shared" si="5"/>
        <v>3.1112698372208092</v>
      </c>
      <c r="J23" s="18">
        <f t="shared" si="6"/>
        <v>92.888730162779197</v>
      </c>
      <c r="K23" s="19">
        <f t="shared" si="7"/>
        <v>99.111269837220803</v>
      </c>
    </row>
    <row r="24" spans="1:11" x14ac:dyDescent="0.2">
      <c r="A24" s="34"/>
      <c r="B24" s="30" t="s">
        <v>6</v>
      </c>
      <c r="C24" s="46">
        <v>108</v>
      </c>
      <c r="D24" s="46">
        <v>89</v>
      </c>
      <c r="E24" s="46"/>
      <c r="F24" s="46"/>
      <c r="G24" s="30"/>
      <c r="H24" s="18">
        <f t="shared" si="4"/>
        <v>98.5</v>
      </c>
      <c r="I24" s="18">
        <f t="shared" si="5"/>
        <v>2.6870057685088806</v>
      </c>
      <c r="J24" s="18">
        <f t="shared" si="6"/>
        <v>95.812994231491118</v>
      </c>
      <c r="K24" s="19">
        <f t="shared" si="7"/>
        <v>101.18700576850888</v>
      </c>
    </row>
    <row r="25" spans="1:11" x14ac:dyDescent="0.2">
      <c r="A25" s="34"/>
      <c r="B25" s="30" t="s">
        <v>7</v>
      </c>
      <c r="C25" s="46">
        <v>108</v>
      </c>
      <c r="D25" s="46">
        <v>94</v>
      </c>
      <c r="E25" s="46"/>
      <c r="F25" s="46"/>
      <c r="G25" s="30"/>
      <c r="H25" s="18">
        <f t="shared" si="4"/>
        <v>101</v>
      </c>
      <c r="I25" s="18">
        <f t="shared" si="5"/>
        <v>1.9798989873223332</v>
      </c>
      <c r="J25" s="18">
        <f t="shared" si="6"/>
        <v>99.020101012677671</v>
      </c>
      <c r="K25" s="19">
        <f t="shared" si="7"/>
        <v>102.97989898732233</v>
      </c>
    </row>
    <row r="26" spans="1:11" x14ac:dyDescent="0.2">
      <c r="A26" s="34"/>
      <c r="B26" s="30" t="s">
        <v>16</v>
      </c>
      <c r="C26" s="46">
        <v>114</v>
      </c>
      <c r="D26" s="47">
        <v>99</v>
      </c>
      <c r="E26" s="46"/>
      <c r="F26" s="46"/>
      <c r="G26" s="30"/>
      <c r="H26" s="18">
        <f t="shared" si="4"/>
        <v>106.5</v>
      </c>
      <c r="I26" s="18">
        <f t="shared" si="5"/>
        <v>2.1213203435596428</v>
      </c>
      <c r="J26" s="18">
        <f t="shared" si="6"/>
        <v>104.37867965644035</v>
      </c>
      <c r="K26" s="19">
        <f t="shared" si="7"/>
        <v>108.62132034355965</v>
      </c>
    </row>
    <row r="27" spans="1:11" ht="17" thickBot="1" x14ac:dyDescent="0.25">
      <c r="A27" s="35"/>
      <c r="B27" s="29" t="s">
        <v>20</v>
      </c>
      <c r="C27" s="28">
        <v>120</v>
      </c>
      <c r="D27" s="28">
        <v>102</v>
      </c>
      <c r="E27" s="28"/>
      <c r="F27" s="28"/>
      <c r="G27" s="29"/>
      <c r="H27" s="18">
        <f t="shared" si="4"/>
        <v>111</v>
      </c>
      <c r="I27" s="18">
        <f t="shared" si="5"/>
        <v>2.545584412271571</v>
      </c>
      <c r="J27" s="18">
        <f t="shared" si="6"/>
        <v>108.45441558772843</v>
      </c>
      <c r="K27" s="19">
        <f t="shared" si="7"/>
        <v>113.54558441227157</v>
      </c>
    </row>
    <row r="28" spans="1:11" ht="17" thickBot="1" x14ac:dyDescent="0.25">
      <c r="B28" s="29" t="s">
        <v>46</v>
      </c>
      <c r="C28" s="48">
        <v>113</v>
      </c>
      <c r="D28" s="48">
        <v>112</v>
      </c>
      <c r="H28" s="18">
        <f t="shared" si="4"/>
        <v>112.5</v>
      </c>
      <c r="I28" s="18">
        <f t="shared" si="5"/>
        <v>0.1414213562373095</v>
      </c>
      <c r="J28" s="18">
        <f t="shared" si="6"/>
        <v>112.35857864376268</v>
      </c>
      <c r="K28" s="19">
        <f t="shared" si="7"/>
        <v>112.64142135623732</v>
      </c>
    </row>
    <row r="29" spans="1:11" ht="17" thickBot="1" x14ac:dyDescent="0.25">
      <c r="B29" s="29" t="s">
        <v>47</v>
      </c>
      <c r="C29" s="48">
        <v>112</v>
      </c>
      <c r="D29" s="48">
        <v>104</v>
      </c>
      <c r="H29" s="18">
        <f t="shared" si="4"/>
        <v>108</v>
      </c>
      <c r="I29" s="18">
        <f t="shared" si="5"/>
        <v>1.131370849898476</v>
      </c>
      <c r="J29" s="18">
        <f t="shared" si="6"/>
        <v>106.86862915010153</v>
      </c>
      <c r="K29" s="19">
        <f t="shared" si="7"/>
        <v>109.13137084989847</v>
      </c>
    </row>
    <row r="30" spans="1:11" ht="17" thickBot="1" x14ac:dyDescent="0.25">
      <c r="B30" s="29" t="s">
        <v>48</v>
      </c>
      <c r="C30" s="48">
        <v>107</v>
      </c>
      <c r="D30" s="48">
        <v>108</v>
      </c>
      <c r="H30" s="18">
        <f t="shared" si="4"/>
        <v>107.5</v>
      </c>
      <c r="I30" s="18">
        <f t="shared" si="5"/>
        <v>0.1414213562373095</v>
      </c>
      <c r="J30" s="18">
        <f t="shared" si="6"/>
        <v>107.35857864376268</v>
      </c>
      <c r="K30" s="19">
        <f t="shared" si="7"/>
        <v>107.64142135623732</v>
      </c>
    </row>
    <row r="31" spans="1:11" ht="17" thickBot="1" x14ac:dyDescent="0.25">
      <c r="B31" s="29" t="s">
        <v>49</v>
      </c>
      <c r="C31" s="48">
        <v>106</v>
      </c>
      <c r="D31" s="48">
        <v>115</v>
      </c>
      <c r="H31" s="18">
        <f t="shared" si="4"/>
        <v>110.5</v>
      </c>
      <c r="I31" s="18">
        <f t="shared" si="5"/>
        <v>1.2727922061357855</v>
      </c>
      <c r="J31" s="18">
        <f t="shared" si="6"/>
        <v>109.22720779386421</v>
      </c>
      <c r="K31" s="19">
        <f t="shared" si="7"/>
        <v>111.77279220613579</v>
      </c>
    </row>
    <row r="32" spans="1:11" ht="17" thickBot="1" x14ac:dyDescent="0.25">
      <c r="B32" s="29" t="s">
        <v>50</v>
      </c>
      <c r="C32" s="48">
        <v>1110</v>
      </c>
      <c r="D32" s="48">
        <v>113</v>
      </c>
      <c r="H32" s="18">
        <f t="shared" si="4"/>
        <v>611.5</v>
      </c>
      <c r="I32" s="18">
        <f t="shared" si="5"/>
        <v>140.99709216859759</v>
      </c>
      <c r="J32" s="18">
        <f t="shared" si="6"/>
        <v>470.50290783140241</v>
      </c>
      <c r="K32" s="19">
        <f t="shared" si="7"/>
        <v>752.49709216859765</v>
      </c>
    </row>
    <row r="33" spans="2:11" ht="17" thickBot="1" x14ac:dyDescent="0.25">
      <c r="B33" s="29" t="s">
        <v>51</v>
      </c>
      <c r="C33" s="48">
        <v>107</v>
      </c>
      <c r="D33" s="48">
        <v>114</v>
      </c>
      <c r="H33" s="18">
        <f t="shared" si="4"/>
        <v>110.5</v>
      </c>
      <c r="I33" s="18">
        <f t="shared" si="5"/>
        <v>0.98994949366116658</v>
      </c>
      <c r="J33" s="18">
        <f t="shared" si="6"/>
        <v>109.51005050633883</v>
      </c>
      <c r="K33" s="19">
        <f t="shared" si="7"/>
        <v>111.48994949366117</v>
      </c>
    </row>
    <row r="34" spans="2:11" ht="17" thickBot="1" x14ac:dyDescent="0.25">
      <c r="B34" s="29" t="s">
        <v>52</v>
      </c>
      <c r="C34" s="48">
        <v>104</v>
      </c>
      <c r="D34" s="48">
        <v>117</v>
      </c>
      <c r="H34" s="18">
        <f t="shared" si="4"/>
        <v>110.5</v>
      </c>
      <c r="I34" s="18">
        <f t="shared" si="5"/>
        <v>1.8384776310850235</v>
      </c>
      <c r="J34" s="18">
        <f t="shared" si="6"/>
        <v>108.66152236891497</v>
      </c>
      <c r="K34" s="19">
        <f t="shared" si="7"/>
        <v>112.33847763108503</v>
      </c>
    </row>
    <row r="35" spans="2:11" ht="17" thickBot="1" x14ac:dyDescent="0.25">
      <c r="B35" s="29" t="s">
        <v>53</v>
      </c>
      <c r="C35" s="48">
        <v>109</v>
      </c>
      <c r="D35" s="48">
        <v>113</v>
      </c>
      <c r="H35" s="18">
        <f t="shared" si="4"/>
        <v>111</v>
      </c>
      <c r="I35" s="18">
        <f t="shared" si="5"/>
        <v>0.56568542494923801</v>
      </c>
      <c r="J35" s="18">
        <f t="shared" si="6"/>
        <v>110.43431457505076</v>
      </c>
      <c r="K35" s="19">
        <f t="shared" si="7"/>
        <v>111.56568542494924</v>
      </c>
    </row>
    <row r="36" spans="2:11" ht="17" thickBot="1" x14ac:dyDescent="0.25">
      <c r="B36" s="29" t="s">
        <v>54</v>
      </c>
      <c r="C36" s="48">
        <v>110</v>
      </c>
      <c r="D36" s="48">
        <v>114</v>
      </c>
      <c r="H36" s="18">
        <f t="shared" si="4"/>
        <v>112</v>
      </c>
      <c r="I36" s="18">
        <f t="shared" si="5"/>
        <v>0.56568542494923801</v>
      </c>
      <c r="J36" s="18">
        <f t="shared" si="6"/>
        <v>111.43431457505076</v>
      </c>
      <c r="K36" s="19">
        <f t="shared" si="7"/>
        <v>112.56568542494924</v>
      </c>
    </row>
    <row r="37" spans="2:11" ht="17" thickBot="1" x14ac:dyDescent="0.25">
      <c r="B37" s="29" t="s">
        <v>55</v>
      </c>
      <c r="C37" s="48">
        <v>124</v>
      </c>
      <c r="D37" s="48">
        <v>114</v>
      </c>
      <c r="H37" s="18">
        <f t="shared" si="4"/>
        <v>119</v>
      </c>
      <c r="I37" s="18">
        <f t="shared" si="5"/>
        <v>1.4142135623730951</v>
      </c>
      <c r="J37" s="18">
        <f t="shared" si="6"/>
        <v>117.58578643762691</v>
      </c>
      <c r="K37" s="19">
        <f t="shared" si="7"/>
        <v>120.41421356237309</v>
      </c>
    </row>
    <row r="38" spans="2:11" ht="17" thickBot="1" x14ac:dyDescent="0.25">
      <c r="B38" s="29" t="s">
        <v>56</v>
      </c>
      <c r="C38" s="48">
        <v>131</v>
      </c>
      <c r="D38" s="48">
        <v>121</v>
      </c>
      <c r="H38" s="18">
        <f t="shared" si="4"/>
        <v>126</v>
      </c>
      <c r="I38" s="18">
        <f>SUM(SQRT(((C38-H38)^2)+((D38-H38)^2))/5)</f>
        <v>1.4142135623730951</v>
      </c>
      <c r="J38" s="18">
        <f t="shared" si="6"/>
        <v>124.58578643762691</v>
      </c>
      <c r="K38" s="19">
        <f t="shared" si="7"/>
        <v>127.41421356237309</v>
      </c>
    </row>
    <row r="39" spans="2:11" ht="17" thickBot="1" x14ac:dyDescent="0.25">
      <c r="B39" s="29" t="s">
        <v>57</v>
      </c>
      <c r="C39" s="48">
        <v>145</v>
      </c>
      <c r="D39" s="48">
        <v>124</v>
      </c>
      <c r="H39" s="18">
        <f t="shared" si="4"/>
        <v>134.5</v>
      </c>
      <c r="I39" s="18">
        <f t="shared" si="5"/>
        <v>2.9698484809834995</v>
      </c>
      <c r="J39" s="18">
        <f t="shared" si="6"/>
        <v>131.5301515190165</v>
      </c>
      <c r="K39" s="19">
        <f t="shared" si="7"/>
        <v>137.4698484809835</v>
      </c>
    </row>
    <row r="40" spans="2:11" ht="17" thickBot="1" x14ac:dyDescent="0.25">
      <c r="B40" s="29" t="s">
        <v>58</v>
      </c>
      <c r="C40" s="48">
        <v>146</v>
      </c>
      <c r="D40" s="48">
        <v>137</v>
      </c>
      <c r="H40" s="18">
        <f t="shared" si="4"/>
        <v>141.5</v>
      </c>
      <c r="I40" s="18">
        <f t="shared" si="5"/>
        <v>1.2727922061357855</v>
      </c>
      <c r="J40" s="18">
        <f t="shared" si="6"/>
        <v>140.22720779386421</v>
      </c>
      <c r="K40" s="19">
        <f t="shared" si="7"/>
        <v>142.77279220613579</v>
      </c>
    </row>
    <row r="41" spans="2:11" ht="17" thickBot="1" x14ac:dyDescent="0.25">
      <c r="B41" s="29" t="s">
        <v>59</v>
      </c>
      <c r="C41" s="48">
        <v>154</v>
      </c>
      <c r="D41" s="48">
        <v>146</v>
      </c>
      <c r="H41" s="18">
        <f t="shared" si="4"/>
        <v>150</v>
      </c>
      <c r="I41" s="18">
        <f t="shared" si="5"/>
        <v>1.131370849898476</v>
      </c>
      <c r="J41" s="18">
        <f t="shared" si="6"/>
        <v>148.86862915010153</v>
      </c>
      <c r="K41" s="19">
        <f t="shared" si="7"/>
        <v>151.13137084989847</v>
      </c>
    </row>
    <row r="42" spans="2:11" ht="17" thickBot="1" x14ac:dyDescent="0.25">
      <c r="B42" s="29" t="s">
        <v>60</v>
      </c>
      <c r="C42" s="48">
        <v>170</v>
      </c>
      <c r="D42" s="48">
        <v>164</v>
      </c>
      <c r="H42" s="18">
        <f t="shared" si="4"/>
        <v>167</v>
      </c>
      <c r="I42" s="18">
        <f t="shared" si="5"/>
        <v>0.84852813742385691</v>
      </c>
      <c r="J42" s="18">
        <f t="shared" si="6"/>
        <v>166.15147186257613</v>
      </c>
      <c r="K42" s="19">
        <f t="shared" si="7"/>
        <v>167.84852813742387</v>
      </c>
    </row>
    <row r="43" spans="2:11" ht="17" thickBot="1" x14ac:dyDescent="0.25">
      <c r="B43" s="29" t="s">
        <v>61</v>
      </c>
      <c r="C43" s="48">
        <v>178</v>
      </c>
      <c r="D43" s="48">
        <v>173</v>
      </c>
      <c r="H43" s="18">
        <f t="shared" si="4"/>
        <v>175.5</v>
      </c>
      <c r="I43" s="18">
        <f t="shared" si="5"/>
        <v>0.70710678118654757</v>
      </c>
      <c r="J43" s="18">
        <f t="shared" si="6"/>
        <v>174.79289321881345</v>
      </c>
      <c r="K43" s="19">
        <f t="shared" si="7"/>
        <v>176.20710678118655</v>
      </c>
    </row>
    <row r="44" spans="2:11" ht="17" thickBot="1" x14ac:dyDescent="0.25">
      <c r="B44" s="29" t="s">
        <v>63</v>
      </c>
      <c r="C44" s="48">
        <v>177</v>
      </c>
      <c r="D44" s="48">
        <v>203</v>
      </c>
      <c r="H44" s="18">
        <f t="shared" si="4"/>
        <v>190</v>
      </c>
      <c r="I44" s="18">
        <f t="shared" si="5"/>
        <v>3.676955262170047</v>
      </c>
      <c r="J44" s="18">
        <f t="shared" si="6"/>
        <v>186.32304473782995</v>
      </c>
      <c r="K44" s="19">
        <f t="shared" si="7"/>
        <v>193.67695526217005</v>
      </c>
    </row>
    <row r="45" spans="2:11" ht="17" thickBot="1" x14ac:dyDescent="0.25">
      <c r="B45" s="29" t="s">
        <v>64</v>
      </c>
      <c r="C45" s="48">
        <v>191</v>
      </c>
      <c r="D45" s="48">
        <v>208</v>
      </c>
      <c r="H45" s="18">
        <f t="shared" si="4"/>
        <v>199.5</v>
      </c>
      <c r="I45" s="18">
        <f t="shared" si="5"/>
        <v>2.4041630560342613</v>
      </c>
      <c r="J45" s="18">
        <f t="shared" si="6"/>
        <v>197.09583694396574</v>
      </c>
      <c r="K45" s="19">
        <f t="shared" si="7"/>
        <v>201.90416305603426</v>
      </c>
    </row>
    <row r="46" spans="2:11" ht="17" thickBot="1" x14ac:dyDescent="0.25">
      <c r="B46" s="29" t="s">
        <v>65</v>
      </c>
      <c r="C46" s="48">
        <v>195</v>
      </c>
      <c r="D46" s="48">
        <v>201</v>
      </c>
      <c r="H46" s="18">
        <f t="shared" si="4"/>
        <v>198</v>
      </c>
      <c r="I46" s="18">
        <f t="shared" si="5"/>
        <v>0.84852813742385691</v>
      </c>
      <c r="J46" s="18">
        <f t="shared" si="6"/>
        <v>197.15147186257613</v>
      </c>
      <c r="K46" s="19">
        <f t="shared" si="7"/>
        <v>198.84852813742387</v>
      </c>
    </row>
    <row r="47" spans="2:11" ht="17" thickBot="1" x14ac:dyDescent="0.25">
      <c r="B47" s="29" t="s">
        <v>66</v>
      </c>
      <c r="C47" s="48">
        <v>207</v>
      </c>
      <c r="D47" s="48">
        <v>200</v>
      </c>
      <c r="H47" s="18">
        <f t="shared" si="4"/>
        <v>203.5</v>
      </c>
      <c r="I47" s="18">
        <f t="shared" si="5"/>
        <v>0.98994949366116658</v>
      </c>
      <c r="J47" s="18">
        <f t="shared" si="6"/>
        <v>202.51005050633884</v>
      </c>
      <c r="K47" s="19">
        <f t="shared" si="7"/>
        <v>204.48994949366116</v>
      </c>
    </row>
    <row r="48" spans="2:11" ht="17" thickBot="1" x14ac:dyDescent="0.25">
      <c r="B48" s="29" t="s">
        <v>67</v>
      </c>
      <c r="C48" s="48">
        <v>204</v>
      </c>
      <c r="D48" s="48">
        <v>196</v>
      </c>
      <c r="H48" s="18">
        <f t="shared" si="4"/>
        <v>200</v>
      </c>
      <c r="I48" s="18">
        <f t="shared" si="5"/>
        <v>1.131370849898476</v>
      </c>
      <c r="J48" s="18">
        <f t="shared" si="6"/>
        <v>198.86862915010153</v>
      </c>
      <c r="K48" s="19">
        <f t="shared" si="7"/>
        <v>201.13137084989847</v>
      </c>
    </row>
    <row r="49" spans="2:11" ht="17" thickBot="1" x14ac:dyDescent="0.25">
      <c r="B49" s="29" t="s">
        <v>68</v>
      </c>
      <c r="C49" s="48">
        <v>202</v>
      </c>
      <c r="D49" s="48">
        <v>197</v>
      </c>
      <c r="H49" s="18">
        <f t="shared" si="4"/>
        <v>199.5</v>
      </c>
      <c r="I49" s="18">
        <f t="shared" si="5"/>
        <v>0.70710678118654757</v>
      </c>
      <c r="J49" s="18">
        <f t="shared" si="6"/>
        <v>198.79289321881345</v>
      </c>
      <c r="K49" s="19">
        <f t="shared" si="7"/>
        <v>200.20710678118655</v>
      </c>
    </row>
    <row r="50" spans="2:11" ht="17" thickBot="1" x14ac:dyDescent="0.25">
      <c r="B50" s="29" t="s">
        <v>69</v>
      </c>
      <c r="D50" s="48">
        <v>192</v>
      </c>
      <c r="H50" s="18">
        <f>SUM(C50:G50)/1</f>
        <v>192</v>
      </c>
      <c r="I50" s="18">
        <f>SUM(SQRT(((D50-H50)^2))/1)</f>
        <v>0</v>
      </c>
      <c r="J50" s="18">
        <f t="shared" si="6"/>
        <v>192</v>
      </c>
      <c r="K50" s="19">
        <f t="shared" si="7"/>
        <v>192</v>
      </c>
    </row>
    <row r="51" spans="2:11" ht="17" thickBot="1" x14ac:dyDescent="0.25">
      <c r="B51" s="29" t="s">
        <v>70</v>
      </c>
      <c r="D51" s="48">
        <v>291</v>
      </c>
      <c r="H51" s="18">
        <f t="shared" ref="H51:H54" si="8">SUM(C51:G51)/1</f>
        <v>291</v>
      </c>
      <c r="I51" s="18">
        <f t="shared" ref="I51:I54" si="9">SUM(SQRT(((D51-H51)^2))/1)</f>
        <v>0</v>
      </c>
      <c r="J51" s="18">
        <f t="shared" ref="J51:J54" si="10">SUM(H51-I51)</f>
        <v>291</v>
      </c>
      <c r="K51" s="19">
        <f t="shared" ref="K51:K54" si="11">SUM(H51+I51)</f>
        <v>291</v>
      </c>
    </row>
    <row r="52" spans="2:11" ht="17" thickBot="1" x14ac:dyDescent="0.25">
      <c r="B52" s="29" t="s">
        <v>71</v>
      </c>
      <c r="D52" s="48">
        <v>190</v>
      </c>
      <c r="H52" s="18">
        <f t="shared" si="8"/>
        <v>190</v>
      </c>
      <c r="I52" s="18">
        <f t="shared" si="9"/>
        <v>0</v>
      </c>
      <c r="J52" s="18">
        <f t="shared" si="10"/>
        <v>190</v>
      </c>
      <c r="K52" s="19">
        <f t="shared" si="11"/>
        <v>190</v>
      </c>
    </row>
    <row r="53" spans="2:11" ht="17" thickBot="1" x14ac:dyDescent="0.25">
      <c r="B53" s="29" t="s">
        <v>72</v>
      </c>
      <c r="D53" s="48">
        <v>190</v>
      </c>
      <c r="H53" s="18">
        <f t="shared" si="8"/>
        <v>190</v>
      </c>
      <c r="I53" s="18">
        <f t="shared" si="9"/>
        <v>0</v>
      </c>
      <c r="J53" s="18">
        <f t="shared" si="10"/>
        <v>190</v>
      </c>
      <c r="K53" s="19">
        <f t="shared" si="11"/>
        <v>190</v>
      </c>
    </row>
    <row r="54" spans="2:11" x14ac:dyDescent="0.2">
      <c r="B54" s="53" t="s">
        <v>73</v>
      </c>
      <c r="D54" s="48">
        <v>200</v>
      </c>
      <c r="H54" s="18">
        <f t="shared" si="8"/>
        <v>200</v>
      </c>
      <c r="I54" s="18">
        <f t="shared" si="9"/>
        <v>0</v>
      </c>
      <c r="J54" s="18">
        <f t="shared" si="10"/>
        <v>200</v>
      </c>
      <c r="K54" s="19">
        <f t="shared" si="11"/>
        <v>200</v>
      </c>
    </row>
  </sheetData>
  <mergeCells count="22">
    <mergeCell ref="A17:B17"/>
    <mergeCell ref="A18:B18"/>
    <mergeCell ref="A19:A27"/>
    <mergeCell ref="M1:N2"/>
    <mergeCell ref="M3:N3"/>
    <mergeCell ref="M4:N4"/>
    <mergeCell ref="M5:M13"/>
    <mergeCell ref="I1:I2"/>
    <mergeCell ref="J1:J2"/>
    <mergeCell ref="K1:K2"/>
    <mergeCell ref="A5:A13"/>
    <mergeCell ref="A15:B16"/>
    <mergeCell ref="C15:G15"/>
    <mergeCell ref="H15:H16"/>
    <mergeCell ref="I15:I16"/>
    <mergeCell ref="J15:J16"/>
    <mergeCell ref="K15:K16"/>
    <mergeCell ref="A1:B2"/>
    <mergeCell ref="C1:G1"/>
    <mergeCell ref="A3:B3"/>
    <mergeCell ref="A4:B4"/>
    <mergeCell ref="H1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workbookViewId="0">
      <selection activeCell="C2" sqref="C2"/>
    </sheetView>
  </sheetViews>
  <sheetFormatPr baseColWidth="10" defaultRowHeight="16" x14ac:dyDescent="0.2"/>
  <cols>
    <col min="3" max="7" width="24.1640625" bestFit="1" customWidth="1"/>
    <col min="15" max="15" width="33" bestFit="1" customWidth="1"/>
    <col min="16" max="16" width="33.1640625" bestFit="1" customWidth="1"/>
    <col min="17" max="17" width="30.83203125" bestFit="1" customWidth="1"/>
    <col min="18" max="18" width="31" bestFit="1" customWidth="1"/>
  </cols>
  <sheetData>
    <row r="1" spans="1:18" x14ac:dyDescent="0.2">
      <c r="A1" s="32"/>
      <c r="B1" s="33"/>
      <c r="C1" s="40" t="s">
        <v>0</v>
      </c>
      <c r="D1" s="39"/>
      <c r="E1" s="39"/>
      <c r="F1" s="39"/>
      <c r="G1" s="41"/>
      <c r="H1" s="1" t="s">
        <v>11</v>
      </c>
      <c r="I1" s="12" t="s">
        <v>12</v>
      </c>
      <c r="J1" s="12" t="s">
        <v>13</v>
      </c>
      <c r="K1" s="11" t="s">
        <v>14</v>
      </c>
      <c r="M1" s="1"/>
      <c r="N1" s="11"/>
      <c r="O1" s="2" t="s">
        <v>92</v>
      </c>
      <c r="P1" s="2" t="s">
        <v>90</v>
      </c>
      <c r="Q1" s="2" t="s">
        <v>91</v>
      </c>
      <c r="R1" s="3" t="s">
        <v>93</v>
      </c>
    </row>
    <row r="2" spans="1:18" ht="17" thickBot="1" x14ac:dyDescent="0.25">
      <c r="A2" s="42"/>
      <c r="B2" s="45"/>
      <c r="C2" s="28" t="s">
        <v>38</v>
      </c>
      <c r="D2" s="28" t="s">
        <v>39</v>
      </c>
      <c r="E2" s="28" t="s">
        <v>40</v>
      </c>
      <c r="F2" s="28" t="s">
        <v>41</v>
      </c>
      <c r="G2" s="28" t="s">
        <v>42</v>
      </c>
      <c r="H2" s="7"/>
      <c r="I2" s="16"/>
      <c r="J2" s="16"/>
      <c r="K2" s="13"/>
      <c r="M2" s="7"/>
      <c r="N2" s="13"/>
      <c r="O2" s="14" t="s">
        <v>115</v>
      </c>
      <c r="P2" s="14" t="s">
        <v>116</v>
      </c>
      <c r="Q2" s="14" t="s">
        <v>117</v>
      </c>
      <c r="R2" s="15" t="s">
        <v>118</v>
      </c>
    </row>
    <row r="3" spans="1:18" x14ac:dyDescent="0.2">
      <c r="A3" s="37" t="s">
        <v>22</v>
      </c>
      <c r="B3" s="38"/>
      <c r="C3" s="46">
        <v>2.9</v>
      </c>
      <c r="D3" s="46">
        <v>2.9</v>
      </c>
      <c r="E3" s="46">
        <v>2.6</v>
      </c>
      <c r="F3" s="46">
        <v>2.7</v>
      </c>
      <c r="G3" s="30">
        <v>2.6</v>
      </c>
      <c r="H3" s="18">
        <f>SUM(C3:G3)/5</f>
        <v>2.74</v>
      </c>
      <c r="I3" s="18">
        <f>SUM(SQRT(((C3-H3)^2)+((D3-H3)^2)+((E3-H3)^2)+((F3-H3)^2)+((G3-H3)^2))/5)</f>
        <v>6.0663003552412366E-2</v>
      </c>
      <c r="J3" s="18">
        <f>SUM(H3-I3)</f>
        <v>2.6793369964475877</v>
      </c>
      <c r="K3" s="19">
        <f>SUM(H3+I3)</f>
        <v>2.8006630035524127</v>
      </c>
      <c r="M3" s="1" t="s">
        <v>22</v>
      </c>
      <c r="N3" s="11"/>
      <c r="O3" s="2"/>
      <c r="P3" s="2"/>
      <c r="Q3" s="2"/>
      <c r="R3" s="3"/>
    </row>
    <row r="4" spans="1:18" ht="17" thickBot="1" x14ac:dyDescent="0.25">
      <c r="A4" s="35" t="s">
        <v>8</v>
      </c>
      <c r="B4" s="36"/>
      <c r="C4" s="46">
        <v>36</v>
      </c>
      <c r="D4" s="46">
        <v>36</v>
      </c>
      <c r="E4" s="46">
        <v>36</v>
      </c>
      <c r="F4" s="46">
        <v>36</v>
      </c>
      <c r="G4" s="30">
        <v>30</v>
      </c>
      <c r="H4" s="18">
        <f>SUM(C4:G4)/5</f>
        <v>34.799999999999997</v>
      </c>
      <c r="I4" s="18">
        <f>SUM(SQRT(((C4-H4)^2)+((D4-H4)^2)+((E4-H4)^2)+((F4-H4)^2)+((G4-H4)^2))/5)</f>
        <v>1.0733126291998991</v>
      </c>
      <c r="J4" s="18">
        <f>SUM(H4-I4)</f>
        <v>33.7266873708001</v>
      </c>
      <c r="K4" s="19">
        <f>SUM(H4+I4)</f>
        <v>35.873312629199894</v>
      </c>
      <c r="M4" s="7" t="s">
        <v>8</v>
      </c>
      <c r="N4" s="13"/>
      <c r="O4" s="8"/>
      <c r="P4" s="8"/>
      <c r="Q4" s="8"/>
      <c r="R4" s="9"/>
    </row>
    <row r="5" spans="1:18" x14ac:dyDescent="0.2">
      <c r="A5" s="32" t="s">
        <v>9</v>
      </c>
      <c r="B5" s="27" t="s">
        <v>1</v>
      </c>
      <c r="C5" s="26">
        <v>140</v>
      </c>
      <c r="D5" s="26">
        <v>112</v>
      </c>
      <c r="E5" s="26">
        <v>119</v>
      </c>
      <c r="F5" s="26">
        <v>130</v>
      </c>
      <c r="G5" s="27">
        <v>159</v>
      </c>
      <c r="H5" s="21">
        <f>SUM(C5:G5)/5</f>
        <v>132</v>
      </c>
      <c r="I5" s="21">
        <f>SUM(SQRT(((C5-H5)^2)+((D5-H5)^2)+((E5-H5)^2)+((F5-H5)^2)+((G5-H5)^2))/5)</f>
        <v>7.3918874450305312</v>
      </c>
      <c r="J5" s="21">
        <f>SUM(H5-I5)</f>
        <v>124.60811255496947</v>
      </c>
      <c r="K5" s="20">
        <f>SUM(H5+I5)</f>
        <v>139.39188744503053</v>
      </c>
      <c r="M5" s="4" t="s">
        <v>9</v>
      </c>
      <c r="N5" s="19" t="s">
        <v>1</v>
      </c>
      <c r="O5" s="5"/>
      <c r="P5" s="5"/>
      <c r="Q5" s="5"/>
      <c r="R5" s="6"/>
    </row>
    <row r="6" spans="1:18" x14ac:dyDescent="0.2">
      <c r="A6" s="34"/>
      <c r="B6" s="30" t="s">
        <v>2</v>
      </c>
      <c r="C6" s="46">
        <v>209</v>
      </c>
      <c r="D6" s="46">
        <v>149</v>
      </c>
      <c r="E6" s="46">
        <v>175</v>
      </c>
      <c r="F6" s="46">
        <v>168</v>
      </c>
      <c r="G6" s="30">
        <v>191</v>
      </c>
      <c r="H6" s="18">
        <f t="shared" ref="H6:H13" si="0">SUM(C6:G6)/5</f>
        <v>178.4</v>
      </c>
      <c r="I6" s="18">
        <f>SUM(SQRT(((C6-H6)^2)+((D6-H6)^2)+((E6-H6)^2)+((F6-H6)^2)+((G6-H6)^2))/5)</f>
        <v>9.1196491160570421</v>
      </c>
      <c r="J6" s="18">
        <f t="shared" ref="J6:J13" si="1">SUM(H6-I6)</f>
        <v>169.28035088394296</v>
      </c>
      <c r="K6" s="19">
        <f t="shared" ref="K6:K13" si="2">SUM(H6+I6)</f>
        <v>187.51964911605705</v>
      </c>
      <c r="M6" s="4"/>
      <c r="N6" s="19" t="s">
        <v>2</v>
      </c>
      <c r="O6" s="5"/>
      <c r="P6" s="5"/>
      <c r="Q6" s="5"/>
      <c r="R6" s="6"/>
    </row>
    <row r="7" spans="1:18" x14ac:dyDescent="0.2">
      <c r="A7" s="34"/>
      <c r="B7" s="30" t="s">
        <v>3</v>
      </c>
      <c r="C7" s="46">
        <v>250</v>
      </c>
      <c r="D7" s="46">
        <v>194</v>
      </c>
      <c r="E7" s="46">
        <v>225</v>
      </c>
      <c r="F7" s="46">
        <v>216</v>
      </c>
      <c r="G7" s="30">
        <v>250</v>
      </c>
      <c r="H7" s="18">
        <f t="shared" si="0"/>
        <v>227</v>
      </c>
      <c r="I7" s="18">
        <f>SUM(SQRT(((C7-H7)^2)+((D7-H7)^2)+((E7-H7)^2)+((F7-H7)^2)+((G7-H7)^2))/5)</f>
        <v>9.5331002302503869</v>
      </c>
      <c r="J7" s="18">
        <f t="shared" si="1"/>
        <v>217.4668997697496</v>
      </c>
      <c r="K7" s="19">
        <f t="shared" si="2"/>
        <v>236.5331002302504</v>
      </c>
      <c r="M7" s="4"/>
      <c r="N7" s="19" t="s">
        <v>3</v>
      </c>
      <c r="O7" s="5"/>
      <c r="P7" s="5"/>
      <c r="Q7" s="5"/>
      <c r="R7" s="6"/>
    </row>
    <row r="8" spans="1:18" x14ac:dyDescent="0.2">
      <c r="A8" s="34"/>
      <c r="B8" s="30" t="s">
        <v>4</v>
      </c>
      <c r="C8" s="46">
        <v>260</v>
      </c>
      <c r="D8" s="46">
        <v>252</v>
      </c>
      <c r="E8" s="46">
        <v>279</v>
      </c>
      <c r="F8" s="46">
        <v>234</v>
      </c>
      <c r="G8" s="30">
        <v>288</v>
      </c>
      <c r="H8" s="18">
        <f t="shared" si="0"/>
        <v>262.60000000000002</v>
      </c>
      <c r="I8" s="18">
        <f>SUM(SQRT(((C8-H8)^2)+((D8-H8)^2)+((E8-H8)^2)+((F8-H8)^2)+((G8-H8)^2))/5)</f>
        <v>8.6051147580959082</v>
      </c>
      <c r="J8" s="18">
        <f t="shared" si="1"/>
        <v>253.99488524190411</v>
      </c>
      <c r="K8" s="19">
        <f t="shared" si="2"/>
        <v>271.20511475809593</v>
      </c>
      <c r="M8" s="4"/>
      <c r="N8" s="19" t="s">
        <v>4</v>
      </c>
      <c r="O8" s="5"/>
      <c r="P8" s="5"/>
      <c r="Q8" s="5"/>
      <c r="R8" s="6"/>
    </row>
    <row r="9" spans="1:18" x14ac:dyDescent="0.2">
      <c r="A9" s="34"/>
      <c r="B9" s="30" t="s">
        <v>5</v>
      </c>
      <c r="C9" s="46">
        <v>323</v>
      </c>
      <c r="D9" s="46">
        <v>291</v>
      </c>
      <c r="E9" s="46">
        <v>316</v>
      </c>
      <c r="F9" s="46">
        <v>276</v>
      </c>
      <c r="G9" s="30">
        <v>315</v>
      </c>
      <c r="H9" s="18">
        <f t="shared" si="0"/>
        <v>304.2</v>
      </c>
      <c r="I9" s="18">
        <f>SUM(SQRT(((C9-H9)^2)+((D9-H9)^2)+((E9-H9)^2)+((F9-H9)^2)+((G9-H9)^2))/5)</f>
        <v>7.9468232646762704</v>
      </c>
      <c r="J9" s="18">
        <f t="shared" si="1"/>
        <v>296.25317673532373</v>
      </c>
      <c r="K9" s="19">
        <f t="shared" si="2"/>
        <v>312.14682326467624</v>
      </c>
      <c r="M9" s="4"/>
      <c r="N9" s="19" t="s">
        <v>5</v>
      </c>
      <c r="O9" s="5"/>
      <c r="P9" s="5"/>
      <c r="Q9" s="5"/>
      <c r="R9" s="6"/>
    </row>
    <row r="10" spans="1:18" x14ac:dyDescent="0.2">
      <c r="A10" s="34"/>
      <c r="B10" s="30" t="s">
        <v>6</v>
      </c>
      <c r="C10" s="46">
        <v>378</v>
      </c>
      <c r="D10" s="46">
        <v>310</v>
      </c>
      <c r="E10" s="46">
        <v>342</v>
      </c>
      <c r="F10" s="46">
        <v>308</v>
      </c>
      <c r="G10" s="30" t="s">
        <v>17</v>
      </c>
      <c r="H10" s="18">
        <f>SUM(C10:F10)/4</f>
        <v>334.5</v>
      </c>
      <c r="I10" s="18">
        <f>SUM(SQRT(((C10-H10)^2)+((D10-H10)^2)+((E10-H10)^2)+((F10-H10)^2))/5)</f>
        <v>11.403508232118746</v>
      </c>
      <c r="J10" s="18">
        <f t="shared" si="1"/>
        <v>323.09649176788128</v>
      </c>
      <c r="K10" s="19">
        <f t="shared" si="2"/>
        <v>345.90350823211872</v>
      </c>
      <c r="M10" s="4"/>
      <c r="N10" s="19" t="s">
        <v>6</v>
      </c>
      <c r="O10" s="5"/>
      <c r="P10" s="5"/>
      <c r="Q10" s="5"/>
      <c r="R10" s="6"/>
    </row>
    <row r="11" spans="1:18" x14ac:dyDescent="0.2">
      <c r="A11" s="34"/>
      <c r="B11" s="30" t="s">
        <v>7</v>
      </c>
      <c r="C11" s="46" t="s">
        <v>17</v>
      </c>
      <c r="D11" s="46" t="s">
        <v>17</v>
      </c>
      <c r="E11" s="46" t="s">
        <v>17</v>
      </c>
      <c r="F11" s="46" t="s">
        <v>17</v>
      </c>
      <c r="G11" s="30" t="s">
        <v>17</v>
      </c>
      <c r="H11" s="18">
        <f t="shared" si="0"/>
        <v>0</v>
      </c>
      <c r="I11" s="18" t="e">
        <f>SUM(SQRT(((C11-H11)^2)+((D11-H11)^2)+((E11-H11)^2)+((F11-H11)^2)+((G11-H11)^2))/5)</f>
        <v>#VALUE!</v>
      </c>
      <c r="J11" s="18" t="e">
        <f t="shared" si="1"/>
        <v>#VALUE!</v>
      </c>
      <c r="K11" s="19" t="e">
        <f t="shared" si="2"/>
        <v>#VALUE!</v>
      </c>
      <c r="M11" s="4"/>
      <c r="N11" s="19" t="s">
        <v>7</v>
      </c>
      <c r="O11" s="5"/>
      <c r="P11" s="5"/>
      <c r="Q11" s="5"/>
      <c r="R11" s="6"/>
    </row>
    <row r="12" spans="1:18" x14ac:dyDescent="0.2">
      <c r="A12" s="34"/>
      <c r="B12" s="30" t="s">
        <v>16</v>
      </c>
      <c r="C12" s="46" t="s">
        <v>17</v>
      </c>
      <c r="D12" s="47" t="s">
        <v>17</v>
      </c>
      <c r="E12" s="46" t="s">
        <v>17</v>
      </c>
      <c r="F12" s="46" t="s">
        <v>17</v>
      </c>
      <c r="G12" s="30" t="s">
        <v>17</v>
      </c>
      <c r="H12" s="18">
        <f t="shared" si="0"/>
        <v>0</v>
      </c>
      <c r="I12" s="18" t="e">
        <f>SUM(SQRT(((C12-H12)^2)+((D12-H12)^2)+((E12-H12)^2)+((F12-H12)^2)+((G12-H12)^2))/5)</f>
        <v>#VALUE!</v>
      </c>
      <c r="J12" s="18" t="e">
        <f t="shared" si="1"/>
        <v>#VALUE!</v>
      </c>
      <c r="K12" s="19" t="e">
        <f t="shared" si="2"/>
        <v>#VALUE!</v>
      </c>
      <c r="M12" s="4"/>
      <c r="N12" s="19" t="s">
        <v>16</v>
      </c>
      <c r="O12" s="5"/>
      <c r="P12" s="5"/>
      <c r="Q12" s="5"/>
      <c r="R12" s="6"/>
    </row>
    <row r="13" spans="1:18" ht="17" thickBot="1" x14ac:dyDescent="0.25">
      <c r="A13" s="35"/>
      <c r="B13" s="29" t="s">
        <v>20</v>
      </c>
      <c r="C13" s="28" t="s">
        <v>17</v>
      </c>
      <c r="D13" s="28" t="s">
        <v>17</v>
      </c>
      <c r="E13" s="28" t="s">
        <v>17</v>
      </c>
      <c r="F13" s="28" t="s">
        <v>17</v>
      </c>
      <c r="G13" s="29" t="s">
        <v>17</v>
      </c>
      <c r="H13" s="14">
        <f t="shared" si="0"/>
        <v>0</v>
      </c>
      <c r="I13" s="14" t="e">
        <f>SUM(SQRT(((C13-H13)^2)+((D13-H13)^2)+((E13-H13)^2)+((F13-H13)^2)+((G13-H13)^2))/5)</f>
        <v>#VALUE!</v>
      </c>
      <c r="J13" s="14" t="e">
        <f t="shared" si="1"/>
        <v>#VALUE!</v>
      </c>
      <c r="K13" s="15" t="e">
        <f t="shared" si="2"/>
        <v>#VALUE!</v>
      </c>
      <c r="M13" s="7"/>
      <c r="N13" s="15" t="s">
        <v>20</v>
      </c>
      <c r="O13" s="8"/>
      <c r="P13" s="8"/>
      <c r="Q13" s="8"/>
      <c r="R13" s="9"/>
    </row>
    <row r="14" spans="1:18" ht="17" thickBot="1" x14ac:dyDescent="0.25"/>
    <row r="15" spans="1:18" x14ac:dyDescent="0.2">
      <c r="A15" s="32"/>
      <c r="B15" s="33"/>
      <c r="C15" s="40" t="s">
        <v>0</v>
      </c>
      <c r="D15" s="39"/>
      <c r="E15" s="39"/>
      <c r="F15" s="39"/>
      <c r="G15" s="41"/>
      <c r="H15" s="1" t="s">
        <v>11</v>
      </c>
      <c r="I15" s="12" t="s">
        <v>12</v>
      </c>
      <c r="J15" s="12" t="s">
        <v>13</v>
      </c>
      <c r="K15" s="11" t="s">
        <v>14</v>
      </c>
    </row>
    <row r="16" spans="1:18" ht="17" thickBot="1" x14ac:dyDescent="0.25">
      <c r="A16" s="42"/>
      <c r="B16" s="45"/>
      <c r="C16" s="28" t="s">
        <v>43</v>
      </c>
      <c r="D16" s="28" t="s">
        <v>75</v>
      </c>
      <c r="E16" s="28"/>
      <c r="F16" s="28"/>
      <c r="G16" s="28"/>
      <c r="H16" s="7"/>
      <c r="I16" s="16"/>
      <c r="J16" s="16"/>
      <c r="K16" s="13"/>
    </row>
    <row r="17" spans="1:11" x14ac:dyDescent="0.2">
      <c r="A17" s="37" t="s">
        <v>22</v>
      </c>
      <c r="B17" s="38"/>
      <c r="C17" s="46">
        <v>4</v>
      </c>
      <c r="D17" s="46">
        <v>2.7</v>
      </c>
      <c r="E17" s="46"/>
      <c r="F17" s="46"/>
      <c r="G17" s="30"/>
      <c r="H17" s="18">
        <f>SUM(C17:G17)/2</f>
        <v>3.35</v>
      </c>
      <c r="I17" s="18">
        <f>SUM(SQRT(((C17-H17)^2)+((D17-H17)^2))/2)</f>
        <v>0.45961940777125582</v>
      </c>
      <c r="J17" s="18">
        <f>SUM(H17-I17)</f>
        <v>2.8903805922287442</v>
      </c>
      <c r="K17" s="19">
        <f>SUM(H17+I17)</f>
        <v>3.809619407771256</v>
      </c>
    </row>
    <row r="18" spans="1:11" ht="17" thickBot="1" x14ac:dyDescent="0.25">
      <c r="A18" s="35" t="s">
        <v>8</v>
      </c>
      <c r="B18" s="36"/>
      <c r="C18" s="46">
        <v>29</v>
      </c>
      <c r="D18" s="46">
        <v>27</v>
      </c>
      <c r="E18" s="46"/>
      <c r="F18" s="46"/>
      <c r="G18" s="30"/>
      <c r="H18" s="18">
        <f t="shared" ref="H18:H47" si="3">SUM(C18:G18)/2</f>
        <v>28</v>
      </c>
      <c r="I18" s="18">
        <f t="shared" ref="I18:I47" si="4">SUM(SQRT(((C18-H18)^2)+((D18-H18)^2))/2)</f>
        <v>0.70710678118654757</v>
      </c>
      <c r="J18" s="18">
        <f t="shared" ref="J18:J47" si="5">SUM(H18-I18)</f>
        <v>27.292893218813454</v>
      </c>
      <c r="K18" s="19">
        <f t="shared" ref="K18:K47" si="6">SUM(H18+I18)</f>
        <v>28.707106781186546</v>
      </c>
    </row>
    <row r="19" spans="1:11" x14ac:dyDescent="0.2">
      <c r="A19" s="32" t="s">
        <v>9</v>
      </c>
      <c r="B19" s="27" t="s">
        <v>1</v>
      </c>
      <c r="C19" s="26">
        <v>87</v>
      </c>
      <c r="D19" s="26">
        <v>46</v>
      </c>
      <c r="E19" s="26"/>
      <c r="F19" s="26"/>
      <c r="G19" s="27"/>
      <c r="H19" s="18">
        <f t="shared" si="3"/>
        <v>66.5</v>
      </c>
      <c r="I19" s="18">
        <f t="shared" si="4"/>
        <v>14.495689014324224</v>
      </c>
      <c r="J19" s="18">
        <f t="shared" si="5"/>
        <v>52.004310985675772</v>
      </c>
      <c r="K19" s="19">
        <f t="shared" si="6"/>
        <v>80.995689014324228</v>
      </c>
    </row>
    <row r="20" spans="1:11" x14ac:dyDescent="0.2">
      <c r="A20" s="34"/>
      <c r="B20" s="30" t="s">
        <v>2</v>
      </c>
      <c r="C20" s="46">
        <v>104</v>
      </c>
      <c r="D20" s="46">
        <v>70</v>
      </c>
      <c r="E20" s="46"/>
      <c r="F20" s="46"/>
      <c r="G20" s="30"/>
      <c r="H20" s="18">
        <f t="shared" si="3"/>
        <v>87</v>
      </c>
      <c r="I20" s="18">
        <f t="shared" si="4"/>
        <v>12.020815280171307</v>
      </c>
      <c r="J20" s="18">
        <f t="shared" si="5"/>
        <v>74.979184719828694</v>
      </c>
      <c r="K20" s="19">
        <f t="shared" si="6"/>
        <v>99.020815280171306</v>
      </c>
    </row>
    <row r="21" spans="1:11" x14ac:dyDescent="0.2">
      <c r="A21" s="34"/>
      <c r="B21" s="30" t="s">
        <v>3</v>
      </c>
      <c r="C21" s="46">
        <v>115</v>
      </c>
      <c r="D21" s="46">
        <v>89</v>
      </c>
      <c r="E21" s="46"/>
      <c r="F21" s="46"/>
      <c r="G21" s="30"/>
      <c r="H21" s="18">
        <f t="shared" si="3"/>
        <v>102</v>
      </c>
      <c r="I21" s="18">
        <f t="shared" si="4"/>
        <v>9.1923881554251174</v>
      </c>
      <c r="J21" s="18">
        <f t="shared" si="5"/>
        <v>92.807611844574879</v>
      </c>
      <c r="K21" s="19">
        <f t="shared" si="6"/>
        <v>111.19238815542512</v>
      </c>
    </row>
    <row r="22" spans="1:11" x14ac:dyDescent="0.2">
      <c r="A22" s="34"/>
      <c r="B22" s="30" t="s">
        <v>4</v>
      </c>
      <c r="C22" s="46">
        <v>131</v>
      </c>
      <c r="D22" s="46">
        <v>100</v>
      </c>
      <c r="E22" s="46"/>
      <c r="F22" s="46"/>
      <c r="G22" s="30"/>
      <c r="H22" s="18">
        <f t="shared" si="3"/>
        <v>115.5</v>
      </c>
      <c r="I22" s="18">
        <f t="shared" si="4"/>
        <v>10.960155108391486</v>
      </c>
      <c r="J22" s="18">
        <f t="shared" si="5"/>
        <v>104.53984489160851</v>
      </c>
      <c r="K22" s="19">
        <f t="shared" si="6"/>
        <v>126.46015510839149</v>
      </c>
    </row>
    <row r="23" spans="1:11" x14ac:dyDescent="0.2">
      <c r="A23" s="34"/>
      <c r="B23" s="30" t="s">
        <v>5</v>
      </c>
      <c r="C23" s="46">
        <v>140</v>
      </c>
      <c r="D23" s="46">
        <v>116</v>
      </c>
      <c r="E23" s="46"/>
      <c r="F23" s="46"/>
      <c r="G23" s="30"/>
      <c r="H23" s="18">
        <f t="shared" si="3"/>
        <v>128</v>
      </c>
      <c r="I23" s="18">
        <f t="shared" si="4"/>
        <v>8.4852813742385695</v>
      </c>
      <c r="J23" s="18">
        <f t="shared" si="5"/>
        <v>119.51471862576143</v>
      </c>
      <c r="K23" s="19">
        <f t="shared" si="6"/>
        <v>136.48528137423858</v>
      </c>
    </row>
    <row r="24" spans="1:11" x14ac:dyDescent="0.2">
      <c r="A24" s="34"/>
      <c r="B24" s="30" t="s">
        <v>6</v>
      </c>
      <c r="C24" s="46">
        <v>152</v>
      </c>
      <c r="D24" s="46">
        <v>126</v>
      </c>
      <c r="E24" s="46"/>
      <c r="F24" s="46"/>
      <c r="G24" s="30"/>
      <c r="H24" s="18">
        <f t="shared" si="3"/>
        <v>139</v>
      </c>
      <c r="I24" s="18">
        <f t="shared" si="4"/>
        <v>9.1923881554251174</v>
      </c>
      <c r="J24" s="18">
        <f t="shared" si="5"/>
        <v>129.80761184457489</v>
      </c>
      <c r="K24" s="19">
        <f t="shared" si="6"/>
        <v>148.19238815542511</v>
      </c>
    </row>
    <row r="25" spans="1:11" x14ac:dyDescent="0.2">
      <c r="A25" s="34"/>
      <c r="B25" s="30" t="s">
        <v>7</v>
      </c>
      <c r="C25" s="46">
        <v>160</v>
      </c>
      <c r="D25" s="46">
        <v>133</v>
      </c>
      <c r="E25" s="46"/>
      <c r="F25" s="46"/>
      <c r="G25" s="30"/>
      <c r="H25" s="18">
        <f t="shared" si="3"/>
        <v>146.5</v>
      </c>
      <c r="I25" s="18">
        <f t="shared" si="4"/>
        <v>9.5459415460183923</v>
      </c>
      <c r="J25" s="18">
        <f t="shared" si="5"/>
        <v>136.95405845398162</v>
      </c>
      <c r="K25" s="19">
        <f t="shared" si="6"/>
        <v>156.04594154601838</v>
      </c>
    </row>
    <row r="26" spans="1:11" x14ac:dyDescent="0.2">
      <c r="A26" s="34"/>
      <c r="B26" s="30" t="s">
        <v>16</v>
      </c>
      <c r="C26" s="46">
        <v>162</v>
      </c>
      <c r="D26" s="47">
        <v>148</v>
      </c>
      <c r="E26" s="46"/>
      <c r="F26" s="46"/>
      <c r="G26" s="30"/>
      <c r="H26" s="18">
        <f t="shared" si="3"/>
        <v>155</v>
      </c>
      <c r="I26" s="18">
        <f t="shared" si="4"/>
        <v>4.9497474683058327</v>
      </c>
      <c r="J26" s="18">
        <f t="shared" si="5"/>
        <v>150.05025253169416</v>
      </c>
      <c r="K26" s="19">
        <f t="shared" si="6"/>
        <v>159.94974746830584</v>
      </c>
    </row>
    <row r="27" spans="1:11" ht="17" thickBot="1" x14ac:dyDescent="0.25">
      <c r="A27" s="35"/>
      <c r="B27" s="29" t="s">
        <v>20</v>
      </c>
      <c r="C27" s="28">
        <v>163</v>
      </c>
      <c r="D27" s="28">
        <v>161</v>
      </c>
      <c r="E27" s="28"/>
      <c r="F27" s="28"/>
      <c r="G27" s="29"/>
      <c r="H27" s="18">
        <f t="shared" si="3"/>
        <v>162</v>
      </c>
      <c r="I27" s="18">
        <f t="shared" si="4"/>
        <v>0.70710678118654757</v>
      </c>
      <c r="J27" s="18">
        <f t="shared" si="5"/>
        <v>161.29289321881345</v>
      </c>
      <c r="K27" s="19">
        <f t="shared" si="6"/>
        <v>162.70710678118655</v>
      </c>
    </row>
    <row r="28" spans="1:11" ht="17" thickBot="1" x14ac:dyDescent="0.25">
      <c r="B28" s="29" t="s">
        <v>46</v>
      </c>
      <c r="C28" s="48">
        <v>167</v>
      </c>
      <c r="D28" s="48">
        <v>163</v>
      </c>
      <c r="H28" s="18">
        <f t="shared" si="3"/>
        <v>165</v>
      </c>
      <c r="I28" s="18">
        <f t="shared" si="4"/>
        <v>1.4142135623730951</v>
      </c>
      <c r="J28" s="18">
        <f t="shared" si="5"/>
        <v>163.58578643762689</v>
      </c>
      <c r="K28" s="19">
        <f t="shared" si="6"/>
        <v>166.41421356237311</v>
      </c>
    </row>
    <row r="29" spans="1:11" ht="17" thickBot="1" x14ac:dyDescent="0.25">
      <c r="B29" s="29" t="s">
        <v>47</v>
      </c>
      <c r="C29" s="48">
        <v>169</v>
      </c>
      <c r="D29" s="48">
        <v>166</v>
      </c>
      <c r="H29" s="18">
        <f t="shared" si="3"/>
        <v>167.5</v>
      </c>
      <c r="I29" s="18">
        <f t="shared" si="4"/>
        <v>1.0606601717798212</v>
      </c>
      <c r="J29" s="18">
        <f t="shared" si="5"/>
        <v>166.43933982822017</v>
      </c>
      <c r="K29" s="19">
        <f t="shared" si="6"/>
        <v>168.56066017177983</v>
      </c>
    </row>
    <row r="30" spans="1:11" ht="17" thickBot="1" x14ac:dyDescent="0.25">
      <c r="B30" s="29" t="s">
        <v>48</v>
      </c>
      <c r="C30" s="48">
        <v>178</v>
      </c>
      <c r="D30" s="48">
        <v>175</v>
      </c>
      <c r="H30" s="18">
        <f t="shared" si="3"/>
        <v>176.5</v>
      </c>
      <c r="I30" s="18">
        <f t="shared" si="4"/>
        <v>1.0606601717798212</v>
      </c>
      <c r="J30" s="18">
        <f t="shared" si="5"/>
        <v>175.43933982822017</v>
      </c>
      <c r="K30" s="19">
        <f t="shared" si="6"/>
        <v>177.56066017177983</v>
      </c>
    </row>
    <row r="31" spans="1:11" ht="17" thickBot="1" x14ac:dyDescent="0.25">
      <c r="B31" s="29" t="s">
        <v>49</v>
      </c>
      <c r="C31" s="48">
        <v>180</v>
      </c>
      <c r="D31" s="48">
        <v>173</v>
      </c>
      <c r="H31" s="18">
        <f t="shared" si="3"/>
        <v>176.5</v>
      </c>
      <c r="I31" s="18">
        <f t="shared" si="4"/>
        <v>2.4748737341529163</v>
      </c>
      <c r="J31" s="18">
        <f t="shared" si="5"/>
        <v>174.02512626584709</v>
      </c>
      <c r="K31" s="19">
        <f t="shared" si="6"/>
        <v>178.97487373415291</v>
      </c>
    </row>
    <row r="32" spans="1:11" ht="17" thickBot="1" x14ac:dyDescent="0.25">
      <c r="B32" s="29" t="s">
        <v>50</v>
      </c>
      <c r="C32" s="48">
        <v>176</v>
      </c>
      <c r="D32" s="48">
        <v>173</v>
      </c>
      <c r="H32" s="18">
        <f t="shared" si="3"/>
        <v>174.5</v>
      </c>
      <c r="I32" s="18">
        <f t="shared" si="4"/>
        <v>1.0606601717798212</v>
      </c>
      <c r="J32" s="18">
        <f t="shared" si="5"/>
        <v>173.43933982822017</v>
      </c>
      <c r="K32" s="19">
        <f t="shared" si="6"/>
        <v>175.56066017177983</v>
      </c>
    </row>
    <row r="33" spans="2:11" ht="17" thickBot="1" x14ac:dyDescent="0.25">
      <c r="B33" s="29" t="s">
        <v>51</v>
      </c>
      <c r="C33" s="48">
        <v>183</v>
      </c>
      <c r="D33" s="48">
        <v>177</v>
      </c>
      <c r="H33" s="18">
        <f t="shared" si="3"/>
        <v>180</v>
      </c>
      <c r="I33" s="18">
        <f t="shared" si="4"/>
        <v>2.1213203435596424</v>
      </c>
      <c r="J33" s="18">
        <f t="shared" si="5"/>
        <v>177.87867965644037</v>
      </c>
      <c r="K33" s="19">
        <f t="shared" si="6"/>
        <v>182.12132034355963</v>
      </c>
    </row>
    <row r="34" spans="2:11" ht="17" thickBot="1" x14ac:dyDescent="0.25">
      <c r="B34" s="29" t="s">
        <v>52</v>
      </c>
      <c r="C34" s="48">
        <v>178</v>
      </c>
      <c r="D34" s="48">
        <v>181</v>
      </c>
      <c r="H34" s="18">
        <f t="shared" si="3"/>
        <v>179.5</v>
      </c>
      <c r="I34" s="18">
        <f t="shared" si="4"/>
        <v>1.0606601717798212</v>
      </c>
      <c r="J34" s="18">
        <f t="shared" si="5"/>
        <v>178.43933982822017</v>
      </c>
      <c r="K34" s="19">
        <f t="shared" si="6"/>
        <v>180.56066017177983</v>
      </c>
    </row>
    <row r="35" spans="2:11" ht="17" thickBot="1" x14ac:dyDescent="0.25">
      <c r="B35" s="29" t="s">
        <v>53</v>
      </c>
      <c r="C35" s="48">
        <v>178</v>
      </c>
      <c r="D35" s="48">
        <v>190</v>
      </c>
      <c r="H35" s="18">
        <f t="shared" si="3"/>
        <v>184</v>
      </c>
      <c r="I35" s="18">
        <f t="shared" si="4"/>
        <v>4.2426406871192848</v>
      </c>
      <c r="J35" s="18">
        <f t="shared" si="5"/>
        <v>179.75735931288071</v>
      </c>
      <c r="K35" s="19">
        <f t="shared" si="6"/>
        <v>188.24264068711929</v>
      </c>
    </row>
    <row r="36" spans="2:11" ht="17" thickBot="1" x14ac:dyDescent="0.25">
      <c r="B36" s="29" t="s">
        <v>54</v>
      </c>
      <c r="C36" s="48">
        <v>186</v>
      </c>
      <c r="D36" s="48">
        <v>185</v>
      </c>
      <c r="H36" s="18">
        <f t="shared" si="3"/>
        <v>185.5</v>
      </c>
      <c r="I36" s="18">
        <f t="shared" si="4"/>
        <v>0.35355339059327379</v>
      </c>
      <c r="J36" s="18">
        <f t="shared" si="5"/>
        <v>185.14644660940672</v>
      </c>
      <c r="K36" s="19">
        <f t="shared" si="6"/>
        <v>185.85355339059328</v>
      </c>
    </row>
    <row r="37" spans="2:11" ht="17" thickBot="1" x14ac:dyDescent="0.25">
      <c r="B37" s="29" t="s">
        <v>55</v>
      </c>
      <c r="C37" s="48">
        <v>200</v>
      </c>
      <c r="D37" s="48">
        <v>197</v>
      </c>
      <c r="H37" s="18">
        <f t="shared" si="3"/>
        <v>198.5</v>
      </c>
      <c r="I37" s="18">
        <f t="shared" si="4"/>
        <v>1.0606601717798212</v>
      </c>
      <c r="J37" s="18">
        <f t="shared" si="5"/>
        <v>197.43933982822017</v>
      </c>
      <c r="K37" s="19">
        <f t="shared" si="6"/>
        <v>199.56066017177983</v>
      </c>
    </row>
    <row r="38" spans="2:11" ht="17" thickBot="1" x14ac:dyDescent="0.25">
      <c r="B38" s="29" t="s">
        <v>56</v>
      </c>
      <c r="C38" s="48">
        <v>212</v>
      </c>
      <c r="D38" s="48">
        <v>199</v>
      </c>
      <c r="H38" s="18">
        <f t="shared" si="3"/>
        <v>205.5</v>
      </c>
      <c r="I38" s="18">
        <f t="shared" si="4"/>
        <v>4.5961940777125587</v>
      </c>
      <c r="J38" s="18">
        <f t="shared" si="5"/>
        <v>200.90380592228743</v>
      </c>
      <c r="K38" s="19">
        <f t="shared" si="6"/>
        <v>210.09619407771257</v>
      </c>
    </row>
    <row r="39" spans="2:11" ht="17" thickBot="1" x14ac:dyDescent="0.25">
      <c r="B39" s="29" t="s">
        <v>57</v>
      </c>
      <c r="C39" s="48">
        <v>215</v>
      </c>
      <c r="D39" s="48">
        <v>205</v>
      </c>
      <c r="H39" s="18">
        <f t="shared" si="3"/>
        <v>210</v>
      </c>
      <c r="I39" s="18">
        <f t="shared" si="4"/>
        <v>3.5355339059327378</v>
      </c>
      <c r="J39" s="18">
        <f t="shared" si="5"/>
        <v>206.46446609406726</v>
      </c>
      <c r="K39" s="19">
        <f t="shared" si="6"/>
        <v>213.53553390593274</v>
      </c>
    </row>
    <row r="40" spans="2:11" ht="17" thickBot="1" x14ac:dyDescent="0.25">
      <c r="B40" s="29" t="s">
        <v>58</v>
      </c>
      <c r="C40" s="48">
        <v>219</v>
      </c>
      <c r="D40" s="48">
        <v>219</v>
      </c>
      <c r="H40" s="18">
        <f t="shared" si="3"/>
        <v>219</v>
      </c>
      <c r="I40" s="18">
        <f t="shared" si="4"/>
        <v>0</v>
      </c>
      <c r="J40" s="18">
        <f t="shared" si="5"/>
        <v>219</v>
      </c>
      <c r="K40" s="19">
        <f t="shared" si="6"/>
        <v>219</v>
      </c>
    </row>
    <row r="41" spans="2:11" ht="17" thickBot="1" x14ac:dyDescent="0.25">
      <c r="B41" s="29" t="s">
        <v>59</v>
      </c>
      <c r="C41" s="48">
        <v>229</v>
      </c>
      <c r="D41" s="48">
        <v>227</v>
      </c>
      <c r="H41" s="18">
        <f t="shared" si="3"/>
        <v>228</v>
      </c>
      <c r="I41" s="18">
        <f t="shared" si="4"/>
        <v>0.70710678118654757</v>
      </c>
      <c r="J41" s="18">
        <f t="shared" si="5"/>
        <v>227.29289321881345</v>
      </c>
      <c r="K41" s="19">
        <f t="shared" si="6"/>
        <v>228.70710678118655</v>
      </c>
    </row>
    <row r="42" spans="2:11" ht="17" thickBot="1" x14ac:dyDescent="0.25">
      <c r="B42" s="29" t="s">
        <v>60</v>
      </c>
      <c r="C42" s="48">
        <v>236</v>
      </c>
      <c r="D42" s="48">
        <v>228</v>
      </c>
      <c r="H42" s="18">
        <f t="shared" si="3"/>
        <v>232</v>
      </c>
      <c r="I42" s="18">
        <f t="shared" si="4"/>
        <v>2.8284271247461903</v>
      </c>
      <c r="J42" s="18">
        <f t="shared" si="5"/>
        <v>229.17157287525382</v>
      </c>
      <c r="K42" s="19">
        <f t="shared" si="6"/>
        <v>234.82842712474618</v>
      </c>
    </row>
    <row r="43" spans="2:11" ht="17" thickBot="1" x14ac:dyDescent="0.25">
      <c r="B43" s="29" t="s">
        <v>61</v>
      </c>
      <c r="C43" s="48">
        <v>246</v>
      </c>
      <c r="D43" s="48">
        <v>250</v>
      </c>
      <c r="H43" s="18">
        <f t="shared" si="3"/>
        <v>248</v>
      </c>
      <c r="I43" s="18">
        <f t="shared" si="4"/>
        <v>1.4142135623730951</v>
      </c>
      <c r="J43" s="18">
        <f t="shared" si="5"/>
        <v>246.58578643762689</v>
      </c>
      <c r="K43" s="19">
        <f t="shared" si="6"/>
        <v>249.41421356237311</v>
      </c>
    </row>
    <row r="44" spans="2:11" ht="17" thickBot="1" x14ac:dyDescent="0.25">
      <c r="B44" s="29" t="s">
        <v>63</v>
      </c>
      <c r="C44" s="48">
        <v>270</v>
      </c>
      <c r="D44" s="48">
        <v>263</v>
      </c>
      <c r="H44" s="18">
        <f t="shared" si="3"/>
        <v>266.5</v>
      </c>
      <c r="I44" s="18">
        <f t="shared" si="4"/>
        <v>2.4748737341529163</v>
      </c>
      <c r="J44" s="18">
        <f t="shared" si="5"/>
        <v>264.02512626584706</v>
      </c>
      <c r="K44" s="19">
        <f t="shared" si="6"/>
        <v>268.97487373415294</v>
      </c>
    </row>
    <row r="45" spans="2:11" ht="17" thickBot="1" x14ac:dyDescent="0.25">
      <c r="B45" s="29" t="s">
        <v>64</v>
      </c>
      <c r="C45" s="48">
        <v>276</v>
      </c>
      <c r="D45" s="48">
        <v>259</v>
      </c>
      <c r="H45" s="18">
        <f t="shared" si="3"/>
        <v>267.5</v>
      </c>
      <c r="I45" s="18">
        <f t="shared" si="4"/>
        <v>6.0104076400856536</v>
      </c>
      <c r="J45" s="18">
        <f t="shared" si="5"/>
        <v>261.48959235991435</v>
      </c>
      <c r="K45" s="19">
        <f t="shared" si="6"/>
        <v>273.51040764008565</v>
      </c>
    </row>
    <row r="46" spans="2:11" ht="17" thickBot="1" x14ac:dyDescent="0.25">
      <c r="B46" s="29" t="s">
        <v>65</v>
      </c>
      <c r="C46" s="48">
        <v>270</v>
      </c>
      <c r="D46" t="s">
        <v>17</v>
      </c>
      <c r="H46" s="18">
        <f>SUM(C46:G46)/1</f>
        <v>270</v>
      </c>
      <c r="I46" s="18">
        <f>SUM(SQRT(((C46-H46)^2))/1)</f>
        <v>0</v>
      </c>
      <c r="J46" s="18">
        <f t="shared" si="5"/>
        <v>270</v>
      </c>
      <c r="K46" s="19">
        <f t="shared" si="6"/>
        <v>270</v>
      </c>
    </row>
    <row r="47" spans="2:11" ht="17" thickBot="1" x14ac:dyDescent="0.25">
      <c r="B47" s="29" t="s">
        <v>66</v>
      </c>
      <c r="C47" s="48">
        <v>274</v>
      </c>
      <c r="D47" t="s">
        <v>17</v>
      </c>
      <c r="H47" s="18">
        <f>SUM(C47:G47)/1</f>
        <v>274</v>
      </c>
      <c r="I47" s="18">
        <f>SUM(SQRT(((C47-H47)^2))/1)</f>
        <v>0</v>
      </c>
      <c r="J47" s="18">
        <f t="shared" si="5"/>
        <v>274</v>
      </c>
      <c r="K47" s="19">
        <f t="shared" si="6"/>
        <v>274</v>
      </c>
    </row>
  </sheetData>
  <mergeCells count="22">
    <mergeCell ref="A19:A27"/>
    <mergeCell ref="M1:N2"/>
    <mergeCell ref="M3:N3"/>
    <mergeCell ref="M4:N4"/>
    <mergeCell ref="M5:M13"/>
    <mergeCell ref="A15:B16"/>
    <mergeCell ref="C15:G15"/>
    <mergeCell ref="H15:H16"/>
    <mergeCell ref="I15:I16"/>
    <mergeCell ref="J15:J16"/>
    <mergeCell ref="A17:B17"/>
    <mergeCell ref="I1:I2"/>
    <mergeCell ref="J1:J2"/>
    <mergeCell ref="K1:K2"/>
    <mergeCell ref="A5:A13"/>
    <mergeCell ref="K15:K16"/>
    <mergeCell ref="A18:B18"/>
    <mergeCell ref="A1:B2"/>
    <mergeCell ref="C1:G1"/>
    <mergeCell ref="A3:B3"/>
    <mergeCell ref="A4:B4"/>
    <mergeCell ref="H1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opLeftCell="F1" workbookViewId="0">
      <selection activeCell="M26" sqref="M26:N26"/>
    </sheetView>
  </sheetViews>
  <sheetFormatPr baseColWidth="10" defaultRowHeight="16" x14ac:dyDescent="0.2"/>
  <cols>
    <col min="3" max="7" width="24.1640625" bestFit="1" customWidth="1"/>
    <col min="15" max="15" width="33" bestFit="1" customWidth="1"/>
    <col min="16" max="16" width="33.1640625" bestFit="1" customWidth="1"/>
    <col min="17" max="17" width="30.83203125" bestFit="1" customWidth="1"/>
    <col min="18" max="18" width="31" bestFit="1" customWidth="1"/>
  </cols>
  <sheetData>
    <row r="1" spans="1:18" x14ac:dyDescent="0.2">
      <c r="A1" s="32"/>
      <c r="B1" s="33"/>
      <c r="C1" s="40" t="s">
        <v>0</v>
      </c>
      <c r="D1" s="39"/>
      <c r="E1" s="39"/>
      <c r="F1" s="39"/>
      <c r="G1" s="41"/>
      <c r="H1" s="1" t="s">
        <v>11</v>
      </c>
      <c r="I1" s="12" t="s">
        <v>12</v>
      </c>
      <c r="J1" s="12" t="s">
        <v>13</v>
      </c>
      <c r="K1" s="11" t="s">
        <v>14</v>
      </c>
      <c r="M1" s="1"/>
      <c r="N1" s="11"/>
      <c r="O1" s="2" t="s">
        <v>92</v>
      </c>
      <c r="P1" s="2" t="s">
        <v>90</v>
      </c>
      <c r="Q1" s="2" t="s">
        <v>91</v>
      </c>
      <c r="R1" s="3" t="s">
        <v>93</v>
      </c>
    </row>
    <row r="2" spans="1:18" ht="17" thickBot="1" x14ac:dyDescent="0.25">
      <c r="A2" s="42"/>
      <c r="B2" s="45"/>
      <c r="C2" s="28" t="s">
        <v>123</v>
      </c>
      <c r="D2" s="28" t="s">
        <v>124</v>
      </c>
      <c r="E2" s="28" t="s">
        <v>125</v>
      </c>
      <c r="F2" s="28" t="s">
        <v>126</v>
      </c>
      <c r="G2" s="28" t="s">
        <v>127</v>
      </c>
      <c r="H2" s="7"/>
      <c r="I2" s="16"/>
      <c r="J2" s="16"/>
      <c r="K2" s="13"/>
      <c r="M2" s="7"/>
      <c r="N2" s="13"/>
      <c r="O2" s="14" t="s">
        <v>119</v>
      </c>
      <c r="P2" s="14" t="s">
        <v>120</v>
      </c>
      <c r="Q2" s="14" t="s">
        <v>121</v>
      </c>
      <c r="R2" s="15" t="s">
        <v>122</v>
      </c>
    </row>
    <row r="3" spans="1:18" x14ac:dyDescent="0.2">
      <c r="A3" s="37" t="s">
        <v>22</v>
      </c>
      <c r="B3" s="38"/>
      <c r="C3" s="46">
        <v>0</v>
      </c>
      <c r="D3" s="46">
        <v>0</v>
      </c>
      <c r="E3" s="46">
        <v>0</v>
      </c>
      <c r="F3" s="46">
        <v>0</v>
      </c>
      <c r="G3" s="30">
        <v>0</v>
      </c>
      <c r="H3" s="18">
        <f>SUM(C3:G3)/5</f>
        <v>0</v>
      </c>
      <c r="I3" s="18">
        <f>SUM(SQRT(((C3-H3)^2)+((D3-H3)^2)+((E3-H3)^2)+((F3-H3)^2)+((G3-H3)^2))/5)</f>
        <v>0</v>
      </c>
      <c r="J3" s="18">
        <f>SUM(H3-I3)</f>
        <v>0</v>
      </c>
      <c r="K3" s="19">
        <f>SUM(H3+I3)</f>
        <v>0</v>
      </c>
      <c r="M3" s="1" t="s">
        <v>22</v>
      </c>
      <c r="N3" s="11"/>
      <c r="O3" s="2"/>
      <c r="P3" s="2"/>
      <c r="Q3" s="2"/>
      <c r="R3" s="3"/>
    </row>
    <row r="4" spans="1:18" ht="17" thickBot="1" x14ac:dyDescent="0.25">
      <c r="A4" s="35" t="s">
        <v>8</v>
      </c>
      <c r="B4" s="36"/>
      <c r="C4" s="46"/>
      <c r="D4" s="46"/>
      <c r="E4" s="46"/>
      <c r="F4" s="46"/>
      <c r="G4" s="30"/>
      <c r="H4" s="18">
        <f>SUM(C4:G4)/5</f>
        <v>0</v>
      </c>
      <c r="I4" s="18">
        <f>SUM(SQRT(((C4-H4)^2)+((D4-H4)^2)+((E4-H4)^2)+((F4-H4)^2)+((G4-H4)^2))/5)</f>
        <v>0</v>
      </c>
      <c r="J4" s="18">
        <f>SUM(H4-I4)</f>
        <v>0</v>
      </c>
      <c r="K4" s="19">
        <f>SUM(H4+I4)</f>
        <v>0</v>
      </c>
      <c r="M4" s="7" t="s">
        <v>8</v>
      </c>
      <c r="N4" s="13"/>
      <c r="O4" s="8"/>
      <c r="P4" s="8"/>
      <c r="Q4" s="8"/>
      <c r="R4" s="9"/>
    </row>
    <row r="5" spans="1:18" x14ac:dyDescent="0.2">
      <c r="A5" s="32" t="s">
        <v>9</v>
      </c>
      <c r="B5" s="27" t="s">
        <v>1</v>
      </c>
      <c r="C5" s="26"/>
      <c r="D5" s="26"/>
      <c r="E5" s="26"/>
      <c r="F5" s="26"/>
      <c r="G5" s="27"/>
      <c r="H5" s="21">
        <f>SUM(C5:G5)/5</f>
        <v>0</v>
      </c>
      <c r="I5" s="21">
        <f>SUM(SQRT(((C5-H5)^2)+((D5-H5)^2)+((E5-H5)^2)+((F5-H5)^2)+((G5-H5)^2))/5)</f>
        <v>0</v>
      </c>
      <c r="J5" s="21">
        <f>SUM(H5-I5)</f>
        <v>0</v>
      </c>
      <c r="K5" s="20">
        <f>SUM(H5+I5)</f>
        <v>0</v>
      </c>
      <c r="M5" s="4" t="s">
        <v>9</v>
      </c>
      <c r="N5" s="19" t="s">
        <v>1</v>
      </c>
      <c r="O5" s="5"/>
      <c r="P5" s="5"/>
      <c r="Q5" s="5"/>
      <c r="R5" s="6"/>
    </row>
    <row r="6" spans="1:18" x14ac:dyDescent="0.2">
      <c r="A6" s="34"/>
      <c r="B6" s="30" t="s">
        <v>2</v>
      </c>
      <c r="C6" s="46"/>
      <c r="D6" s="46"/>
      <c r="E6" s="46"/>
      <c r="F6" s="46"/>
      <c r="G6" s="30"/>
      <c r="H6" s="18">
        <f t="shared" ref="H6:H13" si="0">SUM(C6:G6)/5</f>
        <v>0</v>
      </c>
      <c r="I6" s="18">
        <f>SUM(SQRT(((C6-H6)^2)+((D6-H6)^2)+((E6-H6)^2)+((F6-H6)^2)+((G6-H6)^2))/5)</f>
        <v>0</v>
      </c>
      <c r="J6" s="18">
        <f t="shared" ref="J6:J13" si="1">SUM(H6-I6)</f>
        <v>0</v>
      </c>
      <c r="K6" s="19">
        <f t="shared" ref="K6:K13" si="2">SUM(H6+I6)</f>
        <v>0</v>
      </c>
      <c r="M6" s="4"/>
      <c r="N6" s="19" t="s">
        <v>2</v>
      </c>
      <c r="O6" s="5"/>
      <c r="P6" s="5"/>
      <c r="Q6" s="5"/>
      <c r="R6" s="6"/>
    </row>
    <row r="7" spans="1:18" x14ac:dyDescent="0.2">
      <c r="A7" s="34"/>
      <c r="B7" s="30" t="s">
        <v>3</v>
      </c>
      <c r="C7" s="46"/>
      <c r="D7" s="46"/>
      <c r="E7" s="46"/>
      <c r="F7" s="46"/>
      <c r="G7" s="30"/>
      <c r="H7" s="18">
        <f t="shared" si="0"/>
        <v>0</v>
      </c>
      <c r="I7" s="18">
        <f>SUM(SQRT(((C7-H7)^2)+((D7-H7)^2)+((E7-H7)^2)+((F7-H7)^2)+((G7-H7)^2))/5)</f>
        <v>0</v>
      </c>
      <c r="J7" s="18">
        <f t="shared" si="1"/>
        <v>0</v>
      </c>
      <c r="K7" s="19">
        <f t="shared" si="2"/>
        <v>0</v>
      </c>
      <c r="M7" s="4"/>
      <c r="N7" s="19" t="s">
        <v>3</v>
      </c>
      <c r="O7" s="5"/>
      <c r="P7" s="5"/>
      <c r="Q7" s="5"/>
      <c r="R7" s="6"/>
    </row>
    <row r="8" spans="1:18" x14ac:dyDescent="0.2">
      <c r="A8" s="34"/>
      <c r="B8" s="30" t="s">
        <v>4</v>
      </c>
      <c r="C8" s="46"/>
      <c r="D8" s="46"/>
      <c r="E8" s="46"/>
      <c r="F8" s="46"/>
      <c r="G8" s="30"/>
      <c r="H8" s="18">
        <f t="shared" si="0"/>
        <v>0</v>
      </c>
      <c r="I8" s="18">
        <f>SUM(SQRT(((C8-H8)^2)+((D8-H8)^2)+((E8-H8)^2)+((F8-H8)^2)+((G8-H8)^2))/5)</f>
        <v>0</v>
      </c>
      <c r="J8" s="18">
        <f t="shared" si="1"/>
        <v>0</v>
      </c>
      <c r="K8" s="19">
        <f t="shared" si="2"/>
        <v>0</v>
      </c>
      <c r="M8" s="4"/>
      <c r="N8" s="19" t="s">
        <v>4</v>
      </c>
      <c r="O8" s="5"/>
      <c r="P8" s="5"/>
      <c r="Q8" s="5"/>
      <c r="R8" s="6"/>
    </row>
    <row r="9" spans="1:18" x14ac:dyDescent="0.2">
      <c r="A9" s="34"/>
      <c r="B9" s="30" t="s">
        <v>5</v>
      </c>
      <c r="C9" s="46"/>
      <c r="D9" s="46"/>
      <c r="E9" s="46"/>
      <c r="F9" s="46"/>
      <c r="G9" s="30"/>
      <c r="H9" s="18">
        <f t="shared" si="0"/>
        <v>0</v>
      </c>
      <c r="I9" s="18">
        <f>SUM(SQRT(((C9-H9)^2)+((D9-H9)^2)+((E9-H9)^2)+((F9-H9)^2)+((G9-H9)^2))/5)</f>
        <v>0</v>
      </c>
      <c r="J9" s="18">
        <f t="shared" si="1"/>
        <v>0</v>
      </c>
      <c r="K9" s="19">
        <f t="shared" si="2"/>
        <v>0</v>
      </c>
      <c r="M9" s="4"/>
      <c r="N9" s="19" t="s">
        <v>5</v>
      </c>
      <c r="O9" s="5"/>
      <c r="P9" s="5"/>
      <c r="Q9" s="5"/>
      <c r="R9" s="6"/>
    </row>
    <row r="10" spans="1:18" x14ac:dyDescent="0.2">
      <c r="A10" s="34"/>
      <c r="B10" s="30" t="s">
        <v>6</v>
      </c>
      <c r="C10" s="46"/>
      <c r="D10" s="46"/>
      <c r="E10" s="46"/>
      <c r="F10" s="46"/>
      <c r="G10" s="30"/>
      <c r="H10" s="18">
        <f>SUM(C10:F10)/4</f>
        <v>0</v>
      </c>
      <c r="I10" s="18">
        <f>SUM(SQRT(((C10-H10)^2)+((D10-H10)^2)+((E10-H10)^2)+((F10-H10)^2))/5)</f>
        <v>0</v>
      </c>
      <c r="J10" s="18">
        <f t="shared" si="1"/>
        <v>0</v>
      </c>
      <c r="K10" s="19">
        <f t="shared" si="2"/>
        <v>0</v>
      </c>
      <c r="M10" s="4"/>
      <c r="N10" s="19" t="s">
        <v>6</v>
      </c>
      <c r="O10" s="5"/>
      <c r="P10" s="5"/>
      <c r="Q10" s="5"/>
      <c r="R10" s="6"/>
    </row>
    <row r="11" spans="1:18" x14ac:dyDescent="0.2">
      <c r="A11" s="34"/>
      <c r="B11" s="30" t="s">
        <v>7</v>
      </c>
      <c r="C11" s="46"/>
      <c r="D11" s="46"/>
      <c r="E11" s="46"/>
      <c r="F11" s="46"/>
      <c r="G11" s="30"/>
      <c r="H11" s="18">
        <f t="shared" si="0"/>
        <v>0</v>
      </c>
      <c r="I11" s="18">
        <f>SUM(SQRT(((C11-H11)^2)+((D11-H11)^2)+((E11-H11)^2)+((F11-H11)^2)+((G11-H11)^2))/5)</f>
        <v>0</v>
      </c>
      <c r="J11" s="18">
        <f t="shared" si="1"/>
        <v>0</v>
      </c>
      <c r="K11" s="19">
        <f t="shared" si="2"/>
        <v>0</v>
      </c>
      <c r="M11" s="4"/>
      <c r="N11" s="19" t="s">
        <v>7</v>
      </c>
      <c r="O11" s="5"/>
      <c r="P11" s="5"/>
      <c r="Q11" s="5"/>
      <c r="R11" s="6"/>
    </row>
    <row r="12" spans="1:18" x14ac:dyDescent="0.2">
      <c r="A12" s="34"/>
      <c r="B12" s="30" t="s">
        <v>16</v>
      </c>
      <c r="C12" s="46"/>
      <c r="D12" s="47"/>
      <c r="E12" s="46"/>
      <c r="F12" s="46"/>
      <c r="G12" s="30"/>
      <c r="H12" s="18">
        <f t="shared" si="0"/>
        <v>0</v>
      </c>
      <c r="I12" s="18">
        <f>SUM(SQRT(((C12-H12)^2)+((D12-H12)^2)+((E12-H12)^2)+((F12-H12)^2)+((G12-H12)^2))/5)</f>
        <v>0</v>
      </c>
      <c r="J12" s="18">
        <f t="shared" si="1"/>
        <v>0</v>
      </c>
      <c r="K12" s="19">
        <f t="shared" si="2"/>
        <v>0</v>
      </c>
      <c r="M12" s="4"/>
      <c r="N12" s="19" t="s">
        <v>16</v>
      </c>
      <c r="O12" s="5"/>
      <c r="P12" s="5"/>
      <c r="Q12" s="5"/>
      <c r="R12" s="6"/>
    </row>
    <row r="13" spans="1:18" ht="17" thickBot="1" x14ac:dyDescent="0.25">
      <c r="A13" s="35"/>
      <c r="B13" s="29" t="s">
        <v>20</v>
      </c>
      <c r="C13" s="28"/>
      <c r="D13" s="28"/>
      <c r="E13" s="28"/>
      <c r="F13" s="28"/>
      <c r="G13" s="29"/>
      <c r="H13" s="14">
        <f t="shared" si="0"/>
        <v>0</v>
      </c>
      <c r="I13" s="14">
        <f>SUM(SQRT(((C13-H13)^2)+((D13-H13)^2)+((E13-H13)^2)+((F13-H13)^2)+((G13-H13)^2))/5)</f>
        <v>0</v>
      </c>
      <c r="J13" s="14">
        <f t="shared" si="1"/>
        <v>0</v>
      </c>
      <c r="K13" s="15">
        <f t="shared" si="2"/>
        <v>0</v>
      </c>
      <c r="M13" s="7"/>
      <c r="N13" s="15" t="s">
        <v>20</v>
      </c>
      <c r="O13" s="8"/>
      <c r="P13" s="8"/>
      <c r="Q13" s="8"/>
      <c r="R13" s="9"/>
    </row>
    <row r="14" spans="1:18" ht="17" thickBot="1" x14ac:dyDescent="0.25"/>
    <row r="15" spans="1:18" x14ac:dyDescent="0.2">
      <c r="A15" s="32"/>
      <c r="B15" s="33"/>
      <c r="C15" s="40" t="s">
        <v>0</v>
      </c>
      <c r="D15" s="39"/>
      <c r="E15" s="39"/>
      <c r="F15" s="39"/>
      <c r="G15" s="41"/>
      <c r="H15" s="1" t="s">
        <v>11</v>
      </c>
      <c r="I15" s="12" t="s">
        <v>12</v>
      </c>
      <c r="J15" s="12" t="s">
        <v>13</v>
      </c>
      <c r="K15" s="11" t="s">
        <v>14</v>
      </c>
    </row>
    <row r="16" spans="1:18" ht="17" thickBot="1" x14ac:dyDescent="0.25">
      <c r="A16" s="42"/>
      <c r="B16" s="45"/>
      <c r="C16" s="28" t="s">
        <v>98</v>
      </c>
      <c r="D16" s="28" t="s">
        <v>99</v>
      </c>
      <c r="E16" s="28" t="s">
        <v>100</v>
      </c>
      <c r="F16" s="28" t="s">
        <v>101</v>
      </c>
      <c r="G16" s="28" t="s">
        <v>102</v>
      </c>
      <c r="H16" s="7"/>
      <c r="I16" s="16"/>
      <c r="J16" s="16"/>
      <c r="K16" s="13"/>
    </row>
    <row r="17" spans="1:11" x14ac:dyDescent="0.2">
      <c r="A17" s="37" t="s">
        <v>22</v>
      </c>
      <c r="B17" s="38"/>
      <c r="C17" s="46">
        <v>0</v>
      </c>
      <c r="D17" s="46">
        <v>0</v>
      </c>
      <c r="E17" s="46"/>
      <c r="F17" s="46"/>
      <c r="G17" s="30"/>
      <c r="H17" s="18">
        <f>SUM(C17:G17)/2</f>
        <v>0</v>
      </c>
      <c r="I17" s="18">
        <f>SUM(SQRT(((C17-H17)^2)+((D17-H17)^2))/2)</f>
        <v>0</v>
      </c>
      <c r="J17" s="18">
        <f>SUM(H17-I17)</f>
        <v>0</v>
      </c>
      <c r="K17" s="19">
        <f>SUM(H17+I17)</f>
        <v>0</v>
      </c>
    </row>
    <row r="18" spans="1:11" ht="17" thickBot="1" x14ac:dyDescent="0.25">
      <c r="A18" s="34" t="s">
        <v>8</v>
      </c>
      <c r="B18" s="49"/>
      <c r="C18" s="46">
        <v>21</v>
      </c>
      <c r="D18" s="46">
        <v>21</v>
      </c>
      <c r="E18" s="46"/>
      <c r="F18" s="46"/>
      <c r="G18" s="30"/>
      <c r="H18" s="18">
        <f t="shared" ref="H18:H45" si="3">SUM(C18:G18)/2</f>
        <v>21</v>
      </c>
      <c r="I18" s="18">
        <f t="shared" ref="I18:I45" si="4">SUM(SQRT(((C18-H18)^2)+((D18-H18)^2))/2)</f>
        <v>0</v>
      </c>
      <c r="J18" s="18">
        <f t="shared" ref="J18:J47" si="5">SUM(H18-I18)</f>
        <v>21</v>
      </c>
      <c r="K18" s="19">
        <f t="shared" ref="K18:K47" si="6">SUM(H18+I18)</f>
        <v>21</v>
      </c>
    </row>
    <row r="19" spans="1:11" x14ac:dyDescent="0.2">
      <c r="A19" s="54" t="s">
        <v>9</v>
      </c>
      <c r="B19" s="27" t="s">
        <v>1</v>
      </c>
      <c r="C19" s="26">
        <v>87</v>
      </c>
      <c r="D19" s="26">
        <v>95</v>
      </c>
      <c r="E19" s="26"/>
      <c r="F19" s="26"/>
      <c r="G19" s="27"/>
      <c r="H19" s="18">
        <f t="shared" si="3"/>
        <v>91</v>
      </c>
      <c r="I19" s="18">
        <f t="shared" si="4"/>
        <v>2.8284271247461903</v>
      </c>
      <c r="J19" s="18">
        <f t="shared" si="5"/>
        <v>88.171572875253815</v>
      </c>
      <c r="K19" s="19">
        <f t="shared" si="6"/>
        <v>93.828427124746185</v>
      </c>
    </row>
    <row r="20" spans="1:11" x14ac:dyDescent="0.2">
      <c r="A20" s="55"/>
      <c r="B20" s="30" t="s">
        <v>2</v>
      </c>
      <c r="C20" s="46">
        <v>131</v>
      </c>
      <c r="D20" s="46">
        <v>133</v>
      </c>
      <c r="E20" s="46"/>
      <c r="F20" s="46"/>
      <c r="G20" s="30"/>
      <c r="H20" s="18">
        <f t="shared" si="3"/>
        <v>132</v>
      </c>
      <c r="I20" s="18">
        <f t="shared" si="4"/>
        <v>0.70710678118654757</v>
      </c>
      <c r="J20" s="18">
        <f t="shared" si="5"/>
        <v>131.29289321881345</v>
      </c>
      <c r="K20" s="19">
        <f t="shared" si="6"/>
        <v>132.70710678118655</v>
      </c>
    </row>
    <row r="21" spans="1:11" x14ac:dyDescent="0.2">
      <c r="A21" s="55"/>
      <c r="B21" s="30" t="s">
        <v>3</v>
      </c>
      <c r="C21" s="46">
        <v>153</v>
      </c>
      <c r="D21" s="46">
        <v>147</v>
      </c>
      <c r="E21" s="46"/>
      <c r="F21" s="46"/>
      <c r="G21" s="30"/>
      <c r="H21" s="18">
        <f t="shared" si="3"/>
        <v>150</v>
      </c>
      <c r="I21" s="18">
        <f t="shared" si="4"/>
        <v>2.1213203435596424</v>
      </c>
      <c r="J21" s="18">
        <f t="shared" si="5"/>
        <v>147.87867965644037</v>
      </c>
      <c r="K21" s="19">
        <f t="shared" si="6"/>
        <v>152.12132034355963</v>
      </c>
    </row>
    <row r="22" spans="1:11" x14ac:dyDescent="0.2">
      <c r="A22" s="55"/>
      <c r="B22" s="30" t="s">
        <v>4</v>
      </c>
      <c r="C22" s="46">
        <v>172</v>
      </c>
      <c r="D22" s="46">
        <v>168</v>
      </c>
      <c r="E22" s="46"/>
      <c r="F22" s="46"/>
      <c r="G22" s="30"/>
      <c r="H22" s="18">
        <f t="shared" si="3"/>
        <v>170</v>
      </c>
      <c r="I22" s="18">
        <f t="shared" si="4"/>
        <v>1.4142135623730951</v>
      </c>
      <c r="J22" s="18">
        <f t="shared" si="5"/>
        <v>168.58578643762689</v>
      </c>
      <c r="K22" s="19">
        <f t="shared" si="6"/>
        <v>171.41421356237311</v>
      </c>
    </row>
    <row r="23" spans="1:11" x14ac:dyDescent="0.2">
      <c r="A23" s="55"/>
      <c r="B23" s="30" t="s">
        <v>5</v>
      </c>
      <c r="C23" s="46">
        <v>194</v>
      </c>
      <c r="D23" s="46">
        <v>184</v>
      </c>
      <c r="E23" s="46"/>
      <c r="F23" s="46"/>
      <c r="G23" s="30"/>
      <c r="H23" s="18">
        <f t="shared" si="3"/>
        <v>189</v>
      </c>
      <c r="I23" s="18">
        <f t="shared" si="4"/>
        <v>3.5355339059327378</v>
      </c>
      <c r="J23" s="18">
        <f t="shared" si="5"/>
        <v>185.46446609406726</v>
      </c>
      <c r="K23" s="19">
        <f t="shared" si="6"/>
        <v>192.53553390593274</v>
      </c>
    </row>
    <row r="24" spans="1:11" x14ac:dyDescent="0.2">
      <c r="A24" s="55"/>
      <c r="B24" s="30" t="s">
        <v>6</v>
      </c>
      <c r="C24" s="46">
        <v>209</v>
      </c>
      <c r="D24" s="46">
        <v>196</v>
      </c>
      <c r="E24" s="46"/>
      <c r="F24" s="46"/>
      <c r="G24" s="30"/>
      <c r="H24" s="18">
        <f t="shared" si="3"/>
        <v>202.5</v>
      </c>
      <c r="I24" s="18">
        <f t="shared" si="4"/>
        <v>4.5961940777125587</v>
      </c>
      <c r="J24" s="18">
        <f t="shared" si="5"/>
        <v>197.90380592228743</v>
      </c>
      <c r="K24" s="19">
        <f t="shared" si="6"/>
        <v>207.09619407771257</v>
      </c>
    </row>
    <row r="25" spans="1:11" x14ac:dyDescent="0.2">
      <c r="A25" s="55"/>
      <c r="B25" s="30" t="s">
        <v>7</v>
      </c>
      <c r="C25" s="46">
        <v>222</v>
      </c>
      <c r="D25" s="46">
        <v>227</v>
      </c>
      <c r="E25" s="46"/>
      <c r="F25" s="46"/>
      <c r="G25" s="30"/>
      <c r="H25" s="18">
        <f t="shared" si="3"/>
        <v>224.5</v>
      </c>
      <c r="I25" s="18">
        <f t="shared" si="4"/>
        <v>1.7677669529663689</v>
      </c>
      <c r="J25" s="18">
        <f t="shared" si="5"/>
        <v>222.73223304703362</v>
      </c>
      <c r="K25" s="19">
        <f t="shared" si="6"/>
        <v>226.26776695296638</v>
      </c>
    </row>
    <row r="26" spans="1:11" x14ac:dyDescent="0.2">
      <c r="A26" s="55"/>
      <c r="B26" s="30" t="s">
        <v>16</v>
      </c>
      <c r="C26" s="46">
        <v>240</v>
      </c>
      <c r="D26" s="47">
        <v>245</v>
      </c>
      <c r="E26" s="46"/>
      <c r="F26" s="46"/>
      <c r="G26" s="30"/>
      <c r="H26" s="18">
        <f t="shared" si="3"/>
        <v>242.5</v>
      </c>
      <c r="I26" s="18">
        <f t="shared" si="4"/>
        <v>1.7677669529663689</v>
      </c>
      <c r="J26" s="18">
        <f t="shared" si="5"/>
        <v>240.73223304703362</v>
      </c>
      <c r="K26" s="19">
        <f t="shared" si="6"/>
        <v>244.26776695296638</v>
      </c>
    </row>
    <row r="27" spans="1:11" ht="17" thickBot="1" x14ac:dyDescent="0.25">
      <c r="A27" s="55"/>
      <c r="B27" s="30" t="s">
        <v>20</v>
      </c>
      <c r="C27" s="28">
        <v>261</v>
      </c>
      <c r="D27" s="28">
        <v>252</v>
      </c>
      <c r="E27" s="28"/>
      <c r="F27" s="28"/>
      <c r="G27" s="29"/>
      <c r="H27" s="18">
        <f t="shared" si="3"/>
        <v>256.5</v>
      </c>
      <c r="I27" s="18">
        <f t="shared" si="4"/>
        <v>3.1819805153394638</v>
      </c>
      <c r="J27" s="18">
        <f t="shared" si="5"/>
        <v>253.31801948466054</v>
      </c>
      <c r="K27" s="19">
        <f t="shared" si="6"/>
        <v>259.68198051533949</v>
      </c>
    </row>
    <row r="28" spans="1:11" x14ac:dyDescent="0.2">
      <c r="A28" s="55"/>
      <c r="B28" s="30" t="s">
        <v>46</v>
      </c>
      <c r="C28" s="48">
        <v>260</v>
      </c>
      <c r="D28" s="48">
        <v>270</v>
      </c>
      <c r="H28" s="18">
        <f t="shared" si="3"/>
        <v>265</v>
      </c>
      <c r="I28" s="18">
        <f t="shared" si="4"/>
        <v>3.5355339059327378</v>
      </c>
      <c r="J28" s="18">
        <f t="shared" si="5"/>
        <v>261.46446609406723</v>
      </c>
      <c r="K28" s="19">
        <f t="shared" si="6"/>
        <v>268.53553390593277</v>
      </c>
    </row>
    <row r="29" spans="1:11" x14ac:dyDescent="0.2">
      <c r="A29" s="55"/>
      <c r="B29" s="30" t="s">
        <v>47</v>
      </c>
      <c r="C29" s="48">
        <v>282</v>
      </c>
      <c r="D29" s="48">
        <v>265</v>
      </c>
      <c r="H29" s="18">
        <f t="shared" si="3"/>
        <v>273.5</v>
      </c>
      <c r="I29" s="18">
        <f t="shared" si="4"/>
        <v>6.0104076400856536</v>
      </c>
      <c r="J29" s="18">
        <f t="shared" si="5"/>
        <v>267.48959235991435</v>
      </c>
      <c r="K29" s="19">
        <f t="shared" si="6"/>
        <v>279.51040764008565</v>
      </c>
    </row>
    <row r="30" spans="1:11" x14ac:dyDescent="0.2">
      <c r="A30" s="55"/>
      <c r="B30" s="30" t="s">
        <v>48</v>
      </c>
      <c r="C30" s="48">
        <v>286</v>
      </c>
      <c r="D30" s="48">
        <v>266</v>
      </c>
      <c r="H30" s="18">
        <f t="shared" si="3"/>
        <v>276</v>
      </c>
      <c r="I30" s="18">
        <f t="shared" si="4"/>
        <v>7.0710678118654755</v>
      </c>
      <c r="J30" s="18">
        <f t="shared" si="5"/>
        <v>268.92893218813452</v>
      </c>
      <c r="K30" s="19">
        <f t="shared" si="6"/>
        <v>283.07106781186548</v>
      </c>
    </row>
    <row r="31" spans="1:11" x14ac:dyDescent="0.2">
      <c r="A31" s="55"/>
      <c r="B31" s="30" t="s">
        <v>49</v>
      </c>
      <c r="C31" s="48">
        <v>286</v>
      </c>
      <c r="D31" s="48">
        <v>272</v>
      </c>
      <c r="H31" s="18">
        <f t="shared" si="3"/>
        <v>279</v>
      </c>
      <c r="I31" s="18">
        <f t="shared" si="4"/>
        <v>4.9497474683058327</v>
      </c>
      <c r="J31" s="18">
        <f t="shared" si="5"/>
        <v>274.05025253169418</v>
      </c>
      <c r="K31" s="19">
        <f t="shared" si="6"/>
        <v>283.94974746830582</v>
      </c>
    </row>
    <row r="32" spans="1:11" x14ac:dyDescent="0.2">
      <c r="A32" s="55"/>
      <c r="B32" s="30" t="s">
        <v>50</v>
      </c>
      <c r="C32" s="48">
        <v>281</v>
      </c>
      <c r="D32" s="48">
        <v>278</v>
      </c>
      <c r="H32" s="18">
        <f t="shared" si="3"/>
        <v>279.5</v>
      </c>
      <c r="I32" s="18">
        <f t="shared" si="4"/>
        <v>1.0606601717798212</v>
      </c>
      <c r="J32" s="18">
        <f t="shared" si="5"/>
        <v>278.43933982822017</v>
      </c>
      <c r="K32" s="19">
        <f t="shared" si="6"/>
        <v>280.56066017177983</v>
      </c>
    </row>
    <row r="33" spans="1:11" x14ac:dyDescent="0.2">
      <c r="A33" s="55"/>
      <c r="B33" s="30" t="s">
        <v>51</v>
      </c>
      <c r="C33" s="48">
        <v>285</v>
      </c>
      <c r="D33" s="48">
        <v>277</v>
      </c>
      <c r="H33" s="18">
        <f t="shared" si="3"/>
        <v>281</v>
      </c>
      <c r="I33" s="18">
        <f t="shared" si="4"/>
        <v>2.8284271247461903</v>
      </c>
      <c r="J33" s="18">
        <f t="shared" si="5"/>
        <v>278.17157287525379</v>
      </c>
      <c r="K33" s="19">
        <f t="shared" si="6"/>
        <v>283.82842712474621</v>
      </c>
    </row>
    <row r="34" spans="1:11" x14ac:dyDescent="0.2">
      <c r="A34" s="55"/>
      <c r="B34" s="30" t="s">
        <v>52</v>
      </c>
      <c r="C34" s="48">
        <v>281</v>
      </c>
      <c r="D34" s="48">
        <v>283</v>
      </c>
      <c r="H34" s="18">
        <f t="shared" si="3"/>
        <v>282</v>
      </c>
      <c r="I34" s="18">
        <f t="shared" si="4"/>
        <v>0.70710678118654757</v>
      </c>
      <c r="J34" s="18">
        <f t="shared" si="5"/>
        <v>281.29289321881345</v>
      </c>
      <c r="K34" s="19">
        <f t="shared" si="6"/>
        <v>282.70710678118655</v>
      </c>
    </row>
    <row r="35" spans="1:11" x14ac:dyDescent="0.2">
      <c r="A35" s="55"/>
      <c r="B35" s="30" t="s">
        <v>53</v>
      </c>
      <c r="C35" s="48">
        <v>278</v>
      </c>
      <c r="D35" s="48">
        <v>291</v>
      </c>
      <c r="H35" s="18">
        <f t="shared" si="3"/>
        <v>284.5</v>
      </c>
      <c r="I35" s="18">
        <f t="shared" si="4"/>
        <v>4.5961940777125587</v>
      </c>
      <c r="J35" s="18">
        <f t="shared" si="5"/>
        <v>279.90380592228746</v>
      </c>
      <c r="K35" s="19">
        <f t="shared" si="6"/>
        <v>289.09619407771254</v>
      </c>
    </row>
    <row r="36" spans="1:11" x14ac:dyDescent="0.2">
      <c r="A36" s="55"/>
      <c r="B36" s="30" t="s">
        <v>54</v>
      </c>
      <c r="C36" s="48">
        <v>290</v>
      </c>
      <c r="D36" s="48">
        <v>301</v>
      </c>
      <c r="H36" s="18">
        <f t="shared" si="3"/>
        <v>295.5</v>
      </c>
      <c r="I36" s="18">
        <f>SUM(SQRT(((C36-H36)^2)+((D36-H36)^2))/2)</f>
        <v>3.8890872965260113</v>
      </c>
      <c r="J36" s="18">
        <f t="shared" si="5"/>
        <v>291.61091270347401</v>
      </c>
      <c r="K36" s="19">
        <f t="shared" si="6"/>
        <v>299.38908729652599</v>
      </c>
    </row>
    <row r="37" spans="1:11" x14ac:dyDescent="0.2">
      <c r="A37" s="55"/>
      <c r="B37" s="30" t="s">
        <v>55</v>
      </c>
      <c r="C37" s="48">
        <v>291</v>
      </c>
      <c r="D37" s="48">
        <v>302</v>
      </c>
      <c r="H37" s="18">
        <f t="shared" si="3"/>
        <v>296.5</v>
      </c>
      <c r="I37" s="18">
        <f t="shared" si="4"/>
        <v>3.8890872965260113</v>
      </c>
      <c r="J37" s="18">
        <f t="shared" si="5"/>
        <v>292.61091270347401</v>
      </c>
      <c r="K37" s="19">
        <f t="shared" si="6"/>
        <v>300.38908729652599</v>
      </c>
    </row>
    <row r="38" spans="1:11" x14ac:dyDescent="0.2">
      <c r="A38" s="55"/>
      <c r="B38" s="30" t="s">
        <v>56</v>
      </c>
      <c r="C38" s="48">
        <v>306</v>
      </c>
      <c r="D38" s="48">
        <v>305</v>
      </c>
      <c r="H38" s="18">
        <f t="shared" si="3"/>
        <v>305.5</v>
      </c>
      <c r="I38" s="18">
        <f t="shared" si="4"/>
        <v>0.35355339059327379</v>
      </c>
      <c r="J38" s="18">
        <f t="shared" si="5"/>
        <v>305.14644660940672</v>
      </c>
      <c r="K38" s="19">
        <f t="shared" si="6"/>
        <v>305.85355339059328</v>
      </c>
    </row>
    <row r="39" spans="1:11" x14ac:dyDescent="0.2">
      <c r="A39" s="55"/>
      <c r="B39" s="30" t="s">
        <v>57</v>
      </c>
      <c r="C39" s="48">
        <v>305</v>
      </c>
      <c r="D39" s="48">
        <v>314</v>
      </c>
      <c r="H39" s="18">
        <f t="shared" si="3"/>
        <v>309.5</v>
      </c>
      <c r="I39" s="18">
        <f t="shared" si="4"/>
        <v>3.1819805153394638</v>
      </c>
      <c r="J39" s="18">
        <f t="shared" si="5"/>
        <v>306.31801948466051</v>
      </c>
      <c r="K39" s="19">
        <f t="shared" si="6"/>
        <v>312.68198051533949</v>
      </c>
    </row>
    <row r="40" spans="1:11" x14ac:dyDescent="0.2">
      <c r="A40" s="55"/>
      <c r="B40" s="30" t="s">
        <v>58</v>
      </c>
      <c r="C40" s="48"/>
      <c r="D40" s="48"/>
      <c r="H40" s="18">
        <f t="shared" si="3"/>
        <v>0</v>
      </c>
      <c r="I40" s="18">
        <f t="shared" si="4"/>
        <v>0</v>
      </c>
      <c r="J40" s="18">
        <f t="shared" si="5"/>
        <v>0</v>
      </c>
      <c r="K40" s="19">
        <f t="shared" si="6"/>
        <v>0</v>
      </c>
    </row>
    <row r="41" spans="1:11" x14ac:dyDescent="0.2">
      <c r="A41" s="55"/>
      <c r="B41" s="30" t="s">
        <v>59</v>
      </c>
      <c r="C41" s="48"/>
      <c r="D41" s="48"/>
      <c r="H41" s="18">
        <f t="shared" si="3"/>
        <v>0</v>
      </c>
      <c r="I41" s="18">
        <f t="shared" si="4"/>
        <v>0</v>
      </c>
      <c r="J41" s="18">
        <f t="shared" si="5"/>
        <v>0</v>
      </c>
      <c r="K41" s="19">
        <f t="shared" si="6"/>
        <v>0</v>
      </c>
    </row>
    <row r="42" spans="1:11" x14ac:dyDescent="0.2">
      <c r="A42" s="55"/>
      <c r="B42" s="30" t="s">
        <v>60</v>
      </c>
      <c r="C42" s="48"/>
      <c r="D42" s="48"/>
      <c r="H42" s="18">
        <f t="shared" si="3"/>
        <v>0</v>
      </c>
      <c r="I42" s="18">
        <f t="shared" si="4"/>
        <v>0</v>
      </c>
      <c r="J42" s="18">
        <f t="shared" si="5"/>
        <v>0</v>
      </c>
      <c r="K42" s="19">
        <f t="shared" si="6"/>
        <v>0</v>
      </c>
    </row>
    <row r="43" spans="1:11" x14ac:dyDescent="0.2">
      <c r="A43" s="55"/>
      <c r="B43" s="30" t="s">
        <v>61</v>
      </c>
      <c r="C43" s="48"/>
      <c r="D43" s="48"/>
      <c r="H43" s="18">
        <f t="shared" si="3"/>
        <v>0</v>
      </c>
      <c r="I43" s="18">
        <f t="shared" si="4"/>
        <v>0</v>
      </c>
      <c r="J43" s="18">
        <f t="shared" si="5"/>
        <v>0</v>
      </c>
      <c r="K43" s="19">
        <f t="shared" si="6"/>
        <v>0</v>
      </c>
    </row>
    <row r="44" spans="1:11" x14ac:dyDescent="0.2">
      <c r="A44" s="55"/>
      <c r="B44" s="30" t="s">
        <v>63</v>
      </c>
      <c r="C44" s="48"/>
      <c r="D44" s="48"/>
      <c r="H44" s="18">
        <f t="shared" si="3"/>
        <v>0</v>
      </c>
      <c r="I44" s="18">
        <f t="shared" si="4"/>
        <v>0</v>
      </c>
      <c r="J44" s="18">
        <f t="shared" si="5"/>
        <v>0</v>
      </c>
      <c r="K44" s="19">
        <f t="shared" si="6"/>
        <v>0</v>
      </c>
    </row>
    <row r="45" spans="1:11" x14ac:dyDescent="0.2">
      <c r="A45" s="55"/>
      <c r="B45" s="30" t="s">
        <v>64</v>
      </c>
      <c r="C45" s="48"/>
      <c r="D45" s="48"/>
      <c r="H45" s="18">
        <f t="shared" si="3"/>
        <v>0</v>
      </c>
      <c r="I45" s="18">
        <f t="shared" si="4"/>
        <v>0</v>
      </c>
      <c r="J45" s="18">
        <f t="shared" si="5"/>
        <v>0</v>
      </c>
      <c r="K45" s="19">
        <f t="shared" si="6"/>
        <v>0</v>
      </c>
    </row>
    <row r="46" spans="1:11" x14ac:dyDescent="0.2">
      <c r="A46" s="55"/>
      <c r="B46" s="30" t="s">
        <v>65</v>
      </c>
      <c r="C46" s="48"/>
      <c r="H46" s="18">
        <f>SUM(C46:G46)/1</f>
        <v>0</v>
      </c>
      <c r="I46" s="18">
        <f>SUM(SQRT(((C46-H46)^2))/1)</f>
        <v>0</v>
      </c>
      <c r="J46" s="18">
        <f t="shared" si="5"/>
        <v>0</v>
      </c>
      <c r="K46" s="19">
        <f t="shared" si="6"/>
        <v>0</v>
      </c>
    </row>
    <row r="47" spans="1:11" ht="17" thickBot="1" x14ac:dyDescent="0.25">
      <c r="A47" s="56"/>
      <c r="B47" s="29" t="s">
        <v>66</v>
      </c>
      <c r="C47" s="48"/>
      <c r="H47" s="18">
        <f>SUM(C47:G47)/1</f>
        <v>0</v>
      </c>
      <c r="I47" s="18">
        <f>SUM(SQRT(((C47-H47)^2))/1)</f>
        <v>0</v>
      </c>
      <c r="J47" s="18">
        <f t="shared" si="5"/>
        <v>0</v>
      </c>
      <c r="K47" s="19">
        <f t="shared" si="6"/>
        <v>0</v>
      </c>
    </row>
  </sheetData>
  <mergeCells count="22">
    <mergeCell ref="M1:N2"/>
    <mergeCell ref="M3:N3"/>
    <mergeCell ref="M4:N4"/>
    <mergeCell ref="M5:M13"/>
    <mergeCell ref="A19:A47"/>
    <mergeCell ref="I15:I16"/>
    <mergeCell ref="J15:J16"/>
    <mergeCell ref="K15:K16"/>
    <mergeCell ref="A17:B17"/>
    <mergeCell ref="A18:B18"/>
    <mergeCell ref="A3:B3"/>
    <mergeCell ref="A4:B4"/>
    <mergeCell ref="A5:A13"/>
    <mergeCell ref="A15:B16"/>
    <mergeCell ref="C15:G15"/>
    <mergeCell ref="H15:H16"/>
    <mergeCell ref="A1:B2"/>
    <mergeCell ref="C1:G1"/>
    <mergeCell ref="H1:H2"/>
    <mergeCell ref="I1:I2"/>
    <mergeCell ref="J1:J2"/>
    <mergeCell ref="K1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20-25%</vt:lpstr>
      <vt:lpstr>15-20%</vt:lpstr>
      <vt:lpstr>10-15%</vt:lpstr>
      <vt:lpstr>5-10%</vt:lpstr>
      <vt:lpstr>0-5%</vt:lpstr>
      <vt:lpstr>0%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2018-04-28T09:37:30Z</dcterms:created>
  <dcterms:modified xsi:type="dcterms:W3CDTF">2018-05-01T20:45:07Z</dcterms:modified>
</cp:coreProperties>
</file>