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ycooper/Desktop/University/Third Year/Sem 2/Dissertation/dissertation/Dissertation/"/>
    </mc:Choice>
  </mc:AlternateContent>
  <bookViews>
    <workbookView xWindow="-28720" yWindow="3480" windowWidth="28720" windowHeight="17540" tabRatio="500" activeTab="1"/>
  </bookViews>
  <sheets>
    <sheet name="20-25%" sheetId="1" r:id="rId1"/>
    <sheet name="15-20%" sheetId="2" r:id="rId2"/>
    <sheet name="10-15%" sheetId="3" r:id="rId3"/>
    <sheet name="5-10%" sheetId="4" r:id="rId4"/>
    <sheet name="0-5%" sheetId="5" r:id="rId5"/>
    <sheet name="0%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3" i="2" l="1"/>
  <c r="I63" i="2"/>
  <c r="J63" i="2"/>
  <c r="K63" i="2"/>
  <c r="H62" i="2"/>
  <c r="I62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J62" i="2"/>
  <c r="K62" i="2"/>
  <c r="I17" i="2"/>
  <c r="H17" i="2"/>
  <c r="K17" i="2"/>
  <c r="J17" i="2"/>
  <c r="H13" i="6"/>
  <c r="I13" i="6"/>
  <c r="K13" i="6"/>
  <c r="J13" i="6"/>
  <c r="H12" i="6"/>
  <c r="I12" i="6"/>
  <c r="K12" i="6"/>
  <c r="J12" i="6"/>
  <c r="H11" i="6"/>
  <c r="I11" i="6"/>
  <c r="K11" i="6"/>
  <c r="J11" i="6"/>
  <c r="H10" i="6"/>
  <c r="I10" i="6"/>
  <c r="K10" i="6"/>
  <c r="J10" i="6"/>
  <c r="H9" i="6"/>
  <c r="I9" i="6"/>
  <c r="K9" i="6"/>
  <c r="J9" i="6"/>
  <c r="H8" i="6"/>
  <c r="I8" i="6"/>
  <c r="K8" i="6"/>
  <c r="J8" i="6"/>
  <c r="H7" i="6"/>
  <c r="I7" i="6"/>
  <c r="K7" i="6"/>
  <c r="J7" i="6"/>
  <c r="H6" i="6"/>
  <c r="I6" i="6"/>
  <c r="K6" i="6"/>
  <c r="J6" i="6"/>
  <c r="H5" i="6"/>
  <c r="I5" i="6"/>
  <c r="K5" i="6"/>
  <c r="J5" i="6"/>
  <c r="H4" i="6"/>
  <c r="I4" i="6"/>
  <c r="K4" i="6"/>
  <c r="J4" i="6"/>
  <c r="H3" i="6"/>
  <c r="I3" i="6"/>
  <c r="K3" i="6"/>
  <c r="J3" i="6"/>
  <c r="H55" i="3"/>
  <c r="I55" i="3"/>
  <c r="J55" i="3"/>
  <c r="K55" i="3"/>
  <c r="H54" i="3"/>
  <c r="I54" i="3"/>
  <c r="J54" i="3"/>
  <c r="K54" i="3"/>
  <c r="H53" i="3"/>
  <c r="I53" i="3"/>
  <c r="J53" i="3"/>
  <c r="K53" i="3"/>
  <c r="H52" i="3"/>
  <c r="I52" i="3"/>
  <c r="J52" i="3"/>
  <c r="K52" i="3"/>
  <c r="H51" i="3"/>
  <c r="I51" i="3"/>
  <c r="J51" i="3"/>
  <c r="K51" i="3"/>
  <c r="H50" i="3"/>
  <c r="I50" i="3"/>
  <c r="J50" i="3"/>
  <c r="K50" i="3"/>
  <c r="H49" i="3"/>
  <c r="I49" i="3"/>
  <c r="J49" i="3"/>
  <c r="K49" i="3"/>
  <c r="H48" i="3"/>
  <c r="I48" i="3"/>
  <c r="J48" i="3"/>
  <c r="K48" i="3"/>
  <c r="H47" i="3"/>
  <c r="I47" i="3"/>
  <c r="J47" i="3"/>
  <c r="K47" i="3"/>
  <c r="H46" i="3"/>
  <c r="I46" i="3"/>
  <c r="J46" i="3"/>
  <c r="K46" i="3"/>
  <c r="H45" i="3"/>
  <c r="I45" i="3"/>
  <c r="J45" i="3"/>
  <c r="K45" i="3"/>
  <c r="H44" i="3"/>
  <c r="I44" i="3"/>
  <c r="J44" i="3"/>
  <c r="K44" i="3"/>
  <c r="H43" i="3"/>
  <c r="I43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J43" i="3"/>
  <c r="K43" i="3"/>
  <c r="H19" i="3"/>
  <c r="I19" i="3"/>
  <c r="K19" i="3"/>
  <c r="J19" i="3"/>
  <c r="H18" i="3"/>
  <c r="I18" i="3"/>
  <c r="K18" i="3"/>
  <c r="J18" i="3"/>
  <c r="H17" i="3"/>
  <c r="I17" i="3"/>
  <c r="K17" i="3"/>
  <c r="J17" i="3"/>
  <c r="H49" i="4"/>
  <c r="I49" i="4"/>
  <c r="J49" i="4"/>
  <c r="K49" i="4"/>
  <c r="H48" i="4"/>
  <c r="I48" i="4"/>
  <c r="J48" i="4"/>
  <c r="K48" i="4"/>
  <c r="H47" i="4"/>
  <c r="I47" i="4"/>
  <c r="J47" i="4"/>
  <c r="K47" i="4"/>
  <c r="H46" i="4"/>
  <c r="I46" i="4"/>
  <c r="J46" i="4"/>
  <c r="K46" i="4"/>
  <c r="H45" i="4"/>
  <c r="I45" i="4"/>
  <c r="J45" i="4"/>
  <c r="K45" i="4"/>
  <c r="H44" i="4"/>
  <c r="I44" i="4"/>
  <c r="J44" i="4"/>
  <c r="K44" i="4"/>
  <c r="H43" i="4"/>
  <c r="I43" i="4"/>
  <c r="J43" i="4"/>
  <c r="K43" i="4"/>
  <c r="H42" i="4"/>
  <c r="I42" i="4"/>
  <c r="J42" i="4"/>
  <c r="K42" i="4"/>
  <c r="H41" i="4"/>
  <c r="I41" i="4"/>
  <c r="J41" i="4"/>
  <c r="K41" i="4"/>
  <c r="H40" i="4"/>
  <c r="I40" i="4"/>
  <c r="J40" i="4"/>
  <c r="K40" i="4"/>
  <c r="H39" i="4"/>
  <c r="I39" i="4"/>
  <c r="J39" i="4"/>
  <c r="K39" i="4"/>
  <c r="H38" i="4"/>
  <c r="I38" i="4"/>
  <c r="J38" i="4"/>
  <c r="K38" i="4"/>
  <c r="H37" i="4"/>
  <c r="I37" i="4"/>
  <c r="J37" i="4"/>
  <c r="K37" i="4"/>
  <c r="H36" i="4"/>
  <c r="I36" i="4"/>
  <c r="J36" i="4"/>
  <c r="K36" i="4"/>
  <c r="H35" i="4"/>
  <c r="I35" i="4"/>
  <c r="J35" i="4"/>
  <c r="K35" i="4"/>
  <c r="H34" i="4"/>
  <c r="I34" i="4"/>
  <c r="J34" i="4"/>
  <c r="K34" i="4"/>
  <c r="H33" i="4"/>
  <c r="I33" i="4"/>
  <c r="J33" i="4"/>
  <c r="K33" i="4"/>
  <c r="H32" i="4"/>
  <c r="I32" i="4"/>
  <c r="J32" i="4"/>
  <c r="K32" i="4"/>
  <c r="H31" i="4"/>
  <c r="I31" i="4"/>
  <c r="J31" i="4"/>
  <c r="K31" i="4"/>
  <c r="H30" i="4"/>
  <c r="I30" i="4"/>
  <c r="J30" i="4"/>
  <c r="K30" i="4"/>
  <c r="H29" i="4"/>
  <c r="I29" i="4"/>
  <c r="J29" i="4"/>
  <c r="K29" i="4"/>
  <c r="H28" i="4"/>
  <c r="I28" i="4"/>
  <c r="J28" i="4"/>
  <c r="K28" i="4"/>
  <c r="H47" i="5"/>
  <c r="I47" i="5"/>
  <c r="J47" i="5"/>
  <c r="K47" i="5"/>
  <c r="H46" i="5"/>
  <c r="I46" i="5"/>
  <c r="J46" i="5"/>
  <c r="K46" i="5"/>
  <c r="H45" i="5"/>
  <c r="I45" i="5"/>
  <c r="J45" i="5"/>
  <c r="K45" i="5"/>
  <c r="H44" i="5"/>
  <c r="I44" i="5"/>
  <c r="J44" i="5"/>
  <c r="K44" i="5"/>
  <c r="H43" i="5"/>
  <c r="I43" i="5"/>
  <c r="J43" i="5"/>
  <c r="K43" i="5"/>
  <c r="H42" i="5"/>
  <c r="I42" i="5"/>
  <c r="J42" i="5"/>
  <c r="K42" i="5"/>
  <c r="H41" i="5"/>
  <c r="I41" i="5"/>
  <c r="J41" i="5"/>
  <c r="K41" i="5"/>
  <c r="H40" i="5"/>
  <c r="I40" i="5"/>
  <c r="J40" i="5"/>
  <c r="K40" i="5"/>
  <c r="H39" i="5"/>
  <c r="I39" i="5"/>
  <c r="J39" i="5"/>
  <c r="K39" i="5"/>
  <c r="H38" i="5"/>
  <c r="I38" i="5"/>
  <c r="J38" i="5"/>
  <c r="K38" i="5"/>
  <c r="H37" i="5"/>
  <c r="I37" i="5"/>
  <c r="J37" i="5"/>
  <c r="K37" i="5"/>
  <c r="H36" i="5"/>
  <c r="I36" i="5"/>
  <c r="J36" i="5"/>
  <c r="K36" i="5"/>
  <c r="H35" i="5"/>
  <c r="I35" i="5"/>
  <c r="J35" i="5"/>
  <c r="K35" i="5"/>
  <c r="H34" i="5"/>
  <c r="I34" i="5"/>
  <c r="J34" i="5"/>
  <c r="K34" i="5"/>
  <c r="H33" i="5"/>
  <c r="I33" i="5"/>
  <c r="J33" i="5"/>
  <c r="K33" i="5"/>
  <c r="H32" i="5"/>
  <c r="I32" i="5"/>
  <c r="J32" i="5"/>
  <c r="K32" i="5"/>
  <c r="H31" i="5"/>
  <c r="I31" i="5"/>
  <c r="J31" i="5"/>
  <c r="K31" i="5"/>
  <c r="H30" i="5"/>
  <c r="I30" i="5"/>
  <c r="J30" i="5"/>
  <c r="K30" i="5"/>
  <c r="H29" i="5"/>
  <c r="I29" i="5"/>
  <c r="J29" i="5"/>
  <c r="K29" i="5"/>
  <c r="H28" i="5"/>
  <c r="I28" i="5"/>
  <c r="J28" i="5"/>
  <c r="K28" i="5"/>
  <c r="H27" i="5"/>
  <c r="I27" i="5"/>
  <c r="K27" i="5"/>
  <c r="J27" i="5"/>
  <c r="H26" i="5"/>
  <c r="I26" i="5"/>
  <c r="K26" i="5"/>
  <c r="J26" i="5"/>
  <c r="H25" i="5"/>
  <c r="I25" i="5"/>
  <c r="K25" i="5"/>
  <c r="J25" i="5"/>
  <c r="H24" i="5"/>
  <c r="I24" i="5"/>
  <c r="K24" i="5"/>
  <c r="J24" i="5"/>
  <c r="H23" i="5"/>
  <c r="I23" i="5"/>
  <c r="K23" i="5"/>
  <c r="J23" i="5"/>
  <c r="H22" i="5"/>
  <c r="I22" i="5"/>
  <c r="K22" i="5"/>
  <c r="J22" i="5"/>
  <c r="H21" i="5"/>
  <c r="I21" i="5"/>
  <c r="K21" i="5"/>
  <c r="J21" i="5"/>
  <c r="H20" i="5"/>
  <c r="I20" i="5"/>
  <c r="K20" i="5"/>
  <c r="J20" i="5"/>
  <c r="H19" i="5"/>
  <c r="I19" i="5"/>
  <c r="K19" i="5"/>
  <c r="J19" i="5"/>
  <c r="H18" i="5"/>
  <c r="I18" i="5"/>
  <c r="K18" i="5"/>
  <c r="J18" i="5"/>
  <c r="H17" i="5"/>
  <c r="I17" i="5"/>
  <c r="K17" i="5"/>
  <c r="J17" i="5"/>
  <c r="H27" i="4"/>
  <c r="I27" i="4"/>
  <c r="K27" i="4"/>
  <c r="J27" i="4"/>
  <c r="H26" i="4"/>
  <c r="I26" i="4"/>
  <c r="K26" i="4"/>
  <c r="J26" i="4"/>
  <c r="H25" i="4"/>
  <c r="I25" i="4"/>
  <c r="K25" i="4"/>
  <c r="J25" i="4"/>
  <c r="H24" i="4"/>
  <c r="I24" i="4"/>
  <c r="K24" i="4"/>
  <c r="J24" i="4"/>
  <c r="H23" i="4"/>
  <c r="I23" i="4"/>
  <c r="K23" i="4"/>
  <c r="J23" i="4"/>
  <c r="H22" i="4"/>
  <c r="I22" i="4"/>
  <c r="K22" i="4"/>
  <c r="J22" i="4"/>
  <c r="H21" i="4"/>
  <c r="I21" i="4"/>
  <c r="K21" i="4"/>
  <c r="J21" i="4"/>
  <c r="H20" i="4"/>
  <c r="I20" i="4"/>
  <c r="K20" i="4"/>
  <c r="J20" i="4"/>
  <c r="H19" i="4"/>
  <c r="I19" i="4"/>
  <c r="K19" i="4"/>
  <c r="J19" i="4"/>
  <c r="H18" i="4"/>
  <c r="I18" i="4"/>
  <c r="K18" i="4"/>
  <c r="J18" i="4"/>
  <c r="H17" i="4"/>
  <c r="I17" i="4"/>
  <c r="K17" i="4"/>
  <c r="J17" i="4"/>
  <c r="H3" i="5"/>
  <c r="I3" i="5"/>
  <c r="I10" i="2"/>
  <c r="H10" i="5"/>
  <c r="I10" i="5"/>
  <c r="H9" i="5"/>
  <c r="I9" i="5"/>
  <c r="H7" i="5"/>
  <c r="I7" i="5"/>
  <c r="H5" i="5"/>
  <c r="I5" i="5"/>
  <c r="H4" i="5"/>
  <c r="I4" i="5"/>
  <c r="I4" i="3"/>
  <c r="I4" i="4"/>
  <c r="I13" i="2"/>
  <c r="I6" i="2"/>
  <c r="I9" i="2"/>
  <c r="I6" i="4"/>
  <c r="I7" i="4"/>
  <c r="I10" i="4"/>
  <c r="I9" i="3"/>
  <c r="I10" i="3"/>
  <c r="I11" i="3"/>
  <c r="I6" i="3"/>
  <c r="I7" i="3"/>
  <c r="I8" i="3"/>
  <c r="I12" i="3"/>
  <c r="H13" i="5"/>
  <c r="I13" i="5"/>
  <c r="H12" i="5"/>
  <c r="I12" i="5"/>
  <c r="H11" i="5"/>
  <c r="I11" i="5"/>
  <c r="H8" i="5"/>
  <c r="I8" i="5"/>
  <c r="H6" i="5"/>
  <c r="I6" i="5"/>
  <c r="I5" i="4"/>
  <c r="I5" i="3"/>
  <c r="I3" i="3"/>
  <c r="I12" i="2"/>
  <c r="I11" i="2"/>
  <c r="I8" i="2"/>
  <c r="I7" i="2"/>
  <c r="I5" i="2"/>
  <c r="I3" i="2"/>
  <c r="I4" i="2"/>
  <c r="H3" i="1"/>
  <c r="I12" i="1"/>
  <c r="I10" i="1"/>
  <c r="I11" i="1"/>
  <c r="I9" i="1"/>
  <c r="I8" i="1"/>
  <c r="I7" i="1"/>
  <c r="I6" i="1"/>
  <c r="I5" i="1"/>
  <c r="I3" i="1"/>
  <c r="I4" i="1"/>
  <c r="I11" i="4"/>
  <c r="I9" i="4"/>
  <c r="I8" i="4"/>
  <c r="H11" i="4"/>
  <c r="H10" i="4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H12" i="3"/>
  <c r="H13" i="3"/>
  <c r="H13" i="4"/>
  <c r="I13" i="4"/>
  <c r="K13" i="4"/>
  <c r="J13" i="4"/>
  <c r="H12" i="4"/>
  <c r="I12" i="4"/>
  <c r="K12" i="4"/>
  <c r="J12" i="4"/>
  <c r="K11" i="4"/>
  <c r="J11" i="4"/>
  <c r="K10" i="4"/>
  <c r="J10" i="4"/>
  <c r="H9" i="4"/>
  <c r="K9" i="4"/>
  <c r="J9" i="4"/>
  <c r="H8" i="4"/>
  <c r="K8" i="4"/>
  <c r="J8" i="4"/>
  <c r="H7" i="4"/>
  <c r="K7" i="4"/>
  <c r="J7" i="4"/>
  <c r="H6" i="4"/>
  <c r="K6" i="4"/>
  <c r="J6" i="4"/>
  <c r="H5" i="4"/>
  <c r="K5" i="4"/>
  <c r="J5" i="4"/>
  <c r="H4" i="4"/>
  <c r="K4" i="4"/>
  <c r="J4" i="4"/>
  <c r="H3" i="4"/>
  <c r="I3" i="4"/>
  <c r="K3" i="4"/>
  <c r="J3" i="4"/>
  <c r="J12" i="3"/>
  <c r="K12" i="3"/>
  <c r="I13" i="3"/>
  <c r="J13" i="3"/>
  <c r="K13" i="3"/>
  <c r="H13" i="2"/>
  <c r="H12" i="2"/>
  <c r="H11" i="2"/>
  <c r="H10" i="2"/>
  <c r="H9" i="2"/>
  <c r="H8" i="2"/>
  <c r="H7" i="2"/>
  <c r="H6" i="2"/>
  <c r="H5" i="2"/>
  <c r="H4" i="2"/>
  <c r="H3" i="2"/>
  <c r="K13" i="2"/>
  <c r="K12" i="2"/>
  <c r="K11" i="2"/>
  <c r="K10" i="2"/>
  <c r="K9" i="2"/>
  <c r="K8" i="2"/>
  <c r="K7" i="2"/>
  <c r="K5" i="2"/>
  <c r="K4" i="2"/>
  <c r="K3" i="2"/>
  <c r="J3" i="2"/>
  <c r="H11" i="3"/>
  <c r="K11" i="3"/>
  <c r="J11" i="3"/>
  <c r="H10" i="3"/>
  <c r="K10" i="3"/>
  <c r="J10" i="3"/>
  <c r="H9" i="3"/>
  <c r="K9" i="3"/>
  <c r="J9" i="3"/>
  <c r="H8" i="3"/>
  <c r="K8" i="3"/>
  <c r="J8" i="3"/>
  <c r="H7" i="3"/>
  <c r="K7" i="3"/>
  <c r="J7" i="3"/>
  <c r="H6" i="3"/>
  <c r="K6" i="3"/>
  <c r="J6" i="3"/>
  <c r="H5" i="3"/>
  <c r="K5" i="3"/>
  <c r="J5" i="3"/>
  <c r="H4" i="3"/>
  <c r="K4" i="3"/>
  <c r="J4" i="3"/>
  <c r="H3" i="3"/>
  <c r="K3" i="3"/>
  <c r="J3" i="3"/>
  <c r="J13" i="2"/>
  <c r="J12" i="2"/>
  <c r="J11" i="2"/>
  <c r="J10" i="2"/>
  <c r="J9" i="2"/>
  <c r="J8" i="2"/>
  <c r="J7" i="2"/>
  <c r="K6" i="2"/>
  <c r="J6" i="2"/>
  <c r="J5" i="2"/>
  <c r="J4" i="2"/>
  <c r="I13" i="1"/>
  <c r="H13" i="1"/>
  <c r="H12" i="1"/>
  <c r="J13" i="1"/>
  <c r="K13" i="1"/>
  <c r="H11" i="1"/>
  <c r="H4" i="1"/>
  <c r="K4" i="1"/>
  <c r="K3" i="1"/>
  <c r="J4" i="1"/>
  <c r="J3" i="1"/>
  <c r="H5" i="1"/>
  <c r="H6" i="1"/>
  <c r="J6" i="1"/>
  <c r="K6" i="1"/>
  <c r="H7" i="1"/>
  <c r="J7" i="1"/>
  <c r="K7" i="1"/>
  <c r="H8" i="1"/>
  <c r="J8" i="1"/>
  <c r="K8" i="1"/>
  <c r="H9" i="1"/>
  <c r="J9" i="1"/>
  <c r="K9" i="1"/>
  <c r="H10" i="1"/>
  <c r="J10" i="1"/>
  <c r="K10" i="1"/>
  <c r="J11" i="1"/>
  <c r="K11" i="1"/>
  <c r="K5" i="1"/>
  <c r="J5" i="1"/>
  <c r="J12" i="1"/>
  <c r="K12" i="1"/>
</calcChain>
</file>

<file path=xl/sharedStrings.xml><?xml version="1.0" encoding="utf-8"?>
<sst xmlns="http://schemas.openxmlformats.org/spreadsheetml/2006/main" count="383" uniqueCount="87">
  <si>
    <t>Run</t>
  </si>
  <si>
    <t>IT 1</t>
  </si>
  <si>
    <t>IT 2</t>
  </si>
  <si>
    <t>IT 3</t>
  </si>
  <si>
    <t>IT 4</t>
  </si>
  <si>
    <t>IT 5</t>
  </si>
  <si>
    <t>IT 6</t>
  </si>
  <si>
    <t>IT 7</t>
  </si>
  <si>
    <t>Time to Heal (simulated hrs)</t>
  </si>
  <si>
    <t>Cells in gap</t>
  </si>
  <si>
    <t>500,50SC,50PC,30IT,200W-2</t>
  </si>
  <si>
    <t>Average</t>
  </si>
  <si>
    <t>Standard Deviation</t>
  </si>
  <si>
    <t>Bar Begin</t>
  </si>
  <si>
    <t>Bar End</t>
  </si>
  <si>
    <t>500,50SC,50PC,30IT,200W-3</t>
  </si>
  <si>
    <t>IT 8</t>
  </si>
  <si>
    <t>-</t>
  </si>
  <si>
    <t>500,50SC,50PC,30IT,200W-4</t>
  </si>
  <si>
    <t>500,50SC,50PC,30IT,200W-5</t>
  </si>
  <si>
    <t>IT 9</t>
  </si>
  <si>
    <t>500,45SC,50PC,30IT,200W-1</t>
  </si>
  <si>
    <t>Senescent at conf (%)</t>
  </si>
  <si>
    <t>500,40SC,50PC,30IT,200W-1</t>
  </si>
  <si>
    <t>500,40SC,50PC,30IT,200W-2</t>
  </si>
  <si>
    <t>500,40SC,50PC,30IT,200W-4</t>
  </si>
  <si>
    <t>500,40SC,50PC,30IT,200W-3</t>
  </si>
  <si>
    <t>500,40SC,50PC,30IT,200W-5</t>
  </si>
  <si>
    <t>500,35SC,50PC,30IT,200W-3</t>
  </si>
  <si>
    <t>500,35SC,50PC,30IT,200W-1</t>
  </si>
  <si>
    <t>500,35SC,50PC,30IT,200W-2</t>
  </si>
  <si>
    <t>500,35SC,50PC,30IT,200W-4</t>
  </si>
  <si>
    <t>500,35SC,50PC,30IT,200W-5</t>
  </si>
  <si>
    <t>500,25SC,50PC,30IT,200W-1</t>
  </si>
  <si>
    <t>500,25SC,50PC,30IT,200W-3</t>
  </si>
  <si>
    <t>500,25SC,50PC,30IT,200W-2</t>
  </si>
  <si>
    <t>500,25SC,50PC,30IT,200W-4</t>
  </si>
  <si>
    <t>500,25SC,50PC,30IT,200W-5</t>
  </si>
  <si>
    <t>500,15SC,50PC,30IT,200W-1</t>
  </si>
  <si>
    <t>500,15SC,50PC,30IT,200W-2</t>
  </si>
  <si>
    <t>500,15SC,50PC,30IT,200W-3</t>
  </si>
  <si>
    <t>500,15SC,50PC,30IT,200W-4</t>
  </si>
  <si>
    <t>500,15SC,50PC,30IT,200W-5</t>
  </si>
  <si>
    <t>500,20SC,50PC,200IT,200W-1</t>
  </si>
  <si>
    <t>500,20SC,50PC,200IT,200W-2</t>
  </si>
  <si>
    <t>500,30SC,50PC,150IT,200W-1</t>
  </si>
  <si>
    <t>IT 10</t>
  </si>
  <si>
    <t>IT 11</t>
  </si>
  <si>
    <t>IT 12</t>
  </si>
  <si>
    <t>IT 13</t>
  </si>
  <si>
    <t>IT 14</t>
  </si>
  <si>
    <t>IT 15</t>
  </si>
  <si>
    <t>IT 16</t>
  </si>
  <si>
    <t>IT 17</t>
  </si>
  <si>
    <t>IT 18</t>
  </si>
  <si>
    <t>IT 19</t>
  </si>
  <si>
    <t>IT 20</t>
  </si>
  <si>
    <t>IT 21</t>
  </si>
  <si>
    <t>IT 22</t>
  </si>
  <si>
    <t>IT 23</t>
  </si>
  <si>
    <t>IT 24</t>
  </si>
  <si>
    <t>IT 25</t>
  </si>
  <si>
    <t>500,30SC,50PC,150IT,200W-2</t>
  </si>
  <si>
    <t>IT 26</t>
  </si>
  <si>
    <t>IT 27</t>
  </si>
  <si>
    <t>IT 28</t>
  </si>
  <si>
    <t>IT 29</t>
  </si>
  <si>
    <t>IT 30</t>
  </si>
  <si>
    <t>IT 31</t>
  </si>
  <si>
    <t>IT 32</t>
  </si>
  <si>
    <t>IT 33</t>
  </si>
  <si>
    <t>IT 34</t>
  </si>
  <si>
    <t>IT 35</t>
  </si>
  <si>
    <t>IT 36</t>
  </si>
  <si>
    <t>IT 37</t>
  </si>
  <si>
    <t>500,215C,50PC,200IT,200W-1</t>
  </si>
  <si>
    <t>500,25SC,50PC,200IT,200W-1</t>
  </si>
  <si>
    <t>500,35SC,50PC,150IT,200W-2</t>
  </si>
  <si>
    <t>500,35SC,50PC,150IT,200W-1</t>
  </si>
  <si>
    <t>IT 38</t>
  </si>
  <si>
    <t>IT 39</t>
  </si>
  <si>
    <t>IT 40</t>
  </si>
  <si>
    <t>IT 41</t>
  </si>
  <si>
    <t>IT 42</t>
  </si>
  <si>
    <t>IT 43</t>
  </si>
  <si>
    <t>IT 44</t>
  </si>
  <si>
    <t>IT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</si>
</sst>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/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28" sqref="E28"/>
    </sheetView>
  </sheetViews>
  <sheetFormatPr baseColWidth="10" defaultColWidth="11" defaultRowHeight="16" x14ac:dyDescent="0.2"/>
  <cols>
    <col min="2" max="2" width="11.1640625" customWidth="1"/>
    <col min="3" max="7" width="24.1640625" bestFit="1" customWidth="1"/>
    <col min="8" max="8" width="8.1640625" bestFit="1" customWidth="1"/>
    <col min="9" max="9" width="16.6640625" bestFit="1" customWidth="1"/>
    <col min="10" max="10" width="8.83203125" bestFit="1" customWidth="1"/>
    <col min="11" max="11" width="7.33203125" bestFit="1" customWidth="1"/>
  </cols>
  <sheetData>
    <row r="1" spans="1:11" x14ac:dyDescent="0.2">
      <c r="A1" s="1"/>
      <c r="B1" s="6"/>
      <c r="C1" s="7" t="s">
        <v>0</v>
      </c>
      <c r="D1" s="7"/>
      <c r="E1" s="7"/>
      <c r="F1" s="7"/>
      <c r="G1" s="6"/>
      <c r="H1" s="1" t="s">
        <v>11</v>
      </c>
      <c r="I1" s="7" t="s">
        <v>12</v>
      </c>
      <c r="J1" s="7" t="s">
        <v>13</v>
      </c>
      <c r="K1" s="6" t="s">
        <v>14</v>
      </c>
    </row>
    <row r="2" spans="1:11" ht="17" thickBot="1" x14ac:dyDescent="0.25">
      <c r="A2" s="3"/>
      <c r="B2" s="8"/>
      <c r="C2" s="9" t="s">
        <v>10</v>
      </c>
      <c r="D2" s="9" t="s">
        <v>15</v>
      </c>
      <c r="E2" s="9" t="s">
        <v>18</v>
      </c>
      <c r="F2" s="9" t="s">
        <v>19</v>
      </c>
      <c r="G2" s="10" t="s">
        <v>21</v>
      </c>
      <c r="H2" s="3"/>
      <c r="I2" s="11"/>
      <c r="J2" s="11"/>
      <c r="K2" s="8"/>
    </row>
    <row r="3" spans="1:11" x14ac:dyDescent="0.2">
      <c r="A3" s="2" t="s">
        <v>22</v>
      </c>
      <c r="B3" s="12"/>
      <c r="C3" s="13">
        <v>25</v>
      </c>
      <c r="D3" s="13">
        <v>25.9</v>
      </c>
      <c r="E3" s="13">
        <v>23.3</v>
      </c>
      <c r="F3" s="13">
        <v>23.4</v>
      </c>
      <c r="G3" s="14">
        <v>20.100000000000001</v>
      </c>
      <c r="H3" s="13">
        <f>SUM(C3:G3)/5</f>
        <v>23.54</v>
      </c>
      <c r="I3" s="13">
        <f>SUM(SQRT(((C3-H3)^2)+((D3-H3)^2)+((E3-H3)^2)+((F3-H3)^2)+((G3-H3)^2))/5)</f>
        <v>0.88570875574310504</v>
      </c>
      <c r="J3" s="13">
        <f>SUM(H3-I3)</f>
        <v>22.654291244256893</v>
      </c>
      <c r="K3" s="14">
        <f>SUM(H3+I3)</f>
        <v>24.425708755743106</v>
      </c>
    </row>
    <row r="4" spans="1:11" ht="17" thickBot="1" x14ac:dyDescent="0.25">
      <c r="A4" s="2" t="s">
        <v>8</v>
      </c>
      <c r="B4" s="12"/>
      <c r="C4" s="13">
        <v>42</v>
      </c>
      <c r="D4" s="13">
        <v>48</v>
      </c>
      <c r="E4" s="13">
        <v>48</v>
      </c>
      <c r="F4" s="13">
        <v>54</v>
      </c>
      <c r="G4" s="14">
        <v>48</v>
      </c>
      <c r="H4" s="13">
        <f>SUM(C4:G4)/5</f>
        <v>48</v>
      </c>
      <c r="I4" s="13">
        <f>SUM(SQRT(((C4-H4)^2)+((D4-H4)^2)+((E4-H4)^2)+((F4-H4)^2)+((G4-H4)^2))/5)</f>
        <v>1.6970562748477138</v>
      </c>
      <c r="J4" s="13">
        <f>SUM(H4-I4)</f>
        <v>46.302943725152289</v>
      </c>
      <c r="K4" s="14">
        <f>SUM(H4+I4)</f>
        <v>49.697056274847711</v>
      </c>
    </row>
    <row r="5" spans="1:11" x14ac:dyDescent="0.2">
      <c r="A5" s="1" t="s">
        <v>9</v>
      </c>
      <c r="B5" s="15" t="s">
        <v>1</v>
      </c>
      <c r="C5" s="16">
        <v>56</v>
      </c>
      <c r="D5" s="16">
        <v>54</v>
      </c>
      <c r="E5" s="16">
        <v>65</v>
      </c>
      <c r="F5" s="16">
        <v>58</v>
      </c>
      <c r="G5" s="15">
        <v>60</v>
      </c>
      <c r="H5" s="16">
        <f>SUM(C5:G5)/5</f>
        <v>58.6</v>
      </c>
      <c r="I5" s="16">
        <f>SUM(SQRT(((C5-H5)^2)+((D5-H5)^2)+((E5-H5)^2)+((F5-H5)^2)+((G5-H5)^2))/5)</f>
        <v>1.6876018487783189</v>
      </c>
      <c r="J5" s="16">
        <f>SUM(H5-I5)</f>
        <v>56.91239815122168</v>
      </c>
      <c r="K5" s="15">
        <f>SUM(H5+I5)</f>
        <v>60.287601848778323</v>
      </c>
    </row>
    <row r="6" spans="1:11" x14ac:dyDescent="0.2">
      <c r="A6" s="2"/>
      <c r="B6" s="14" t="s">
        <v>2</v>
      </c>
      <c r="C6" s="13">
        <v>66</v>
      </c>
      <c r="D6" s="13">
        <v>74</v>
      </c>
      <c r="E6" s="13">
        <v>73</v>
      </c>
      <c r="F6" s="13">
        <v>87</v>
      </c>
      <c r="G6" s="14">
        <v>80</v>
      </c>
      <c r="H6" s="13">
        <f t="shared" ref="H6:H11" si="0">SUM(C6:G6)/5</f>
        <v>76</v>
      </c>
      <c r="I6" s="13">
        <f>SUM(SQRT(((C6-H6)^2)+((D6-H6)^2)+((E6-H6)^2)+((F6-H6)^2)+((G6-H6)^2))/5)</f>
        <v>3.1622776601683791</v>
      </c>
      <c r="J6" s="13">
        <f t="shared" ref="J6:J11" si="1">SUM(H6-I6)</f>
        <v>72.837722339831615</v>
      </c>
      <c r="K6" s="14">
        <f t="shared" ref="K6:K11" si="2">SUM(H6+I6)</f>
        <v>79.162277660168385</v>
      </c>
    </row>
    <row r="7" spans="1:11" x14ac:dyDescent="0.2">
      <c r="A7" s="2"/>
      <c r="B7" s="14" t="s">
        <v>3</v>
      </c>
      <c r="C7" s="13">
        <v>96</v>
      </c>
      <c r="D7" s="13">
        <v>83</v>
      </c>
      <c r="E7" s="13">
        <v>100</v>
      </c>
      <c r="F7" s="13">
        <v>100</v>
      </c>
      <c r="G7" s="14">
        <v>81</v>
      </c>
      <c r="H7" s="13">
        <f t="shared" si="0"/>
        <v>92</v>
      </c>
      <c r="I7" s="13">
        <f>SUM(SQRT(((C7-H7)^2)+((D7-H7)^2)+((E7-H7)^2)+((F7-H7)^2)+((G7-H7)^2))/5)</f>
        <v>3.7202150475476552</v>
      </c>
      <c r="J7" s="13">
        <f t="shared" si="1"/>
        <v>88.279784952452346</v>
      </c>
      <c r="K7" s="14">
        <f t="shared" si="2"/>
        <v>95.720215047547654</v>
      </c>
    </row>
    <row r="8" spans="1:11" x14ac:dyDescent="0.2">
      <c r="A8" s="2"/>
      <c r="B8" s="14" t="s">
        <v>4</v>
      </c>
      <c r="C8" s="13">
        <v>94</v>
      </c>
      <c r="D8" s="13">
        <v>114</v>
      </c>
      <c r="E8" s="13">
        <v>105</v>
      </c>
      <c r="F8" s="13">
        <v>103</v>
      </c>
      <c r="G8" s="14">
        <v>114</v>
      </c>
      <c r="H8" s="13">
        <f t="shared" si="0"/>
        <v>106</v>
      </c>
      <c r="I8" s="13">
        <f>SUM(SQRT(((C8-H8)^2)+((D8-H8)^2)+((E8-H8)^2)+((F8-H8)^2)+((G8-H8)^2))/5)</f>
        <v>3.3585711247493331</v>
      </c>
      <c r="J8" s="13">
        <f t="shared" si="1"/>
        <v>102.64142887525067</v>
      </c>
      <c r="K8" s="14">
        <f t="shared" si="2"/>
        <v>109.35857112474933</v>
      </c>
    </row>
    <row r="9" spans="1:11" x14ac:dyDescent="0.2">
      <c r="A9" s="2"/>
      <c r="B9" s="14" t="s">
        <v>5</v>
      </c>
      <c r="C9" s="13">
        <v>114</v>
      </c>
      <c r="D9" s="13">
        <v>127</v>
      </c>
      <c r="E9" s="13">
        <v>143</v>
      </c>
      <c r="F9" s="13">
        <v>141</v>
      </c>
      <c r="G9" s="14">
        <v>115</v>
      </c>
      <c r="H9" s="13">
        <f t="shared" si="0"/>
        <v>128</v>
      </c>
      <c r="I9" s="13">
        <f>SUM(SQRT(((C9-H9)^2)+((D9-H9)^2)+((E9-H9)^2)+((F9-H9)^2)+((G9-H9)^2))/5)</f>
        <v>5.5136195008360884</v>
      </c>
      <c r="J9" s="13">
        <f t="shared" si="1"/>
        <v>122.48638049916391</v>
      </c>
      <c r="K9" s="14">
        <f t="shared" si="2"/>
        <v>133.51361950083609</v>
      </c>
    </row>
    <row r="10" spans="1:11" x14ac:dyDescent="0.2">
      <c r="A10" s="2"/>
      <c r="B10" s="14" t="s">
        <v>6</v>
      </c>
      <c r="C10" s="13">
        <v>151</v>
      </c>
      <c r="D10" s="13">
        <v>150</v>
      </c>
      <c r="E10" s="13">
        <v>190</v>
      </c>
      <c r="F10" s="13">
        <v>145</v>
      </c>
      <c r="G10" s="14">
        <v>140</v>
      </c>
      <c r="H10" s="13">
        <f t="shared" si="0"/>
        <v>155.19999999999999</v>
      </c>
      <c r="I10" s="13">
        <f>SUM(SQRT(((C10-H10)^2)+((D10-H10)^2)+((E10-H10)^2)+((F10-H10)^2)+((G10-H10)^2))/5)</f>
        <v>7.9769668421023301</v>
      </c>
      <c r="J10" s="13">
        <f t="shared" si="1"/>
        <v>147.22303315789765</v>
      </c>
      <c r="K10" s="14">
        <f t="shared" si="2"/>
        <v>163.17696684210233</v>
      </c>
    </row>
    <row r="11" spans="1:11" x14ac:dyDescent="0.2">
      <c r="A11" s="2"/>
      <c r="B11" s="14" t="s">
        <v>7</v>
      </c>
      <c r="C11" s="13">
        <v>164</v>
      </c>
      <c r="D11" s="13">
        <v>166</v>
      </c>
      <c r="E11" s="13">
        <v>200</v>
      </c>
      <c r="F11" s="13">
        <v>165</v>
      </c>
      <c r="G11" s="14">
        <v>180</v>
      </c>
      <c r="H11" s="13">
        <f t="shared" si="0"/>
        <v>175</v>
      </c>
      <c r="I11" s="13">
        <f>SUM(SQRT(((C11-H11)^2)+((D11-H11)^2)+((E11-H11)^2)+((F11-H11)^2)+((G11-H11)^2))/5)</f>
        <v>6.1708994482166046</v>
      </c>
      <c r="J11" s="13">
        <f t="shared" si="1"/>
        <v>168.8291005517834</v>
      </c>
      <c r="K11" s="14">
        <f t="shared" si="2"/>
        <v>181.1708994482166</v>
      </c>
    </row>
    <row r="12" spans="1:11" x14ac:dyDescent="0.2">
      <c r="A12" s="2"/>
      <c r="B12" s="14" t="s">
        <v>16</v>
      </c>
      <c r="C12" s="13" t="s">
        <v>17</v>
      </c>
      <c r="D12" s="13">
        <v>180</v>
      </c>
      <c r="E12" s="13">
        <v>219</v>
      </c>
      <c r="F12" s="13">
        <v>173</v>
      </c>
      <c r="G12" s="14">
        <v>188</v>
      </c>
      <c r="H12" s="13">
        <f>SUM(C12:G12)/4</f>
        <v>190</v>
      </c>
      <c r="I12" s="13">
        <f>SUM(SQRT(((D12-H12)^2)+((E12-H12)^2)+((F12-H12)^2)+((G12-H12)^2))/4)</f>
        <v>8.7820840351251483</v>
      </c>
      <c r="J12" s="13">
        <f t="shared" ref="J12" si="3">SUM(H12-I12)</f>
        <v>181.21791596487486</v>
      </c>
      <c r="K12" s="14">
        <f t="shared" ref="K12" si="4">SUM(H12+I12)</f>
        <v>198.78208403512514</v>
      </c>
    </row>
    <row r="13" spans="1:11" ht="17" thickBot="1" x14ac:dyDescent="0.25">
      <c r="A13" s="3"/>
      <c r="B13" s="10" t="s">
        <v>20</v>
      </c>
      <c r="C13" s="9" t="s">
        <v>17</v>
      </c>
      <c r="D13" s="9" t="s">
        <v>17</v>
      </c>
      <c r="E13" s="9" t="s">
        <v>17</v>
      </c>
      <c r="F13" s="9">
        <v>182</v>
      </c>
      <c r="G13" s="10" t="s">
        <v>17</v>
      </c>
      <c r="H13" s="9">
        <f>SUM(F13)</f>
        <v>182</v>
      </c>
      <c r="I13" s="9">
        <f>SUM(SQRT(((F13-H13)^2)/1))</f>
        <v>0</v>
      </c>
      <c r="J13" s="9">
        <f t="shared" ref="J13" si="5">SUM(H13-I13)</f>
        <v>182</v>
      </c>
      <c r="K13" s="10">
        <f t="shared" ref="K13" si="6">SUM(H13+I13)</f>
        <v>182</v>
      </c>
    </row>
    <row r="14" spans="1:11" ht="17" thickBot="1" x14ac:dyDescent="0.25"/>
    <row r="15" spans="1:11" x14ac:dyDescent="0.2">
      <c r="A15" s="29"/>
      <c r="B15" s="30"/>
      <c r="C15" s="37" t="s">
        <v>0</v>
      </c>
      <c r="D15" s="36"/>
      <c r="E15" s="36"/>
      <c r="F15" s="36"/>
      <c r="G15" s="38"/>
      <c r="H15" s="29" t="s">
        <v>11</v>
      </c>
      <c r="I15" s="36" t="s">
        <v>12</v>
      </c>
      <c r="J15" s="36" t="s">
        <v>13</v>
      </c>
      <c r="K15" s="38" t="s">
        <v>14</v>
      </c>
    </row>
    <row r="16" spans="1:11" ht="17" thickBot="1" x14ac:dyDescent="0.25">
      <c r="A16" s="20"/>
      <c r="B16" s="21"/>
      <c r="C16" s="24"/>
      <c r="D16" s="24"/>
      <c r="E16" s="24"/>
      <c r="F16" s="24"/>
      <c r="G16" s="24"/>
      <c r="H16" s="39"/>
      <c r="I16" s="40"/>
      <c r="J16" s="40"/>
      <c r="K16" s="41"/>
    </row>
    <row r="17" spans="1:11" x14ac:dyDescent="0.2">
      <c r="A17" s="34" t="s">
        <v>22</v>
      </c>
      <c r="B17" s="35"/>
      <c r="C17" s="18"/>
      <c r="D17" s="18"/>
      <c r="E17" s="18"/>
      <c r="F17" s="18"/>
      <c r="G17" s="27"/>
      <c r="H17" s="18">
        <v>4.96</v>
      </c>
      <c r="I17" s="18">
        <v>2.7172927699999998</v>
      </c>
      <c r="J17" s="18">
        <v>2.2427072300000002</v>
      </c>
      <c r="K17" s="27">
        <v>7.6772927700000002</v>
      </c>
    </row>
    <row r="18" spans="1:11" ht="17" thickBot="1" x14ac:dyDescent="0.25">
      <c r="A18" s="32" t="s">
        <v>8</v>
      </c>
      <c r="B18" s="33"/>
      <c r="C18" s="18"/>
      <c r="D18" s="18"/>
      <c r="E18" s="18"/>
      <c r="F18" s="18"/>
      <c r="G18" s="27"/>
      <c r="H18" s="18">
        <v>14.6</v>
      </c>
      <c r="I18" s="18">
        <v>8.0079960040000007</v>
      </c>
      <c r="J18" s="18">
        <v>6.5920039959999999</v>
      </c>
      <c r="K18" s="27">
        <v>22.607996</v>
      </c>
    </row>
    <row r="19" spans="1:11" x14ac:dyDescent="0.2">
      <c r="A19" s="29" t="s">
        <v>9</v>
      </c>
      <c r="B19" s="23" t="s">
        <v>1</v>
      </c>
      <c r="C19" s="22"/>
      <c r="D19" s="22"/>
      <c r="E19" s="22"/>
      <c r="F19" s="22"/>
      <c r="G19" s="22"/>
      <c r="H19" s="19">
        <v>13.4</v>
      </c>
      <c r="I19" s="22">
        <v>7.7232117669999996</v>
      </c>
      <c r="J19" s="22">
        <v>5.6767882329999999</v>
      </c>
      <c r="K19" s="23">
        <v>21.123211770000001</v>
      </c>
    </row>
    <row r="20" spans="1:11" x14ac:dyDescent="0.2">
      <c r="A20" s="31"/>
      <c r="B20" s="27" t="s">
        <v>2</v>
      </c>
      <c r="C20" s="18"/>
      <c r="D20" s="18"/>
      <c r="E20" s="18"/>
      <c r="F20" s="18"/>
      <c r="G20" s="18"/>
      <c r="H20" s="26">
        <v>17.600000000000001</v>
      </c>
      <c r="I20" s="18">
        <v>9.901919006</v>
      </c>
      <c r="J20" s="18">
        <v>7.6980809939999997</v>
      </c>
      <c r="K20" s="27">
        <v>27.501919010000002</v>
      </c>
    </row>
    <row r="21" spans="1:11" x14ac:dyDescent="0.2">
      <c r="A21" s="31"/>
      <c r="B21" s="27" t="s">
        <v>3</v>
      </c>
      <c r="C21" s="18"/>
      <c r="D21" s="18"/>
      <c r="E21" s="18"/>
      <c r="F21" s="18"/>
      <c r="G21" s="18"/>
      <c r="H21" s="26">
        <v>19.600000000000001</v>
      </c>
      <c r="I21" s="18">
        <v>10.91640967</v>
      </c>
      <c r="J21" s="18">
        <v>8.6835903339999998</v>
      </c>
      <c r="K21" s="27">
        <v>30.516409670000002</v>
      </c>
    </row>
    <row r="22" spans="1:11" x14ac:dyDescent="0.2">
      <c r="A22" s="31"/>
      <c r="B22" s="27" t="s">
        <v>4</v>
      </c>
      <c r="C22" s="18"/>
      <c r="D22" s="18"/>
      <c r="E22" s="18"/>
      <c r="F22" s="18"/>
      <c r="G22" s="18"/>
      <c r="H22" s="26">
        <v>22.6</v>
      </c>
      <c r="I22" s="18">
        <v>12.558980849999999</v>
      </c>
      <c r="J22" s="18">
        <v>10.04101915</v>
      </c>
      <c r="K22" s="27">
        <v>35.158980849999999</v>
      </c>
    </row>
    <row r="23" spans="1:11" x14ac:dyDescent="0.2">
      <c r="A23" s="31"/>
      <c r="B23" s="27" t="s">
        <v>5</v>
      </c>
      <c r="C23" s="18"/>
      <c r="D23" s="18"/>
      <c r="E23" s="18"/>
      <c r="F23" s="18"/>
      <c r="G23" s="18"/>
      <c r="H23" s="26">
        <v>25.4</v>
      </c>
      <c r="I23" s="18">
        <v>13.9988571</v>
      </c>
      <c r="J23" s="18">
        <v>11.4011429</v>
      </c>
      <c r="K23" s="27">
        <v>39.398857100000001</v>
      </c>
    </row>
    <row r="24" spans="1:11" x14ac:dyDescent="0.2">
      <c r="A24" s="31"/>
      <c r="B24" s="27" t="s">
        <v>6</v>
      </c>
      <c r="C24" s="18"/>
      <c r="D24" s="18"/>
      <c r="E24" s="18"/>
      <c r="F24" s="18"/>
      <c r="G24" s="18"/>
      <c r="H24" s="26">
        <v>26.2</v>
      </c>
      <c r="I24" s="18">
        <v>14.40666512</v>
      </c>
      <c r="J24" s="18">
        <v>11.79333488</v>
      </c>
      <c r="K24" s="27">
        <v>40.606665120000002</v>
      </c>
    </row>
    <row r="25" spans="1:11" x14ac:dyDescent="0.2">
      <c r="A25" s="31"/>
      <c r="B25" s="27" t="s">
        <v>7</v>
      </c>
      <c r="C25" s="18"/>
      <c r="D25" s="18"/>
      <c r="E25" s="18"/>
      <c r="F25" s="18"/>
      <c r="G25" s="18"/>
      <c r="H25" s="26">
        <v>27</v>
      </c>
      <c r="I25" s="18">
        <v>14.821605849999999</v>
      </c>
      <c r="J25" s="18">
        <v>12.178394150000001</v>
      </c>
      <c r="K25" s="27">
        <v>41.821605849999997</v>
      </c>
    </row>
    <row r="26" spans="1:11" x14ac:dyDescent="0.2">
      <c r="A26" s="31"/>
      <c r="B26" s="27" t="s">
        <v>16</v>
      </c>
      <c r="C26" s="18"/>
      <c r="D26" s="18"/>
      <c r="E26" s="18"/>
      <c r="F26" s="18"/>
      <c r="G26" s="18"/>
      <c r="H26" s="26">
        <v>27.4</v>
      </c>
      <c r="I26" s="18">
        <v>15.061474029999999</v>
      </c>
      <c r="J26" s="18">
        <v>12.338525969999999</v>
      </c>
      <c r="K26" s="27">
        <v>42.461474029999998</v>
      </c>
    </row>
    <row r="27" spans="1:11" ht="17" thickBot="1" x14ac:dyDescent="0.25">
      <c r="A27" s="31"/>
      <c r="B27" s="27" t="s">
        <v>20</v>
      </c>
      <c r="C27" s="24"/>
      <c r="D27" s="24"/>
      <c r="E27" s="24"/>
      <c r="F27" s="24"/>
      <c r="G27" s="24"/>
      <c r="H27" s="26">
        <v>27.6</v>
      </c>
      <c r="I27" s="18">
        <v>15.212100449999999</v>
      </c>
      <c r="J27" s="18">
        <v>12.38789955</v>
      </c>
      <c r="K27" s="27">
        <v>42.812100450000003</v>
      </c>
    </row>
    <row r="28" spans="1:11" x14ac:dyDescent="0.2">
      <c r="A28" s="31"/>
      <c r="B28" s="27" t="s">
        <v>46</v>
      </c>
      <c r="C28" s="18"/>
      <c r="D28" s="18"/>
      <c r="E28" s="17"/>
      <c r="F28" s="17"/>
      <c r="G28" s="17"/>
      <c r="H28" s="26">
        <v>29.4</v>
      </c>
      <c r="I28" s="18">
        <v>16.207652509999999</v>
      </c>
      <c r="J28" s="18">
        <v>13.19234749</v>
      </c>
      <c r="K28" s="27">
        <v>45.607652510000001</v>
      </c>
    </row>
    <row r="29" spans="1:11" x14ac:dyDescent="0.2">
      <c r="A29" s="31"/>
      <c r="B29" s="27" t="s">
        <v>47</v>
      </c>
      <c r="C29" s="18"/>
      <c r="D29" s="18"/>
      <c r="E29" s="17"/>
      <c r="F29" s="17"/>
      <c r="G29" s="17"/>
      <c r="H29" s="26">
        <v>30.4</v>
      </c>
      <c r="I29" s="18">
        <v>16.737024829999999</v>
      </c>
      <c r="J29" s="18">
        <v>13.662975169999999</v>
      </c>
      <c r="K29" s="27">
        <v>47.137024830000001</v>
      </c>
    </row>
    <row r="30" spans="1:11" x14ac:dyDescent="0.2">
      <c r="A30" s="31"/>
      <c r="B30" s="27" t="s">
        <v>48</v>
      </c>
      <c r="C30" s="18"/>
      <c r="D30" s="18"/>
      <c r="E30" s="17"/>
      <c r="F30" s="17"/>
      <c r="G30" s="17"/>
      <c r="H30" s="26">
        <v>31.4</v>
      </c>
      <c r="I30" s="18">
        <v>17.328819930000002</v>
      </c>
      <c r="J30" s="18">
        <v>14.07118007</v>
      </c>
      <c r="K30" s="27">
        <v>48.72881993</v>
      </c>
    </row>
    <row r="31" spans="1:11" x14ac:dyDescent="0.2">
      <c r="A31" s="31"/>
      <c r="B31" s="27" t="s">
        <v>49</v>
      </c>
      <c r="C31" s="18"/>
      <c r="D31" s="18"/>
      <c r="E31" s="17"/>
      <c r="F31" s="17"/>
      <c r="G31" s="17"/>
      <c r="H31" s="26">
        <v>35</v>
      </c>
      <c r="I31" s="18">
        <v>19.35768581</v>
      </c>
      <c r="J31" s="18">
        <v>15.64231419</v>
      </c>
      <c r="K31" s="27">
        <v>54.35768581</v>
      </c>
    </row>
    <row r="32" spans="1:11" x14ac:dyDescent="0.2">
      <c r="A32" s="31"/>
      <c r="B32" s="27" t="s">
        <v>50</v>
      </c>
      <c r="C32" s="18"/>
      <c r="D32" s="18"/>
      <c r="E32" s="17"/>
      <c r="F32" s="17"/>
      <c r="G32" s="17"/>
      <c r="H32" s="26">
        <v>35.200000000000003</v>
      </c>
      <c r="I32" s="18">
        <v>19.529260099999998</v>
      </c>
      <c r="J32" s="18">
        <v>15.670739899999999</v>
      </c>
      <c r="K32" s="27">
        <v>54.729260099999998</v>
      </c>
    </row>
    <row r="33" spans="1:11" x14ac:dyDescent="0.2">
      <c r="A33" s="31"/>
      <c r="B33" s="27" t="s">
        <v>51</v>
      </c>
      <c r="C33" s="18"/>
      <c r="D33" s="18"/>
      <c r="E33" s="17"/>
      <c r="F33" s="17"/>
      <c r="G33" s="17"/>
      <c r="H33" s="26">
        <v>36.6</v>
      </c>
      <c r="I33" s="18">
        <v>20.190294699999999</v>
      </c>
      <c r="J33" s="18">
        <v>16.409705299999999</v>
      </c>
      <c r="K33" s="27">
        <v>56.790294699999997</v>
      </c>
    </row>
    <row r="34" spans="1:11" x14ac:dyDescent="0.2">
      <c r="A34" s="31"/>
      <c r="B34" s="27" t="s">
        <v>52</v>
      </c>
      <c r="C34" s="18"/>
      <c r="D34" s="18"/>
      <c r="E34" s="17"/>
      <c r="F34" s="17"/>
      <c r="G34" s="17"/>
      <c r="H34" s="26">
        <v>36</v>
      </c>
      <c r="I34" s="18">
        <v>20.05791614</v>
      </c>
      <c r="J34" s="18">
        <v>15.94208386</v>
      </c>
      <c r="K34" s="27">
        <v>56.057916140000003</v>
      </c>
    </row>
    <row r="35" spans="1:11" x14ac:dyDescent="0.2">
      <c r="A35" s="31"/>
      <c r="B35" s="27" t="s">
        <v>53</v>
      </c>
      <c r="C35" s="18"/>
      <c r="D35" s="18"/>
      <c r="E35" s="17"/>
      <c r="F35" s="17"/>
      <c r="G35" s="17"/>
      <c r="H35" s="26">
        <v>38.200000000000003</v>
      </c>
      <c r="I35" s="18">
        <v>21.711563739999999</v>
      </c>
      <c r="J35" s="18">
        <v>16.48843626</v>
      </c>
      <c r="K35" s="27">
        <v>59.911563739999998</v>
      </c>
    </row>
    <row r="36" spans="1:11" x14ac:dyDescent="0.2">
      <c r="A36" s="31"/>
      <c r="B36" s="27" t="s">
        <v>54</v>
      </c>
      <c r="C36" s="18"/>
      <c r="D36" s="18"/>
      <c r="E36" s="17"/>
      <c r="F36" s="17"/>
      <c r="G36" s="17"/>
      <c r="H36" s="26">
        <v>41.6</v>
      </c>
      <c r="I36" s="18">
        <v>23.230325010000001</v>
      </c>
      <c r="J36" s="18">
        <v>18.36967499</v>
      </c>
      <c r="K36" s="27">
        <v>64.830325009999996</v>
      </c>
    </row>
    <row r="37" spans="1:11" x14ac:dyDescent="0.2">
      <c r="A37" s="31"/>
      <c r="B37" s="27" t="s">
        <v>55</v>
      </c>
      <c r="C37" s="18"/>
      <c r="D37" s="18"/>
      <c r="E37" s="17"/>
      <c r="F37" s="17"/>
      <c r="G37" s="17"/>
      <c r="H37" s="26">
        <v>42.6</v>
      </c>
      <c r="I37" s="18">
        <v>23.690673270000001</v>
      </c>
      <c r="J37" s="18">
        <v>18.90932673</v>
      </c>
      <c r="K37" s="27">
        <v>66.290673269999999</v>
      </c>
    </row>
    <row r="38" spans="1:11" x14ac:dyDescent="0.2">
      <c r="A38" s="31"/>
      <c r="B38" s="27" t="s">
        <v>56</v>
      </c>
      <c r="C38" s="18"/>
      <c r="D38" s="18"/>
      <c r="E38" s="17"/>
      <c r="F38" s="17"/>
      <c r="G38" s="17"/>
      <c r="H38" s="26">
        <v>44</v>
      </c>
      <c r="I38" s="18">
        <v>24.521011399999999</v>
      </c>
      <c r="J38" s="18">
        <v>19.478988600000001</v>
      </c>
      <c r="K38" s="27">
        <v>68.521011400000006</v>
      </c>
    </row>
    <row r="39" spans="1:11" x14ac:dyDescent="0.2">
      <c r="A39" s="31"/>
      <c r="B39" s="27" t="s">
        <v>57</v>
      </c>
      <c r="C39" s="18"/>
      <c r="D39" s="18"/>
      <c r="E39" s="17"/>
      <c r="F39" s="17"/>
      <c r="G39" s="17"/>
      <c r="H39" s="26">
        <v>47</v>
      </c>
      <c r="I39" s="18">
        <v>26.327172279999999</v>
      </c>
      <c r="J39" s="18">
        <v>20.672827720000001</v>
      </c>
      <c r="K39" s="27">
        <v>73.327172279999999</v>
      </c>
    </row>
    <row r="40" spans="1:11" x14ac:dyDescent="0.2">
      <c r="A40" s="31"/>
      <c r="B40" s="27" t="s">
        <v>58</v>
      </c>
      <c r="C40" s="18"/>
      <c r="D40" s="18"/>
      <c r="E40" s="17"/>
      <c r="F40" s="17"/>
      <c r="G40" s="17"/>
      <c r="H40" s="26">
        <v>52.2</v>
      </c>
      <c r="I40" s="18">
        <v>28.883767070000001</v>
      </c>
      <c r="J40" s="18">
        <v>23.316232930000002</v>
      </c>
      <c r="K40" s="27">
        <v>81.083767069999993</v>
      </c>
    </row>
    <row r="41" spans="1:11" x14ac:dyDescent="0.2">
      <c r="A41" s="31"/>
      <c r="B41" s="27" t="s">
        <v>59</v>
      </c>
      <c r="C41" s="18"/>
      <c r="D41" s="18"/>
      <c r="E41" s="17"/>
      <c r="F41" s="17"/>
      <c r="G41" s="17"/>
      <c r="H41" s="26">
        <v>54.2</v>
      </c>
      <c r="I41" s="18">
        <v>30.051156379999998</v>
      </c>
      <c r="J41" s="18">
        <v>24.148843620000001</v>
      </c>
      <c r="K41" s="27">
        <v>84.251156379999998</v>
      </c>
    </row>
    <row r="42" spans="1:11" x14ac:dyDescent="0.2">
      <c r="A42" s="31"/>
      <c r="B42" s="27" t="s">
        <v>60</v>
      </c>
      <c r="C42" s="18"/>
      <c r="D42" s="18"/>
      <c r="E42" s="17"/>
      <c r="F42" s="17"/>
      <c r="G42" s="17"/>
      <c r="H42" s="26">
        <v>58.4</v>
      </c>
      <c r="I42" s="18">
        <v>32.586623019999998</v>
      </c>
      <c r="J42" s="18">
        <v>25.813376980000001</v>
      </c>
      <c r="K42" s="27">
        <v>90.986623019999996</v>
      </c>
    </row>
    <row r="43" spans="1:11" ht="17" thickBot="1" x14ac:dyDescent="0.25">
      <c r="A43" s="31"/>
      <c r="B43" s="27" t="s">
        <v>61</v>
      </c>
      <c r="C43" s="18"/>
      <c r="D43" s="18"/>
      <c r="E43" s="17"/>
      <c r="F43" s="17"/>
      <c r="G43" s="17"/>
      <c r="H43" s="45">
        <v>63.2</v>
      </c>
      <c r="I43" s="24">
        <v>35.170897060000001</v>
      </c>
      <c r="J43" s="24">
        <v>28.029102940000001</v>
      </c>
      <c r="K43" s="25">
        <v>98.370897060000004</v>
      </c>
    </row>
    <row r="44" spans="1:11" x14ac:dyDescent="0.2">
      <c r="A44" s="53"/>
      <c r="B44" s="27" t="s">
        <v>63</v>
      </c>
      <c r="C44" s="18"/>
      <c r="D44" s="18"/>
      <c r="E44" s="17"/>
      <c r="F44" s="17"/>
      <c r="G44" s="17"/>
      <c r="H44" s="26">
        <v>63.6</v>
      </c>
      <c r="I44" s="18">
        <v>35.165437580000003</v>
      </c>
      <c r="J44" s="18">
        <v>28.434562419999999</v>
      </c>
      <c r="K44" s="27">
        <v>98.765437579999997</v>
      </c>
    </row>
    <row r="45" spans="1:11" x14ac:dyDescent="0.2">
      <c r="A45" s="53"/>
      <c r="B45" s="27" t="s">
        <v>64</v>
      </c>
      <c r="C45" s="18"/>
      <c r="D45" s="18"/>
      <c r="E45" s="17"/>
      <c r="F45" s="17"/>
      <c r="G45" s="17"/>
      <c r="H45" s="26">
        <v>66</v>
      </c>
      <c r="I45" s="18">
        <v>36.58961601</v>
      </c>
      <c r="J45" s="18">
        <v>29.41038399</v>
      </c>
      <c r="K45" s="27">
        <v>102.58961600000001</v>
      </c>
    </row>
    <row r="46" spans="1:11" x14ac:dyDescent="0.2">
      <c r="A46" s="53"/>
      <c r="B46" s="27" t="s">
        <v>65</v>
      </c>
      <c r="C46" s="18"/>
      <c r="D46" s="18"/>
      <c r="E46" s="17"/>
      <c r="F46" s="17"/>
      <c r="G46" s="17"/>
      <c r="H46" s="26">
        <v>67.2</v>
      </c>
      <c r="I46" s="18">
        <v>37.157394959999998</v>
      </c>
      <c r="J46" s="18">
        <v>30.042605040000002</v>
      </c>
      <c r="K46" s="27">
        <v>104.357395</v>
      </c>
    </row>
    <row r="47" spans="1:11" x14ac:dyDescent="0.2">
      <c r="A47" s="53"/>
      <c r="B47" s="27" t="s">
        <v>66</v>
      </c>
      <c r="C47" s="18"/>
      <c r="D47" s="18"/>
      <c r="E47" s="17"/>
      <c r="F47" s="17"/>
      <c r="G47" s="17"/>
      <c r="H47" s="26">
        <v>66.8</v>
      </c>
      <c r="I47" s="18">
        <v>36.744958840000002</v>
      </c>
      <c r="J47" s="18">
        <v>30.055041159999998</v>
      </c>
      <c r="K47" s="27">
        <v>103.5449588</v>
      </c>
    </row>
    <row r="48" spans="1:11" x14ac:dyDescent="0.2">
      <c r="A48" s="53"/>
      <c r="B48" s="27" t="s">
        <v>67</v>
      </c>
      <c r="C48" s="18"/>
      <c r="D48" s="18"/>
      <c r="E48" s="17"/>
      <c r="F48" s="17"/>
      <c r="G48" s="17"/>
      <c r="H48" s="26">
        <v>65.599999999999994</v>
      </c>
      <c r="I48" s="18">
        <v>36.001777730000001</v>
      </c>
      <c r="J48" s="18">
        <v>29.598222270000001</v>
      </c>
      <c r="K48" s="27">
        <v>101.6017777</v>
      </c>
    </row>
    <row r="49" spans="1:11" x14ac:dyDescent="0.2">
      <c r="A49" s="53"/>
      <c r="B49" s="27" t="s">
        <v>68</v>
      </c>
      <c r="C49" s="18"/>
      <c r="D49" s="18"/>
      <c r="E49" s="17"/>
      <c r="F49" s="17"/>
      <c r="G49" s="17"/>
      <c r="H49" s="26">
        <v>67</v>
      </c>
      <c r="I49" s="18">
        <v>36.795651919999997</v>
      </c>
      <c r="J49" s="18">
        <v>30.204348079999999</v>
      </c>
      <c r="K49" s="27">
        <v>103.7956519</v>
      </c>
    </row>
    <row r="50" spans="1:11" x14ac:dyDescent="0.2">
      <c r="A50" s="53"/>
      <c r="B50" s="27" t="s">
        <v>69</v>
      </c>
      <c r="C50" s="18"/>
      <c r="D50" s="18"/>
      <c r="E50" s="17"/>
      <c r="F50" s="17"/>
      <c r="G50" s="17"/>
      <c r="H50" s="26">
        <v>65.2</v>
      </c>
      <c r="I50" s="18">
        <v>35.846785070000003</v>
      </c>
      <c r="J50" s="18">
        <v>29.35321493</v>
      </c>
      <c r="K50" s="27">
        <v>101.04678509999999</v>
      </c>
    </row>
    <row r="51" spans="1:11" x14ac:dyDescent="0.2">
      <c r="A51" s="53"/>
      <c r="B51" s="27" t="s">
        <v>70</v>
      </c>
      <c r="C51" s="18"/>
      <c r="D51" s="18"/>
      <c r="E51" s="17"/>
      <c r="F51" s="17"/>
      <c r="G51" s="17"/>
      <c r="H51" s="26">
        <v>64.2</v>
      </c>
      <c r="I51" s="18">
        <v>35.198181769999998</v>
      </c>
      <c r="J51" s="18">
        <v>29.001818230000001</v>
      </c>
      <c r="K51" s="27">
        <v>99.398181769999994</v>
      </c>
    </row>
    <row r="52" spans="1:11" x14ac:dyDescent="0.2">
      <c r="A52" s="53"/>
      <c r="B52" s="27" t="s">
        <v>71</v>
      </c>
      <c r="C52" s="18"/>
      <c r="D52" s="18"/>
      <c r="E52" s="17"/>
      <c r="F52" s="17"/>
      <c r="G52" s="17"/>
      <c r="H52" s="26">
        <v>65.2</v>
      </c>
      <c r="I52" s="18">
        <v>35.766352900000001</v>
      </c>
      <c r="J52" s="18">
        <v>29.433647100000002</v>
      </c>
      <c r="K52" s="27">
        <v>100.9663529</v>
      </c>
    </row>
    <row r="53" spans="1:11" x14ac:dyDescent="0.2">
      <c r="A53" s="53"/>
      <c r="B53" s="27" t="s">
        <v>72</v>
      </c>
      <c r="C53" s="18"/>
      <c r="D53" s="17"/>
      <c r="E53" s="17"/>
      <c r="F53" s="17"/>
      <c r="G53" s="17"/>
      <c r="H53" s="26">
        <v>33.6</v>
      </c>
      <c r="I53" s="18" t="e">
        <v>#VALUE!</v>
      </c>
      <c r="J53" s="18" t="e">
        <v>#VALUE!</v>
      </c>
      <c r="K53" s="27" t="e">
        <v>#VALUE!</v>
      </c>
    </row>
    <row r="54" spans="1:11" x14ac:dyDescent="0.2">
      <c r="A54" s="53"/>
      <c r="B54" s="27" t="s">
        <v>73</v>
      </c>
      <c r="C54" s="18"/>
      <c r="D54" s="17"/>
      <c r="E54" s="17"/>
      <c r="F54" s="17"/>
      <c r="G54" s="17"/>
      <c r="H54" s="26">
        <v>34.799999999999997</v>
      </c>
      <c r="I54" s="18" t="e">
        <v>#VALUE!</v>
      </c>
      <c r="J54" s="18" t="e">
        <v>#VALUE!</v>
      </c>
      <c r="K54" s="27" t="e">
        <v>#VALUE!</v>
      </c>
    </row>
    <row r="55" spans="1:11" ht="17" thickBot="1" x14ac:dyDescent="0.25">
      <c r="A55" s="54"/>
      <c r="B55" s="25" t="s">
        <v>74</v>
      </c>
      <c r="C55" s="18"/>
      <c r="D55" s="17"/>
      <c r="E55" s="17"/>
      <c r="F55" s="17"/>
      <c r="G55" s="17"/>
      <c r="H55" s="26">
        <v>33.799999999999997</v>
      </c>
      <c r="I55" s="18" t="e">
        <v>#VALUE!</v>
      </c>
      <c r="J55" s="18" t="e">
        <v>#VALUE!</v>
      </c>
      <c r="K55" s="27" t="e">
        <v>#VALUE!</v>
      </c>
    </row>
  </sheetData>
  <mergeCells count="18">
    <mergeCell ref="J15:J16"/>
    <mergeCell ref="K15:K16"/>
    <mergeCell ref="A19:A43"/>
    <mergeCell ref="H1:H2"/>
    <mergeCell ref="I1:I2"/>
    <mergeCell ref="J1:J2"/>
    <mergeCell ref="K1:K2"/>
    <mergeCell ref="A15:B15"/>
    <mergeCell ref="A18:B18"/>
    <mergeCell ref="A17:B17"/>
    <mergeCell ref="C15:G15"/>
    <mergeCell ref="H15:H16"/>
    <mergeCell ref="I15:I16"/>
    <mergeCell ref="A3:B3"/>
    <mergeCell ref="A4:B4"/>
    <mergeCell ref="C1:G1"/>
    <mergeCell ref="A1:B2"/>
    <mergeCell ref="A5:A1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C19" sqref="C19"/>
    </sheetView>
  </sheetViews>
  <sheetFormatPr baseColWidth="10" defaultColWidth="11" defaultRowHeight="16" x14ac:dyDescent="0.2"/>
  <cols>
    <col min="1" max="1" width="13.33203125" customWidth="1"/>
    <col min="2" max="2" width="13.83203125" customWidth="1"/>
    <col min="3" max="7" width="24.1640625" bestFit="1" customWidth="1"/>
    <col min="8" max="8" width="8.1640625" bestFit="1" customWidth="1"/>
    <col min="9" max="9" width="16.6640625" bestFit="1" customWidth="1"/>
    <col min="10" max="11" width="12.1640625" bestFit="1" customWidth="1"/>
  </cols>
  <sheetData>
    <row r="1" spans="1:11" x14ac:dyDescent="0.2">
      <c r="A1" s="29"/>
      <c r="B1" s="30"/>
      <c r="C1" s="37" t="s">
        <v>0</v>
      </c>
      <c r="D1" s="36"/>
      <c r="E1" s="36"/>
      <c r="F1" s="36"/>
      <c r="G1" s="38"/>
      <c r="H1" s="1" t="s">
        <v>11</v>
      </c>
      <c r="I1" s="7" t="s">
        <v>12</v>
      </c>
      <c r="J1" s="7" t="s">
        <v>13</v>
      </c>
      <c r="K1" s="6" t="s">
        <v>14</v>
      </c>
    </row>
    <row r="2" spans="1:11" ht="17" thickBot="1" x14ac:dyDescent="0.25">
      <c r="A2" s="39"/>
      <c r="B2" s="42"/>
      <c r="C2" s="24" t="s">
        <v>23</v>
      </c>
      <c r="D2" s="24" t="s">
        <v>24</v>
      </c>
      <c r="E2" s="24" t="s">
        <v>26</v>
      </c>
      <c r="F2" s="24" t="s">
        <v>25</v>
      </c>
      <c r="G2" s="24" t="s">
        <v>27</v>
      </c>
      <c r="H2" s="3"/>
      <c r="I2" s="11"/>
      <c r="J2" s="11"/>
      <c r="K2" s="8"/>
    </row>
    <row r="3" spans="1:11" x14ac:dyDescent="0.2">
      <c r="A3" s="34" t="s">
        <v>22</v>
      </c>
      <c r="B3" s="35"/>
      <c r="C3" s="18">
        <v>16.7</v>
      </c>
      <c r="D3" s="18">
        <v>19.8</v>
      </c>
      <c r="E3" s="18">
        <v>15.3</v>
      </c>
      <c r="F3" s="18">
        <v>17.8</v>
      </c>
      <c r="G3" s="27">
        <v>16.8</v>
      </c>
      <c r="H3" s="13">
        <f>SUM(C3:G3)/5</f>
        <v>17.279999999999998</v>
      </c>
      <c r="I3" s="13">
        <f>SUM(SQRT(((C3-H3)^2)+((D3-H3)^2)+((E3-H3)^2)+((F3-H3)^2)+((G3-H3)^2))/5)</f>
        <v>0.66657332679908532</v>
      </c>
      <c r="J3" s="13">
        <f>SUM(H3-I3)</f>
        <v>16.613426673200912</v>
      </c>
      <c r="K3" s="14">
        <f>SUM(H3+I3)</f>
        <v>17.946573326799083</v>
      </c>
    </row>
    <row r="4" spans="1:11" ht="17" thickBot="1" x14ac:dyDescent="0.25">
      <c r="A4" s="32" t="s">
        <v>8</v>
      </c>
      <c r="B4" s="33"/>
      <c r="C4" s="18">
        <v>48</v>
      </c>
      <c r="D4" s="18">
        <v>54</v>
      </c>
      <c r="E4" s="18">
        <v>43</v>
      </c>
      <c r="F4" s="18">
        <v>48</v>
      </c>
      <c r="G4" s="27">
        <v>54</v>
      </c>
      <c r="H4" s="13">
        <f>SUM(C4:G4)/5</f>
        <v>49.4</v>
      </c>
      <c r="I4" s="13">
        <f>SUM(SQRT(((C4-H4)^2)+((D4-H4)^2)+((E4-H4)^2)+((F4-H4)^2)+((G4-H4)^2))/5)</f>
        <v>1.8676188047886</v>
      </c>
      <c r="J4" s="13">
        <f>SUM(H4-I4)</f>
        <v>47.5323811952114</v>
      </c>
      <c r="K4" s="14">
        <f>SUM(H4+I4)</f>
        <v>51.267618804788597</v>
      </c>
    </row>
    <row r="5" spans="1:11" x14ac:dyDescent="0.2">
      <c r="A5" s="29" t="s">
        <v>9</v>
      </c>
      <c r="B5" s="23" t="s">
        <v>1</v>
      </c>
      <c r="C5" s="22">
        <v>81</v>
      </c>
      <c r="D5" s="22">
        <v>61</v>
      </c>
      <c r="E5" s="22">
        <v>108</v>
      </c>
      <c r="F5" s="22">
        <v>73</v>
      </c>
      <c r="G5" s="23">
        <v>62</v>
      </c>
      <c r="H5" s="16">
        <f>SUM(C5:G5)/5</f>
        <v>77</v>
      </c>
      <c r="I5" s="16">
        <f>SUM(SQRT(((C5-H5)^2)+((D5-H5)^2)+((E5-H5)^2)+((F5-H5)^2)+((G5-H5)^2))/5)</f>
        <v>7.6785415281809861</v>
      </c>
      <c r="J5" s="16">
        <f>SUM(H5-I5)</f>
        <v>69.321458471819014</v>
      </c>
      <c r="K5" s="15">
        <f>SUM(H5+I5)</f>
        <v>84.678541528180986</v>
      </c>
    </row>
    <row r="6" spans="1:11" x14ac:dyDescent="0.2">
      <c r="A6" s="31"/>
      <c r="B6" s="27" t="s">
        <v>2</v>
      </c>
      <c r="C6" s="18">
        <v>86</v>
      </c>
      <c r="D6" s="18">
        <v>70</v>
      </c>
      <c r="E6" s="18">
        <v>114</v>
      </c>
      <c r="F6" s="18">
        <v>91</v>
      </c>
      <c r="G6" s="27">
        <v>70</v>
      </c>
      <c r="H6" s="13">
        <f>SUM(C6:G6)/5</f>
        <v>86.2</v>
      </c>
      <c r="I6" s="13">
        <f>SUM(SQRT(((C6-H6)^2)+((D6-H6)^2)+((E6-H6)^2)+((F6-H6)^2)+((G6-H6)^2))/5)</f>
        <v>7.268562443839909</v>
      </c>
      <c r="J6" s="13">
        <f t="shared" ref="J6:J13" si="0">SUM(H6-I6)</f>
        <v>78.931437556160091</v>
      </c>
      <c r="K6" s="14">
        <f t="shared" ref="K6:K13" si="1">SUM(H6+I6)</f>
        <v>93.468562443839915</v>
      </c>
    </row>
    <row r="7" spans="1:11" x14ac:dyDescent="0.2">
      <c r="A7" s="31"/>
      <c r="B7" s="27" t="s">
        <v>3</v>
      </c>
      <c r="C7" s="18">
        <v>108</v>
      </c>
      <c r="D7" s="18">
        <v>102</v>
      </c>
      <c r="E7" s="18">
        <v>128</v>
      </c>
      <c r="F7" s="18">
        <v>106</v>
      </c>
      <c r="G7" s="27">
        <v>96</v>
      </c>
      <c r="H7" s="13">
        <f>SUM(C7:G7)/5</f>
        <v>108</v>
      </c>
      <c r="I7" s="13">
        <f>SUM(SQRT(((C7-H7)^2)+((D7-H7)^2)+((E7-H7)^2)+((F7-H7)^2)+((G7-H7)^2))/5)</f>
        <v>4.8332183894378291</v>
      </c>
      <c r="J7" s="13">
        <f t="shared" si="0"/>
        <v>103.16678161056217</v>
      </c>
      <c r="K7" s="14">
        <f>SUM(H7+I7)</f>
        <v>112.83321838943783</v>
      </c>
    </row>
    <row r="8" spans="1:11" x14ac:dyDescent="0.2">
      <c r="A8" s="31"/>
      <c r="B8" s="27" t="s">
        <v>4</v>
      </c>
      <c r="C8" s="18">
        <v>124</v>
      </c>
      <c r="D8" s="18">
        <v>96</v>
      </c>
      <c r="E8" s="18">
        <v>157</v>
      </c>
      <c r="F8" s="18">
        <v>116</v>
      </c>
      <c r="G8" s="27">
        <v>119</v>
      </c>
      <c r="H8" s="13">
        <f>SUM(C8:G8)/5</f>
        <v>122.4</v>
      </c>
      <c r="I8" s="13">
        <f>SUM(SQRT(((C8-H8)^2)+((D8-H8)^2)+((E8-H8)^2)+((F8-H8)^2)+((G8-H8)^2))/5)</f>
        <v>8.8299490372255267</v>
      </c>
      <c r="J8" s="13">
        <f t="shared" si="0"/>
        <v>113.57005096277447</v>
      </c>
      <c r="K8" s="14">
        <f>SUM(H8+I8)</f>
        <v>131.22994903722554</v>
      </c>
    </row>
    <row r="9" spans="1:11" x14ac:dyDescent="0.2">
      <c r="A9" s="31"/>
      <c r="B9" s="27" t="s">
        <v>5</v>
      </c>
      <c r="C9" s="18">
        <v>133</v>
      </c>
      <c r="D9" s="18">
        <v>107</v>
      </c>
      <c r="E9" s="18">
        <v>170</v>
      </c>
      <c r="F9" s="18">
        <v>152</v>
      </c>
      <c r="G9" s="27">
        <v>135</v>
      </c>
      <c r="H9" s="13">
        <f>SUM(C9:G9)/5</f>
        <v>139.4</v>
      </c>
      <c r="I9" s="13">
        <f>SUM(SQRT(((C9-H9)^2)+((D9-H9)^2)+((E9-H9)^2)+((F9-H9)^2)+((G9-H9)^2))/5)</f>
        <v>9.3919114135515578</v>
      </c>
      <c r="J9" s="13">
        <f t="shared" si="0"/>
        <v>130.00808858644845</v>
      </c>
      <c r="K9" s="14">
        <f>SUM(H9+I9)</f>
        <v>148.79191141355156</v>
      </c>
    </row>
    <row r="10" spans="1:11" x14ac:dyDescent="0.2">
      <c r="A10" s="31"/>
      <c r="B10" s="27" t="s">
        <v>6</v>
      </c>
      <c r="C10" s="18">
        <v>178</v>
      </c>
      <c r="D10" s="18">
        <v>128</v>
      </c>
      <c r="E10" s="18">
        <v>228</v>
      </c>
      <c r="F10" s="18">
        <v>185</v>
      </c>
      <c r="G10" s="27">
        <v>151</v>
      </c>
      <c r="H10" s="13">
        <f>SUM(C10:G10)/5</f>
        <v>174</v>
      </c>
      <c r="I10" s="13">
        <f>SUM(SQRT(((C10-H10)^2)+((D10-H10)^2)+((E10-H10)^2)+((F10-H10)^2)+((G10-H10)^2))/5)</f>
        <v>15.097019573412496</v>
      </c>
      <c r="J10" s="13">
        <f t="shared" si="0"/>
        <v>158.9029804265875</v>
      </c>
      <c r="K10" s="14">
        <f>SUM(H10+I10)</f>
        <v>189.0970195734125</v>
      </c>
    </row>
    <row r="11" spans="1:11" x14ac:dyDescent="0.2">
      <c r="A11" s="31"/>
      <c r="B11" s="27" t="s">
        <v>7</v>
      </c>
      <c r="C11" s="18">
        <v>204</v>
      </c>
      <c r="D11" s="18">
        <v>146</v>
      </c>
      <c r="E11" s="18">
        <v>233</v>
      </c>
      <c r="F11" s="18">
        <v>195</v>
      </c>
      <c r="G11" s="27">
        <v>189</v>
      </c>
      <c r="H11" s="13">
        <f>SUM(C11:G11)/5</f>
        <v>193.4</v>
      </c>
      <c r="I11" s="13">
        <f>SUM(SQRT(((C11-H11)^2)+((D11-H11)^2)+((E11-H11)^2)+((F11-H11)^2)+((G11-H11)^2))/5)</f>
        <v>12.568532133865116</v>
      </c>
      <c r="J11" s="13">
        <f t="shared" si="0"/>
        <v>180.83146786613489</v>
      </c>
      <c r="K11" s="14">
        <f>SUM(H11+I11)</f>
        <v>205.96853213386512</v>
      </c>
    </row>
    <row r="12" spans="1:11" x14ac:dyDescent="0.2">
      <c r="A12" s="31"/>
      <c r="B12" s="27" t="s">
        <v>16</v>
      </c>
      <c r="C12" s="18">
        <v>220</v>
      </c>
      <c r="D12" s="18">
        <v>161</v>
      </c>
      <c r="E12" s="18" t="s">
        <v>17</v>
      </c>
      <c r="F12" s="18">
        <v>226</v>
      </c>
      <c r="G12" s="27">
        <v>211</v>
      </c>
      <c r="H12" s="13">
        <f>SUM((C12:D12):(F12:G12))/4</f>
        <v>204.5</v>
      </c>
      <c r="I12" s="13">
        <f>SUM(SQRT(((C12-H12)^2)+((D12-H12)^2)+((F12-H12)^2)+((G12-H12)^2))/4)</f>
        <v>12.837932076467768</v>
      </c>
      <c r="J12" s="13">
        <f t="shared" si="0"/>
        <v>191.66206792353222</v>
      </c>
      <c r="K12" s="14">
        <f>SUM(H12+I12)</f>
        <v>217.33793207646778</v>
      </c>
    </row>
    <row r="13" spans="1:11" ht="17" thickBot="1" x14ac:dyDescent="0.25">
      <c r="A13" s="39"/>
      <c r="B13" s="25" t="s">
        <v>20</v>
      </c>
      <c r="C13" s="24" t="s">
        <v>17</v>
      </c>
      <c r="D13" s="24">
        <v>169</v>
      </c>
      <c r="E13" s="24" t="s">
        <v>17</v>
      </c>
      <c r="F13" s="24" t="s">
        <v>17</v>
      </c>
      <c r="G13" s="25">
        <v>222</v>
      </c>
      <c r="H13" s="9">
        <f>SUM((D13):(G13))/2</f>
        <v>195.5</v>
      </c>
      <c r="I13" s="9">
        <f>SUM(SQRT(((D13-H13)^2)+((G13-H13)^2))/2)</f>
        <v>18.738329701443508</v>
      </c>
      <c r="J13" s="9">
        <f t="shared" si="0"/>
        <v>176.76167029855648</v>
      </c>
      <c r="K13" s="10">
        <f>SUM(H13+I13)</f>
        <v>214.23832970144352</v>
      </c>
    </row>
    <row r="14" spans="1:11" ht="17" thickBot="1" x14ac:dyDescent="0.25"/>
    <row r="15" spans="1:11" x14ac:dyDescent="0.2">
      <c r="A15" s="29"/>
      <c r="B15" s="30"/>
      <c r="C15" s="37" t="s">
        <v>0</v>
      </c>
      <c r="D15" s="36"/>
      <c r="E15" s="36"/>
      <c r="F15" s="36"/>
      <c r="G15" s="38"/>
      <c r="H15" s="1" t="s">
        <v>11</v>
      </c>
      <c r="I15" s="7" t="s">
        <v>12</v>
      </c>
      <c r="J15" s="7" t="s">
        <v>13</v>
      </c>
      <c r="K15" s="6" t="s">
        <v>14</v>
      </c>
    </row>
    <row r="16" spans="1:11" ht="17" thickBot="1" x14ac:dyDescent="0.25">
      <c r="A16" s="39"/>
      <c r="B16" s="42"/>
      <c r="C16" s="24" t="s">
        <v>78</v>
      </c>
      <c r="D16" s="24" t="s">
        <v>77</v>
      </c>
      <c r="E16" s="24"/>
      <c r="F16" s="24"/>
      <c r="G16" s="24"/>
      <c r="H16" s="3"/>
      <c r="I16" s="11"/>
      <c r="J16" s="11"/>
      <c r="K16" s="8"/>
    </row>
    <row r="17" spans="1:11" x14ac:dyDescent="0.2">
      <c r="A17" s="34" t="s">
        <v>22</v>
      </c>
      <c r="B17" s="35"/>
      <c r="C17" s="43">
        <v>16.100000000000001</v>
      </c>
      <c r="D17" s="43">
        <v>18.899999999999999</v>
      </c>
      <c r="E17" s="43"/>
      <c r="F17" s="43"/>
      <c r="G17" s="27"/>
      <c r="H17" s="13">
        <f>SUM(C17:G17)/2</f>
        <v>17.5</v>
      </c>
      <c r="I17" s="13">
        <f>SUM(SQRT(((C17-H17)^2)+((D17-H17)^2))/5)</f>
        <v>0.39597979746446621</v>
      </c>
      <c r="J17" s="13">
        <f>SUM(H17-I17)</f>
        <v>17.104020202535533</v>
      </c>
      <c r="K17" s="14">
        <f>SUM(H17+I17)</f>
        <v>17.895979797464467</v>
      </c>
    </row>
    <row r="18" spans="1:11" ht="17" thickBot="1" x14ac:dyDescent="0.25">
      <c r="A18" s="31" t="s">
        <v>8</v>
      </c>
      <c r="B18" s="51"/>
      <c r="C18" s="43">
        <v>38</v>
      </c>
      <c r="D18" s="43">
        <v>46</v>
      </c>
      <c r="E18" s="43"/>
      <c r="F18" s="43"/>
      <c r="G18" s="27"/>
      <c r="H18" s="13">
        <f t="shared" ref="H18:H62" si="2">SUM(C18:G18)/2</f>
        <v>42</v>
      </c>
      <c r="I18" s="13">
        <f t="shared" ref="I18:I62" si="3">SUM(SQRT(((C18-H18)^2)+((D18-H18)^2))/5)</f>
        <v>1.131370849898476</v>
      </c>
      <c r="J18" s="13">
        <f t="shared" ref="J18:J63" si="4">SUM(H18-I18)</f>
        <v>40.868629150101526</v>
      </c>
      <c r="K18" s="14">
        <f t="shared" ref="K18:K63" si="5">SUM(H18+I18)</f>
        <v>43.131370849898474</v>
      </c>
    </row>
    <row r="19" spans="1:11" x14ac:dyDescent="0.2">
      <c r="A19" s="29" t="s">
        <v>9</v>
      </c>
      <c r="B19" s="23" t="s">
        <v>1</v>
      </c>
      <c r="C19" s="22">
        <v>32</v>
      </c>
      <c r="D19" s="22">
        <v>24</v>
      </c>
      <c r="E19" s="22"/>
      <c r="F19" s="22"/>
      <c r="G19" s="22"/>
      <c r="H19" s="13">
        <f t="shared" si="2"/>
        <v>28</v>
      </c>
      <c r="I19" s="13">
        <f t="shared" si="3"/>
        <v>1.131370849898476</v>
      </c>
      <c r="J19" s="13">
        <f t="shared" si="4"/>
        <v>26.868629150101523</v>
      </c>
      <c r="K19" s="14">
        <f t="shared" si="5"/>
        <v>29.131370849898477</v>
      </c>
    </row>
    <row r="20" spans="1:11" x14ac:dyDescent="0.2">
      <c r="A20" s="31"/>
      <c r="B20" s="27" t="s">
        <v>2</v>
      </c>
      <c r="C20" s="43">
        <v>48</v>
      </c>
      <c r="D20" s="43">
        <v>29</v>
      </c>
      <c r="E20" s="43"/>
      <c r="F20" s="43"/>
      <c r="G20" s="43"/>
      <c r="H20" s="13">
        <f t="shared" si="2"/>
        <v>38.5</v>
      </c>
      <c r="I20" s="13">
        <f t="shared" si="3"/>
        <v>2.6870057685088806</v>
      </c>
      <c r="J20" s="13">
        <f t="shared" si="4"/>
        <v>35.812994231491118</v>
      </c>
      <c r="K20" s="14">
        <f t="shared" si="5"/>
        <v>41.187005768508882</v>
      </c>
    </row>
    <row r="21" spans="1:11" x14ac:dyDescent="0.2">
      <c r="A21" s="31"/>
      <c r="B21" s="27" t="s">
        <v>3</v>
      </c>
      <c r="C21" s="43">
        <v>54</v>
      </c>
      <c r="D21" s="43">
        <v>37</v>
      </c>
      <c r="E21" s="43"/>
      <c r="F21" s="43"/>
      <c r="G21" s="43"/>
      <c r="H21" s="13">
        <f t="shared" si="2"/>
        <v>45.5</v>
      </c>
      <c r="I21" s="13">
        <f t="shared" si="3"/>
        <v>2.4041630560342613</v>
      </c>
      <c r="J21" s="13">
        <f t="shared" si="4"/>
        <v>43.095836943965736</v>
      </c>
      <c r="K21" s="14">
        <f t="shared" si="5"/>
        <v>47.904163056034264</v>
      </c>
    </row>
    <row r="22" spans="1:11" x14ac:dyDescent="0.2">
      <c r="A22" s="31"/>
      <c r="B22" s="27" t="s">
        <v>4</v>
      </c>
      <c r="C22" s="43">
        <v>55</v>
      </c>
      <c r="D22" s="43">
        <v>48</v>
      </c>
      <c r="E22" s="43"/>
      <c r="F22" s="43"/>
      <c r="G22" s="43"/>
      <c r="H22" s="13">
        <f t="shared" si="2"/>
        <v>51.5</v>
      </c>
      <c r="I22" s="13">
        <f t="shared" si="3"/>
        <v>0.98994949366116658</v>
      </c>
      <c r="J22" s="13">
        <f t="shared" si="4"/>
        <v>50.510050506338835</v>
      </c>
      <c r="K22" s="14">
        <f t="shared" si="5"/>
        <v>52.489949493661165</v>
      </c>
    </row>
    <row r="23" spans="1:11" x14ac:dyDescent="0.2">
      <c r="A23" s="31"/>
      <c r="B23" s="27" t="s">
        <v>5</v>
      </c>
      <c r="C23" s="43">
        <v>64</v>
      </c>
      <c r="D23" s="43">
        <v>47</v>
      </c>
      <c r="E23" s="43"/>
      <c r="F23" s="43"/>
      <c r="G23" s="43"/>
      <c r="H23" s="13">
        <f t="shared" si="2"/>
        <v>55.5</v>
      </c>
      <c r="I23" s="13">
        <f t="shared" si="3"/>
        <v>2.4041630560342613</v>
      </c>
      <c r="J23" s="13">
        <f t="shared" si="4"/>
        <v>53.095836943965736</v>
      </c>
      <c r="K23" s="14">
        <f t="shared" si="5"/>
        <v>57.904163056034264</v>
      </c>
    </row>
    <row r="24" spans="1:11" x14ac:dyDescent="0.2">
      <c r="A24" s="31"/>
      <c r="B24" s="27" t="s">
        <v>6</v>
      </c>
      <c r="C24" s="43">
        <v>70</v>
      </c>
      <c r="D24" s="43">
        <v>48</v>
      </c>
      <c r="E24" s="43"/>
      <c r="F24" s="43"/>
      <c r="G24" s="43"/>
      <c r="H24" s="13">
        <f t="shared" si="2"/>
        <v>59</v>
      </c>
      <c r="I24" s="13">
        <f t="shared" si="3"/>
        <v>3.1112698372208092</v>
      </c>
      <c r="J24" s="13">
        <f t="shared" si="4"/>
        <v>55.88873016277919</v>
      </c>
      <c r="K24" s="14">
        <f t="shared" si="5"/>
        <v>62.11126983722081</v>
      </c>
    </row>
    <row r="25" spans="1:11" x14ac:dyDescent="0.2">
      <c r="A25" s="31"/>
      <c r="B25" s="27" t="s">
        <v>7</v>
      </c>
      <c r="C25" s="43">
        <v>71</v>
      </c>
      <c r="D25" s="43">
        <v>55</v>
      </c>
      <c r="E25" s="43"/>
      <c r="F25" s="43"/>
      <c r="G25" s="43"/>
      <c r="H25" s="13">
        <f t="shared" si="2"/>
        <v>63</v>
      </c>
      <c r="I25" s="13">
        <f t="shared" si="3"/>
        <v>2.2627416997969521</v>
      </c>
      <c r="J25" s="13">
        <f t="shared" si="4"/>
        <v>60.737258300203045</v>
      </c>
      <c r="K25" s="14">
        <f t="shared" si="5"/>
        <v>65.262741699796948</v>
      </c>
    </row>
    <row r="26" spans="1:11" x14ac:dyDescent="0.2">
      <c r="A26" s="31"/>
      <c r="B26" s="27" t="s">
        <v>16</v>
      </c>
      <c r="C26" s="43">
        <v>74</v>
      </c>
      <c r="D26" s="43">
        <v>50</v>
      </c>
      <c r="E26" s="43"/>
      <c r="F26" s="43"/>
      <c r="G26" s="43"/>
      <c r="H26" s="13">
        <f t="shared" si="2"/>
        <v>62</v>
      </c>
      <c r="I26" s="13">
        <f t="shared" si="3"/>
        <v>3.3941125496954276</v>
      </c>
      <c r="J26" s="13">
        <f t="shared" si="4"/>
        <v>58.605887450304571</v>
      </c>
      <c r="K26" s="14">
        <f t="shared" si="5"/>
        <v>65.394112549695421</v>
      </c>
    </row>
    <row r="27" spans="1:11" ht="17" thickBot="1" x14ac:dyDescent="0.25">
      <c r="A27" s="31"/>
      <c r="B27" s="27" t="s">
        <v>20</v>
      </c>
      <c r="C27" s="24">
        <v>70</v>
      </c>
      <c r="D27" s="24">
        <v>53</v>
      </c>
      <c r="E27" s="24"/>
      <c r="F27" s="24"/>
      <c r="G27" s="24"/>
      <c r="H27" s="13">
        <f t="shared" si="2"/>
        <v>61.5</v>
      </c>
      <c r="I27" s="13">
        <f t="shared" si="3"/>
        <v>2.4041630560342613</v>
      </c>
      <c r="J27" s="13">
        <f t="shared" si="4"/>
        <v>59.095836943965736</v>
      </c>
      <c r="K27" s="14">
        <f t="shared" si="5"/>
        <v>63.904163056034264</v>
      </c>
    </row>
    <row r="28" spans="1:11" x14ac:dyDescent="0.2">
      <c r="A28" s="31"/>
      <c r="B28" s="27" t="s">
        <v>46</v>
      </c>
      <c r="C28" s="46">
        <v>76</v>
      </c>
      <c r="D28" s="46">
        <v>57</v>
      </c>
      <c r="H28" s="13">
        <f t="shared" si="2"/>
        <v>66.5</v>
      </c>
      <c r="I28" s="13">
        <f t="shared" si="3"/>
        <v>2.6870057685088806</v>
      </c>
      <c r="J28" s="13">
        <f t="shared" si="4"/>
        <v>63.812994231491118</v>
      </c>
      <c r="K28" s="14">
        <f t="shared" si="5"/>
        <v>69.187005768508882</v>
      </c>
    </row>
    <row r="29" spans="1:11" x14ac:dyDescent="0.2">
      <c r="A29" s="31"/>
      <c r="B29" s="27" t="s">
        <v>47</v>
      </c>
      <c r="C29" s="46">
        <v>73</v>
      </c>
      <c r="D29" s="46">
        <v>58</v>
      </c>
      <c r="H29" s="13">
        <f t="shared" si="2"/>
        <v>65.5</v>
      </c>
      <c r="I29" s="13">
        <f t="shared" si="3"/>
        <v>2.1213203435596428</v>
      </c>
      <c r="J29" s="13">
        <f t="shared" si="4"/>
        <v>63.378679656440355</v>
      </c>
      <c r="K29" s="14">
        <f t="shared" si="5"/>
        <v>67.621320343559645</v>
      </c>
    </row>
    <row r="30" spans="1:11" x14ac:dyDescent="0.2">
      <c r="A30" s="31"/>
      <c r="B30" s="27" t="s">
        <v>48</v>
      </c>
      <c r="C30" s="46">
        <v>76</v>
      </c>
      <c r="D30" s="46">
        <v>59</v>
      </c>
      <c r="H30" s="13">
        <f t="shared" si="2"/>
        <v>67.5</v>
      </c>
      <c r="I30" s="13">
        <f t="shared" si="3"/>
        <v>2.4041630560342613</v>
      </c>
      <c r="J30" s="13">
        <f t="shared" si="4"/>
        <v>65.095836943965736</v>
      </c>
      <c r="K30" s="14">
        <f t="shared" si="5"/>
        <v>69.904163056034264</v>
      </c>
    </row>
    <row r="31" spans="1:11" x14ac:dyDescent="0.2">
      <c r="A31" s="31"/>
      <c r="B31" s="27" t="s">
        <v>49</v>
      </c>
      <c r="C31" s="46">
        <v>78</v>
      </c>
      <c r="D31" s="46">
        <v>59</v>
      </c>
      <c r="H31" s="13">
        <f t="shared" si="2"/>
        <v>68.5</v>
      </c>
      <c r="I31" s="13">
        <f t="shared" si="3"/>
        <v>2.6870057685088806</v>
      </c>
      <c r="J31" s="13">
        <f t="shared" si="4"/>
        <v>65.812994231491118</v>
      </c>
      <c r="K31" s="14">
        <f t="shared" si="5"/>
        <v>71.187005768508882</v>
      </c>
    </row>
    <row r="32" spans="1:11" x14ac:dyDescent="0.2">
      <c r="A32" s="31"/>
      <c r="B32" s="27" t="s">
        <v>50</v>
      </c>
      <c r="C32" s="46">
        <v>84</v>
      </c>
      <c r="D32" s="46">
        <v>62</v>
      </c>
      <c r="H32" s="13">
        <f t="shared" si="2"/>
        <v>73</v>
      </c>
      <c r="I32" s="13">
        <f t="shared" si="3"/>
        <v>3.1112698372208092</v>
      </c>
      <c r="J32" s="13">
        <f t="shared" si="4"/>
        <v>69.888730162779197</v>
      </c>
      <c r="K32" s="14">
        <f t="shared" si="5"/>
        <v>76.111269837220803</v>
      </c>
    </row>
    <row r="33" spans="1:11" x14ac:dyDescent="0.2">
      <c r="A33" s="31"/>
      <c r="B33" s="27" t="s">
        <v>51</v>
      </c>
      <c r="C33" s="46">
        <v>80</v>
      </c>
      <c r="D33" s="46">
        <v>62</v>
      </c>
      <c r="H33" s="13">
        <f t="shared" si="2"/>
        <v>71</v>
      </c>
      <c r="I33" s="13">
        <f t="shared" si="3"/>
        <v>2.545584412271571</v>
      </c>
      <c r="J33" s="13">
        <f t="shared" si="4"/>
        <v>68.454415587728434</v>
      </c>
      <c r="K33" s="14">
        <f t="shared" si="5"/>
        <v>73.545584412271566</v>
      </c>
    </row>
    <row r="34" spans="1:11" x14ac:dyDescent="0.2">
      <c r="A34" s="31"/>
      <c r="B34" s="27" t="s">
        <v>52</v>
      </c>
      <c r="C34" s="46">
        <v>87</v>
      </c>
      <c r="D34" s="46">
        <v>67</v>
      </c>
      <c r="H34" s="13">
        <f t="shared" si="2"/>
        <v>77</v>
      </c>
      <c r="I34" s="13">
        <f t="shared" si="3"/>
        <v>2.8284271247461903</v>
      </c>
      <c r="J34" s="13">
        <f t="shared" si="4"/>
        <v>74.171572875253815</v>
      </c>
      <c r="K34" s="14">
        <f t="shared" si="5"/>
        <v>79.828427124746185</v>
      </c>
    </row>
    <row r="35" spans="1:11" x14ac:dyDescent="0.2">
      <c r="A35" s="31"/>
      <c r="B35" s="27" t="s">
        <v>53</v>
      </c>
      <c r="C35" s="46">
        <v>89</v>
      </c>
      <c r="D35" s="46">
        <v>68</v>
      </c>
      <c r="H35" s="13">
        <f t="shared" si="2"/>
        <v>78.5</v>
      </c>
      <c r="I35" s="13">
        <f t="shared" si="3"/>
        <v>2.9698484809834995</v>
      </c>
      <c r="J35" s="13">
        <f t="shared" si="4"/>
        <v>75.530151519016499</v>
      </c>
      <c r="K35" s="14">
        <f t="shared" si="5"/>
        <v>81.469848480983501</v>
      </c>
    </row>
    <row r="36" spans="1:11" x14ac:dyDescent="0.2">
      <c r="A36" s="31"/>
      <c r="B36" s="27" t="s">
        <v>54</v>
      </c>
      <c r="C36" s="46">
        <v>93</v>
      </c>
      <c r="D36" s="46">
        <v>73</v>
      </c>
      <c r="H36" s="13">
        <f t="shared" si="2"/>
        <v>83</v>
      </c>
      <c r="I36" s="13">
        <f t="shared" si="3"/>
        <v>2.8284271247461903</v>
      </c>
      <c r="J36" s="13">
        <f t="shared" si="4"/>
        <v>80.171572875253815</v>
      </c>
      <c r="K36" s="14">
        <f t="shared" si="5"/>
        <v>85.828427124746185</v>
      </c>
    </row>
    <row r="37" spans="1:11" x14ac:dyDescent="0.2">
      <c r="A37" s="31"/>
      <c r="B37" s="27" t="s">
        <v>55</v>
      </c>
      <c r="C37" s="46">
        <v>101</v>
      </c>
      <c r="D37" s="46">
        <v>71</v>
      </c>
      <c r="H37" s="13">
        <f t="shared" si="2"/>
        <v>86</v>
      </c>
      <c r="I37" s="13">
        <f t="shared" si="3"/>
        <v>4.2426406871192857</v>
      </c>
      <c r="J37" s="13">
        <f t="shared" si="4"/>
        <v>81.757359312880709</v>
      </c>
      <c r="K37" s="14">
        <f t="shared" si="5"/>
        <v>90.242640687119291</v>
      </c>
    </row>
    <row r="38" spans="1:11" x14ac:dyDescent="0.2">
      <c r="A38" s="31"/>
      <c r="B38" s="27" t="s">
        <v>56</v>
      </c>
      <c r="C38" s="46">
        <v>106</v>
      </c>
      <c r="D38" s="46">
        <v>76</v>
      </c>
      <c r="H38" s="13">
        <f t="shared" si="2"/>
        <v>91</v>
      </c>
      <c r="I38" s="13">
        <f t="shared" si="3"/>
        <v>4.2426406871192857</v>
      </c>
      <c r="J38" s="13">
        <f t="shared" si="4"/>
        <v>86.757359312880709</v>
      </c>
      <c r="K38" s="14">
        <f t="shared" si="5"/>
        <v>95.242640687119291</v>
      </c>
    </row>
    <row r="39" spans="1:11" x14ac:dyDescent="0.2">
      <c r="A39" s="31"/>
      <c r="B39" s="27" t="s">
        <v>57</v>
      </c>
      <c r="C39" s="46">
        <v>100</v>
      </c>
      <c r="D39" s="46">
        <v>74</v>
      </c>
      <c r="H39" s="13">
        <f t="shared" si="2"/>
        <v>87</v>
      </c>
      <c r="I39" s="13">
        <f t="shared" si="3"/>
        <v>3.676955262170047</v>
      </c>
      <c r="J39" s="13">
        <f t="shared" si="4"/>
        <v>83.323044737829946</v>
      </c>
      <c r="K39" s="14">
        <f t="shared" si="5"/>
        <v>90.676955262170054</v>
      </c>
    </row>
    <row r="40" spans="1:11" x14ac:dyDescent="0.2">
      <c r="A40" s="31"/>
      <c r="B40" s="27" t="s">
        <v>58</v>
      </c>
      <c r="C40" s="46">
        <v>102</v>
      </c>
      <c r="D40" s="46">
        <v>68</v>
      </c>
      <c r="H40" s="13">
        <f t="shared" si="2"/>
        <v>85</v>
      </c>
      <c r="I40" s="13">
        <f t="shared" si="3"/>
        <v>4.8083261120685226</v>
      </c>
      <c r="J40" s="13">
        <f t="shared" si="4"/>
        <v>80.191673887931472</v>
      </c>
      <c r="K40" s="14">
        <f t="shared" si="5"/>
        <v>89.808326112068528</v>
      </c>
    </row>
    <row r="41" spans="1:11" x14ac:dyDescent="0.2">
      <c r="A41" s="31"/>
      <c r="B41" s="27" t="s">
        <v>59</v>
      </c>
      <c r="C41" s="46">
        <v>104</v>
      </c>
      <c r="D41" s="46">
        <v>71</v>
      </c>
      <c r="H41" s="13">
        <f t="shared" si="2"/>
        <v>87.5</v>
      </c>
      <c r="I41" s="13">
        <f t="shared" si="3"/>
        <v>4.6669047558312133</v>
      </c>
      <c r="J41" s="13">
        <f t="shared" si="4"/>
        <v>82.833095244168788</v>
      </c>
      <c r="K41" s="14">
        <f t="shared" si="5"/>
        <v>92.166904755831212</v>
      </c>
    </row>
    <row r="42" spans="1:11" x14ac:dyDescent="0.2">
      <c r="A42" s="31"/>
      <c r="B42" s="27" t="s">
        <v>60</v>
      </c>
      <c r="C42" s="46">
        <v>113</v>
      </c>
      <c r="D42" s="46">
        <v>83</v>
      </c>
      <c r="H42" s="13">
        <f t="shared" si="2"/>
        <v>98</v>
      </c>
      <c r="I42" s="13">
        <f t="shared" si="3"/>
        <v>4.2426406871192857</v>
      </c>
      <c r="J42" s="13">
        <f t="shared" si="4"/>
        <v>93.757359312880709</v>
      </c>
      <c r="K42" s="14">
        <f t="shared" si="5"/>
        <v>102.24264068711929</v>
      </c>
    </row>
    <row r="43" spans="1:11" x14ac:dyDescent="0.2">
      <c r="A43" s="31"/>
      <c r="B43" s="27" t="s">
        <v>61</v>
      </c>
      <c r="C43" s="46">
        <v>123</v>
      </c>
      <c r="D43" s="46">
        <v>95</v>
      </c>
      <c r="H43" s="13">
        <f t="shared" si="2"/>
        <v>109</v>
      </c>
      <c r="I43" s="13">
        <f t="shared" si="3"/>
        <v>3.9597979746446663</v>
      </c>
      <c r="J43" s="13">
        <f t="shared" si="4"/>
        <v>105.04020202535533</v>
      </c>
      <c r="K43" s="14">
        <f t="shared" si="5"/>
        <v>112.95979797464467</v>
      </c>
    </row>
    <row r="44" spans="1:11" x14ac:dyDescent="0.2">
      <c r="A44" s="28"/>
      <c r="B44" s="27" t="s">
        <v>63</v>
      </c>
      <c r="C44" s="46">
        <v>134</v>
      </c>
      <c r="D44" s="46">
        <v>98</v>
      </c>
      <c r="H44" s="13">
        <f t="shared" si="2"/>
        <v>116</v>
      </c>
      <c r="I44" s="13">
        <f t="shared" si="3"/>
        <v>5.0911688245431419</v>
      </c>
      <c r="J44" s="13">
        <f t="shared" si="4"/>
        <v>110.90883117545685</v>
      </c>
      <c r="K44" s="14">
        <f t="shared" si="5"/>
        <v>121.09116882454315</v>
      </c>
    </row>
    <row r="45" spans="1:11" x14ac:dyDescent="0.2">
      <c r="A45" s="28"/>
      <c r="B45" s="27" t="s">
        <v>64</v>
      </c>
      <c r="C45" s="46">
        <v>134</v>
      </c>
      <c r="D45" s="46">
        <v>99</v>
      </c>
      <c r="H45" s="13">
        <f t="shared" si="2"/>
        <v>116.5</v>
      </c>
      <c r="I45" s="13">
        <f t="shared" si="3"/>
        <v>4.9497474683058327</v>
      </c>
      <c r="J45" s="13">
        <f t="shared" si="4"/>
        <v>111.55025253169417</v>
      </c>
      <c r="K45" s="14">
        <f t="shared" si="5"/>
        <v>121.44974746830583</v>
      </c>
    </row>
    <row r="46" spans="1:11" x14ac:dyDescent="0.2">
      <c r="A46" s="28"/>
      <c r="B46" s="27" t="s">
        <v>65</v>
      </c>
      <c r="C46" s="46">
        <v>138</v>
      </c>
      <c r="D46" s="46">
        <v>108</v>
      </c>
      <c r="H46" s="13">
        <f t="shared" si="2"/>
        <v>123</v>
      </c>
      <c r="I46" s="13">
        <f t="shared" si="3"/>
        <v>4.2426406871192857</v>
      </c>
      <c r="J46" s="13">
        <f t="shared" si="4"/>
        <v>118.75735931288071</v>
      </c>
      <c r="K46" s="14">
        <f t="shared" si="5"/>
        <v>127.24264068711929</v>
      </c>
    </row>
    <row r="47" spans="1:11" x14ac:dyDescent="0.2">
      <c r="A47" s="28"/>
      <c r="B47" s="27" t="s">
        <v>66</v>
      </c>
      <c r="C47" s="46">
        <v>129</v>
      </c>
      <c r="D47" s="46">
        <v>105</v>
      </c>
      <c r="H47" s="13">
        <f t="shared" si="2"/>
        <v>117</v>
      </c>
      <c r="I47" s="13">
        <f t="shared" si="3"/>
        <v>3.3941125496954276</v>
      </c>
      <c r="J47" s="13">
        <f t="shared" si="4"/>
        <v>113.60588745030458</v>
      </c>
      <c r="K47" s="14">
        <f t="shared" si="5"/>
        <v>120.39411254969542</v>
      </c>
    </row>
    <row r="48" spans="1:11" x14ac:dyDescent="0.2">
      <c r="A48" s="28"/>
      <c r="B48" s="27" t="s">
        <v>67</v>
      </c>
      <c r="C48" s="46">
        <v>125</v>
      </c>
      <c r="D48" s="46">
        <v>116</v>
      </c>
      <c r="H48" s="13">
        <f t="shared" si="2"/>
        <v>120.5</v>
      </c>
      <c r="I48" s="13">
        <f t="shared" si="3"/>
        <v>1.2727922061357855</v>
      </c>
      <c r="J48" s="13">
        <f t="shared" si="4"/>
        <v>119.22720779386421</v>
      </c>
      <c r="K48" s="14">
        <f t="shared" si="5"/>
        <v>121.77279220613579</v>
      </c>
    </row>
    <row r="49" spans="1:11" x14ac:dyDescent="0.2">
      <c r="A49" s="28"/>
      <c r="B49" s="27" t="s">
        <v>68</v>
      </c>
      <c r="C49" s="46">
        <v>129</v>
      </c>
      <c r="D49" s="46">
        <v>113</v>
      </c>
      <c r="H49" s="13">
        <f t="shared" si="2"/>
        <v>121</v>
      </c>
      <c r="I49" s="13">
        <f t="shared" si="3"/>
        <v>2.2627416997969521</v>
      </c>
      <c r="J49" s="13">
        <f t="shared" si="4"/>
        <v>118.73725830020305</v>
      </c>
      <c r="K49" s="14">
        <f t="shared" si="5"/>
        <v>123.26274169979695</v>
      </c>
    </row>
    <row r="50" spans="1:11" x14ac:dyDescent="0.2">
      <c r="A50" s="28"/>
      <c r="B50" s="27" t="s">
        <v>69</v>
      </c>
      <c r="C50" s="46">
        <v>143</v>
      </c>
      <c r="D50" s="46">
        <v>109</v>
      </c>
      <c r="H50" s="13">
        <f t="shared" si="2"/>
        <v>126</v>
      </c>
      <c r="I50" s="13">
        <f t="shared" si="3"/>
        <v>4.8083261120685226</v>
      </c>
      <c r="J50" s="13">
        <f t="shared" si="4"/>
        <v>121.19167388793147</v>
      </c>
      <c r="K50" s="14">
        <f t="shared" si="5"/>
        <v>130.80832611206853</v>
      </c>
    </row>
    <row r="51" spans="1:11" x14ac:dyDescent="0.2">
      <c r="A51" s="28"/>
      <c r="B51" s="27" t="s">
        <v>70</v>
      </c>
      <c r="C51" s="46">
        <v>136</v>
      </c>
      <c r="D51" s="46">
        <v>108</v>
      </c>
      <c r="H51" s="13">
        <f t="shared" si="2"/>
        <v>122</v>
      </c>
      <c r="I51" s="13">
        <f t="shared" si="3"/>
        <v>3.9597979746446663</v>
      </c>
      <c r="J51" s="13">
        <f t="shared" si="4"/>
        <v>118.04020202535533</v>
      </c>
      <c r="K51" s="14">
        <f t="shared" si="5"/>
        <v>125.95979797464467</v>
      </c>
    </row>
    <row r="52" spans="1:11" x14ac:dyDescent="0.2">
      <c r="A52" s="28"/>
      <c r="B52" s="27" t="s">
        <v>71</v>
      </c>
      <c r="C52" s="46">
        <v>145</v>
      </c>
      <c r="D52" s="46">
        <v>105</v>
      </c>
      <c r="H52" s="13">
        <f t="shared" si="2"/>
        <v>125</v>
      </c>
      <c r="I52" s="13">
        <f t="shared" si="3"/>
        <v>5.6568542494923806</v>
      </c>
      <c r="J52" s="13">
        <f t="shared" si="4"/>
        <v>119.34314575050762</v>
      </c>
      <c r="K52" s="14">
        <f t="shared" si="5"/>
        <v>130.65685424949237</v>
      </c>
    </row>
    <row r="53" spans="1:11" x14ac:dyDescent="0.2">
      <c r="A53" s="28"/>
      <c r="B53" s="27" t="s">
        <v>72</v>
      </c>
      <c r="C53" s="46">
        <v>144</v>
      </c>
      <c r="D53" s="46">
        <v>112</v>
      </c>
      <c r="H53" s="13">
        <f t="shared" si="2"/>
        <v>128</v>
      </c>
      <c r="I53" s="13">
        <f t="shared" si="3"/>
        <v>4.5254833995939041</v>
      </c>
      <c r="J53" s="13">
        <f t="shared" si="4"/>
        <v>123.47451660040609</v>
      </c>
      <c r="K53" s="14">
        <f t="shared" si="5"/>
        <v>132.5254833995939</v>
      </c>
    </row>
    <row r="54" spans="1:11" x14ac:dyDescent="0.2">
      <c r="A54" s="28"/>
      <c r="B54" s="27" t="s">
        <v>73</v>
      </c>
      <c r="C54" s="46">
        <v>152</v>
      </c>
      <c r="D54" s="46">
        <v>113</v>
      </c>
      <c r="H54" s="13">
        <f t="shared" si="2"/>
        <v>132.5</v>
      </c>
      <c r="I54" s="13">
        <f t="shared" si="3"/>
        <v>5.5154328932550705</v>
      </c>
      <c r="J54" s="13">
        <f t="shared" si="4"/>
        <v>126.98456710674493</v>
      </c>
      <c r="K54" s="14">
        <f t="shared" si="5"/>
        <v>138.01543289325508</v>
      </c>
    </row>
    <row r="55" spans="1:11" ht="17" thickBot="1" x14ac:dyDescent="0.25">
      <c r="A55" s="4"/>
      <c r="B55" s="25" t="s">
        <v>74</v>
      </c>
      <c r="C55" s="46">
        <v>146</v>
      </c>
      <c r="D55" s="46">
        <v>107</v>
      </c>
      <c r="H55" s="13">
        <f t="shared" si="2"/>
        <v>126.5</v>
      </c>
      <c r="I55" s="13">
        <f t="shared" si="3"/>
        <v>5.5154328932550705</v>
      </c>
      <c r="J55" s="13">
        <f t="shared" si="4"/>
        <v>120.98456710674493</v>
      </c>
      <c r="K55" s="14">
        <f t="shared" si="5"/>
        <v>132.01543289325508</v>
      </c>
    </row>
    <row r="56" spans="1:11" ht="17" thickBot="1" x14ac:dyDescent="0.25">
      <c r="B56" s="25" t="s">
        <v>79</v>
      </c>
      <c r="C56" s="46">
        <v>152</v>
      </c>
      <c r="D56" s="46">
        <v>114</v>
      </c>
      <c r="H56" s="13">
        <f t="shared" si="2"/>
        <v>133</v>
      </c>
      <c r="I56" s="13">
        <f t="shared" si="3"/>
        <v>5.3740115370177612</v>
      </c>
      <c r="J56" s="13">
        <f t="shared" si="4"/>
        <v>127.62598846298224</v>
      </c>
      <c r="K56" s="14">
        <f t="shared" si="5"/>
        <v>138.37401153701776</v>
      </c>
    </row>
    <row r="57" spans="1:11" ht="17" thickBot="1" x14ac:dyDescent="0.25">
      <c r="B57" s="25" t="s">
        <v>80</v>
      </c>
      <c r="D57" s="46">
        <v>109</v>
      </c>
      <c r="H57" s="13">
        <f t="shared" si="2"/>
        <v>54.5</v>
      </c>
      <c r="I57" s="13">
        <f t="shared" si="3"/>
        <v>15.414927829866736</v>
      </c>
      <c r="J57" s="13">
        <f t="shared" si="4"/>
        <v>39.085072170133266</v>
      </c>
      <c r="K57" s="14">
        <f t="shared" si="5"/>
        <v>69.914927829866741</v>
      </c>
    </row>
    <row r="58" spans="1:11" ht="17" thickBot="1" x14ac:dyDescent="0.25">
      <c r="B58" s="25" t="s">
        <v>81</v>
      </c>
      <c r="D58" s="46">
        <v>114</v>
      </c>
      <c r="H58" s="13">
        <f t="shared" si="2"/>
        <v>57</v>
      </c>
      <c r="I58" s="13">
        <f t="shared" si="3"/>
        <v>16.122034611053284</v>
      </c>
      <c r="J58" s="13">
        <f t="shared" si="4"/>
        <v>40.87796538894672</v>
      </c>
      <c r="K58" s="14">
        <f t="shared" si="5"/>
        <v>73.12203461105328</v>
      </c>
    </row>
    <row r="59" spans="1:11" ht="17" thickBot="1" x14ac:dyDescent="0.25">
      <c r="B59" s="25" t="s">
        <v>82</v>
      </c>
      <c r="D59" s="46">
        <v>114</v>
      </c>
      <c r="H59" s="13">
        <f t="shared" si="2"/>
        <v>57</v>
      </c>
      <c r="I59" s="13">
        <f t="shared" si="3"/>
        <v>16.122034611053284</v>
      </c>
      <c r="J59" s="13">
        <f t="shared" si="4"/>
        <v>40.87796538894672</v>
      </c>
      <c r="K59" s="14">
        <f t="shared" si="5"/>
        <v>73.12203461105328</v>
      </c>
    </row>
    <row r="60" spans="1:11" ht="17" thickBot="1" x14ac:dyDescent="0.25">
      <c r="B60" s="25" t="s">
        <v>83</v>
      </c>
      <c r="D60" s="46">
        <v>118</v>
      </c>
      <c r="H60" s="13">
        <f t="shared" si="2"/>
        <v>59</v>
      </c>
      <c r="I60" s="13">
        <f t="shared" si="3"/>
        <v>16.687720036002524</v>
      </c>
      <c r="J60" s="13">
        <f t="shared" si="4"/>
        <v>42.312279963997476</v>
      </c>
      <c r="K60" s="14">
        <f t="shared" si="5"/>
        <v>75.687720036002531</v>
      </c>
    </row>
    <row r="61" spans="1:11" ht="17" thickBot="1" x14ac:dyDescent="0.25">
      <c r="B61" s="25" t="s">
        <v>84</v>
      </c>
      <c r="D61" s="46">
        <v>121</v>
      </c>
      <c r="H61" s="13">
        <f t="shared" si="2"/>
        <v>60.5</v>
      </c>
      <c r="I61" s="13">
        <f t="shared" si="3"/>
        <v>17.111984104714448</v>
      </c>
      <c r="J61" s="13">
        <f t="shared" si="4"/>
        <v>43.388015895285548</v>
      </c>
      <c r="K61" s="14">
        <f t="shared" si="5"/>
        <v>77.611984104714452</v>
      </c>
    </row>
    <row r="62" spans="1:11" ht="17" thickBot="1" x14ac:dyDescent="0.25">
      <c r="B62" s="25" t="s">
        <v>85</v>
      </c>
      <c r="D62" s="46">
        <v>117</v>
      </c>
      <c r="H62" s="13">
        <f>SUM(C62:G62)/2</f>
        <v>58.5</v>
      </c>
      <c r="I62" s="13">
        <f>SUM(SQRT(((C62-H62)^2)+((D62-H62)^2))/5)</f>
        <v>16.546298679765211</v>
      </c>
      <c r="J62" s="13">
        <f t="shared" si="4"/>
        <v>41.953701320234785</v>
      </c>
      <c r="K62" s="14">
        <f t="shared" si="5"/>
        <v>75.046298679765215</v>
      </c>
    </row>
    <row r="63" spans="1:11" ht="17" thickBot="1" x14ac:dyDescent="0.25">
      <c r="B63" s="25" t="s">
        <v>86</v>
      </c>
      <c r="D63" s="46">
        <v>115</v>
      </c>
      <c r="H63" s="47">
        <f>SUM(C63:G63)/2</f>
        <v>57.5</v>
      </c>
      <c r="I63" s="47">
        <f>SUM(SQRT(((C63-H63)^2)+((D63-H63)^2))/5)</f>
        <v>16.263455967290593</v>
      </c>
      <c r="J63" s="47">
        <f t="shared" si="4"/>
        <v>41.236544032709403</v>
      </c>
      <c r="K63" s="48">
        <f t="shared" si="5"/>
        <v>73.763455967290597</v>
      </c>
    </row>
  </sheetData>
  <mergeCells count="18">
    <mergeCell ref="K15:K16"/>
    <mergeCell ref="A17:B17"/>
    <mergeCell ref="A18:B18"/>
    <mergeCell ref="A19:A43"/>
    <mergeCell ref="H1:H2"/>
    <mergeCell ref="I1:I2"/>
    <mergeCell ref="J1:J2"/>
    <mergeCell ref="K1:K2"/>
    <mergeCell ref="A5:A13"/>
    <mergeCell ref="A15:B16"/>
    <mergeCell ref="C15:G15"/>
    <mergeCell ref="H15:H16"/>
    <mergeCell ref="I15:I16"/>
    <mergeCell ref="J15:J16"/>
    <mergeCell ref="A1:B2"/>
    <mergeCell ref="C1:G1"/>
    <mergeCell ref="A3:B3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5" workbookViewId="0">
      <selection activeCell="E32" sqref="E32"/>
    </sheetView>
  </sheetViews>
  <sheetFormatPr baseColWidth="10" defaultRowHeight="16" x14ac:dyDescent="0.2"/>
  <cols>
    <col min="2" max="2" width="13.33203125" customWidth="1"/>
    <col min="3" max="7" width="24.1640625" bestFit="1" customWidth="1"/>
  </cols>
  <sheetData>
    <row r="1" spans="1:11" x14ac:dyDescent="0.2">
      <c r="A1" s="29"/>
      <c r="B1" s="30"/>
      <c r="C1" s="37" t="s">
        <v>0</v>
      </c>
      <c r="D1" s="36"/>
      <c r="E1" s="36"/>
      <c r="F1" s="36"/>
      <c r="G1" s="38"/>
      <c r="H1" s="1" t="s">
        <v>11</v>
      </c>
      <c r="I1" s="7" t="s">
        <v>12</v>
      </c>
      <c r="J1" s="7" t="s">
        <v>13</v>
      </c>
      <c r="K1" s="6" t="s">
        <v>14</v>
      </c>
    </row>
    <row r="2" spans="1:11" ht="17" thickBot="1" x14ac:dyDescent="0.25">
      <c r="A2" s="39"/>
      <c r="B2" s="42"/>
      <c r="C2" s="24" t="s">
        <v>29</v>
      </c>
      <c r="D2" s="24" t="s">
        <v>30</v>
      </c>
      <c r="E2" s="24" t="s">
        <v>28</v>
      </c>
      <c r="F2" s="24" t="s">
        <v>31</v>
      </c>
      <c r="G2" s="24" t="s">
        <v>32</v>
      </c>
      <c r="H2" s="3"/>
      <c r="I2" s="11"/>
      <c r="J2" s="11"/>
      <c r="K2" s="8"/>
    </row>
    <row r="3" spans="1:11" x14ac:dyDescent="0.2">
      <c r="A3" s="34" t="s">
        <v>22</v>
      </c>
      <c r="B3" s="35"/>
      <c r="C3" s="43">
        <v>14.6</v>
      </c>
      <c r="D3" s="43">
        <v>12.8</v>
      </c>
      <c r="E3" s="43">
        <v>12.1</v>
      </c>
      <c r="F3" s="43">
        <v>11.7</v>
      </c>
      <c r="G3" s="27">
        <v>13.2</v>
      </c>
      <c r="H3" s="13">
        <f>SUM(C3:G3)/5</f>
        <v>12.88</v>
      </c>
      <c r="I3" s="13">
        <f>SUM(SQRT(((C3-H3)^2)+((D3-H3)^2)+((E3-H3)^2)+((F3-H3)^2)+((G3-H3)^2))/5)</f>
        <v>0.45024437808816675</v>
      </c>
      <c r="J3" s="13">
        <f>SUM(H3-I3)</f>
        <v>12.429755621911834</v>
      </c>
      <c r="K3" s="14">
        <f>SUM(H3+I3)</f>
        <v>13.330244378088167</v>
      </c>
    </row>
    <row r="4" spans="1:11" ht="17" thickBot="1" x14ac:dyDescent="0.25">
      <c r="A4" s="32" t="s">
        <v>8</v>
      </c>
      <c r="B4" s="33"/>
      <c r="C4" s="43">
        <v>48</v>
      </c>
      <c r="D4" s="43">
        <v>42</v>
      </c>
      <c r="E4" s="43">
        <v>42</v>
      </c>
      <c r="F4" s="43">
        <v>42</v>
      </c>
      <c r="G4" s="27">
        <v>48</v>
      </c>
      <c r="H4" s="13">
        <f>SUM(C4:G4)/5</f>
        <v>44.4</v>
      </c>
      <c r="I4" s="13">
        <f>SUM(SQRT(((C4-H4)^2)+((D4-H4)^2)+((E4-H4)^2)+((F4-H4)^2)+((G4-H4)^2))/5)</f>
        <v>1.3145341380123987</v>
      </c>
      <c r="J4" s="13">
        <f>SUM(H4-I4)</f>
        <v>43.085465861987601</v>
      </c>
      <c r="K4" s="14">
        <f>SUM(H4+I4)</f>
        <v>45.714534138012397</v>
      </c>
    </row>
    <row r="5" spans="1:11" x14ac:dyDescent="0.2">
      <c r="A5" s="29" t="s">
        <v>9</v>
      </c>
      <c r="B5" s="23" t="s">
        <v>1</v>
      </c>
      <c r="C5" s="22">
        <v>65</v>
      </c>
      <c r="D5" s="22">
        <v>79</v>
      </c>
      <c r="E5" s="22">
        <v>74</v>
      </c>
      <c r="F5" s="22">
        <v>83</v>
      </c>
      <c r="G5" s="23">
        <v>83</v>
      </c>
      <c r="H5" s="16">
        <f>SUM(C5:G5)/5</f>
        <v>76.8</v>
      </c>
      <c r="I5" s="16">
        <f>SUM(SQRT(((C5-H5)^2)+((D5-H5)^2)+((E5-H5)^2)+((F5-H5)^2)+((G5-H5)^2))/5)</f>
        <v>3.0252272641902458</v>
      </c>
      <c r="J5" s="16">
        <f>SUM(H5-I5)</f>
        <v>73.774772735809748</v>
      </c>
      <c r="K5" s="15">
        <f>SUM(H5+I5)</f>
        <v>79.825227264190247</v>
      </c>
    </row>
    <row r="6" spans="1:11" x14ac:dyDescent="0.2">
      <c r="A6" s="31"/>
      <c r="B6" s="27" t="s">
        <v>2</v>
      </c>
      <c r="C6" s="43">
        <v>99</v>
      </c>
      <c r="D6" s="43">
        <v>104</v>
      </c>
      <c r="E6" s="43">
        <v>109</v>
      </c>
      <c r="F6" s="43">
        <v>105</v>
      </c>
      <c r="G6" s="27">
        <v>92</v>
      </c>
      <c r="H6" s="13">
        <f t="shared" ref="H6:H11" si="0">SUM(C6:G6)/5</f>
        <v>101.8</v>
      </c>
      <c r="I6" s="13">
        <f>SUM(SQRT(((C6-H6)^2)+((D6-H6)^2)+((E6-H6)^2)+((F6-H6)^2)+((G6-H6)^2))/5)</f>
        <v>2.6138094804327268</v>
      </c>
      <c r="J6" s="13">
        <f t="shared" ref="J6:J13" si="1">SUM(H6-I6)</f>
        <v>99.186190519567276</v>
      </c>
      <c r="K6" s="14">
        <f t="shared" ref="K6:K13" si="2">SUM(H6+I6)</f>
        <v>104.41380948043272</v>
      </c>
    </row>
    <row r="7" spans="1:11" x14ac:dyDescent="0.2">
      <c r="A7" s="31"/>
      <c r="B7" s="27" t="s">
        <v>3</v>
      </c>
      <c r="C7" s="43">
        <v>126</v>
      </c>
      <c r="D7" s="43">
        <v>109</v>
      </c>
      <c r="E7" s="43">
        <v>141</v>
      </c>
      <c r="F7" s="43">
        <v>122</v>
      </c>
      <c r="G7" s="27">
        <v>129</v>
      </c>
      <c r="H7" s="13">
        <f t="shared" si="0"/>
        <v>125.4</v>
      </c>
      <c r="I7" s="13">
        <f>SUM(SQRT(((C7-H7)^2)+((D7-H7)^2)+((E7-H7)^2)+((F7-H7)^2)+((G7-H7)^2))/5)</f>
        <v>4.6355150738618036</v>
      </c>
      <c r="J7" s="13">
        <f t="shared" si="1"/>
        <v>120.76448492613821</v>
      </c>
      <c r="K7" s="14">
        <f t="shared" si="2"/>
        <v>130.0355150738618</v>
      </c>
    </row>
    <row r="8" spans="1:11" x14ac:dyDescent="0.2">
      <c r="A8" s="31"/>
      <c r="B8" s="27" t="s">
        <v>4</v>
      </c>
      <c r="C8" s="43">
        <v>147</v>
      </c>
      <c r="D8" s="43">
        <v>135</v>
      </c>
      <c r="E8" s="43">
        <v>143</v>
      </c>
      <c r="F8" s="43">
        <v>139</v>
      </c>
      <c r="G8" s="27">
        <v>151</v>
      </c>
      <c r="H8" s="13">
        <f t="shared" si="0"/>
        <v>143</v>
      </c>
      <c r="I8" s="13">
        <f>SUM(SQRT(((C8-H8)^2)+((D8-H8)^2)+((E8-H8)^2)+((F8-H8)^2)+((G8-H8)^2))/5)</f>
        <v>2.5298221281347035</v>
      </c>
      <c r="J8" s="13">
        <f t="shared" si="1"/>
        <v>140.4701778718653</v>
      </c>
      <c r="K8" s="14">
        <f t="shared" si="2"/>
        <v>145.5298221281347</v>
      </c>
    </row>
    <row r="9" spans="1:11" x14ac:dyDescent="0.2">
      <c r="A9" s="31"/>
      <c r="B9" s="27" t="s">
        <v>5</v>
      </c>
      <c r="C9" s="43">
        <v>171</v>
      </c>
      <c r="D9" s="43">
        <v>157</v>
      </c>
      <c r="E9" s="43">
        <v>166</v>
      </c>
      <c r="F9" s="43">
        <v>164</v>
      </c>
      <c r="G9" s="27">
        <v>176</v>
      </c>
      <c r="H9" s="13">
        <f t="shared" si="0"/>
        <v>166.8</v>
      </c>
      <c r="I9" s="13">
        <f>SUM(SQRT(((C9-H9)^2)+((D9-H9)^2)+((E9-H9)^2)+((F9-H9)^2)+((G9-H9)^2))/5)</f>
        <v>2.8761084819596077</v>
      </c>
      <c r="J9" s="13">
        <f t="shared" si="1"/>
        <v>163.92389151804039</v>
      </c>
      <c r="K9" s="14">
        <f t="shared" si="2"/>
        <v>169.67610848195963</v>
      </c>
    </row>
    <row r="10" spans="1:11" x14ac:dyDescent="0.2">
      <c r="A10" s="31"/>
      <c r="B10" s="27" t="s">
        <v>6</v>
      </c>
      <c r="C10" s="43">
        <v>261</v>
      </c>
      <c r="D10" s="43">
        <v>215</v>
      </c>
      <c r="E10" s="43">
        <v>211</v>
      </c>
      <c r="F10" s="43">
        <v>222</v>
      </c>
      <c r="G10" s="27">
        <v>195</v>
      </c>
      <c r="H10" s="13">
        <f t="shared" si="0"/>
        <v>220.8</v>
      </c>
      <c r="I10" s="13">
        <f>SUM(SQRT(((C10-H10)^2)+((D10-H10)^2)+((E10-H10)^2)+((F10-H10)^2)+((G10-H10)^2))/5)</f>
        <v>9.8240521171255999</v>
      </c>
      <c r="J10" s="13">
        <f t="shared" si="1"/>
        <v>210.97594788287441</v>
      </c>
      <c r="K10" s="14">
        <f t="shared" si="2"/>
        <v>230.62405211712561</v>
      </c>
    </row>
    <row r="11" spans="1:11" x14ac:dyDescent="0.2">
      <c r="A11" s="31"/>
      <c r="B11" s="27" t="s">
        <v>7</v>
      </c>
      <c r="C11" s="43">
        <v>265</v>
      </c>
      <c r="D11" s="43">
        <v>222</v>
      </c>
      <c r="E11" s="43">
        <v>231</v>
      </c>
      <c r="F11" s="43">
        <v>252</v>
      </c>
      <c r="G11" s="27">
        <v>209</v>
      </c>
      <c r="H11" s="13">
        <f t="shared" si="0"/>
        <v>235.8</v>
      </c>
      <c r="I11" s="13">
        <f>SUM(SQRT(((C11-H11)^2)+((D11-H11)^2)+((E11-H11)^2)+((F11-H11)^2)+((G11-H11)^2))/5)</f>
        <v>9.0483147602191654</v>
      </c>
      <c r="J11" s="13">
        <f t="shared" si="1"/>
        <v>226.75168523978084</v>
      </c>
      <c r="K11" s="14">
        <f t="shared" si="2"/>
        <v>244.84831476021918</v>
      </c>
    </row>
    <row r="12" spans="1:11" x14ac:dyDescent="0.2">
      <c r="A12" s="31"/>
      <c r="B12" s="27" t="s">
        <v>16</v>
      </c>
      <c r="C12" s="43">
        <v>285</v>
      </c>
      <c r="D12" s="43" t="s">
        <v>17</v>
      </c>
      <c r="E12" s="43" t="s">
        <v>17</v>
      </c>
      <c r="F12" s="43" t="s">
        <v>17</v>
      </c>
      <c r="G12" s="27">
        <v>222</v>
      </c>
      <c r="H12" s="13">
        <f>SUM((C12):(G12))/2</f>
        <v>253.5</v>
      </c>
      <c r="I12" s="13">
        <f>SUM(SQRT(((C12-H12)^2)+((G12-H12)^2))/2)</f>
        <v>22.273863607376246</v>
      </c>
      <c r="J12" s="13">
        <f t="shared" ref="J12:J13" si="3">SUM(H12-I12)</f>
        <v>231.22613639262374</v>
      </c>
      <c r="K12" s="14">
        <f t="shared" ref="K12:K13" si="4">SUM(H12+I12)</f>
        <v>275.77386360737626</v>
      </c>
    </row>
    <row r="13" spans="1:11" ht="17" thickBot="1" x14ac:dyDescent="0.25">
      <c r="A13" s="32"/>
      <c r="B13" s="25" t="s">
        <v>20</v>
      </c>
      <c r="C13" s="24" t="s">
        <v>17</v>
      </c>
      <c r="D13" s="24" t="s">
        <v>17</v>
      </c>
      <c r="E13" s="24" t="s">
        <v>17</v>
      </c>
      <c r="F13" s="24" t="s">
        <v>17</v>
      </c>
      <c r="G13" s="25" t="s">
        <v>17</v>
      </c>
      <c r="H13" s="9">
        <f>SUM(C13:G13)</f>
        <v>0</v>
      </c>
      <c r="I13" s="9" t="e">
        <f t="shared" ref="I12:I13" si="5">SUM(SQRT(((C13-H13)^2)+((D13-H13)^2)+((E13-H13)^2)+((F13-H13)^2)+((G13-H13)^2))/5)</f>
        <v>#VALUE!</v>
      </c>
      <c r="J13" s="9" t="e">
        <f t="shared" si="3"/>
        <v>#VALUE!</v>
      </c>
      <c r="K13" s="10" t="e">
        <f t="shared" si="4"/>
        <v>#VALUE!</v>
      </c>
    </row>
    <row r="14" spans="1:11" ht="17" thickBot="1" x14ac:dyDescent="0.25"/>
    <row r="15" spans="1:11" x14ac:dyDescent="0.2">
      <c r="A15" s="29"/>
      <c r="B15" s="30"/>
      <c r="C15" s="37" t="s">
        <v>0</v>
      </c>
      <c r="D15" s="36"/>
      <c r="E15" s="36"/>
      <c r="F15" s="36"/>
      <c r="G15" s="38"/>
      <c r="H15" s="1" t="s">
        <v>11</v>
      </c>
      <c r="I15" s="7" t="s">
        <v>12</v>
      </c>
      <c r="J15" s="7" t="s">
        <v>13</v>
      </c>
      <c r="K15" s="6" t="s">
        <v>14</v>
      </c>
    </row>
    <row r="16" spans="1:11" ht="17" thickBot="1" x14ac:dyDescent="0.25">
      <c r="A16" s="39"/>
      <c r="B16" s="42"/>
      <c r="C16" s="24" t="s">
        <v>45</v>
      </c>
      <c r="D16" s="24" t="s">
        <v>62</v>
      </c>
      <c r="E16" s="24"/>
      <c r="F16" s="24"/>
      <c r="G16" s="24"/>
      <c r="H16" s="3"/>
      <c r="I16" s="11"/>
      <c r="J16" s="11"/>
      <c r="K16" s="8"/>
    </row>
    <row r="17" spans="1:11" x14ac:dyDescent="0.2">
      <c r="A17" s="34" t="s">
        <v>22</v>
      </c>
      <c r="B17" s="35"/>
      <c r="C17" s="43">
        <v>12.2</v>
      </c>
      <c r="D17" s="43">
        <v>12.6</v>
      </c>
      <c r="E17" s="43"/>
      <c r="F17" s="43"/>
      <c r="G17" s="27"/>
      <c r="H17" s="13">
        <f>SUM(C17:G17)/5</f>
        <v>4.9599999999999991</v>
      </c>
      <c r="I17" s="13">
        <f>SUM(SQRT(((C17-H17)^2)+((D17-H17)^2)+((E17-H17)^2)+((F17-H17)^2)+((G17-H17)^2))/5)</f>
        <v>2.7172927703874676</v>
      </c>
      <c r="J17" s="13">
        <f>SUM(H17-I17)</f>
        <v>2.2427072296125314</v>
      </c>
      <c r="K17" s="14">
        <f>SUM(H17+I17)</f>
        <v>7.6772927703874672</v>
      </c>
    </row>
    <row r="18" spans="1:11" ht="17" thickBot="1" x14ac:dyDescent="0.25">
      <c r="A18" s="31" t="s">
        <v>8</v>
      </c>
      <c r="B18" s="51"/>
      <c r="C18" s="43">
        <v>38</v>
      </c>
      <c r="D18" s="43">
        <v>35</v>
      </c>
      <c r="E18" s="43"/>
      <c r="F18" s="43"/>
      <c r="G18" s="27"/>
      <c r="H18" s="13">
        <f>SUM(C18:G18)/5</f>
        <v>14.6</v>
      </c>
      <c r="I18" s="13">
        <f>SUM(SQRT(((C18-H18)^2)+((D18-H18)^2)+((E18-H18)^2)+((F18-H18)^2)+((G18-H18)^2))/5)</f>
        <v>8.0079960039950073</v>
      </c>
      <c r="J18" s="13">
        <f>SUM(H18-I18)</f>
        <v>6.5920039960049923</v>
      </c>
      <c r="K18" s="14">
        <f>SUM(H18+I18)</f>
        <v>22.607996003995005</v>
      </c>
    </row>
    <row r="19" spans="1:11" x14ac:dyDescent="0.2">
      <c r="A19" s="29" t="s">
        <v>9</v>
      </c>
      <c r="B19" s="23" t="s">
        <v>1</v>
      </c>
      <c r="C19" s="22">
        <v>42</v>
      </c>
      <c r="D19" s="22">
        <v>25</v>
      </c>
      <c r="E19" s="22"/>
      <c r="F19" s="22"/>
      <c r="G19" s="22"/>
      <c r="H19" s="49">
        <f>SUM(C19:G19)/5</f>
        <v>13.4</v>
      </c>
      <c r="I19" s="16">
        <f>SUM(SQRT(((C19-H19)^2)+((D19-H19)^2)+((E19-H19)^2)+((F19-H19)^2)+((G19-H19)^2))/5)</f>
        <v>7.7232117671341882</v>
      </c>
      <c r="J19" s="16">
        <f>SUM(H19-I19)</f>
        <v>5.6767882328658121</v>
      </c>
      <c r="K19" s="15">
        <f>SUM(H19+I19)</f>
        <v>21.123211767134187</v>
      </c>
    </row>
    <row r="20" spans="1:11" x14ac:dyDescent="0.2">
      <c r="A20" s="31"/>
      <c r="B20" s="27" t="s">
        <v>2</v>
      </c>
      <c r="C20" s="43">
        <v>52</v>
      </c>
      <c r="D20" s="43">
        <v>36</v>
      </c>
      <c r="E20" s="43"/>
      <c r="F20" s="43"/>
      <c r="G20" s="43"/>
      <c r="H20" s="5">
        <f t="shared" ref="H20:H55" si="6">SUM(C20:G20)/5</f>
        <v>17.600000000000001</v>
      </c>
      <c r="I20" s="13">
        <f t="shared" ref="I20:I43" si="7">SUM(SQRT(((C20-H20)^2)+((D20-H20)^2)+((E20-H20)^2)+((F20-H20)^2)+((G20-H20)^2))/5)</f>
        <v>9.9019190059301145</v>
      </c>
      <c r="J20" s="13">
        <f t="shared" ref="J20:J55" si="8">SUM(H20-I20)</f>
        <v>7.6980809940698869</v>
      </c>
      <c r="K20" s="14">
        <f t="shared" ref="K20:K55" si="9">SUM(H20+I20)</f>
        <v>27.501919005930116</v>
      </c>
    </row>
    <row r="21" spans="1:11" x14ac:dyDescent="0.2">
      <c r="A21" s="31"/>
      <c r="B21" s="27" t="s">
        <v>3</v>
      </c>
      <c r="C21" s="43">
        <v>56</v>
      </c>
      <c r="D21" s="43">
        <v>42</v>
      </c>
      <c r="E21" s="43"/>
      <c r="F21" s="43"/>
      <c r="G21" s="43"/>
      <c r="H21" s="5">
        <f t="shared" si="6"/>
        <v>19.600000000000001</v>
      </c>
      <c r="I21" s="13">
        <f t="shared" si="7"/>
        <v>10.916409666186039</v>
      </c>
      <c r="J21" s="13">
        <f t="shared" si="8"/>
        <v>8.6835903338139619</v>
      </c>
      <c r="K21" s="14">
        <f t="shared" si="9"/>
        <v>30.516409666186043</v>
      </c>
    </row>
    <row r="22" spans="1:11" x14ac:dyDescent="0.2">
      <c r="A22" s="31"/>
      <c r="B22" s="27" t="s">
        <v>4</v>
      </c>
      <c r="C22" s="43">
        <v>64</v>
      </c>
      <c r="D22" s="43">
        <v>49</v>
      </c>
      <c r="E22" s="43"/>
      <c r="F22" s="43"/>
      <c r="G22" s="43"/>
      <c r="H22" s="5">
        <f t="shared" si="6"/>
        <v>22.6</v>
      </c>
      <c r="I22" s="13">
        <f t="shared" si="7"/>
        <v>12.558980850371579</v>
      </c>
      <c r="J22" s="13">
        <f t="shared" si="8"/>
        <v>10.041019149628422</v>
      </c>
      <c r="K22" s="14">
        <f t="shared" si="9"/>
        <v>35.158980850371577</v>
      </c>
    </row>
    <row r="23" spans="1:11" x14ac:dyDescent="0.2">
      <c r="A23" s="31"/>
      <c r="B23" s="27" t="s">
        <v>5</v>
      </c>
      <c r="C23" s="43">
        <v>69</v>
      </c>
      <c r="D23" s="43">
        <v>58</v>
      </c>
      <c r="E23" s="43"/>
      <c r="F23" s="43"/>
      <c r="G23" s="43"/>
      <c r="H23" s="5">
        <f t="shared" si="6"/>
        <v>25.4</v>
      </c>
      <c r="I23" s="13">
        <f t="shared" si="7"/>
        <v>13.998857096206104</v>
      </c>
      <c r="J23" s="13">
        <f t="shared" si="8"/>
        <v>11.401142903793895</v>
      </c>
      <c r="K23" s="14">
        <f t="shared" si="9"/>
        <v>39.3988570962061</v>
      </c>
    </row>
    <row r="24" spans="1:11" x14ac:dyDescent="0.2">
      <c r="A24" s="31"/>
      <c r="B24" s="27" t="s">
        <v>6</v>
      </c>
      <c r="C24" s="43">
        <v>70</v>
      </c>
      <c r="D24" s="43">
        <v>61</v>
      </c>
      <c r="E24" s="43"/>
      <c r="F24" s="43"/>
      <c r="G24" s="43"/>
      <c r="H24" s="5">
        <f t="shared" si="6"/>
        <v>26.2</v>
      </c>
      <c r="I24" s="13">
        <f t="shared" si="7"/>
        <v>14.406665124170825</v>
      </c>
      <c r="J24" s="13">
        <f t="shared" si="8"/>
        <v>11.793334875829174</v>
      </c>
      <c r="K24" s="14">
        <f t="shared" si="9"/>
        <v>40.606665124170824</v>
      </c>
    </row>
    <row r="25" spans="1:11" x14ac:dyDescent="0.2">
      <c r="A25" s="31"/>
      <c r="B25" s="27" t="s">
        <v>7</v>
      </c>
      <c r="C25" s="43">
        <v>71</v>
      </c>
      <c r="D25" s="43">
        <v>64</v>
      </c>
      <c r="E25" s="43"/>
      <c r="F25" s="43"/>
      <c r="G25" s="43"/>
      <c r="H25" s="5">
        <f t="shared" si="6"/>
        <v>27</v>
      </c>
      <c r="I25" s="13">
        <f t="shared" si="7"/>
        <v>14.821605850919124</v>
      </c>
      <c r="J25" s="13">
        <f t="shared" si="8"/>
        <v>12.178394149080876</v>
      </c>
      <c r="K25" s="14">
        <f t="shared" si="9"/>
        <v>41.821605850919127</v>
      </c>
    </row>
    <row r="26" spans="1:11" x14ac:dyDescent="0.2">
      <c r="A26" s="31"/>
      <c r="B26" s="27" t="s">
        <v>16</v>
      </c>
      <c r="C26" s="43">
        <v>73</v>
      </c>
      <c r="D26" s="43">
        <v>64</v>
      </c>
      <c r="E26" s="43"/>
      <c r="F26" s="43"/>
      <c r="G26" s="43"/>
      <c r="H26" s="5">
        <f t="shared" si="6"/>
        <v>27.4</v>
      </c>
      <c r="I26" s="13">
        <f t="shared" si="7"/>
        <v>15.061474031448583</v>
      </c>
      <c r="J26" s="13">
        <f t="shared" si="8"/>
        <v>12.338525968551416</v>
      </c>
      <c r="K26" s="14">
        <f t="shared" si="9"/>
        <v>42.461474031448581</v>
      </c>
    </row>
    <row r="27" spans="1:11" ht="17" thickBot="1" x14ac:dyDescent="0.25">
      <c r="A27" s="31"/>
      <c r="B27" s="27" t="s">
        <v>20</v>
      </c>
      <c r="C27" s="24">
        <v>75</v>
      </c>
      <c r="D27" s="24">
        <v>63</v>
      </c>
      <c r="E27" s="24"/>
      <c r="F27" s="24"/>
      <c r="G27" s="24"/>
      <c r="H27" s="5">
        <f t="shared" si="6"/>
        <v>27.6</v>
      </c>
      <c r="I27" s="13">
        <f t="shared" si="7"/>
        <v>15.212100446683882</v>
      </c>
      <c r="J27" s="13">
        <f t="shared" si="8"/>
        <v>12.387899553316119</v>
      </c>
      <c r="K27" s="14">
        <f t="shared" si="9"/>
        <v>42.812100446683885</v>
      </c>
    </row>
    <row r="28" spans="1:11" x14ac:dyDescent="0.2">
      <c r="A28" s="31"/>
      <c r="B28" s="27" t="s">
        <v>46</v>
      </c>
      <c r="C28" s="46">
        <v>80</v>
      </c>
      <c r="D28" s="46">
        <v>67</v>
      </c>
      <c r="H28" s="5">
        <f t="shared" si="6"/>
        <v>29.4</v>
      </c>
      <c r="I28" s="13">
        <f t="shared" si="7"/>
        <v>16.207652513550507</v>
      </c>
      <c r="J28" s="13">
        <f t="shared" si="8"/>
        <v>13.192347486449492</v>
      </c>
      <c r="K28" s="14">
        <f t="shared" si="9"/>
        <v>45.607652513550505</v>
      </c>
    </row>
    <row r="29" spans="1:11" x14ac:dyDescent="0.2">
      <c r="A29" s="31"/>
      <c r="B29" s="27" t="s">
        <v>47</v>
      </c>
      <c r="C29" s="46">
        <v>82</v>
      </c>
      <c r="D29" s="46">
        <v>70</v>
      </c>
      <c r="H29" s="5">
        <f t="shared" si="6"/>
        <v>30.4</v>
      </c>
      <c r="I29" s="13">
        <f t="shared" si="7"/>
        <v>16.737024825219088</v>
      </c>
      <c r="J29" s="13">
        <f t="shared" si="8"/>
        <v>13.662975174780911</v>
      </c>
      <c r="K29" s="14">
        <f t="shared" si="9"/>
        <v>47.137024825219086</v>
      </c>
    </row>
    <row r="30" spans="1:11" x14ac:dyDescent="0.2">
      <c r="A30" s="31"/>
      <c r="B30" s="27" t="s">
        <v>48</v>
      </c>
      <c r="C30" s="46">
        <v>86</v>
      </c>
      <c r="D30" s="46">
        <v>71</v>
      </c>
      <c r="H30" s="5">
        <f t="shared" si="6"/>
        <v>31.4</v>
      </c>
      <c r="I30" s="13">
        <f t="shared" si="7"/>
        <v>17.328819925199756</v>
      </c>
      <c r="J30" s="13">
        <f t="shared" si="8"/>
        <v>14.071180074800242</v>
      </c>
      <c r="K30" s="14">
        <f t="shared" si="9"/>
        <v>48.728819925199758</v>
      </c>
    </row>
    <row r="31" spans="1:11" x14ac:dyDescent="0.2">
      <c r="A31" s="31"/>
      <c r="B31" s="27" t="s">
        <v>49</v>
      </c>
      <c r="C31" s="46">
        <v>97</v>
      </c>
      <c r="D31" s="46">
        <v>78</v>
      </c>
      <c r="H31" s="5">
        <f t="shared" si="6"/>
        <v>35</v>
      </c>
      <c r="I31" s="13">
        <f t="shared" si="7"/>
        <v>19.357685812100577</v>
      </c>
      <c r="J31" s="13">
        <f t="shared" si="8"/>
        <v>15.642314187899423</v>
      </c>
      <c r="K31" s="14">
        <f t="shared" si="9"/>
        <v>54.357685812100577</v>
      </c>
    </row>
    <row r="32" spans="1:11" x14ac:dyDescent="0.2">
      <c r="A32" s="31"/>
      <c r="B32" s="27" t="s">
        <v>50</v>
      </c>
      <c r="C32" s="46">
        <v>99</v>
      </c>
      <c r="D32" s="46">
        <v>77</v>
      </c>
      <c r="H32" s="5">
        <f t="shared" si="6"/>
        <v>35.200000000000003</v>
      </c>
      <c r="I32" s="13">
        <f t="shared" si="7"/>
        <v>19.529260098631489</v>
      </c>
      <c r="J32" s="13">
        <f t="shared" si="8"/>
        <v>15.670739901368513</v>
      </c>
      <c r="K32" s="14">
        <f t="shared" si="9"/>
        <v>54.729260098631492</v>
      </c>
    </row>
    <row r="33" spans="1:11" x14ac:dyDescent="0.2">
      <c r="A33" s="31"/>
      <c r="B33" s="27" t="s">
        <v>51</v>
      </c>
      <c r="C33" s="46">
        <v>100</v>
      </c>
      <c r="D33" s="46">
        <v>83</v>
      </c>
      <c r="H33" s="5">
        <f t="shared" si="6"/>
        <v>36.6</v>
      </c>
      <c r="I33" s="13">
        <f t="shared" si="7"/>
        <v>20.190294698195963</v>
      </c>
      <c r="J33" s="13">
        <f t="shared" si="8"/>
        <v>16.409705301804038</v>
      </c>
      <c r="K33" s="14">
        <f t="shared" si="9"/>
        <v>56.790294698195964</v>
      </c>
    </row>
    <row r="34" spans="1:11" x14ac:dyDescent="0.2">
      <c r="A34" s="31"/>
      <c r="B34" s="27" t="s">
        <v>52</v>
      </c>
      <c r="C34" s="46">
        <v>103</v>
      </c>
      <c r="D34" s="46">
        <v>77</v>
      </c>
      <c r="H34" s="5">
        <f t="shared" si="6"/>
        <v>36</v>
      </c>
      <c r="I34" s="13">
        <f t="shared" si="7"/>
        <v>20.057916143009471</v>
      </c>
      <c r="J34" s="13">
        <f t="shared" si="8"/>
        <v>15.942083856990529</v>
      </c>
      <c r="K34" s="14">
        <f t="shared" si="9"/>
        <v>56.057916143009471</v>
      </c>
    </row>
    <row r="35" spans="1:11" x14ac:dyDescent="0.2">
      <c r="A35" s="31"/>
      <c r="B35" s="27" t="s">
        <v>53</v>
      </c>
      <c r="C35" s="46">
        <v>116</v>
      </c>
      <c r="D35" s="46">
        <v>75</v>
      </c>
      <c r="H35" s="5">
        <f t="shared" si="6"/>
        <v>38.200000000000003</v>
      </c>
      <c r="I35" s="13">
        <f t="shared" si="7"/>
        <v>21.711563739169044</v>
      </c>
      <c r="J35" s="13">
        <f t="shared" si="8"/>
        <v>16.488436260830959</v>
      </c>
      <c r="K35" s="14">
        <f t="shared" si="9"/>
        <v>59.911563739169047</v>
      </c>
    </row>
    <row r="36" spans="1:11" x14ac:dyDescent="0.2">
      <c r="A36" s="31"/>
      <c r="B36" s="27" t="s">
        <v>54</v>
      </c>
      <c r="C36" s="46">
        <v>120</v>
      </c>
      <c r="D36" s="46">
        <v>88</v>
      </c>
      <c r="H36" s="5">
        <f t="shared" si="6"/>
        <v>41.6</v>
      </c>
      <c r="I36" s="13">
        <f t="shared" si="7"/>
        <v>23.230325008488364</v>
      </c>
      <c r="J36" s="13">
        <f t="shared" si="8"/>
        <v>18.369674991511637</v>
      </c>
      <c r="K36" s="14">
        <f t="shared" si="9"/>
        <v>64.830325008488359</v>
      </c>
    </row>
    <row r="37" spans="1:11" x14ac:dyDescent="0.2">
      <c r="A37" s="31"/>
      <c r="B37" s="27" t="s">
        <v>55</v>
      </c>
      <c r="C37" s="46">
        <v>121</v>
      </c>
      <c r="D37" s="46">
        <v>92</v>
      </c>
      <c r="H37" s="5">
        <f t="shared" si="6"/>
        <v>42.6</v>
      </c>
      <c r="I37" s="13">
        <f t="shared" si="7"/>
        <v>23.690673270297744</v>
      </c>
      <c r="J37" s="13">
        <f t="shared" si="8"/>
        <v>18.909326729702258</v>
      </c>
      <c r="K37" s="14">
        <f t="shared" si="9"/>
        <v>66.290673270297745</v>
      </c>
    </row>
    <row r="38" spans="1:11" x14ac:dyDescent="0.2">
      <c r="A38" s="31"/>
      <c r="B38" s="27" t="s">
        <v>56</v>
      </c>
      <c r="C38" s="46">
        <v>126</v>
      </c>
      <c r="D38" s="46">
        <v>94</v>
      </c>
      <c r="H38" s="5">
        <f t="shared" si="6"/>
        <v>44</v>
      </c>
      <c r="I38" s="13">
        <f t="shared" si="7"/>
        <v>24.521011398390563</v>
      </c>
      <c r="J38" s="13">
        <f t="shared" si="8"/>
        <v>19.478988601609437</v>
      </c>
      <c r="K38" s="14">
        <f t="shared" si="9"/>
        <v>68.521011398390556</v>
      </c>
    </row>
    <row r="39" spans="1:11" x14ac:dyDescent="0.2">
      <c r="A39" s="31"/>
      <c r="B39" s="27" t="s">
        <v>57</v>
      </c>
      <c r="C39" s="46">
        <v>137</v>
      </c>
      <c r="D39" s="46">
        <v>98</v>
      </c>
      <c r="H39" s="5">
        <f t="shared" si="6"/>
        <v>47</v>
      </c>
      <c r="I39" s="13">
        <f t="shared" si="7"/>
        <v>26.327172275046934</v>
      </c>
      <c r="J39" s="13">
        <f t="shared" si="8"/>
        <v>20.672827724953066</v>
      </c>
      <c r="K39" s="14">
        <f t="shared" si="9"/>
        <v>73.327172275046934</v>
      </c>
    </row>
    <row r="40" spans="1:11" x14ac:dyDescent="0.2">
      <c r="A40" s="31"/>
      <c r="B40" s="27" t="s">
        <v>58</v>
      </c>
      <c r="C40" s="46">
        <v>145</v>
      </c>
      <c r="D40" s="46">
        <v>116</v>
      </c>
      <c r="H40" s="5">
        <f t="shared" si="6"/>
        <v>52.2</v>
      </c>
      <c r="I40" s="13">
        <f t="shared" si="7"/>
        <v>28.88376706733386</v>
      </c>
      <c r="J40" s="13">
        <f t="shared" si="8"/>
        <v>23.316232932666143</v>
      </c>
      <c r="K40" s="14">
        <f t="shared" si="9"/>
        <v>81.083767067333866</v>
      </c>
    </row>
    <row r="41" spans="1:11" x14ac:dyDescent="0.2">
      <c r="A41" s="31"/>
      <c r="B41" s="27" t="s">
        <v>59</v>
      </c>
      <c r="C41" s="46">
        <v>152</v>
      </c>
      <c r="D41" s="46">
        <v>119</v>
      </c>
      <c r="H41" s="5">
        <f t="shared" si="6"/>
        <v>54.2</v>
      </c>
      <c r="I41" s="13">
        <f t="shared" si="7"/>
        <v>30.051156383740043</v>
      </c>
      <c r="J41" s="13">
        <f t="shared" si="8"/>
        <v>24.14884361625996</v>
      </c>
      <c r="K41" s="14">
        <f t="shared" si="9"/>
        <v>84.251156383740039</v>
      </c>
    </row>
    <row r="42" spans="1:11" x14ac:dyDescent="0.2">
      <c r="A42" s="31"/>
      <c r="B42" s="27" t="s">
        <v>60</v>
      </c>
      <c r="C42" s="46">
        <v>168</v>
      </c>
      <c r="D42" s="46">
        <v>124</v>
      </c>
      <c r="H42" s="5">
        <f t="shared" si="6"/>
        <v>58.4</v>
      </c>
      <c r="I42" s="13">
        <f t="shared" si="7"/>
        <v>32.586623022338479</v>
      </c>
      <c r="J42" s="13">
        <f t="shared" si="8"/>
        <v>25.81337697766152</v>
      </c>
      <c r="K42" s="14">
        <f t="shared" si="9"/>
        <v>90.986623022338478</v>
      </c>
    </row>
    <row r="43" spans="1:11" ht="17" thickBot="1" x14ac:dyDescent="0.25">
      <c r="A43" s="31"/>
      <c r="B43" s="27" t="s">
        <v>61</v>
      </c>
      <c r="C43" s="46">
        <v>180</v>
      </c>
      <c r="D43" s="46">
        <v>136</v>
      </c>
      <c r="H43" s="50">
        <f t="shared" si="6"/>
        <v>63.2</v>
      </c>
      <c r="I43" s="9">
        <f>SUM(SQRT(((C43-H43)^2)+((D43-H43)^2)+((E43-H43)^2)+((F43-H43)^2)+((G43-H43)^2))/5)</f>
        <v>35.170897059927263</v>
      </c>
      <c r="J43" s="9">
        <f t="shared" si="8"/>
        <v>28.02910294007274</v>
      </c>
      <c r="K43" s="10">
        <f t="shared" si="9"/>
        <v>98.370897059927273</v>
      </c>
    </row>
    <row r="44" spans="1:11" x14ac:dyDescent="0.2">
      <c r="A44" s="28"/>
      <c r="B44" s="27" t="s">
        <v>63</v>
      </c>
      <c r="C44" s="46">
        <v>176</v>
      </c>
      <c r="D44" s="46">
        <v>142</v>
      </c>
      <c r="H44" s="52">
        <f t="shared" si="6"/>
        <v>63.6</v>
      </c>
      <c r="I44" s="47">
        <f>SUM(SQRT(((C44-H44)^2)+((D44-H44)^2)+((E44-H44)^2)+((F44-H44)^2)+((G44-H44)^2))/5)</f>
        <v>35.165437577257585</v>
      </c>
      <c r="J44" s="47">
        <f t="shared" si="8"/>
        <v>28.434562422742417</v>
      </c>
      <c r="K44" s="48">
        <f t="shared" si="9"/>
        <v>98.765437577257586</v>
      </c>
    </row>
    <row r="45" spans="1:11" x14ac:dyDescent="0.2">
      <c r="A45" s="28"/>
      <c r="B45" s="27" t="s">
        <v>64</v>
      </c>
      <c r="C45" s="46">
        <v>185</v>
      </c>
      <c r="D45" s="46">
        <v>145</v>
      </c>
      <c r="H45" s="52">
        <f t="shared" si="6"/>
        <v>66</v>
      </c>
      <c r="I45" s="47">
        <f>SUM(SQRT(((C45-H45)^2)+((D45-H45)^2)+((E45-H45)^2)+((F45-H45)^2)+((G45-H45)^2))/5)</f>
        <v>36.589616013289891</v>
      </c>
      <c r="J45" s="47">
        <f t="shared" si="8"/>
        <v>29.410383986710109</v>
      </c>
      <c r="K45" s="48">
        <f t="shared" si="9"/>
        <v>102.58961601328988</v>
      </c>
    </row>
    <row r="46" spans="1:11" x14ac:dyDescent="0.2">
      <c r="A46" s="28"/>
      <c r="B46" s="27" t="s">
        <v>65</v>
      </c>
      <c r="C46" s="46">
        <v>186</v>
      </c>
      <c r="D46" s="46">
        <v>150</v>
      </c>
      <c r="H46" s="52">
        <f t="shared" si="6"/>
        <v>67.2</v>
      </c>
      <c r="I46" s="47">
        <f>SUM(SQRT(((C46-H46)^2)+((D46-H46)^2)+((E46-H46)^2)+((F46-H46)^2)+((G46-H46)^2))/5)</f>
        <v>37.157394957127984</v>
      </c>
      <c r="J46" s="47">
        <f t="shared" si="8"/>
        <v>30.042605042872019</v>
      </c>
      <c r="K46" s="48">
        <f t="shared" si="9"/>
        <v>104.35739495712798</v>
      </c>
    </row>
    <row r="47" spans="1:11" x14ac:dyDescent="0.2">
      <c r="A47" s="28"/>
      <c r="B47" s="27" t="s">
        <v>66</v>
      </c>
      <c r="C47" s="46">
        <v>179</v>
      </c>
      <c r="D47" s="46">
        <v>155</v>
      </c>
      <c r="H47" s="52">
        <f t="shared" si="6"/>
        <v>66.8</v>
      </c>
      <c r="I47" s="47">
        <f>SUM(SQRT(((C47-H47)^2)+((D47-H47)^2)+((E47-H47)^2)+((F47-H47)^2)+((G47-H47)^2))/5)</f>
        <v>36.744958837914076</v>
      </c>
      <c r="J47" s="47">
        <f t="shared" si="8"/>
        <v>30.055041162085921</v>
      </c>
      <c r="K47" s="48">
        <f t="shared" si="9"/>
        <v>103.54495883791407</v>
      </c>
    </row>
    <row r="48" spans="1:11" x14ac:dyDescent="0.2">
      <c r="A48" s="28"/>
      <c r="B48" s="27" t="s">
        <v>67</v>
      </c>
      <c r="C48" s="46">
        <v>172</v>
      </c>
      <c r="D48" s="46">
        <v>156</v>
      </c>
      <c r="H48" s="52">
        <f t="shared" si="6"/>
        <v>65.599999999999994</v>
      </c>
      <c r="I48" s="47">
        <f>SUM(SQRT(((C48-H48)^2)+((D48-H48)^2)+((E48-H48)^2)+((F48-H48)^2)+((G48-H48)^2))/5)</f>
        <v>36.001777733884197</v>
      </c>
      <c r="J48" s="47">
        <f t="shared" si="8"/>
        <v>29.598222266115798</v>
      </c>
      <c r="K48" s="48">
        <f t="shared" si="9"/>
        <v>101.60177773388419</v>
      </c>
    </row>
    <row r="49" spans="1:11" x14ac:dyDescent="0.2">
      <c r="A49" s="28"/>
      <c r="B49" s="27" t="s">
        <v>68</v>
      </c>
      <c r="C49" s="46">
        <v>177</v>
      </c>
      <c r="D49" s="46">
        <v>158</v>
      </c>
      <c r="H49" s="52">
        <f t="shared" si="6"/>
        <v>67</v>
      </c>
      <c r="I49" s="47">
        <f>SUM(SQRT(((C49-H49)^2)+((D49-H49)^2)+((E49-H49)^2)+((F49-H49)^2)+((G49-H49)^2))/5)</f>
        <v>36.795651917040416</v>
      </c>
      <c r="J49" s="47">
        <f t="shared" si="8"/>
        <v>30.204348082959584</v>
      </c>
      <c r="K49" s="48">
        <f t="shared" si="9"/>
        <v>103.79565191704042</v>
      </c>
    </row>
    <row r="50" spans="1:11" x14ac:dyDescent="0.2">
      <c r="A50" s="28"/>
      <c r="B50" s="27" t="s">
        <v>69</v>
      </c>
      <c r="C50" s="46">
        <v>174</v>
      </c>
      <c r="D50" s="46">
        <v>152</v>
      </c>
      <c r="H50" s="52">
        <f t="shared" si="6"/>
        <v>65.2</v>
      </c>
      <c r="I50" s="47">
        <f>SUM(SQRT(((C50-H50)^2)+((D50-H50)^2)+((E50-H50)^2)+((F50-H50)^2)+((G50-H50)^2))/5)</f>
        <v>35.846785072025639</v>
      </c>
      <c r="J50" s="47">
        <f t="shared" si="8"/>
        <v>29.353214927974363</v>
      </c>
      <c r="K50" s="48">
        <f t="shared" si="9"/>
        <v>101.04678507202564</v>
      </c>
    </row>
    <row r="51" spans="1:11" x14ac:dyDescent="0.2">
      <c r="A51" s="28"/>
      <c r="B51" s="27" t="s">
        <v>70</v>
      </c>
      <c r="C51" s="46">
        <v>166</v>
      </c>
      <c r="D51" s="46">
        <v>155</v>
      </c>
      <c r="H51" s="52">
        <f t="shared" si="6"/>
        <v>64.2</v>
      </c>
      <c r="I51" s="47">
        <f>SUM(SQRT(((C51-H51)^2)+((D51-H51)^2)+((E51-H51)^2)+((F51-H51)^2)+((G51-H51)^2))/5)</f>
        <v>35.198181771222217</v>
      </c>
      <c r="J51" s="47">
        <f t="shared" si="8"/>
        <v>29.001818228777786</v>
      </c>
      <c r="K51" s="48">
        <f t="shared" si="9"/>
        <v>99.398181771222227</v>
      </c>
    </row>
    <row r="52" spans="1:11" x14ac:dyDescent="0.2">
      <c r="A52" s="28"/>
      <c r="B52" s="27" t="s">
        <v>71</v>
      </c>
      <c r="C52" s="46">
        <v>170</v>
      </c>
      <c r="D52" s="46">
        <v>156</v>
      </c>
      <c r="H52" s="52">
        <f t="shared" si="6"/>
        <v>65.2</v>
      </c>
      <c r="I52" s="47">
        <f>SUM(SQRT(((C52-H52)^2)+((D52-H52)^2)+((E52-H52)^2)+((F52-H52)^2)+((G52-H52)^2))/5)</f>
        <v>35.766352903252525</v>
      </c>
      <c r="J52" s="47">
        <f t="shared" si="8"/>
        <v>29.433647096747478</v>
      </c>
      <c r="K52" s="48">
        <f t="shared" si="9"/>
        <v>100.96635290325253</v>
      </c>
    </row>
    <row r="53" spans="1:11" x14ac:dyDescent="0.2">
      <c r="A53" s="28"/>
      <c r="B53" s="27" t="s">
        <v>72</v>
      </c>
      <c r="C53" s="46">
        <v>168</v>
      </c>
      <c r="D53" t="s">
        <v>17</v>
      </c>
      <c r="H53" s="52">
        <f t="shared" si="6"/>
        <v>33.6</v>
      </c>
      <c r="I53" s="47" t="e">
        <f>SUM(SQRT(((C53-H53)^2)+((D53-H53)^2)+((E53-H53)^2)+((F53-H53)^2)+((G53-H53)^2))/5)</f>
        <v>#VALUE!</v>
      </c>
      <c r="J53" s="47" t="e">
        <f t="shared" si="8"/>
        <v>#VALUE!</v>
      </c>
      <c r="K53" s="48" t="e">
        <f t="shared" si="9"/>
        <v>#VALUE!</v>
      </c>
    </row>
    <row r="54" spans="1:11" x14ac:dyDescent="0.2">
      <c r="A54" s="28"/>
      <c r="B54" s="27" t="s">
        <v>73</v>
      </c>
      <c r="C54" s="46">
        <v>174</v>
      </c>
      <c r="D54" t="s">
        <v>17</v>
      </c>
      <c r="H54" s="52">
        <f t="shared" si="6"/>
        <v>34.799999999999997</v>
      </c>
      <c r="I54" s="47" t="e">
        <f>SUM(SQRT(((C54-H54)^2)+((D54-H54)^2)+((E54-H54)^2)+((F54-H54)^2)+((G54-H54)^2))/5)</f>
        <v>#VALUE!</v>
      </c>
      <c r="J54" s="47" t="e">
        <f t="shared" si="8"/>
        <v>#VALUE!</v>
      </c>
      <c r="K54" s="48" t="e">
        <f t="shared" si="9"/>
        <v>#VALUE!</v>
      </c>
    </row>
    <row r="55" spans="1:11" ht="17" thickBot="1" x14ac:dyDescent="0.25">
      <c r="A55" s="4"/>
      <c r="B55" s="25" t="s">
        <v>74</v>
      </c>
      <c r="C55" s="46">
        <v>169</v>
      </c>
      <c r="D55" t="s">
        <v>17</v>
      </c>
      <c r="H55" s="52">
        <f t="shared" si="6"/>
        <v>33.799999999999997</v>
      </c>
      <c r="I55" s="47" t="e">
        <f>SUM(SQRT(((C55-H55)^2)+((D55-H55)^2)+((E55-H55)^2)+((F55-H55)^2)+((G55-H55)^2))/5)</f>
        <v>#VALUE!</v>
      </c>
      <c r="J55" s="47" t="e">
        <f t="shared" si="8"/>
        <v>#VALUE!</v>
      </c>
      <c r="K55" s="48" t="e">
        <f t="shared" si="9"/>
        <v>#VALUE!</v>
      </c>
    </row>
  </sheetData>
  <mergeCells count="18">
    <mergeCell ref="A17:B17"/>
    <mergeCell ref="A18:B18"/>
    <mergeCell ref="A19:A43"/>
    <mergeCell ref="I1:I2"/>
    <mergeCell ref="J1:J2"/>
    <mergeCell ref="K1:K2"/>
    <mergeCell ref="A5:A13"/>
    <mergeCell ref="A15:B16"/>
    <mergeCell ref="C15:G15"/>
    <mergeCell ref="H15:H16"/>
    <mergeCell ref="I15:I16"/>
    <mergeCell ref="J15:J16"/>
    <mergeCell ref="K15:K16"/>
    <mergeCell ref="A1:B2"/>
    <mergeCell ref="C1:G1"/>
    <mergeCell ref="A3:B3"/>
    <mergeCell ref="A4:B4"/>
    <mergeCell ref="H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8" workbookViewId="0">
      <selection activeCell="D17" sqref="D17"/>
    </sheetView>
  </sheetViews>
  <sheetFormatPr baseColWidth="10" defaultRowHeight="16" x14ac:dyDescent="0.2"/>
  <cols>
    <col min="3" max="7" width="24.1640625" bestFit="1" customWidth="1"/>
  </cols>
  <sheetData>
    <row r="1" spans="1:11" x14ac:dyDescent="0.2">
      <c r="A1" s="29"/>
      <c r="B1" s="30"/>
      <c r="C1" s="37" t="s">
        <v>0</v>
      </c>
      <c r="D1" s="36"/>
      <c r="E1" s="36"/>
      <c r="F1" s="36"/>
      <c r="G1" s="38"/>
      <c r="H1" s="1" t="s">
        <v>11</v>
      </c>
      <c r="I1" s="7" t="s">
        <v>12</v>
      </c>
      <c r="J1" s="7" t="s">
        <v>13</v>
      </c>
      <c r="K1" s="6" t="s">
        <v>14</v>
      </c>
    </row>
    <row r="2" spans="1:11" ht="17" thickBot="1" x14ac:dyDescent="0.25">
      <c r="A2" s="39"/>
      <c r="B2" s="42"/>
      <c r="C2" s="24" t="s">
        <v>33</v>
      </c>
      <c r="D2" s="24" t="s">
        <v>35</v>
      </c>
      <c r="E2" s="24" t="s">
        <v>34</v>
      </c>
      <c r="F2" s="24" t="s">
        <v>36</v>
      </c>
      <c r="G2" s="24" t="s">
        <v>37</v>
      </c>
      <c r="H2" s="3"/>
      <c r="I2" s="11"/>
      <c r="J2" s="11"/>
      <c r="K2" s="8"/>
    </row>
    <row r="3" spans="1:11" x14ac:dyDescent="0.2">
      <c r="A3" s="34" t="s">
        <v>22</v>
      </c>
      <c r="B3" s="35"/>
      <c r="C3" s="43">
        <v>7.4</v>
      </c>
      <c r="D3" s="43">
        <v>5.5</v>
      </c>
      <c r="E3" s="43">
        <v>7.7</v>
      </c>
      <c r="F3" s="43">
        <v>6.8</v>
      </c>
      <c r="G3" s="27">
        <v>7.5</v>
      </c>
      <c r="H3" s="13">
        <f>SUM(C3:G3)/5</f>
        <v>6.9800000000000013</v>
      </c>
      <c r="I3" s="13">
        <f>SUM(SQRT(((C3-H3)^2)+((D3-H3)^2)+((E3-H3)^2)+((F3-H3)^2)+((G3-H3)^2))/5)</f>
        <v>0.3570994259306503</v>
      </c>
      <c r="J3" s="13">
        <f>SUM(H3-I3)</f>
        <v>6.6229005740693507</v>
      </c>
      <c r="K3" s="14">
        <f>SUM(H3+I3)</f>
        <v>7.3370994259306519</v>
      </c>
    </row>
    <row r="4" spans="1:11" ht="17" thickBot="1" x14ac:dyDescent="0.25">
      <c r="A4" s="32" t="s">
        <v>8</v>
      </c>
      <c r="B4" s="33"/>
      <c r="C4" s="43">
        <v>42</v>
      </c>
      <c r="D4" s="43">
        <v>36</v>
      </c>
      <c r="E4" s="43">
        <v>42</v>
      </c>
      <c r="F4" s="43">
        <v>36</v>
      </c>
      <c r="G4" s="27">
        <v>42</v>
      </c>
      <c r="H4" s="13">
        <f>SUM(C4:G4)/5</f>
        <v>39.6</v>
      </c>
      <c r="I4" s="13">
        <f>SUM(SQRT(((C4-H4)^2)+((D4-H4)^2)+((E4-H4)^2)+((F4-H4)^2)+((G4-H4)^2))/5)</f>
        <v>1.3145341380123985</v>
      </c>
      <c r="J4" s="13">
        <f>SUM(H4-I4)</f>
        <v>38.285465861987603</v>
      </c>
      <c r="K4" s="14">
        <f>SUM(H4+I4)</f>
        <v>40.914534138012399</v>
      </c>
    </row>
    <row r="5" spans="1:11" x14ac:dyDescent="0.2">
      <c r="A5" s="29" t="s">
        <v>9</v>
      </c>
      <c r="B5" s="23" t="s">
        <v>1</v>
      </c>
      <c r="C5" s="22">
        <v>103</v>
      </c>
      <c r="D5" s="22">
        <v>130</v>
      </c>
      <c r="E5" s="22">
        <v>95</v>
      </c>
      <c r="F5" s="22">
        <v>110</v>
      </c>
      <c r="G5" s="23">
        <v>121</v>
      </c>
      <c r="H5" s="16">
        <f>SUM(C5:G5)/5</f>
        <v>111.8</v>
      </c>
      <c r="I5" s="16">
        <f>SUM(SQRT(((C5-H5)^2)+((D5-H5)^2)+((E5-H5)^2)+((F5-H5)^2)+((G5-H5)^2))/5)</f>
        <v>5.5813976744181204</v>
      </c>
      <c r="J5" s="16">
        <f>SUM(H5-I5)</f>
        <v>106.21860232558188</v>
      </c>
      <c r="K5" s="15">
        <f>SUM(H5+I5)</f>
        <v>117.38139767441811</v>
      </c>
    </row>
    <row r="6" spans="1:11" x14ac:dyDescent="0.2">
      <c r="A6" s="31"/>
      <c r="B6" s="27" t="s">
        <v>2</v>
      </c>
      <c r="C6" s="43">
        <v>146</v>
      </c>
      <c r="D6" s="43">
        <v>198</v>
      </c>
      <c r="E6" s="43">
        <v>174</v>
      </c>
      <c r="F6" s="43">
        <v>113</v>
      </c>
      <c r="G6" s="27">
        <v>141</v>
      </c>
      <c r="H6" s="13">
        <f t="shared" ref="H6:H13" si="0">SUM(C6:G6)/5</f>
        <v>154.4</v>
      </c>
      <c r="I6" s="13">
        <f>SUM(SQRT(((C6-H6)^2)+((D6-H6)^2)+((E6-H6)^2)+((F6-H6)^2)+((G6-H6)^2))/5)</f>
        <v>13.037177608669754</v>
      </c>
      <c r="J6" s="13">
        <f t="shared" ref="J6:J13" si="1">SUM(H6-I6)</f>
        <v>141.36282239133024</v>
      </c>
      <c r="K6" s="14">
        <f t="shared" ref="K6:K13" si="2">SUM(H6+I6)</f>
        <v>167.43717760866977</v>
      </c>
    </row>
    <row r="7" spans="1:11" x14ac:dyDescent="0.2">
      <c r="A7" s="31"/>
      <c r="B7" s="27" t="s">
        <v>3</v>
      </c>
      <c r="C7" s="43">
        <v>184</v>
      </c>
      <c r="D7" s="43">
        <v>239</v>
      </c>
      <c r="E7" s="43">
        <v>201</v>
      </c>
      <c r="F7" s="43">
        <v>161</v>
      </c>
      <c r="G7" s="27">
        <v>167</v>
      </c>
      <c r="H7" s="13">
        <f t="shared" si="0"/>
        <v>190.4</v>
      </c>
      <c r="I7" s="13">
        <f>SUM(SQRT(((C7-H7)^2)+((D7-H7)^2)+((E7-H7)^2)+((F7-H7)^2)+((G7-H7)^2))/5)</f>
        <v>12.533475176502325</v>
      </c>
      <c r="J7" s="13">
        <f t="shared" si="1"/>
        <v>177.86652482349768</v>
      </c>
      <c r="K7" s="14">
        <f t="shared" si="2"/>
        <v>202.93347517650233</v>
      </c>
    </row>
    <row r="8" spans="1:11" x14ac:dyDescent="0.2">
      <c r="A8" s="31"/>
      <c r="B8" s="27" t="s">
        <v>4</v>
      </c>
      <c r="C8" s="43">
        <v>229</v>
      </c>
      <c r="D8" s="43">
        <v>235</v>
      </c>
      <c r="E8" s="43">
        <v>210</v>
      </c>
      <c r="F8" s="43">
        <v>182</v>
      </c>
      <c r="G8" s="27">
        <v>174</v>
      </c>
      <c r="H8" s="13">
        <f t="shared" si="0"/>
        <v>206</v>
      </c>
      <c r="I8" s="13">
        <f>SUM(SQRT(((C8-H8)^2)+((D8-H8)^2)+((E8-H8)^2)+((F8-H8)^2)+((G8-H8)^2))/5)</f>
        <v>10.9288608738514</v>
      </c>
      <c r="J8" s="13">
        <f t="shared" si="1"/>
        <v>195.07113912614861</v>
      </c>
      <c r="K8" s="14">
        <f t="shared" si="2"/>
        <v>216.92886087385139</v>
      </c>
    </row>
    <row r="9" spans="1:11" x14ac:dyDescent="0.2">
      <c r="A9" s="31"/>
      <c r="B9" s="27" t="s">
        <v>5</v>
      </c>
      <c r="C9" s="43">
        <v>283</v>
      </c>
      <c r="D9" s="43">
        <v>265</v>
      </c>
      <c r="E9" s="43">
        <v>244</v>
      </c>
      <c r="F9" s="43">
        <v>230</v>
      </c>
      <c r="G9" s="27">
        <v>225</v>
      </c>
      <c r="H9" s="13">
        <f t="shared" si="0"/>
        <v>249.4</v>
      </c>
      <c r="I9" s="13">
        <f>SUM(SQRT(((C9-H9)^2)+((D9-H9)^2)+((E9-H9)^2)+((F9-H9)^2)+((G9-H9)^2))/5)</f>
        <v>9.7431001226509011</v>
      </c>
      <c r="J9" s="13">
        <f t="shared" si="1"/>
        <v>239.6568998773491</v>
      </c>
      <c r="K9" s="14">
        <f t="shared" si="2"/>
        <v>259.14310012265094</v>
      </c>
    </row>
    <row r="10" spans="1:11" x14ac:dyDescent="0.2">
      <c r="A10" s="31"/>
      <c r="B10" s="27" t="s">
        <v>6</v>
      </c>
      <c r="C10" s="43">
        <v>335</v>
      </c>
      <c r="D10" s="43">
        <v>333</v>
      </c>
      <c r="E10" s="43">
        <v>301</v>
      </c>
      <c r="F10" s="43">
        <v>278</v>
      </c>
      <c r="G10" s="27">
        <v>267</v>
      </c>
      <c r="H10" s="13">
        <f>SUM(C10:G10)/5</f>
        <v>302.8</v>
      </c>
      <c r="I10" s="13">
        <f>SUM(SQRT(((C10-H10)^2)+((D10-H10)^2)+((E10-H10)^2)+((F10-H10)^2)+((G10-H10)^2))/5)</f>
        <v>12.407739520154346</v>
      </c>
      <c r="J10" s="13">
        <f t="shared" si="1"/>
        <v>290.39226047984567</v>
      </c>
      <c r="K10" s="14">
        <f t="shared" si="2"/>
        <v>315.20773952015435</v>
      </c>
    </row>
    <row r="11" spans="1:11" x14ac:dyDescent="0.2">
      <c r="A11" s="31"/>
      <c r="B11" s="27" t="s">
        <v>7</v>
      </c>
      <c r="C11" s="43">
        <v>355</v>
      </c>
      <c r="D11" s="43" t="s">
        <v>17</v>
      </c>
      <c r="E11" s="43">
        <v>302</v>
      </c>
      <c r="F11" s="43" t="s">
        <v>17</v>
      </c>
      <c r="G11" s="27">
        <v>296</v>
      </c>
      <c r="H11" s="13">
        <f>SUM((C11):(E11):(G11))/3</f>
        <v>317.66666666666669</v>
      </c>
      <c r="I11" s="13">
        <f>SUM(SQRT(((C11-H11)^2)+((E11-H11)^2)+((G11-H11)^2))/3)</f>
        <v>15.30674022436836</v>
      </c>
      <c r="J11" s="13">
        <f t="shared" si="1"/>
        <v>302.35992644229833</v>
      </c>
      <c r="K11" s="14">
        <f t="shared" si="2"/>
        <v>332.97340689103504</v>
      </c>
    </row>
    <row r="12" spans="1:11" x14ac:dyDescent="0.2">
      <c r="A12" s="31"/>
      <c r="B12" s="27" t="s">
        <v>16</v>
      </c>
      <c r="C12" s="43" t="s">
        <v>17</v>
      </c>
      <c r="D12" s="44" t="s">
        <v>17</v>
      </c>
      <c r="E12" s="43" t="s">
        <v>17</v>
      </c>
      <c r="F12" s="43" t="s">
        <v>17</v>
      </c>
      <c r="G12" s="27" t="s">
        <v>17</v>
      </c>
      <c r="H12" s="13">
        <f t="shared" si="0"/>
        <v>0</v>
      </c>
      <c r="I12" s="13" t="e">
        <f t="shared" ref="I12:I13" si="3">SUM(SQRT(((C12-H12)^2)+((D12-H12)^2)+((E12-H12)^2)+((F12-H12)^2)+((G12-H12)^2))/5)</f>
        <v>#VALUE!</v>
      </c>
      <c r="J12" s="13" t="e">
        <f t="shared" si="1"/>
        <v>#VALUE!</v>
      </c>
      <c r="K12" s="14" t="e">
        <f t="shared" si="2"/>
        <v>#VALUE!</v>
      </c>
    </row>
    <row r="13" spans="1:11" ht="17" thickBot="1" x14ac:dyDescent="0.25">
      <c r="A13" s="32"/>
      <c r="B13" s="25" t="s">
        <v>20</v>
      </c>
      <c r="C13" s="24" t="s">
        <v>17</v>
      </c>
      <c r="D13" s="24" t="s">
        <v>17</v>
      </c>
      <c r="E13" s="24" t="s">
        <v>17</v>
      </c>
      <c r="F13" s="24" t="s">
        <v>17</v>
      </c>
      <c r="G13" s="25" t="s">
        <v>17</v>
      </c>
      <c r="H13" s="9">
        <f t="shared" si="0"/>
        <v>0</v>
      </c>
      <c r="I13" s="9" t="e">
        <f t="shared" si="3"/>
        <v>#VALUE!</v>
      </c>
      <c r="J13" s="9" t="e">
        <f t="shared" si="1"/>
        <v>#VALUE!</v>
      </c>
      <c r="K13" s="10" t="e">
        <f t="shared" si="2"/>
        <v>#VALUE!</v>
      </c>
    </row>
    <row r="14" spans="1:11" ht="17" thickBot="1" x14ac:dyDescent="0.25"/>
    <row r="15" spans="1:11" x14ac:dyDescent="0.2">
      <c r="A15" s="29"/>
      <c r="B15" s="30"/>
      <c r="C15" s="37" t="s">
        <v>0</v>
      </c>
      <c r="D15" s="36"/>
      <c r="E15" s="36"/>
      <c r="F15" s="36"/>
      <c r="G15" s="38"/>
      <c r="H15" s="1" t="s">
        <v>11</v>
      </c>
      <c r="I15" s="7" t="s">
        <v>12</v>
      </c>
      <c r="J15" s="7" t="s">
        <v>13</v>
      </c>
      <c r="K15" s="6" t="s">
        <v>14</v>
      </c>
    </row>
    <row r="16" spans="1:11" ht="17" thickBot="1" x14ac:dyDescent="0.25">
      <c r="A16" s="39"/>
      <c r="B16" s="42"/>
      <c r="C16" s="24" t="s">
        <v>44</v>
      </c>
      <c r="D16" s="24" t="s">
        <v>76</v>
      </c>
      <c r="E16" s="24"/>
      <c r="F16" s="24"/>
      <c r="G16" s="24"/>
      <c r="H16" s="3"/>
      <c r="I16" s="11"/>
      <c r="J16" s="11"/>
      <c r="K16" s="8"/>
    </row>
    <row r="17" spans="1:11" x14ac:dyDescent="0.2">
      <c r="A17" s="34" t="s">
        <v>22</v>
      </c>
      <c r="B17" s="35"/>
      <c r="C17" s="43">
        <v>5.7</v>
      </c>
      <c r="D17" s="43">
        <v>7.5</v>
      </c>
      <c r="E17" s="43"/>
      <c r="F17" s="43"/>
      <c r="G17" s="27"/>
      <c r="H17" s="13">
        <f>SUM(C17:G17)/5</f>
        <v>2.6399999999999997</v>
      </c>
      <c r="I17" s="13">
        <f>SUM(SQRT(((C17-H17)^2)+((D17-H17)^2)+((E17-H17)^2)+((F17-H17)^2)+((G17-H17)^2))/5)</f>
        <v>1.4682234162415475</v>
      </c>
      <c r="J17" s="13">
        <f>SUM(H17-I17)</f>
        <v>1.1717765837584522</v>
      </c>
      <c r="K17" s="14">
        <f>SUM(H17+I17)</f>
        <v>4.1082234162415467</v>
      </c>
    </row>
    <row r="18" spans="1:11" ht="17" thickBot="1" x14ac:dyDescent="0.25">
      <c r="A18" s="32" t="s">
        <v>8</v>
      </c>
      <c r="B18" s="33"/>
      <c r="C18" s="43">
        <v>32</v>
      </c>
      <c r="D18" s="43">
        <v>36</v>
      </c>
      <c r="E18" s="43"/>
      <c r="F18" s="43"/>
      <c r="G18" s="27"/>
      <c r="H18" s="13">
        <f>SUM(C18:G18)/5</f>
        <v>13.6</v>
      </c>
      <c r="I18" s="13">
        <f>SUM(SQRT(((C18-H18)^2)+((D18-H18)^2)+((E18-H18)^2)+((F18-H18)^2)+((G18-H18)^2))/5)</f>
        <v>7.4704752191544017</v>
      </c>
      <c r="J18" s="13">
        <f>SUM(H18-I18)</f>
        <v>6.1295247808455979</v>
      </c>
      <c r="K18" s="14">
        <f>SUM(H18+I18)</f>
        <v>21.070475219154403</v>
      </c>
    </row>
    <row r="19" spans="1:11" x14ac:dyDescent="0.2">
      <c r="A19" s="29" t="s">
        <v>9</v>
      </c>
      <c r="B19" s="23" t="s">
        <v>1</v>
      </c>
      <c r="C19" s="22">
        <v>41</v>
      </c>
      <c r="D19" s="22">
        <v>50</v>
      </c>
      <c r="E19" s="22"/>
      <c r="F19" s="22"/>
      <c r="G19" s="23"/>
      <c r="H19" s="16">
        <f>SUM(C19:G19)/5</f>
        <v>18.2</v>
      </c>
      <c r="I19" s="16">
        <f>SUM(SQRT(((C19-H19)^2)+((D19-H19)^2)+((E19-H19)^2)+((F19-H19)^2)+((G19-H19)^2))/5)</f>
        <v>10.04947759836301</v>
      </c>
      <c r="J19" s="16">
        <f>SUM(H19-I19)</f>
        <v>8.150522401636989</v>
      </c>
      <c r="K19" s="15">
        <f>SUM(H19+I19)</f>
        <v>28.249477598363008</v>
      </c>
    </row>
    <row r="20" spans="1:11" x14ac:dyDescent="0.2">
      <c r="A20" s="31"/>
      <c r="B20" s="27" t="s">
        <v>2</v>
      </c>
      <c r="C20" s="43">
        <v>68</v>
      </c>
      <c r="D20" s="43">
        <v>68</v>
      </c>
      <c r="E20" s="43"/>
      <c r="F20" s="43"/>
      <c r="G20" s="27"/>
      <c r="H20" s="13">
        <f t="shared" ref="H20:H23" si="4">SUM(C20:G20)/5</f>
        <v>27.2</v>
      </c>
      <c r="I20" s="13">
        <f>SUM(SQRT(((C20-H20)^2)+((D20-H20)^2)+((E20-H20)^2)+((F20-H20)^2)+((G20-H20)^2))/5)</f>
        <v>14.89805356414052</v>
      </c>
      <c r="J20" s="13">
        <f t="shared" ref="J20:J49" si="5">SUM(H20-I20)</f>
        <v>12.301946435859479</v>
      </c>
      <c r="K20" s="14">
        <f t="shared" ref="K20:K49" si="6">SUM(H20+I20)</f>
        <v>42.098053564140521</v>
      </c>
    </row>
    <row r="21" spans="1:11" x14ac:dyDescent="0.2">
      <c r="A21" s="31"/>
      <c r="B21" s="27" t="s">
        <v>3</v>
      </c>
      <c r="C21" s="43">
        <v>79</v>
      </c>
      <c r="D21" s="43">
        <v>73</v>
      </c>
      <c r="E21" s="43"/>
      <c r="F21" s="43"/>
      <c r="G21" s="27"/>
      <c r="H21" s="13">
        <f t="shared" si="4"/>
        <v>30.4</v>
      </c>
      <c r="I21" s="13">
        <f>SUM(SQRT(((C21-H21)^2)+((D21-H21)^2)+((E21-H21)^2)+((F21-H21)^2)+((G21-H21)^2))/5)</f>
        <v>16.672372356686374</v>
      </c>
      <c r="J21" s="13">
        <f t="shared" si="5"/>
        <v>13.727627643313625</v>
      </c>
      <c r="K21" s="14">
        <f t="shared" si="6"/>
        <v>47.072372356686373</v>
      </c>
    </row>
    <row r="22" spans="1:11" x14ac:dyDescent="0.2">
      <c r="A22" s="31"/>
      <c r="B22" s="27" t="s">
        <v>4</v>
      </c>
      <c r="C22" s="43">
        <v>98</v>
      </c>
      <c r="D22" s="43">
        <v>83</v>
      </c>
      <c r="E22" s="43"/>
      <c r="F22" s="43"/>
      <c r="G22" s="27"/>
      <c r="H22" s="13">
        <f t="shared" si="4"/>
        <v>36.200000000000003</v>
      </c>
      <c r="I22" s="13">
        <f>SUM(SQRT(((C22-H22)^2)+((D22-H22)^2)+((E22-H22)^2)+((F22-H22)^2)+((G22-H22)^2))/5)</f>
        <v>19.940712123693078</v>
      </c>
      <c r="J22" s="13">
        <f t="shared" si="5"/>
        <v>16.259287876306924</v>
      </c>
      <c r="K22" s="14">
        <f t="shared" si="6"/>
        <v>56.140712123693078</v>
      </c>
    </row>
    <row r="23" spans="1:11" x14ac:dyDescent="0.2">
      <c r="A23" s="31"/>
      <c r="B23" s="27" t="s">
        <v>5</v>
      </c>
      <c r="C23" s="43">
        <v>107</v>
      </c>
      <c r="D23" s="43">
        <v>85</v>
      </c>
      <c r="E23" s="43"/>
      <c r="F23" s="43"/>
      <c r="G23" s="27"/>
      <c r="H23" s="13">
        <f t="shared" si="4"/>
        <v>38.4</v>
      </c>
      <c r="I23" s="13">
        <f>SUM(SQRT(((C23-H23)^2)+((D23-H23)^2)+((E23-H23)^2)+((F23-H23)^2)+((G23-H23)^2))/5)</f>
        <v>21.261420460543079</v>
      </c>
      <c r="J23" s="13">
        <f t="shared" si="5"/>
        <v>17.13857953945692</v>
      </c>
      <c r="K23" s="14">
        <f t="shared" si="6"/>
        <v>59.661420460543077</v>
      </c>
    </row>
    <row r="24" spans="1:11" x14ac:dyDescent="0.2">
      <c r="A24" s="31"/>
      <c r="B24" s="27" t="s">
        <v>6</v>
      </c>
      <c r="C24" s="43">
        <v>108</v>
      </c>
      <c r="D24" s="43">
        <v>89</v>
      </c>
      <c r="E24" s="43"/>
      <c r="F24" s="43"/>
      <c r="G24" s="27"/>
      <c r="H24" s="13">
        <f>SUM(C24:G24)/5</f>
        <v>39.4</v>
      </c>
      <c r="I24" s="13">
        <f>SUM(SQRT(((C24-H24)^2)+((D24-H24)^2)+((E24-H24)^2)+((F24-H24)^2)+((G24-H24)^2))/5)</f>
        <v>21.746907826171515</v>
      </c>
      <c r="J24" s="13">
        <f t="shared" si="5"/>
        <v>17.653092173828483</v>
      </c>
      <c r="K24" s="14">
        <f t="shared" si="6"/>
        <v>61.146907826171514</v>
      </c>
    </row>
    <row r="25" spans="1:11" x14ac:dyDescent="0.2">
      <c r="A25" s="31"/>
      <c r="B25" s="27" t="s">
        <v>7</v>
      </c>
      <c r="C25" s="43">
        <v>108</v>
      </c>
      <c r="D25" s="43">
        <v>94</v>
      </c>
      <c r="E25" s="43"/>
      <c r="F25" s="43"/>
      <c r="G25" s="27"/>
      <c r="H25" s="13">
        <f>SUM((C25):(E25):(G25))/3</f>
        <v>67.333333333333329</v>
      </c>
      <c r="I25" s="13">
        <f>SUM(SQRT(((C25-H25)^2)+((E25-H25)^2)+((G25-H25)^2))/3)</f>
        <v>34.514623846411233</v>
      </c>
      <c r="J25" s="13">
        <f t="shared" si="5"/>
        <v>32.818709486922096</v>
      </c>
      <c r="K25" s="14">
        <f t="shared" si="6"/>
        <v>101.84795717974455</v>
      </c>
    </row>
    <row r="26" spans="1:11" x14ac:dyDescent="0.2">
      <c r="A26" s="31"/>
      <c r="B26" s="27" t="s">
        <v>16</v>
      </c>
      <c r="C26" s="43">
        <v>114</v>
      </c>
      <c r="D26" s="44">
        <v>99</v>
      </c>
      <c r="E26" s="43"/>
      <c r="F26" s="43"/>
      <c r="G26" s="27"/>
      <c r="H26" s="13">
        <f t="shared" ref="H26:H49" si="7">SUM(C26:G26)/5</f>
        <v>42.6</v>
      </c>
      <c r="I26" s="13">
        <f t="shared" ref="I26:I49" si="8">SUM(SQRT(((C26-H26)^2)+((D26-H26)^2)+((E26-H26)^2)+((F26-H26)^2)+((G26-H26)^2))/5)</f>
        <v>23.429212534782302</v>
      </c>
      <c r="J26" s="13">
        <f t="shared" si="5"/>
        <v>19.1707874652177</v>
      </c>
      <c r="K26" s="14">
        <f t="shared" si="6"/>
        <v>66.029212534782303</v>
      </c>
    </row>
    <row r="27" spans="1:11" ht="17" thickBot="1" x14ac:dyDescent="0.25">
      <c r="A27" s="32"/>
      <c r="B27" s="25" t="s">
        <v>20</v>
      </c>
      <c r="C27" s="24">
        <v>120</v>
      </c>
      <c r="D27" s="24">
        <v>102</v>
      </c>
      <c r="E27" s="24"/>
      <c r="F27" s="24"/>
      <c r="G27" s="25"/>
      <c r="H27" s="9">
        <f t="shared" si="7"/>
        <v>44.4</v>
      </c>
      <c r="I27" s="9">
        <f t="shared" si="8"/>
        <v>24.451748403744055</v>
      </c>
      <c r="J27" s="9">
        <f t="shared" si="5"/>
        <v>19.948251596255943</v>
      </c>
      <c r="K27" s="10">
        <f t="shared" si="6"/>
        <v>68.851748403744054</v>
      </c>
    </row>
    <row r="28" spans="1:11" x14ac:dyDescent="0.2">
      <c r="C28" s="46">
        <v>113</v>
      </c>
      <c r="D28" s="46">
        <v>112</v>
      </c>
      <c r="H28" s="47">
        <f t="shared" si="7"/>
        <v>45</v>
      </c>
      <c r="I28" s="47">
        <f t="shared" si="8"/>
        <v>24.647920804806233</v>
      </c>
      <c r="J28" s="47">
        <f t="shared" si="5"/>
        <v>20.352079195193767</v>
      </c>
      <c r="K28" s="48">
        <f t="shared" si="6"/>
        <v>69.647920804806233</v>
      </c>
    </row>
    <row r="29" spans="1:11" x14ac:dyDescent="0.2">
      <c r="C29" s="46">
        <v>112</v>
      </c>
      <c r="D29" s="46">
        <v>104</v>
      </c>
      <c r="H29" s="47">
        <f t="shared" si="7"/>
        <v>43.2</v>
      </c>
      <c r="I29" s="47">
        <f t="shared" si="8"/>
        <v>23.688647069851836</v>
      </c>
      <c r="J29" s="47">
        <f t="shared" si="5"/>
        <v>19.511352930148167</v>
      </c>
      <c r="K29" s="48">
        <f t="shared" si="6"/>
        <v>66.888647069851842</v>
      </c>
    </row>
    <row r="30" spans="1:11" x14ac:dyDescent="0.2">
      <c r="C30" s="46">
        <v>107</v>
      </c>
      <c r="D30" s="46">
        <v>108</v>
      </c>
      <c r="H30" s="47">
        <f t="shared" si="7"/>
        <v>43</v>
      </c>
      <c r="I30" s="47">
        <f t="shared" si="8"/>
        <v>23.552494560024847</v>
      </c>
      <c r="J30" s="47">
        <f t="shared" si="5"/>
        <v>19.447505439975153</v>
      </c>
      <c r="K30" s="48">
        <f t="shared" si="6"/>
        <v>66.552494560024854</v>
      </c>
    </row>
    <row r="31" spans="1:11" x14ac:dyDescent="0.2">
      <c r="C31" s="46">
        <v>106</v>
      </c>
      <c r="D31" s="46">
        <v>115</v>
      </c>
      <c r="H31" s="47">
        <f t="shared" si="7"/>
        <v>44.2</v>
      </c>
      <c r="I31" s="47">
        <f t="shared" si="8"/>
        <v>24.242772118716125</v>
      </c>
      <c r="J31" s="47">
        <f t="shared" si="5"/>
        <v>19.957227881283877</v>
      </c>
      <c r="K31" s="48">
        <f t="shared" si="6"/>
        <v>68.442772118716135</v>
      </c>
    </row>
    <row r="32" spans="1:11" x14ac:dyDescent="0.2">
      <c r="C32" s="46">
        <v>1110</v>
      </c>
      <c r="D32" s="46">
        <v>113</v>
      </c>
      <c r="H32" s="47">
        <f t="shared" si="7"/>
        <v>244.6</v>
      </c>
      <c r="I32" s="47">
        <f t="shared" si="8"/>
        <v>194.49660151272568</v>
      </c>
      <c r="J32" s="47">
        <f t="shared" si="5"/>
        <v>50.103398487274319</v>
      </c>
      <c r="K32" s="48">
        <f t="shared" si="6"/>
        <v>439.09660151272567</v>
      </c>
    </row>
    <row r="33" spans="3:11" x14ac:dyDescent="0.2">
      <c r="C33" s="46">
        <v>107</v>
      </c>
      <c r="D33" s="46">
        <v>114</v>
      </c>
      <c r="H33" s="47">
        <f t="shared" si="7"/>
        <v>44.2</v>
      </c>
      <c r="I33" s="47">
        <f t="shared" si="8"/>
        <v>24.22956871262879</v>
      </c>
      <c r="J33" s="47">
        <f t="shared" si="5"/>
        <v>19.970431287371213</v>
      </c>
      <c r="K33" s="48">
        <f t="shared" si="6"/>
        <v>68.429568712628793</v>
      </c>
    </row>
    <row r="34" spans="3:11" x14ac:dyDescent="0.2">
      <c r="C34" s="46">
        <v>104</v>
      </c>
      <c r="D34" s="46">
        <v>117</v>
      </c>
      <c r="H34" s="47">
        <f t="shared" si="7"/>
        <v>44.2</v>
      </c>
      <c r="I34" s="47">
        <f t="shared" si="8"/>
        <v>24.279044462251804</v>
      </c>
      <c r="J34" s="47">
        <f t="shared" si="5"/>
        <v>19.920955537748199</v>
      </c>
      <c r="K34" s="48">
        <f t="shared" si="6"/>
        <v>68.479044462251807</v>
      </c>
    </row>
    <row r="35" spans="3:11" x14ac:dyDescent="0.2">
      <c r="C35" s="46">
        <v>109</v>
      </c>
      <c r="D35" s="46">
        <v>113</v>
      </c>
      <c r="H35" s="47">
        <f t="shared" si="7"/>
        <v>44.4</v>
      </c>
      <c r="I35" s="47">
        <f t="shared" si="8"/>
        <v>24.325459913432262</v>
      </c>
      <c r="J35" s="47">
        <f t="shared" si="5"/>
        <v>20.074540086567737</v>
      </c>
      <c r="K35" s="48">
        <f t="shared" si="6"/>
        <v>68.72545991343226</v>
      </c>
    </row>
    <row r="36" spans="3:11" x14ac:dyDescent="0.2">
      <c r="C36" s="46">
        <v>110</v>
      </c>
      <c r="D36" s="46">
        <v>114</v>
      </c>
      <c r="H36" s="47">
        <f t="shared" si="7"/>
        <v>44.8</v>
      </c>
      <c r="I36" s="47">
        <f t="shared" si="8"/>
        <v>24.544490216747217</v>
      </c>
      <c r="J36" s="47">
        <f t="shared" si="5"/>
        <v>20.25550978325278</v>
      </c>
      <c r="K36" s="48">
        <f t="shared" si="6"/>
        <v>69.344490216747218</v>
      </c>
    </row>
    <row r="37" spans="3:11" x14ac:dyDescent="0.2">
      <c r="C37" s="46">
        <v>124</v>
      </c>
      <c r="D37" s="46">
        <v>114</v>
      </c>
      <c r="H37" s="47">
        <f t="shared" si="7"/>
        <v>47.6</v>
      </c>
      <c r="I37" s="47">
        <f t="shared" si="8"/>
        <v>26.109921485902635</v>
      </c>
      <c r="J37" s="47">
        <f t="shared" si="5"/>
        <v>21.490078514097366</v>
      </c>
      <c r="K37" s="48">
        <f t="shared" si="6"/>
        <v>73.70992148590264</v>
      </c>
    </row>
    <row r="38" spans="3:11" x14ac:dyDescent="0.2">
      <c r="C38" s="46">
        <v>131</v>
      </c>
      <c r="D38" s="46">
        <v>121</v>
      </c>
      <c r="H38" s="47">
        <f t="shared" si="7"/>
        <v>50.4</v>
      </c>
      <c r="I38" s="47">
        <f t="shared" si="8"/>
        <v>27.641418198059228</v>
      </c>
      <c r="J38" s="47">
        <f t="shared" si="5"/>
        <v>22.758581801940771</v>
      </c>
      <c r="K38" s="48">
        <f t="shared" si="6"/>
        <v>78.041418198059233</v>
      </c>
    </row>
    <row r="39" spans="3:11" x14ac:dyDescent="0.2">
      <c r="C39" s="46">
        <v>145</v>
      </c>
      <c r="D39" s="46">
        <v>124</v>
      </c>
      <c r="H39" s="47">
        <f t="shared" si="7"/>
        <v>53.8</v>
      </c>
      <c r="I39" s="47">
        <f t="shared" si="8"/>
        <v>29.616752016384236</v>
      </c>
      <c r="J39" s="47">
        <f t="shared" si="5"/>
        <v>24.183247983615761</v>
      </c>
      <c r="K39" s="48">
        <f t="shared" si="6"/>
        <v>83.416752016384237</v>
      </c>
    </row>
    <row r="40" spans="3:11" x14ac:dyDescent="0.2">
      <c r="C40" s="46">
        <v>146</v>
      </c>
      <c r="D40" s="46">
        <v>137</v>
      </c>
      <c r="H40" s="47">
        <f t="shared" si="7"/>
        <v>56.6</v>
      </c>
      <c r="I40" s="47">
        <f t="shared" si="8"/>
        <v>31.027213861383046</v>
      </c>
      <c r="J40" s="47">
        <f t="shared" si="5"/>
        <v>25.572786138616955</v>
      </c>
      <c r="K40" s="48">
        <f t="shared" si="6"/>
        <v>87.627213861383041</v>
      </c>
    </row>
    <row r="41" spans="3:11" x14ac:dyDescent="0.2">
      <c r="C41" s="46">
        <v>154</v>
      </c>
      <c r="D41" s="46">
        <v>146</v>
      </c>
      <c r="H41" s="47">
        <f t="shared" si="7"/>
        <v>60</v>
      </c>
      <c r="I41" s="47">
        <f t="shared" si="8"/>
        <v>32.882822263303375</v>
      </c>
      <c r="J41" s="47">
        <f t="shared" si="5"/>
        <v>27.117177736696625</v>
      </c>
      <c r="K41" s="48">
        <f t="shared" si="6"/>
        <v>92.882822263303382</v>
      </c>
    </row>
    <row r="42" spans="3:11" x14ac:dyDescent="0.2">
      <c r="C42" s="46">
        <v>170</v>
      </c>
      <c r="D42" s="46">
        <v>164</v>
      </c>
      <c r="H42" s="47">
        <f t="shared" si="7"/>
        <v>66.8</v>
      </c>
      <c r="I42" s="47">
        <f t="shared" si="8"/>
        <v>36.597704846069242</v>
      </c>
      <c r="J42" s="47">
        <f t="shared" si="5"/>
        <v>30.202295153930756</v>
      </c>
      <c r="K42" s="48">
        <f t="shared" si="6"/>
        <v>103.39770484606925</v>
      </c>
    </row>
    <row r="43" spans="3:11" x14ac:dyDescent="0.2">
      <c r="C43" s="46">
        <v>178</v>
      </c>
      <c r="D43" s="46">
        <v>173</v>
      </c>
      <c r="H43" s="47">
        <f t="shared" si="7"/>
        <v>70.2</v>
      </c>
      <c r="I43" s="47">
        <f t="shared" si="8"/>
        <v>38.45662491691126</v>
      </c>
      <c r="J43" s="47">
        <f t="shared" si="5"/>
        <v>31.743375083088743</v>
      </c>
      <c r="K43" s="48">
        <f t="shared" si="6"/>
        <v>108.65662491691126</v>
      </c>
    </row>
    <row r="44" spans="3:11" x14ac:dyDescent="0.2">
      <c r="C44" s="46">
        <v>177</v>
      </c>
      <c r="D44" s="46">
        <v>203</v>
      </c>
      <c r="H44" s="47">
        <f t="shared" si="7"/>
        <v>76</v>
      </c>
      <c r="I44" s="47">
        <f t="shared" si="8"/>
        <v>41.788993766301672</v>
      </c>
      <c r="J44" s="47">
        <f t="shared" si="5"/>
        <v>34.211006233698328</v>
      </c>
      <c r="K44" s="48">
        <f t="shared" si="6"/>
        <v>117.78899376630167</v>
      </c>
    </row>
    <row r="45" spans="3:11" x14ac:dyDescent="0.2">
      <c r="C45" s="46">
        <v>191</v>
      </c>
      <c r="D45" s="46">
        <v>208</v>
      </c>
      <c r="H45" s="47">
        <f t="shared" si="7"/>
        <v>79.8</v>
      </c>
      <c r="I45" s="47">
        <f t="shared" si="8"/>
        <v>43.774330377516911</v>
      </c>
      <c r="J45" s="47">
        <f t="shared" si="5"/>
        <v>36.025669622483086</v>
      </c>
      <c r="K45" s="48">
        <f t="shared" si="6"/>
        <v>123.5743303775169</v>
      </c>
    </row>
    <row r="46" spans="3:11" x14ac:dyDescent="0.2">
      <c r="C46" s="46">
        <v>195</v>
      </c>
      <c r="D46" s="46">
        <v>201</v>
      </c>
      <c r="H46" s="47">
        <f t="shared" si="7"/>
        <v>79.2</v>
      </c>
      <c r="I46" s="47">
        <f t="shared" si="8"/>
        <v>43.387924587377995</v>
      </c>
      <c r="J46" s="47">
        <f t="shared" si="5"/>
        <v>35.812075412622008</v>
      </c>
      <c r="K46" s="48">
        <f t="shared" si="6"/>
        <v>122.587924587378</v>
      </c>
    </row>
    <row r="47" spans="3:11" x14ac:dyDescent="0.2">
      <c r="C47" s="46">
        <v>207</v>
      </c>
      <c r="D47" s="46">
        <v>200</v>
      </c>
      <c r="H47" s="47">
        <f t="shared" si="7"/>
        <v>81.400000000000006</v>
      </c>
      <c r="I47" s="47">
        <f t="shared" si="8"/>
        <v>44.595605164634776</v>
      </c>
      <c r="J47" s="47">
        <f t="shared" si="5"/>
        <v>36.80439483536523</v>
      </c>
      <c r="K47" s="48">
        <f t="shared" si="6"/>
        <v>125.99560516463478</v>
      </c>
    </row>
    <row r="48" spans="3:11" x14ac:dyDescent="0.2">
      <c r="C48" s="46">
        <v>204</v>
      </c>
      <c r="D48" s="46">
        <v>196</v>
      </c>
      <c r="H48" s="47">
        <f t="shared" si="7"/>
        <v>80</v>
      </c>
      <c r="I48" s="47">
        <f t="shared" si="8"/>
        <v>43.832408101768721</v>
      </c>
      <c r="J48" s="47">
        <f t="shared" si="5"/>
        <v>36.167591898231279</v>
      </c>
      <c r="K48" s="48">
        <f t="shared" si="6"/>
        <v>123.83240810176872</v>
      </c>
    </row>
    <row r="49" spans="3:11" x14ac:dyDescent="0.2">
      <c r="C49" s="46">
        <v>202</v>
      </c>
      <c r="D49" s="46">
        <v>197</v>
      </c>
      <c r="H49" s="47">
        <f t="shared" si="7"/>
        <v>79.8</v>
      </c>
      <c r="I49" s="47">
        <f t="shared" si="8"/>
        <v>43.713979457377249</v>
      </c>
      <c r="J49" s="47">
        <f t="shared" si="5"/>
        <v>36.086020542622748</v>
      </c>
      <c r="K49" s="48">
        <f t="shared" si="6"/>
        <v>123.51397945737725</v>
      </c>
    </row>
    <row r="50" spans="3:11" x14ac:dyDescent="0.2">
      <c r="D50" s="46">
        <v>192</v>
      </c>
    </row>
    <row r="51" spans="3:11" x14ac:dyDescent="0.2">
      <c r="D51" s="46">
        <v>291</v>
      </c>
    </row>
    <row r="52" spans="3:11" x14ac:dyDescent="0.2">
      <c r="D52" s="46">
        <v>190</v>
      </c>
    </row>
    <row r="53" spans="3:11" x14ac:dyDescent="0.2">
      <c r="D53" s="46">
        <v>190</v>
      </c>
    </row>
    <row r="54" spans="3:11" x14ac:dyDescent="0.2">
      <c r="D54" s="46">
        <v>200</v>
      </c>
    </row>
  </sheetData>
  <mergeCells count="18">
    <mergeCell ref="A17:B17"/>
    <mergeCell ref="A18:B18"/>
    <mergeCell ref="A19:A27"/>
    <mergeCell ref="I1:I2"/>
    <mergeCell ref="J1:J2"/>
    <mergeCell ref="K1:K2"/>
    <mergeCell ref="A5:A13"/>
    <mergeCell ref="A15:B16"/>
    <mergeCell ref="C15:G15"/>
    <mergeCell ref="H15:H16"/>
    <mergeCell ref="I15:I16"/>
    <mergeCell ref="J15:J16"/>
    <mergeCell ref="K15:K16"/>
    <mergeCell ref="A1:B2"/>
    <mergeCell ref="C1:G1"/>
    <mergeCell ref="A3:B3"/>
    <mergeCell ref="A4:B4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1" workbookViewId="0">
      <selection activeCell="D17" sqref="D17"/>
    </sheetView>
  </sheetViews>
  <sheetFormatPr baseColWidth="10" defaultRowHeight="16" x14ac:dyDescent="0.2"/>
  <cols>
    <col min="3" max="7" width="24.1640625" bestFit="1" customWidth="1"/>
  </cols>
  <sheetData>
    <row r="1" spans="1:11" x14ac:dyDescent="0.2">
      <c r="A1" s="29"/>
      <c r="B1" s="30"/>
      <c r="C1" s="37" t="s">
        <v>0</v>
      </c>
      <c r="D1" s="36"/>
      <c r="E1" s="36"/>
      <c r="F1" s="36"/>
      <c r="G1" s="38"/>
      <c r="H1" s="1" t="s">
        <v>11</v>
      </c>
      <c r="I1" s="7" t="s">
        <v>12</v>
      </c>
      <c r="J1" s="7" t="s">
        <v>13</v>
      </c>
      <c r="K1" s="6" t="s">
        <v>14</v>
      </c>
    </row>
    <row r="2" spans="1:11" ht="17" thickBot="1" x14ac:dyDescent="0.25">
      <c r="A2" s="39"/>
      <c r="B2" s="42"/>
      <c r="C2" s="24" t="s">
        <v>38</v>
      </c>
      <c r="D2" s="24" t="s">
        <v>39</v>
      </c>
      <c r="E2" s="24" t="s">
        <v>40</v>
      </c>
      <c r="F2" s="24" t="s">
        <v>41</v>
      </c>
      <c r="G2" s="24" t="s">
        <v>42</v>
      </c>
      <c r="H2" s="3"/>
      <c r="I2" s="11"/>
      <c r="J2" s="11"/>
      <c r="K2" s="8"/>
    </row>
    <row r="3" spans="1:11" x14ac:dyDescent="0.2">
      <c r="A3" s="34" t="s">
        <v>22</v>
      </c>
      <c r="B3" s="35"/>
      <c r="C3" s="43">
        <v>2.9</v>
      </c>
      <c r="D3" s="43">
        <v>2.9</v>
      </c>
      <c r="E3" s="43">
        <v>2.6</v>
      </c>
      <c r="F3" s="43">
        <v>2.7</v>
      </c>
      <c r="G3" s="27">
        <v>2.6</v>
      </c>
      <c r="H3" s="13">
        <f>SUM(C3:G3)/5</f>
        <v>2.74</v>
      </c>
      <c r="I3" s="13">
        <f>SUM(SQRT(((C3-H3)^2)+((D3-H3)^2)+((E3-H3)^2)+((F3-H3)^2)+((G3-H3)^2))/5)</f>
        <v>6.0663003552412366E-2</v>
      </c>
      <c r="J3" s="13">
        <f>SUM(H3-I3)</f>
        <v>2.6793369964475877</v>
      </c>
      <c r="K3" s="14">
        <f>SUM(H3+I3)</f>
        <v>2.8006630035524127</v>
      </c>
    </row>
    <row r="4" spans="1:11" ht="17" thickBot="1" x14ac:dyDescent="0.25">
      <c r="A4" s="32" t="s">
        <v>8</v>
      </c>
      <c r="B4" s="33"/>
      <c r="C4" s="43">
        <v>36</v>
      </c>
      <c r="D4" s="43">
        <v>36</v>
      </c>
      <c r="E4" s="43">
        <v>36</v>
      </c>
      <c r="F4" s="43">
        <v>36</v>
      </c>
      <c r="G4" s="27">
        <v>30</v>
      </c>
      <c r="H4" s="13">
        <f>SUM(C4:G4)/5</f>
        <v>34.799999999999997</v>
      </c>
      <c r="I4" s="13">
        <f>SUM(SQRT(((C4-H4)^2)+((D4-H4)^2)+((E4-H4)^2)+((F4-H4)^2)+((G4-H4)^2))/5)</f>
        <v>1.0733126291998991</v>
      </c>
      <c r="J4" s="13">
        <f>SUM(H4-I4)</f>
        <v>33.7266873708001</v>
      </c>
      <c r="K4" s="14">
        <f>SUM(H4+I4)</f>
        <v>35.873312629199894</v>
      </c>
    </row>
    <row r="5" spans="1:11" x14ac:dyDescent="0.2">
      <c r="A5" s="29" t="s">
        <v>9</v>
      </c>
      <c r="B5" s="23" t="s">
        <v>1</v>
      </c>
      <c r="C5" s="22">
        <v>140</v>
      </c>
      <c r="D5" s="22">
        <v>112</v>
      </c>
      <c r="E5" s="22">
        <v>119</v>
      </c>
      <c r="F5" s="22">
        <v>130</v>
      </c>
      <c r="G5" s="23">
        <v>159</v>
      </c>
      <c r="H5" s="16">
        <f>SUM(C5:G5)/5</f>
        <v>132</v>
      </c>
      <c r="I5" s="16">
        <f>SUM(SQRT(((C5-H5)^2)+((D5-H5)^2)+((E5-H5)^2)+((F5-H5)^2)+((G5-H5)^2))/5)</f>
        <v>7.3918874450305312</v>
      </c>
      <c r="J5" s="16">
        <f>SUM(H5-I5)</f>
        <v>124.60811255496947</v>
      </c>
      <c r="K5" s="15">
        <f>SUM(H5+I5)</f>
        <v>139.39188744503053</v>
      </c>
    </row>
    <row r="6" spans="1:11" x14ac:dyDescent="0.2">
      <c r="A6" s="31"/>
      <c r="B6" s="27" t="s">
        <v>2</v>
      </c>
      <c r="C6" s="43">
        <v>209</v>
      </c>
      <c r="D6" s="43">
        <v>149</v>
      </c>
      <c r="E6" s="43">
        <v>175</v>
      </c>
      <c r="F6" s="43">
        <v>168</v>
      </c>
      <c r="G6" s="27">
        <v>191</v>
      </c>
      <c r="H6" s="13">
        <f t="shared" ref="H6:H13" si="0">SUM(C6:G6)/5</f>
        <v>178.4</v>
      </c>
      <c r="I6" s="13">
        <f>SUM(SQRT(((C6-H6)^2)+((D6-H6)^2)+((E6-H6)^2)+((F6-H6)^2)+((G6-H6)^2))/5)</f>
        <v>9.1196491160570421</v>
      </c>
      <c r="J6" s="13">
        <f t="shared" ref="J6:J13" si="1">SUM(H6-I6)</f>
        <v>169.28035088394296</v>
      </c>
      <c r="K6" s="14">
        <f t="shared" ref="K6:K13" si="2">SUM(H6+I6)</f>
        <v>187.51964911605705</v>
      </c>
    </row>
    <row r="7" spans="1:11" x14ac:dyDescent="0.2">
      <c r="A7" s="31"/>
      <c r="B7" s="27" t="s">
        <v>3</v>
      </c>
      <c r="C7" s="43">
        <v>250</v>
      </c>
      <c r="D7" s="43">
        <v>194</v>
      </c>
      <c r="E7" s="43">
        <v>225</v>
      </c>
      <c r="F7" s="43">
        <v>216</v>
      </c>
      <c r="G7" s="27">
        <v>250</v>
      </c>
      <c r="H7" s="13">
        <f t="shared" si="0"/>
        <v>227</v>
      </c>
      <c r="I7" s="13">
        <f>SUM(SQRT(((C7-H7)^2)+((D7-H7)^2)+((E7-H7)^2)+((F7-H7)^2)+((G7-H7)^2))/5)</f>
        <v>9.5331002302503869</v>
      </c>
      <c r="J7" s="13">
        <f t="shared" si="1"/>
        <v>217.4668997697496</v>
      </c>
      <c r="K7" s="14">
        <f t="shared" si="2"/>
        <v>236.5331002302504</v>
      </c>
    </row>
    <row r="8" spans="1:11" x14ac:dyDescent="0.2">
      <c r="A8" s="31"/>
      <c r="B8" s="27" t="s">
        <v>4</v>
      </c>
      <c r="C8" s="43">
        <v>260</v>
      </c>
      <c r="D8" s="43">
        <v>252</v>
      </c>
      <c r="E8" s="43">
        <v>279</v>
      </c>
      <c r="F8" s="43">
        <v>234</v>
      </c>
      <c r="G8" s="27">
        <v>288</v>
      </c>
      <c r="H8" s="13">
        <f t="shared" si="0"/>
        <v>262.60000000000002</v>
      </c>
      <c r="I8" s="13">
        <f>SUM(SQRT(((C8-H8)^2)+((D8-H8)^2)+((E8-H8)^2)+((F8-H8)^2)+((G8-H8)^2))/5)</f>
        <v>8.6051147580959082</v>
      </c>
      <c r="J8" s="13">
        <f t="shared" si="1"/>
        <v>253.99488524190411</v>
      </c>
      <c r="K8" s="14">
        <f t="shared" si="2"/>
        <v>271.20511475809593</v>
      </c>
    </row>
    <row r="9" spans="1:11" x14ac:dyDescent="0.2">
      <c r="A9" s="31"/>
      <c r="B9" s="27" t="s">
        <v>5</v>
      </c>
      <c r="C9" s="43">
        <v>323</v>
      </c>
      <c r="D9" s="43">
        <v>291</v>
      </c>
      <c r="E9" s="43">
        <v>316</v>
      </c>
      <c r="F9" s="43">
        <v>276</v>
      </c>
      <c r="G9" s="27">
        <v>315</v>
      </c>
      <c r="H9" s="13">
        <f t="shared" si="0"/>
        <v>304.2</v>
      </c>
      <c r="I9" s="13">
        <f>SUM(SQRT(((C9-H9)^2)+((D9-H9)^2)+((E9-H9)^2)+((F9-H9)^2)+((G9-H9)^2))/5)</f>
        <v>7.9468232646762704</v>
      </c>
      <c r="J9" s="13">
        <f t="shared" si="1"/>
        <v>296.25317673532373</v>
      </c>
      <c r="K9" s="14">
        <f t="shared" si="2"/>
        <v>312.14682326467624</v>
      </c>
    </row>
    <row r="10" spans="1:11" x14ac:dyDescent="0.2">
      <c r="A10" s="31"/>
      <c r="B10" s="27" t="s">
        <v>6</v>
      </c>
      <c r="C10" s="43">
        <v>378</v>
      </c>
      <c r="D10" s="43">
        <v>310</v>
      </c>
      <c r="E10" s="43">
        <v>342</v>
      </c>
      <c r="F10" s="43">
        <v>308</v>
      </c>
      <c r="G10" s="27" t="s">
        <v>17</v>
      </c>
      <c r="H10" s="13">
        <f>SUM(C10:F10)/4</f>
        <v>334.5</v>
      </c>
      <c r="I10" s="13">
        <f>SUM(SQRT(((C10-H10)^2)+((D10-H10)^2)+((E10-H10)^2)+((F10-H10)^2))/5)</f>
        <v>11.403508232118746</v>
      </c>
      <c r="J10" s="13">
        <f t="shared" si="1"/>
        <v>323.09649176788128</v>
      </c>
      <c r="K10" s="14">
        <f t="shared" si="2"/>
        <v>345.90350823211872</v>
      </c>
    </row>
    <row r="11" spans="1:11" x14ac:dyDescent="0.2">
      <c r="A11" s="31"/>
      <c r="B11" s="27" t="s">
        <v>7</v>
      </c>
      <c r="C11" s="43" t="s">
        <v>17</v>
      </c>
      <c r="D11" s="43" t="s">
        <v>17</v>
      </c>
      <c r="E11" s="43" t="s">
        <v>17</v>
      </c>
      <c r="F11" s="43" t="s">
        <v>17</v>
      </c>
      <c r="G11" s="27" t="s">
        <v>17</v>
      </c>
      <c r="H11" s="13">
        <f t="shared" si="0"/>
        <v>0</v>
      </c>
      <c r="I11" s="13" t="e">
        <f>SUM(SQRT(((C11-H11)^2)+((D11-H11)^2)+((E11-H11)^2)+((F11-H11)^2)+((G11-H11)^2))/5)</f>
        <v>#VALUE!</v>
      </c>
      <c r="J11" s="13" t="e">
        <f t="shared" si="1"/>
        <v>#VALUE!</v>
      </c>
      <c r="K11" s="14" t="e">
        <f t="shared" si="2"/>
        <v>#VALUE!</v>
      </c>
    </row>
    <row r="12" spans="1:11" x14ac:dyDescent="0.2">
      <c r="A12" s="31"/>
      <c r="B12" s="27" t="s">
        <v>16</v>
      </c>
      <c r="C12" s="43" t="s">
        <v>17</v>
      </c>
      <c r="D12" s="44" t="s">
        <v>17</v>
      </c>
      <c r="E12" s="43" t="s">
        <v>17</v>
      </c>
      <c r="F12" s="43" t="s">
        <v>17</v>
      </c>
      <c r="G12" s="27" t="s">
        <v>17</v>
      </c>
      <c r="H12" s="13">
        <f t="shared" si="0"/>
        <v>0</v>
      </c>
      <c r="I12" s="13" t="e">
        <f>SUM(SQRT(((C12-H12)^2)+((D12-H12)^2)+((E12-H12)^2)+((F12-H12)^2)+((G12-H12)^2))/5)</f>
        <v>#VALUE!</v>
      </c>
      <c r="J12" s="13" t="e">
        <f t="shared" si="1"/>
        <v>#VALUE!</v>
      </c>
      <c r="K12" s="14" t="e">
        <f t="shared" si="2"/>
        <v>#VALUE!</v>
      </c>
    </row>
    <row r="13" spans="1:11" ht="17" thickBot="1" x14ac:dyDescent="0.25">
      <c r="A13" s="32"/>
      <c r="B13" s="25" t="s">
        <v>20</v>
      </c>
      <c r="C13" s="24" t="s">
        <v>17</v>
      </c>
      <c r="D13" s="24" t="s">
        <v>17</v>
      </c>
      <c r="E13" s="24" t="s">
        <v>17</v>
      </c>
      <c r="F13" s="24" t="s">
        <v>17</v>
      </c>
      <c r="G13" s="25" t="s">
        <v>17</v>
      </c>
      <c r="H13" s="9">
        <f t="shared" si="0"/>
        <v>0</v>
      </c>
      <c r="I13" s="9" t="e">
        <f>SUM(SQRT(((C13-H13)^2)+((D13-H13)^2)+((E13-H13)^2)+((F13-H13)^2)+((G13-H13)^2))/5)</f>
        <v>#VALUE!</v>
      </c>
      <c r="J13" s="9" t="e">
        <f t="shared" si="1"/>
        <v>#VALUE!</v>
      </c>
      <c r="K13" s="10" t="e">
        <f t="shared" si="2"/>
        <v>#VALUE!</v>
      </c>
    </row>
    <row r="14" spans="1:11" ht="17" thickBot="1" x14ac:dyDescent="0.25"/>
    <row r="15" spans="1:11" x14ac:dyDescent="0.2">
      <c r="A15" s="29"/>
      <c r="B15" s="30"/>
      <c r="C15" s="37" t="s">
        <v>0</v>
      </c>
      <c r="D15" s="36"/>
      <c r="E15" s="36"/>
      <c r="F15" s="36"/>
      <c r="G15" s="38"/>
      <c r="H15" s="1" t="s">
        <v>11</v>
      </c>
      <c r="I15" s="7" t="s">
        <v>12</v>
      </c>
      <c r="J15" s="7" t="s">
        <v>13</v>
      </c>
      <c r="K15" s="6" t="s">
        <v>14</v>
      </c>
    </row>
    <row r="16" spans="1:11" ht="17" thickBot="1" x14ac:dyDescent="0.25">
      <c r="A16" s="39"/>
      <c r="B16" s="42"/>
      <c r="C16" s="24" t="s">
        <v>43</v>
      </c>
      <c r="D16" s="24" t="s">
        <v>75</v>
      </c>
      <c r="E16" s="24"/>
      <c r="F16" s="24"/>
      <c r="G16" s="24"/>
      <c r="H16" s="3"/>
      <c r="I16" s="11"/>
      <c r="J16" s="11"/>
      <c r="K16" s="8"/>
    </row>
    <row r="17" spans="1:11" x14ac:dyDescent="0.2">
      <c r="A17" s="34" t="s">
        <v>22</v>
      </c>
      <c r="B17" s="35"/>
      <c r="C17" s="43">
        <v>4</v>
      </c>
      <c r="D17" s="43">
        <v>2.7</v>
      </c>
      <c r="E17" s="43"/>
      <c r="F17" s="43"/>
      <c r="G17" s="27"/>
      <c r="H17" s="13">
        <f>SUM(C17:G17)/5</f>
        <v>1.34</v>
      </c>
      <c r="I17" s="13">
        <f>SUM(SQRT(((C17-H17)^2)+((D17-H17)^2)+((E17-H17)^2)+((F17-H17)^2)+((G17-H17)^2))/5)</f>
        <v>0.75662408103363987</v>
      </c>
      <c r="J17" s="13">
        <f>SUM(H17-I17)</f>
        <v>0.58337591896636021</v>
      </c>
      <c r="K17" s="14">
        <f>SUM(H17+I17)</f>
        <v>2.0966240810336401</v>
      </c>
    </row>
    <row r="18" spans="1:11" ht="17" thickBot="1" x14ac:dyDescent="0.25">
      <c r="A18" s="32" t="s">
        <v>8</v>
      </c>
      <c r="B18" s="33"/>
      <c r="C18" s="43">
        <v>29</v>
      </c>
      <c r="D18" s="43">
        <v>27</v>
      </c>
      <c r="E18" s="43"/>
      <c r="F18" s="43"/>
      <c r="G18" s="27"/>
      <c r="H18" s="13">
        <f>SUM(C18:G18)/5</f>
        <v>11.2</v>
      </c>
      <c r="I18" s="13">
        <f>SUM(SQRT(((C18-H18)^2)+((D18-H18)^2)+((E18-H18)^2)+((F18-H18)^2)+((G18-H18)^2))/5)</f>
        <v>6.1410096889680927</v>
      </c>
      <c r="J18" s="13">
        <f>SUM(H18-I18)</f>
        <v>5.0589903110319066</v>
      </c>
      <c r="K18" s="14">
        <f>SUM(H18+I18)</f>
        <v>17.341009688968093</v>
      </c>
    </row>
    <row r="19" spans="1:11" x14ac:dyDescent="0.2">
      <c r="A19" s="29" t="s">
        <v>9</v>
      </c>
      <c r="B19" s="23" t="s">
        <v>1</v>
      </c>
      <c r="C19" s="22">
        <v>87</v>
      </c>
      <c r="D19" s="22">
        <v>46</v>
      </c>
      <c r="E19" s="22"/>
      <c r="F19" s="22"/>
      <c r="G19" s="23"/>
      <c r="H19" s="16">
        <f>SUM(C19:G19)/5</f>
        <v>26.6</v>
      </c>
      <c r="I19" s="16">
        <f>SUM(SQRT(((C19-H19)^2)+((D19-H19)^2)+((E19-H19)^2)+((F19-H19)^2)+((G19-H19)^2))/5)</f>
        <v>15.68081630528207</v>
      </c>
      <c r="J19" s="16">
        <f>SUM(H19-I19)</f>
        <v>10.919183694717931</v>
      </c>
      <c r="K19" s="15">
        <f>SUM(H19+I19)</f>
        <v>42.280816305282073</v>
      </c>
    </row>
    <row r="20" spans="1:11" x14ac:dyDescent="0.2">
      <c r="A20" s="31"/>
      <c r="B20" s="27" t="s">
        <v>2</v>
      </c>
      <c r="C20" s="43">
        <v>104</v>
      </c>
      <c r="D20" s="43">
        <v>70</v>
      </c>
      <c r="E20" s="43"/>
      <c r="F20" s="43"/>
      <c r="G20" s="27"/>
      <c r="H20" s="13">
        <f t="shared" ref="H20:H23" si="3">SUM(C20:G20)/5</f>
        <v>34.799999999999997</v>
      </c>
      <c r="I20" s="13">
        <f>SUM(SQRT(((C20-H20)^2)+((D20-H20)^2)+((E20-H20)^2)+((F20-H20)^2)+((G20-H20)^2))/5)</f>
        <v>19.65787374056513</v>
      </c>
      <c r="J20" s="13">
        <f t="shared" ref="J20:J47" si="4">SUM(H20-I20)</f>
        <v>15.142126259434868</v>
      </c>
      <c r="K20" s="14">
        <f t="shared" ref="K20:K47" si="5">SUM(H20+I20)</f>
        <v>54.457873740565127</v>
      </c>
    </row>
    <row r="21" spans="1:11" x14ac:dyDescent="0.2">
      <c r="A21" s="31"/>
      <c r="B21" s="27" t="s">
        <v>3</v>
      </c>
      <c r="C21" s="43">
        <v>115</v>
      </c>
      <c r="D21" s="43">
        <v>89</v>
      </c>
      <c r="E21" s="43"/>
      <c r="F21" s="43"/>
      <c r="G21" s="27"/>
      <c r="H21" s="13">
        <f t="shared" si="3"/>
        <v>40.799999999999997</v>
      </c>
      <c r="I21" s="13">
        <f>SUM(SQRT(((C21-H21)^2)+((D21-H21)^2)+((E21-H21)^2)+((F21-H21)^2)+((G21-H21)^2))/5)</f>
        <v>22.647560575037655</v>
      </c>
      <c r="J21" s="13">
        <f t="shared" si="4"/>
        <v>18.152439424962342</v>
      </c>
      <c r="K21" s="14">
        <f t="shared" si="5"/>
        <v>63.447560575037656</v>
      </c>
    </row>
    <row r="22" spans="1:11" x14ac:dyDescent="0.2">
      <c r="A22" s="31"/>
      <c r="B22" s="27" t="s">
        <v>4</v>
      </c>
      <c r="C22" s="43">
        <v>131</v>
      </c>
      <c r="D22" s="43">
        <v>100</v>
      </c>
      <c r="E22" s="43"/>
      <c r="F22" s="43"/>
      <c r="G22" s="27"/>
      <c r="H22" s="13">
        <f t="shared" si="3"/>
        <v>46.2</v>
      </c>
      <c r="I22" s="13">
        <f>SUM(SQRT(((C22-H22)^2)+((D22-H22)^2)+((E22-H22)^2)+((F22-H22)^2)+((G22-H22)^2))/5)</f>
        <v>25.681744489033452</v>
      </c>
      <c r="J22" s="13">
        <f t="shared" si="4"/>
        <v>20.518255510966551</v>
      </c>
      <c r="K22" s="14">
        <f t="shared" si="5"/>
        <v>71.881744489033451</v>
      </c>
    </row>
    <row r="23" spans="1:11" x14ac:dyDescent="0.2">
      <c r="A23" s="31"/>
      <c r="B23" s="27" t="s">
        <v>5</v>
      </c>
      <c r="C23" s="43">
        <v>140</v>
      </c>
      <c r="D23" s="43">
        <v>116</v>
      </c>
      <c r="E23" s="43"/>
      <c r="F23" s="43"/>
      <c r="G23" s="27"/>
      <c r="H23" s="13">
        <f t="shared" si="3"/>
        <v>51.2</v>
      </c>
      <c r="I23" s="13">
        <f>SUM(SQRT(((C23-H23)^2)+((D23-H23)^2)+((E23-H23)^2)+((F23-H23)^2)+((G23-H23)^2))/5)</f>
        <v>28.248044180084399</v>
      </c>
      <c r="J23" s="13">
        <f t="shared" si="4"/>
        <v>22.951955819915604</v>
      </c>
      <c r="K23" s="14">
        <f t="shared" si="5"/>
        <v>79.448044180084395</v>
      </c>
    </row>
    <row r="24" spans="1:11" x14ac:dyDescent="0.2">
      <c r="A24" s="31"/>
      <c r="B24" s="27" t="s">
        <v>6</v>
      </c>
      <c r="C24" s="43">
        <v>152</v>
      </c>
      <c r="D24" s="43">
        <v>126</v>
      </c>
      <c r="E24" s="43"/>
      <c r="F24" s="43"/>
      <c r="G24" s="27"/>
      <c r="H24" s="13">
        <f>SUM(C24:G24)/5</f>
        <v>55.6</v>
      </c>
      <c r="I24" s="13">
        <f>SUM(SQRT(((C24-H24)^2)+((D24-H24)^2)+((E24-H24)^2)+((F24-H24)^2)+((G24-H24)^2))/5)</f>
        <v>30.674549711446463</v>
      </c>
      <c r="J24" s="13">
        <f t="shared" si="4"/>
        <v>24.925450288553538</v>
      </c>
      <c r="K24" s="14">
        <f t="shared" si="5"/>
        <v>86.274549711446468</v>
      </c>
    </row>
    <row r="25" spans="1:11" x14ac:dyDescent="0.2">
      <c r="A25" s="31"/>
      <c r="B25" s="27" t="s">
        <v>7</v>
      </c>
      <c r="C25" s="43">
        <v>160</v>
      </c>
      <c r="D25" s="43">
        <v>133</v>
      </c>
      <c r="E25" s="43"/>
      <c r="F25" s="43"/>
      <c r="G25" s="27"/>
      <c r="H25" s="13">
        <f>SUM((C25):(E25):(G25))/3</f>
        <v>97.666666666666671</v>
      </c>
      <c r="I25" s="13">
        <f>SUM(SQRT(((C25-H25)^2)+((E25-H25)^2)+((G25-H25)^2))/3)</f>
        <v>50.511824798203882</v>
      </c>
      <c r="J25" s="13">
        <f t="shared" si="4"/>
        <v>47.154841868462789</v>
      </c>
      <c r="K25" s="14">
        <f t="shared" si="5"/>
        <v>148.17849146487055</v>
      </c>
    </row>
    <row r="26" spans="1:11" x14ac:dyDescent="0.2">
      <c r="A26" s="31"/>
      <c r="B26" s="27" t="s">
        <v>16</v>
      </c>
      <c r="C26" s="43">
        <v>162</v>
      </c>
      <c r="D26" s="44">
        <v>148</v>
      </c>
      <c r="E26" s="43"/>
      <c r="F26" s="43"/>
      <c r="G26" s="27"/>
      <c r="H26" s="13">
        <f t="shared" ref="H26:H47" si="6">SUM(C26:G26)/5</f>
        <v>62</v>
      </c>
      <c r="I26" s="13">
        <f t="shared" ref="I26:I47" si="7">SUM(SQRT(((C26-H26)^2)+((D26-H26)^2)+((E26-H26)^2)+((F26-H26)^2)+((G26-H26)^2))/5)</f>
        <v>34.016466600750881</v>
      </c>
      <c r="J26" s="13">
        <f t="shared" si="4"/>
        <v>27.983533399249119</v>
      </c>
      <c r="K26" s="14">
        <f t="shared" si="5"/>
        <v>96.016466600750874</v>
      </c>
    </row>
    <row r="27" spans="1:11" ht="17" thickBot="1" x14ac:dyDescent="0.25">
      <c r="A27" s="32"/>
      <c r="B27" s="25" t="s">
        <v>20</v>
      </c>
      <c r="C27" s="24">
        <v>163</v>
      </c>
      <c r="D27" s="24">
        <v>161</v>
      </c>
      <c r="E27" s="24"/>
      <c r="F27" s="24"/>
      <c r="G27" s="25"/>
      <c r="H27" s="9">
        <f t="shared" si="6"/>
        <v>64.8</v>
      </c>
      <c r="I27" s="9">
        <f t="shared" si="7"/>
        <v>35.493548709589462</v>
      </c>
      <c r="J27" s="9">
        <f t="shared" si="4"/>
        <v>29.306451290410536</v>
      </c>
      <c r="K27" s="10">
        <f t="shared" si="5"/>
        <v>100.29354870958946</v>
      </c>
    </row>
    <row r="28" spans="1:11" x14ac:dyDescent="0.2">
      <c r="C28" s="46">
        <v>167</v>
      </c>
      <c r="D28" s="46">
        <v>163</v>
      </c>
      <c r="H28" s="47">
        <f t="shared" si="6"/>
        <v>66</v>
      </c>
      <c r="I28" s="47">
        <f t="shared" si="7"/>
        <v>36.154114565288417</v>
      </c>
      <c r="J28" s="47">
        <f t="shared" si="4"/>
        <v>29.845885434711583</v>
      </c>
      <c r="K28" s="48">
        <f t="shared" si="5"/>
        <v>102.15411456528841</v>
      </c>
    </row>
    <row r="29" spans="1:11" x14ac:dyDescent="0.2">
      <c r="C29" s="46">
        <v>169</v>
      </c>
      <c r="D29" s="46">
        <v>166</v>
      </c>
      <c r="H29" s="47">
        <f t="shared" si="6"/>
        <v>67</v>
      </c>
      <c r="I29" s="47">
        <f t="shared" si="7"/>
        <v>36.699863759965105</v>
      </c>
      <c r="J29" s="47">
        <f t="shared" si="4"/>
        <v>30.300136240034895</v>
      </c>
      <c r="K29" s="48">
        <f t="shared" si="5"/>
        <v>103.6998637599651</v>
      </c>
    </row>
    <row r="30" spans="1:11" x14ac:dyDescent="0.2">
      <c r="C30" s="46">
        <v>178</v>
      </c>
      <c r="D30" s="46">
        <v>175</v>
      </c>
      <c r="H30" s="47">
        <f t="shared" si="6"/>
        <v>70.599999999999994</v>
      </c>
      <c r="I30" s="47">
        <f t="shared" si="7"/>
        <v>38.671539922790764</v>
      </c>
      <c r="J30" s="47">
        <f t="shared" si="4"/>
        <v>31.92846007720923</v>
      </c>
      <c r="K30" s="48">
        <f t="shared" si="5"/>
        <v>109.27153992279077</v>
      </c>
    </row>
    <row r="31" spans="1:11" x14ac:dyDescent="0.2">
      <c r="C31" s="46">
        <v>180</v>
      </c>
      <c r="D31" s="46">
        <v>173</v>
      </c>
      <c r="H31" s="47">
        <f t="shared" si="6"/>
        <v>70.599999999999994</v>
      </c>
      <c r="I31" s="47">
        <f t="shared" si="7"/>
        <v>38.68188206382932</v>
      </c>
      <c r="J31" s="47">
        <f t="shared" si="4"/>
        <v>31.918117936170674</v>
      </c>
      <c r="K31" s="48">
        <f t="shared" si="5"/>
        <v>109.28188206382931</v>
      </c>
    </row>
    <row r="32" spans="1:11" x14ac:dyDescent="0.2">
      <c r="C32" s="46">
        <v>176</v>
      </c>
      <c r="D32" s="46">
        <v>173</v>
      </c>
      <c r="H32" s="47">
        <f t="shared" si="6"/>
        <v>69.8</v>
      </c>
      <c r="I32" s="47">
        <f t="shared" si="7"/>
        <v>38.233388549800296</v>
      </c>
      <c r="J32" s="47">
        <f t="shared" si="4"/>
        <v>31.566611450199701</v>
      </c>
      <c r="K32" s="48">
        <f t="shared" si="5"/>
        <v>108.03338854980029</v>
      </c>
    </row>
    <row r="33" spans="3:11" x14ac:dyDescent="0.2">
      <c r="C33" s="46">
        <v>183</v>
      </c>
      <c r="D33" s="46">
        <v>177</v>
      </c>
      <c r="H33" s="47">
        <f t="shared" si="6"/>
        <v>72</v>
      </c>
      <c r="I33" s="47">
        <f t="shared" si="7"/>
        <v>39.445151793344642</v>
      </c>
      <c r="J33" s="47">
        <f t="shared" si="4"/>
        <v>32.554848206655358</v>
      </c>
      <c r="K33" s="48">
        <f t="shared" si="5"/>
        <v>111.44515179334465</v>
      </c>
    </row>
    <row r="34" spans="3:11" x14ac:dyDescent="0.2">
      <c r="C34" s="46">
        <v>178</v>
      </c>
      <c r="D34" s="46">
        <v>181</v>
      </c>
      <c r="H34" s="47">
        <f t="shared" si="6"/>
        <v>71.8</v>
      </c>
      <c r="I34" s="47">
        <f t="shared" si="7"/>
        <v>39.32876809664905</v>
      </c>
      <c r="J34" s="47">
        <f t="shared" si="4"/>
        <v>32.471231903350947</v>
      </c>
      <c r="K34" s="48">
        <f t="shared" si="5"/>
        <v>111.12876809664905</v>
      </c>
    </row>
    <row r="35" spans="3:11" x14ac:dyDescent="0.2">
      <c r="C35" s="46">
        <v>178</v>
      </c>
      <c r="D35" s="46">
        <v>190</v>
      </c>
      <c r="H35" s="47">
        <f t="shared" si="6"/>
        <v>73.599999999999994</v>
      </c>
      <c r="I35" s="47">
        <f t="shared" si="7"/>
        <v>40.348085456437708</v>
      </c>
      <c r="J35" s="47">
        <f t="shared" si="4"/>
        <v>33.251914543562286</v>
      </c>
      <c r="K35" s="48">
        <f t="shared" si="5"/>
        <v>113.9480854564377</v>
      </c>
    </row>
    <row r="36" spans="3:11" x14ac:dyDescent="0.2">
      <c r="C36" s="46">
        <v>186</v>
      </c>
      <c r="D36" s="46">
        <v>185</v>
      </c>
      <c r="H36" s="47">
        <f t="shared" si="6"/>
        <v>74.2</v>
      </c>
      <c r="I36" s="47">
        <f t="shared" si="7"/>
        <v>40.641259822992694</v>
      </c>
      <c r="J36" s="47">
        <f t="shared" si="4"/>
        <v>33.558740177007309</v>
      </c>
      <c r="K36" s="48">
        <f t="shared" si="5"/>
        <v>114.8412598229927</v>
      </c>
    </row>
    <row r="37" spans="3:11" x14ac:dyDescent="0.2">
      <c r="C37" s="46">
        <v>200</v>
      </c>
      <c r="D37" s="46">
        <v>197</v>
      </c>
      <c r="H37" s="47">
        <f t="shared" si="6"/>
        <v>79.400000000000006</v>
      </c>
      <c r="I37" s="47">
        <f t="shared" si="7"/>
        <v>43.49124049736912</v>
      </c>
      <c r="J37" s="47">
        <f t="shared" si="4"/>
        <v>35.908759502630886</v>
      </c>
      <c r="K37" s="48">
        <f t="shared" si="5"/>
        <v>122.89124049736913</v>
      </c>
    </row>
    <row r="38" spans="3:11" x14ac:dyDescent="0.2">
      <c r="C38" s="46">
        <v>212</v>
      </c>
      <c r="D38" s="46">
        <v>199</v>
      </c>
      <c r="H38" s="47">
        <f t="shared" si="6"/>
        <v>82.2</v>
      </c>
      <c r="I38" s="47">
        <f t="shared" si="7"/>
        <v>45.06031513427309</v>
      </c>
      <c r="J38" s="47">
        <f t="shared" si="4"/>
        <v>37.139684865726913</v>
      </c>
      <c r="K38" s="48">
        <f t="shared" si="5"/>
        <v>127.2603151342731</v>
      </c>
    </row>
    <row r="39" spans="3:11" x14ac:dyDescent="0.2">
      <c r="C39" s="46">
        <v>215</v>
      </c>
      <c r="D39" s="46">
        <v>205</v>
      </c>
      <c r="H39" s="47">
        <f t="shared" si="6"/>
        <v>84</v>
      </c>
      <c r="I39" s="47">
        <f t="shared" si="7"/>
        <v>46.030424721047275</v>
      </c>
      <c r="J39" s="47">
        <f t="shared" si="4"/>
        <v>37.969575278952725</v>
      </c>
      <c r="K39" s="48">
        <f t="shared" si="5"/>
        <v>130.03042472104727</v>
      </c>
    </row>
    <row r="40" spans="3:11" x14ac:dyDescent="0.2">
      <c r="C40" s="46">
        <v>219</v>
      </c>
      <c r="D40" s="46">
        <v>219</v>
      </c>
      <c r="H40" s="47">
        <f t="shared" si="6"/>
        <v>87.6</v>
      </c>
      <c r="I40" s="47">
        <f t="shared" si="7"/>
        <v>47.980496037452561</v>
      </c>
      <c r="J40" s="47">
        <f t="shared" si="4"/>
        <v>39.619503962547434</v>
      </c>
      <c r="K40" s="48">
        <f t="shared" si="5"/>
        <v>135.58049603745255</v>
      </c>
    </row>
    <row r="41" spans="3:11" x14ac:dyDescent="0.2">
      <c r="C41" s="46">
        <v>229</v>
      </c>
      <c r="D41" s="46">
        <v>227</v>
      </c>
      <c r="H41" s="47">
        <f t="shared" si="6"/>
        <v>91.2</v>
      </c>
      <c r="I41" s="47">
        <f t="shared" si="7"/>
        <v>49.953098002025868</v>
      </c>
      <c r="J41" s="47">
        <f t="shared" si="4"/>
        <v>41.246901997974135</v>
      </c>
      <c r="K41" s="48">
        <f t="shared" si="5"/>
        <v>141.15309800202587</v>
      </c>
    </row>
    <row r="42" spans="3:11" x14ac:dyDescent="0.2">
      <c r="C42" s="46">
        <v>236</v>
      </c>
      <c r="D42" s="46">
        <v>228</v>
      </c>
      <c r="H42" s="47">
        <f t="shared" si="6"/>
        <v>92.8</v>
      </c>
      <c r="I42" s="47">
        <f t="shared" si="7"/>
        <v>50.841243100459295</v>
      </c>
      <c r="J42" s="47">
        <f t="shared" si="4"/>
        <v>41.958756899540703</v>
      </c>
      <c r="K42" s="48">
        <f t="shared" si="5"/>
        <v>143.64124310045929</v>
      </c>
    </row>
    <row r="43" spans="3:11" x14ac:dyDescent="0.2">
      <c r="C43" s="46">
        <v>246</v>
      </c>
      <c r="D43" s="46">
        <v>250</v>
      </c>
      <c r="H43" s="47">
        <f t="shared" si="6"/>
        <v>99.2</v>
      </c>
      <c r="I43" s="47">
        <f t="shared" si="7"/>
        <v>54.337022369651436</v>
      </c>
      <c r="J43" s="47">
        <f t="shared" si="4"/>
        <v>44.862977630348567</v>
      </c>
      <c r="K43" s="48">
        <f t="shared" si="5"/>
        <v>153.53702236965142</v>
      </c>
    </row>
    <row r="44" spans="3:11" x14ac:dyDescent="0.2">
      <c r="C44" s="46">
        <v>270</v>
      </c>
      <c r="D44" s="46">
        <v>263</v>
      </c>
      <c r="H44" s="47">
        <f t="shared" si="6"/>
        <v>106.6</v>
      </c>
      <c r="I44" s="47">
        <f t="shared" si="7"/>
        <v>58.395616273826576</v>
      </c>
      <c r="J44" s="47">
        <f t="shared" si="4"/>
        <v>48.204383726173418</v>
      </c>
      <c r="K44" s="48">
        <f t="shared" si="5"/>
        <v>164.99561627382656</v>
      </c>
    </row>
    <row r="45" spans="3:11" x14ac:dyDescent="0.2">
      <c r="C45" s="46">
        <v>276</v>
      </c>
      <c r="D45" s="46">
        <v>259</v>
      </c>
      <c r="H45" s="47">
        <f t="shared" si="6"/>
        <v>107</v>
      </c>
      <c r="I45" s="47">
        <f t="shared" si="7"/>
        <v>58.655605017764501</v>
      </c>
      <c r="J45" s="47">
        <f t="shared" si="4"/>
        <v>48.344394982235499</v>
      </c>
      <c r="K45" s="48">
        <f t="shared" si="5"/>
        <v>165.65560501776451</v>
      </c>
    </row>
    <row r="46" spans="3:11" x14ac:dyDescent="0.2">
      <c r="C46" s="46">
        <v>270</v>
      </c>
      <c r="D46" t="s">
        <v>17</v>
      </c>
      <c r="H46" s="47">
        <f t="shared" si="6"/>
        <v>54</v>
      </c>
      <c r="I46" s="47" t="e">
        <f t="shared" si="7"/>
        <v>#VALUE!</v>
      </c>
      <c r="J46" s="47" t="e">
        <f t="shared" si="4"/>
        <v>#VALUE!</v>
      </c>
      <c r="K46" s="48" t="e">
        <f t="shared" si="5"/>
        <v>#VALUE!</v>
      </c>
    </row>
    <row r="47" spans="3:11" x14ac:dyDescent="0.2">
      <c r="C47" s="46">
        <v>274</v>
      </c>
      <c r="D47" t="s">
        <v>17</v>
      </c>
      <c r="H47" s="47">
        <f t="shared" si="6"/>
        <v>54.8</v>
      </c>
      <c r="I47" s="47" t="e">
        <f>SUM(SQRT(((C47-H47)^2)+((D47-H47)^2)+((E47-H47)^2)+((F47-H47)^2)+((G47-H47)^2))/5)</f>
        <v>#VALUE!</v>
      </c>
      <c r="J47" s="47" t="e">
        <f t="shared" si="4"/>
        <v>#VALUE!</v>
      </c>
      <c r="K47" s="48" t="e">
        <f t="shared" si="5"/>
        <v>#VALUE!</v>
      </c>
    </row>
  </sheetData>
  <mergeCells count="18">
    <mergeCell ref="A19:A27"/>
    <mergeCell ref="A15:B16"/>
    <mergeCell ref="C15:G15"/>
    <mergeCell ref="H15:H16"/>
    <mergeCell ref="I15:I16"/>
    <mergeCell ref="J15:J16"/>
    <mergeCell ref="A17:B17"/>
    <mergeCell ref="I1:I2"/>
    <mergeCell ref="J1:J2"/>
    <mergeCell ref="K1:K2"/>
    <mergeCell ref="A5:A13"/>
    <mergeCell ref="K15:K16"/>
    <mergeCell ref="A18:B18"/>
    <mergeCell ref="A1:B2"/>
    <mergeCell ref="C1:G1"/>
    <mergeCell ref="A3:B3"/>
    <mergeCell ref="A4:B4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5" sqref="F15"/>
    </sheetView>
  </sheetViews>
  <sheetFormatPr baseColWidth="10" defaultRowHeight="16" x14ac:dyDescent="0.2"/>
  <sheetData>
    <row r="1" spans="1:11" x14ac:dyDescent="0.2">
      <c r="A1" s="29"/>
      <c r="B1" s="30"/>
      <c r="C1" s="37" t="s">
        <v>0</v>
      </c>
      <c r="D1" s="36"/>
      <c r="E1" s="36"/>
      <c r="F1" s="36"/>
      <c r="G1" s="38"/>
      <c r="H1" s="1" t="s">
        <v>11</v>
      </c>
      <c r="I1" s="7" t="s">
        <v>12</v>
      </c>
      <c r="J1" s="7" t="s">
        <v>13</v>
      </c>
      <c r="K1" s="6" t="s">
        <v>14</v>
      </c>
    </row>
    <row r="2" spans="1:11" ht="17" thickBot="1" x14ac:dyDescent="0.25">
      <c r="A2" s="39"/>
      <c r="B2" s="42"/>
      <c r="C2" s="24" t="s">
        <v>38</v>
      </c>
      <c r="D2" s="24" t="s">
        <v>39</v>
      </c>
      <c r="E2" s="24" t="s">
        <v>40</v>
      </c>
      <c r="F2" s="24" t="s">
        <v>41</v>
      </c>
      <c r="G2" s="24" t="s">
        <v>42</v>
      </c>
      <c r="H2" s="3"/>
      <c r="I2" s="11"/>
      <c r="J2" s="11"/>
      <c r="K2" s="8"/>
    </row>
    <row r="3" spans="1:11" x14ac:dyDescent="0.2">
      <c r="A3" s="34" t="s">
        <v>22</v>
      </c>
      <c r="B3" s="35"/>
      <c r="C3" s="43">
        <v>2.9</v>
      </c>
      <c r="D3" s="43">
        <v>2.9</v>
      </c>
      <c r="E3" s="43">
        <v>2.6</v>
      </c>
      <c r="F3" s="43">
        <v>2.7</v>
      </c>
      <c r="G3" s="27">
        <v>2.6</v>
      </c>
      <c r="H3" s="13">
        <f>SUM(C3:G3)/5</f>
        <v>2.74</v>
      </c>
      <c r="I3" s="13">
        <f>SUM(SQRT(((C3-H3)^2)+((D3-H3)^2)+((E3-H3)^2)+((F3-H3)^2)+((G3-H3)^2))/5)</f>
        <v>6.0663003552412366E-2</v>
      </c>
      <c r="J3" s="13">
        <f>SUM(H3-I3)</f>
        <v>2.6793369964475877</v>
      </c>
      <c r="K3" s="14">
        <f>SUM(H3+I3)</f>
        <v>2.8006630035524127</v>
      </c>
    </row>
    <row r="4" spans="1:11" ht="17" thickBot="1" x14ac:dyDescent="0.25">
      <c r="A4" s="32" t="s">
        <v>8</v>
      </c>
      <c r="B4" s="33"/>
      <c r="C4" s="43">
        <v>36</v>
      </c>
      <c r="D4" s="43">
        <v>36</v>
      </c>
      <c r="E4" s="43">
        <v>36</v>
      </c>
      <c r="F4" s="43">
        <v>36</v>
      </c>
      <c r="G4" s="27">
        <v>30</v>
      </c>
      <c r="H4" s="13">
        <f>SUM(C4:G4)/5</f>
        <v>34.799999999999997</v>
      </c>
      <c r="I4" s="13">
        <f>SUM(SQRT(((C4-H4)^2)+((D4-H4)^2)+((E4-H4)^2)+((F4-H4)^2)+((G4-H4)^2))/5)</f>
        <v>1.0733126291998991</v>
      </c>
      <c r="J4" s="13">
        <f>SUM(H4-I4)</f>
        <v>33.7266873708001</v>
      </c>
      <c r="K4" s="14">
        <f>SUM(H4+I4)</f>
        <v>35.873312629199894</v>
      </c>
    </row>
    <row r="5" spans="1:11" x14ac:dyDescent="0.2">
      <c r="A5" s="29" t="s">
        <v>9</v>
      </c>
      <c r="B5" s="23" t="s">
        <v>1</v>
      </c>
      <c r="C5" s="22">
        <v>140</v>
      </c>
      <c r="D5" s="22">
        <v>112</v>
      </c>
      <c r="E5" s="22">
        <v>119</v>
      </c>
      <c r="F5" s="22">
        <v>130</v>
      </c>
      <c r="G5" s="23">
        <v>159</v>
      </c>
      <c r="H5" s="16">
        <f>SUM(C5:G5)/5</f>
        <v>132</v>
      </c>
      <c r="I5" s="16">
        <f>SUM(SQRT(((C5-H5)^2)+((D5-H5)^2)+((E5-H5)^2)+((F5-H5)^2)+((G5-H5)^2))/5)</f>
        <v>7.3918874450305312</v>
      </c>
      <c r="J5" s="16">
        <f>SUM(H5-I5)</f>
        <v>124.60811255496947</v>
      </c>
      <c r="K5" s="15">
        <f>SUM(H5+I5)</f>
        <v>139.39188744503053</v>
      </c>
    </row>
    <row r="6" spans="1:11" x14ac:dyDescent="0.2">
      <c r="A6" s="31"/>
      <c r="B6" s="27" t="s">
        <v>2</v>
      </c>
      <c r="C6" s="43">
        <v>209</v>
      </c>
      <c r="D6" s="43">
        <v>149</v>
      </c>
      <c r="E6" s="43">
        <v>175</v>
      </c>
      <c r="F6" s="43">
        <v>168</v>
      </c>
      <c r="G6" s="27">
        <v>191</v>
      </c>
      <c r="H6" s="13">
        <f t="shared" ref="H6:H13" si="0">SUM(C6:G6)/5</f>
        <v>178.4</v>
      </c>
      <c r="I6" s="13">
        <f>SUM(SQRT(((C6-H6)^2)+((D6-H6)^2)+((E6-H6)^2)+((F6-H6)^2)+((G6-H6)^2))/5)</f>
        <v>9.1196491160570421</v>
      </c>
      <c r="J6" s="13">
        <f t="shared" ref="J6:J13" si="1">SUM(H6-I6)</f>
        <v>169.28035088394296</v>
      </c>
      <c r="K6" s="14">
        <f t="shared" ref="K6:K13" si="2">SUM(H6+I6)</f>
        <v>187.51964911605705</v>
      </c>
    </row>
    <row r="7" spans="1:11" x14ac:dyDescent="0.2">
      <c r="A7" s="31"/>
      <c r="B7" s="27" t="s">
        <v>3</v>
      </c>
      <c r="C7" s="43">
        <v>250</v>
      </c>
      <c r="D7" s="43">
        <v>194</v>
      </c>
      <c r="E7" s="43">
        <v>225</v>
      </c>
      <c r="F7" s="43">
        <v>216</v>
      </c>
      <c r="G7" s="27">
        <v>250</v>
      </c>
      <c r="H7" s="13">
        <f t="shared" si="0"/>
        <v>227</v>
      </c>
      <c r="I7" s="13">
        <f>SUM(SQRT(((C7-H7)^2)+((D7-H7)^2)+((E7-H7)^2)+((F7-H7)^2)+((G7-H7)^2))/5)</f>
        <v>9.5331002302503869</v>
      </c>
      <c r="J7" s="13">
        <f t="shared" si="1"/>
        <v>217.4668997697496</v>
      </c>
      <c r="K7" s="14">
        <f t="shared" si="2"/>
        <v>236.5331002302504</v>
      </c>
    </row>
    <row r="8" spans="1:11" x14ac:dyDescent="0.2">
      <c r="A8" s="31"/>
      <c r="B8" s="27" t="s">
        <v>4</v>
      </c>
      <c r="C8" s="43">
        <v>260</v>
      </c>
      <c r="D8" s="43">
        <v>252</v>
      </c>
      <c r="E8" s="43">
        <v>279</v>
      </c>
      <c r="F8" s="43">
        <v>234</v>
      </c>
      <c r="G8" s="27">
        <v>288</v>
      </c>
      <c r="H8" s="13">
        <f t="shared" si="0"/>
        <v>262.60000000000002</v>
      </c>
      <c r="I8" s="13">
        <f>SUM(SQRT(((C8-H8)^2)+((D8-H8)^2)+((E8-H8)^2)+((F8-H8)^2)+((G8-H8)^2))/5)</f>
        <v>8.6051147580959082</v>
      </c>
      <c r="J8" s="13">
        <f t="shared" si="1"/>
        <v>253.99488524190411</v>
      </c>
      <c r="K8" s="14">
        <f t="shared" si="2"/>
        <v>271.20511475809593</v>
      </c>
    </row>
    <row r="9" spans="1:11" x14ac:dyDescent="0.2">
      <c r="A9" s="31"/>
      <c r="B9" s="27" t="s">
        <v>5</v>
      </c>
      <c r="C9" s="43">
        <v>323</v>
      </c>
      <c r="D9" s="43">
        <v>291</v>
      </c>
      <c r="E9" s="43">
        <v>316</v>
      </c>
      <c r="F9" s="43">
        <v>276</v>
      </c>
      <c r="G9" s="27">
        <v>315</v>
      </c>
      <c r="H9" s="13">
        <f t="shared" si="0"/>
        <v>304.2</v>
      </c>
      <c r="I9" s="13">
        <f>SUM(SQRT(((C9-H9)^2)+((D9-H9)^2)+((E9-H9)^2)+((F9-H9)^2)+((G9-H9)^2))/5)</f>
        <v>7.9468232646762704</v>
      </c>
      <c r="J9" s="13">
        <f t="shared" si="1"/>
        <v>296.25317673532373</v>
      </c>
      <c r="K9" s="14">
        <f t="shared" si="2"/>
        <v>312.14682326467624</v>
      </c>
    </row>
    <row r="10" spans="1:11" x14ac:dyDescent="0.2">
      <c r="A10" s="31"/>
      <c r="B10" s="27" t="s">
        <v>6</v>
      </c>
      <c r="C10" s="43">
        <v>378</v>
      </c>
      <c r="D10" s="43">
        <v>310</v>
      </c>
      <c r="E10" s="43">
        <v>342</v>
      </c>
      <c r="F10" s="43">
        <v>308</v>
      </c>
      <c r="G10" s="27" t="s">
        <v>17</v>
      </c>
      <c r="H10" s="13">
        <f>SUM(C10:F10)/4</f>
        <v>334.5</v>
      </c>
      <c r="I10" s="13">
        <f>SUM(SQRT(((C10-H10)^2)+((D10-H10)^2)+((E10-H10)^2)+((F10-H10)^2))/5)</f>
        <v>11.403508232118746</v>
      </c>
      <c r="J10" s="13">
        <f t="shared" si="1"/>
        <v>323.09649176788128</v>
      </c>
      <c r="K10" s="14">
        <f t="shared" si="2"/>
        <v>345.90350823211872</v>
      </c>
    </row>
    <row r="11" spans="1:11" x14ac:dyDescent="0.2">
      <c r="A11" s="31"/>
      <c r="B11" s="27" t="s">
        <v>7</v>
      </c>
      <c r="C11" s="43" t="s">
        <v>17</v>
      </c>
      <c r="D11" s="43" t="s">
        <v>17</v>
      </c>
      <c r="E11" s="43" t="s">
        <v>17</v>
      </c>
      <c r="F11" s="43" t="s">
        <v>17</v>
      </c>
      <c r="G11" s="27" t="s">
        <v>17</v>
      </c>
      <c r="H11" s="13">
        <f t="shared" si="0"/>
        <v>0</v>
      </c>
      <c r="I11" s="13" t="e">
        <f>SUM(SQRT(((C11-H11)^2)+((D11-H11)^2)+((E11-H11)^2)+((F11-H11)^2)+((G11-H11)^2))/5)</f>
        <v>#VALUE!</v>
      </c>
      <c r="J11" s="13" t="e">
        <f t="shared" si="1"/>
        <v>#VALUE!</v>
      </c>
      <c r="K11" s="14" t="e">
        <f t="shared" si="2"/>
        <v>#VALUE!</v>
      </c>
    </row>
    <row r="12" spans="1:11" x14ac:dyDescent="0.2">
      <c r="A12" s="31"/>
      <c r="B12" s="27" t="s">
        <v>16</v>
      </c>
      <c r="C12" s="43" t="s">
        <v>17</v>
      </c>
      <c r="D12" s="44" t="s">
        <v>17</v>
      </c>
      <c r="E12" s="43" t="s">
        <v>17</v>
      </c>
      <c r="F12" s="43" t="s">
        <v>17</v>
      </c>
      <c r="G12" s="27" t="s">
        <v>17</v>
      </c>
      <c r="H12" s="13">
        <f t="shared" si="0"/>
        <v>0</v>
      </c>
      <c r="I12" s="13" t="e">
        <f>SUM(SQRT(((C12-H12)^2)+((D12-H12)^2)+((E12-H12)^2)+((F12-H12)^2)+((G12-H12)^2))/5)</f>
        <v>#VALUE!</v>
      </c>
      <c r="J12" s="13" t="e">
        <f t="shared" si="1"/>
        <v>#VALUE!</v>
      </c>
      <c r="K12" s="14" t="e">
        <f t="shared" si="2"/>
        <v>#VALUE!</v>
      </c>
    </row>
    <row r="13" spans="1:11" ht="17" thickBot="1" x14ac:dyDescent="0.25">
      <c r="A13" s="32"/>
      <c r="B13" s="25" t="s">
        <v>20</v>
      </c>
      <c r="C13" s="24" t="s">
        <v>17</v>
      </c>
      <c r="D13" s="24" t="s">
        <v>17</v>
      </c>
      <c r="E13" s="24" t="s">
        <v>17</v>
      </c>
      <c r="F13" s="24" t="s">
        <v>17</v>
      </c>
      <c r="G13" s="25" t="s">
        <v>17</v>
      </c>
      <c r="H13" s="9">
        <f t="shared" si="0"/>
        <v>0</v>
      </c>
      <c r="I13" s="9" t="e">
        <f>SUM(SQRT(((C13-H13)^2)+((D13-H13)^2)+((E13-H13)^2)+((F13-H13)^2)+((G13-H13)^2))/5)</f>
        <v>#VALUE!</v>
      </c>
      <c r="J13" s="9" t="e">
        <f t="shared" si="1"/>
        <v>#VALUE!</v>
      </c>
      <c r="K13" s="10" t="e">
        <f t="shared" si="2"/>
        <v>#VALUE!</v>
      </c>
    </row>
  </sheetData>
  <mergeCells count="9">
    <mergeCell ref="A3:B3"/>
    <mergeCell ref="A4:B4"/>
    <mergeCell ref="A5:A13"/>
    <mergeCell ref="A1:B2"/>
    <mergeCell ref="C1:G1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20-25%</vt:lpstr>
      <vt:lpstr>15-20%</vt:lpstr>
      <vt:lpstr>10-15%</vt:lpstr>
      <vt:lpstr>5-10%</vt:lpstr>
      <vt:lpstr>0-5%</vt:lpstr>
      <vt:lpstr>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2018-04-28T09:37:30Z</dcterms:created>
  <dcterms:modified xsi:type="dcterms:W3CDTF">2018-05-01T08:47:39Z</dcterms:modified>
</cp:coreProperties>
</file>