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71adf1bf5f8282/Documents/from 2021/Uni/University/Year 3/Final Year Project/Models/"/>
    </mc:Choice>
  </mc:AlternateContent>
  <xr:revisionPtr revIDLastSave="421" documentId="8_{6AFE5B2A-7056-4531-A2B8-082334D832D4}" xr6:coauthVersionLast="47" xr6:coauthVersionMax="47" xr10:uidLastSave="{15114471-A228-4437-80E5-5792314DA47B}"/>
  <bookViews>
    <workbookView xWindow="0" yWindow="0" windowWidth="21600" windowHeight="11295" firstSheet="13" activeTab="16" xr2:uid="{5A00978E-2DD6-4615-B873-B0C57D140E3F}"/>
  </bookViews>
  <sheets>
    <sheet name="Sheet2" sheetId="2" r:id="rId1"/>
    <sheet name="Scenario1_JAN" sheetId="3" r:id="rId2"/>
    <sheet name="Scenario1_JUN" sheetId="5" r:id="rId3"/>
    <sheet name="Scenario1_DEC" sheetId="6" r:id="rId4"/>
    <sheet name="Scenario2_JAN" sheetId="7" r:id="rId5"/>
    <sheet name="Scenario2_JUN" sheetId="8" r:id="rId6"/>
    <sheet name="Scenario2_DEC" sheetId="9" r:id="rId7"/>
    <sheet name="Scenario3_JAN" sheetId="10" r:id="rId8"/>
    <sheet name="Scenario3_JUN" sheetId="11" r:id="rId9"/>
    <sheet name="Scenario3_DEC" sheetId="12" r:id="rId10"/>
    <sheet name="Scenario4_JAN" sheetId="13" r:id="rId11"/>
    <sheet name="Scenario4_JUN" sheetId="14" r:id="rId12"/>
    <sheet name="Scenario4_DEC" sheetId="15" r:id="rId13"/>
    <sheet name="Scenario5_JAN" sheetId="16" r:id="rId14"/>
    <sheet name="Scenario5_JUN" sheetId="17" r:id="rId15"/>
    <sheet name="Scenario5_DEC" sheetId="18" r:id="rId16"/>
    <sheet name="Scenario6_JAN" sheetId="19" r:id="rId17"/>
    <sheet name="Scenario6_JUN" sheetId="20" r:id="rId18"/>
    <sheet name="Scenario6_DEC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9" l="1"/>
  <c r="I2" i="16"/>
  <c r="I50" i="18"/>
  <c r="I2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2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2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J2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2" i="21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H2" i="21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J2" i="20"/>
  <c r="J3" i="20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51" i="20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2" i="20"/>
  <c r="H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J2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51" i="19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H2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J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51" i="18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2" i="18"/>
  <c r="H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51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2" i="17"/>
  <c r="H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J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51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5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2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J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H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J2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I50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2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51" i="9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2" i="3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</calcChain>
</file>

<file path=xl/sharedStrings.xml><?xml version="1.0" encoding="utf-8"?>
<sst xmlns="http://schemas.openxmlformats.org/spreadsheetml/2006/main" count="181" uniqueCount="11">
  <si>
    <t>https://midcdmz.nrel.gov/solpos/spa.html</t>
  </si>
  <si>
    <t>Date (M/D/YYYY)</t>
  </si>
  <si>
    <t>Time (H:MM:SS)</t>
  </si>
  <si>
    <t>Topocentric zenith angle</t>
  </si>
  <si>
    <t>Top. azimuth angle (westward from S)</t>
  </si>
  <si>
    <t>Local sunrise time</t>
  </si>
  <si>
    <t>Local sun transit time</t>
  </si>
  <si>
    <t>Local sunset time</t>
  </si>
  <si>
    <t>Azimuth Translated</t>
  </si>
  <si>
    <t>Altitude Translated</t>
  </si>
  <si>
    <t>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</si>
</sst>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Aptos Narrow"/>
      <family val="2"/>
      <scheme val="minor"/>
    </font>
    <font>
      <sz val="10"/>
      <name val="Arial Unicode MS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14" fontId="1" fillId="0" borderId="0" xfId="0" applyNumberFormat="1" applyFont="1" applyAlignment="1">
      <alignment vertical="center"/>
    </xf>
    <xf numFmtId="21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strike val="0"/>
        <outline val="0"/>
        <shadow val="0"/>
        <u val="none"/>
        <vertAlign val="baseline"/>
        <sz val="10"/>
        <color auto="1"/>
        <name val="Arial Unicode MS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strike val="0"/>
        <outline val="0"/>
        <shadow val="0"/>
        <u val="none"/>
        <vertAlign val="baseline"/>
        <sz val="10"/>
        <color auto="1"/>
        <name val="Arial Unicode MS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strike val="0"/>
        <outline val="0"/>
        <shadow val="0"/>
        <u val="none"/>
        <vertAlign val="baseline"/>
        <sz val="10"/>
        <color auto="1"/>
        <name val="Arial Unicode MS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strike val="0"/>
        <outline val="0"/>
        <shadow val="0"/>
        <u val="none"/>
        <vertAlign val="baseline"/>
        <sz val="10"/>
        <color auto="1"/>
        <name val="Arial Unicode MS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strike val="0"/>
        <outline val="0"/>
        <shadow val="0"/>
        <u val="none"/>
        <vertAlign val="baseline"/>
        <sz val="10"/>
        <color auto="1"/>
        <name val="Arial Unicode MS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F348F-2D25-4F9A-94C3-783A7BFFC1CB}" name="Table1" displayName="Table1" ref="A1:J97" totalsRowShown="0">
  <autoFilter ref="A1:J97" xr:uid="{B63F348F-2D25-4F9A-94C3-783A7BFFC1CB}"/>
  <tableColumns count="10">
    <tableColumn id="1" xr3:uid="{5D49C188-5D71-4290-97E0-C532ABE08494}" name="Date (M/D/YYYY)" dataDxfId="89"/>
    <tableColumn id="2" xr3:uid="{CDBEE7EA-12F1-495B-B10F-088188F89A92}" name="Time (H:MM:SS)" dataDxfId="88"/>
    <tableColumn id="3" xr3:uid="{5FFEBCA4-F3FF-4EA5-A333-AA2C3B3F9497}" name="Topocentric zenith angle"/>
    <tableColumn id="4" xr3:uid="{3F9C0C3E-010F-4DC8-B94C-35405EEBF72C}" name="Top. azimuth angle (westward from S)"/>
    <tableColumn id="5" xr3:uid="{0A8AAB8E-E966-430A-9BA3-897AAD0A42F8}" name="Local sunrise time"/>
    <tableColumn id="6" xr3:uid="{ACE0AC44-3B76-4179-9FDD-34B4EE2A80FD}" name="Local sun transit time"/>
    <tableColumn id="7" xr3:uid="{D1E97A2C-042C-4899-AE15-30357C927B4B}" name="Local sunset time"/>
    <tableColumn id="9" xr3:uid="{A184018D-4284-4313-BBF3-6105EB5C540E}" name="Altitude Translated" dataDxfId="87">
      <calculatedColumnFormula>90-Table1[[#This Row],[Topocentric zenith angle]]</calculatedColumnFormula>
    </tableColumn>
    <tableColumn id="10" xr3:uid="{04F31249-68F0-4B63-AA68-E286F66C0CD7}" name="Azimuth Translated" dataDxfId="86">
      <calculatedColumnFormula>360-Table1[[#This Row],[Top. azimuth angle (westward from S)]]</calculatedColumnFormula>
    </tableColumn>
    <tableColumn id="11" xr3:uid="{E4249D5A-2BA0-4B7E-B2D6-718483EB1CBF}" name="SimTime" dataDxfId="85">
      <calculatedColumnFormula>Table1[[#This Row],[Time (H:MM:SS)]]*(24)*(100/24)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31B305-CA87-4293-88E8-B5B294A07677}" name="Table2" displayName="Table2" ref="A1:J97" totalsRowShown="0">
  <autoFilter ref="A1:J97" xr:uid="{2131B305-CA87-4293-88E8-B5B294A07677}"/>
  <tableColumns count="10">
    <tableColumn id="1" xr3:uid="{2971F7B5-1C22-4100-8CFA-410F73DA628A}" name="Date (M/D/YYYY)" dataDxfId="84"/>
    <tableColumn id="2" xr3:uid="{9B7B7796-5533-48F0-972B-ED01C384FE16}" name="Time (H:MM:SS)" dataDxfId="83"/>
    <tableColumn id="3" xr3:uid="{1EFBFA5C-D8A8-4666-827B-43F9A93A04CD}" name="Topocentric zenith angle"/>
    <tableColumn id="4" xr3:uid="{23E34E04-7DCB-488E-9E96-97A8DFE61AB5}" name="Top. azimuth angle (westward from S)"/>
    <tableColumn id="5" xr3:uid="{FCDAB2B0-6CE4-43EC-A879-CEDF14D2A2C1}" name="Local sunrise time"/>
    <tableColumn id="6" xr3:uid="{69C68067-EE08-493C-8A6A-4AF841842AC7}" name="Local sun transit time"/>
    <tableColumn id="7" xr3:uid="{7803839B-2174-4186-8545-CE1206A9EC60}" name="Local sunset time"/>
    <tableColumn id="8" xr3:uid="{B71B4A49-E0C6-41C9-A813-9EBB388C5644}" name="Altitude Translated" dataDxfId="82">
      <calculatedColumnFormula>90-Table2[[#This Row],[Topocentric zenith angle]]</calculatedColumnFormula>
    </tableColumn>
    <tableColumn id="9" xr3:uid="{D6BFA790-B5D8-4DFB-8155-239DDCE901AB}" name="Azimuth Translated" dataDxfId="81">
      <calculatedColumnFormula>360-Table2[[#This Row],[Top. azimuth angle (westward from S)]]</calculatedColumnFormula>
    </tableColumn>
    <tableColumn id="10" xr3:uid="{BF96D538-11BD-406C-A092-EA3EE54D3619}" name="SimTime" dataDxfId="80">
      <calculatedColumnFormula>Table2[[#This Row],[Time (H:MM:SS)]]*(24)*(100/24)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3ACD6C-4809-4B4A-B2D2-785337F1C210}" name="Table3" displayName="Table3" ref="A1:J97" totalsRowShown="0">
  <autoFilter ref="A1:J97" xr:uid="{293ACD6C-4809-4B4A-B2D2-785337F1C210}"/>
  <tableColumns count="10">
    <tableColumn id="1" xr3:uid="{ADB7D2E1-DE10-4BCF-A4D6-717AA69F3A8A}" name="Date (M/D/YYYY)" dataDxfId="79"/>
    <tableColumn id="2" xr3:uid="{92008092-DB0F-4AE9-B8CB-D29E7B321ED7}" name="Time (H:MM:SS)" dataDxfId="78"/>
    <tableColumn id="3" xr3:uid="{99867D8D-566B-4EC1-9A13-D87972E75BA4}" name="Topocentric zenith angle"/>
    <tableColumn id="4" xr3:uid="{038B95E4-6724-4F68-88A9-BE30E9E16CA5}" name="Top. azimuth angle (westward from S)"/>
    <tableColumn id="5" xr3:uid="{70092553-F4A0-4978-B17E-6C0084E30A4D}" name="Local sunrise time"/>
    <tableColumn id="6" xr3:uid="{4BDF3A10-89A1-4C2E-A5F2-9E5707EE64EA}" name="Local sun transit time"/>
    <tableColumn id="7" xr3:uid="{94EBF957-5930-44D1-9906-92D2F9241250}" name="Local sunset time"/>
    <tableColumn id="8" xr3:uid="{EAE41C3D-F481-4CB7-B7F1-27FBE307169E}" name="Altitude Translated" dataDxfId="77">
      <calculatedColumnFormula>90-Table1[[#This Row],[Topocentric zenith angle]]</calculatedColumnFormula>
    </tableColumn>
    <tableColumn id="9" xr3:uid="{B68ABC4C-4F59-4BEB-813D-9ABA66A999F2}" name="Azimuth Translated" dataDxfId="76">
      <calculatedColumnFormula>360-Table1[[#This Row],[Top. azimuth angle (westward from S)]]</calculatedColumnFormula>
    </tableColumn>
    <tableColumn id="10" xr3:uid="{DAB1EAF8-7149-48D1-8647-D198D802D36F}" name="SimTime" dataDxfId="75">
      <calculatedColumnFormula>Table1[[#This Row],[Time (H:MM:SS)]]*(24)*(100/24)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885F58-91EB-47C6-9D5B-C7913B2BC507}" name="Table4" displayName="Table4" ref="A1:J97" totalsRowShown="0">
  <autoFilter ref="A1:J97" xr:uid="{1A885F58-91EB-47C6-9D5B-C7913B2BC507}"/>
  <tableColumns count="10">
    <tableColumn id="1" xr3:uid="{0F82D237-7736-4E7B-A128-7B2B626EE4CA}" name="Date (M/D/YYYY)" dataDxfId="74"/>
    <tableColumn id="2" xr3:uid="{2C70DE85-D579-4D70-88E1-C45601349A24}" name="Time (H:MM:SS)" dataDxfId="73"/>
    <tableColumn id="3" xr3:uid="{6CE97779-D753-4165-A274-FD18559939E5}" name="Topocentric zenith angle"/>
    <tableColumn id="4" xr3:uid="{43DAEE10-73C2-462D-A4E6-A51E50F908A1}" name="Top. azimuth angle (westward from S)"/>
    <tableColumn id="5" xr3:uid="{E7DAD04F-6089-4183-9CD6-9B6CA8CE66ED}" name="Local sunrise time"/>
    <tableColumn id="6" xr3:uid="{69DC9544-1304-4EDE-8BA5-3A05CA313CC2}" name="Local sun transit time"/>
    <tableColumn id="7" xr3:uid="{B32B0840-0B45-4D78-82C7-0133269F64C7}" name="Local sunset time"/>
    <tableColumn id="8" xr3:uid="{3FD0461F-D34F-4428-9394-42E7AA1D1388}" name="Altitude Translated" dataDxfId="72">
      <calculatedColumnFormula>90-Table4[[#This Row],[Topocentric zenith angle]]</calculatedColumnFormula>
    </tableColumn>
    <tableColumn id="9" xr3:uid="{47813ADF-7D5F-4B91-84F1-7262029DFA1E}" name="Azimuth Translated" dataDxfId="71">
      <calculatedColumnFormula>-1*Table4[[#This Row],[Top. azimuth angle (westward from S)]]</calculatedColumnFormula>
    </tableColumn>
    <tableColumn id="10" xr3:uid="{EB14CB95-EBCC-41E2-B90A-AACF67131392}" name="SimTime" dataDxfId="70">
      <calculatedColumnFormula>Table4[[#This Row],[Time (H:MM:SS)]]*(24)*(100/24)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074FAB-01E6-4ADD-9585-A7D11D9D4482}" name="Table5" displayName="Table5" ref="A1:J97" totalsRowShown="0">
  <autoFilter ref="A1:J97" xr:uid="{3E074FAB-01E6-4ADD-9585-A7D11D9D4482}"/>
  <tableColumns count="10">
    <tableColumn id="1" xr3:uid="{5A7996C1-C948-4E6B-93B4-537B73F918F2}" name="Date (M/D/YYYY)" dataDxfId="69"/>
    <tableColumn id="2" xr3:uid="{8DBA1950-EBED-4E4B-AF18-0B27EBCB522D}" name="Time (H:MM:SS)" dataDxfId="68"/>
    <tableColumn id="3" xr3:uid="{5713F125-D700-4741-9388-3EB16EAA9C2D}" name="Topocentric zenith angle"/>
    <tableColumn id="4" xr3:uid="{A7CEB2DC-9A5A-4DF9-9DB9-F3DB3FB0B7BE}" name="Top. azimuth angle (westward from S)"/>
    <tableColumn id="5" xr3:uid="{9B42CBCA-6839-435F-A1E9-54C326AF6DB3}" name="Local sunrise time"/>
    <tableColumn id="6" xr3:uid="{C98A5C08-662D-4B75-9406-CB9DE9A028BD}" name="Local sun transit time"/>
    <tableColumn id="7" xr3:uid="{CF632676-6938-4B7B-A922-F559F9F5EF6E}" name="Local sunset time"/>
    <tableColumn id="8" xr3:uid="{732C1679-3500-40C1-A1BD-14C75AFD189B}" name="Altitude Translated" dataDxfId="67">
      <calculatedColumnFormula>90-Table5[[#This Row],[Topocentric zenith angle]]</calculatedColumnFormula>
    </tableColumn>
    <tableColumn id="9" xr3:uid="{9E4BB614-C73B-4E2F-BBF7-3D1372C88D70}" name="Azimuth Translated" dataDxfId="66">
      <calculatedColumnFormula>360-Table5[[#This Row],[Top. azimuth angle (westward from S)]]</calculatedColumnFormula>
    </tableColumn>
    <tableColumn id="10" xr3:uid="{656C329A-FF62-445E-9DDF-AC059BD71D35}" name="SimTime" dataDxfId="65">
      <calculatedColumnFormula>Table5[[#This Row],[Time (H:MM:SS)]]*(24)*(100/24)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E98255-7B50-45AE-BAAC-76DC5CE39A8B}" name="Table6" displayName="Table6" ref="A1:J97" totalsRowShown="0">
  <autoFilter ref="A1:J97" xr:uid="{CBE98255-7B50-45AE-BAAC-76DC5CE39A8B}"/>
  <tableColumns count="10">
    <tableColumn id="1" xr3:uid="{E17F0D45-A3DC-4389-BBEB-831487D36904}" name="Date (M/D/YYYY)" dataDxfId="64"/>
    <tableColumn id="2" xr3:uid="{40420514-F239-4D71-B5AE-1958FB807A42}" name="Time (H:MM:SS)" dataDxfId="63"/>
    <tableColumn id="3" xr3:uid="{FE41CAC1-CBC5-478E-98E4-529EE8FD2A78}" name="Topocentric zenith angle"/>
    <tableColumn id="4" xr3:uid="{1DD97D9D-8B8D-4EB5-AE04-B4DD7EF32C0C}" name="Top. azimuth angle (westward from S)"/>
    <tableColumn id="5" xr3:uid="{67DA2BB3-F1E5-4325-A2D3-AEC4F666B56F}" name="Local sunrise time"/>
    <tableColumn id="6" xr3:uid="{5F1C3A4B-AA23-421A-B4CE-0EF6B49F8C67}" name="Local sun transit time"/>
    <tableColumn id="7" xr3:uid="{90EF745C-87A3-446D-867D-A96696242E7B}" name="Local sunset time"/>
    <tableColumn id="8" xr3:uid="{77F4D9AB-772D-442A-AD67-56EF936F73C9}" name="Altitude Translated" dataDxfId="62">
      <calculatedColumnFormula>90-Table6[[#This Row],[Topocentric zenith angle]]</calculatedColumnFormula>
    </tableColumn>
    <tableColumn id="9" xr3:uid="{E27B4A0D-1E2F-4A2F-BD47-34289029CFC8}" name="Azimuth Translated" dataDxfId="61">
      <calculatedColumnFormula>360-Table1[[#This Row],[Top. azimuth angle (westward from S)]]</calculatedColumnFormula>
    </tableColumn>
    <tableColumn id="10" xr3:uid="{99693646-EA1B-40B9-8E4D-012E66A25F9A}" name="SimTime" dataDxfId="60">
      <calculatedColumnFormula>Table6[[#This Row],[Time (H:MM:SS)]]*(24)*(100/24)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56D2A9-4B0D-4AB2-8CC8-3B88D7459889}" name="Table7" displayName="Table7" ref="A1:J97" totalsRowShown="0">
  <autoFilter ref="A1:J97" xr:uid="{C156D2A9-4B0D-4AB2-8CC8-3B88D7459889}"/>
  <tableColumns count="10">
    <tableColumn id="1" xr3:uid="{E53E26AB-C4CB-4A20-97BB-7FEA389275CF}" name="Date (M/D/YYYY)" dataDxfId="59"/>
    <tableColumn id="2" xr3:uid="{E8068167-33F3-466D-9E83-F31EAEA923B5}" name="Time (H:MM:SS)" dataDxfId="58"/>
    <tableColumn id="3" xr3:uid="{16C8A11B-C670-44F3-9CB2-D97EE270CC62}" name="Topocentric zenith angle"/>
    <tableColumn id="4" xr3:uid="{FA730ACD-5D19-46D4-893B-120D85B07007}" name="Top. azimuth angle (westward from S)"/>
    <tableColumn id="5" xr3:uid="{C7D9E3A0-2DB5-4A56-A7EB-EF22D4961527}" name="Local sunrise time"/>
    <tableColumn id="6" xr3:uid="{400731CD-6CB4-4B37-BF42-91125F319108}" name="Local sun transit time"/>
    <tableColumn id="7" xr3:uid="{52ABCAA2-8EB8-4131-8CDD-CB653D243167}" name="Local sunset time"/>
    <tableColumn id="8" xr3:uid="{290BE02F-8CB5-468B-8AC6-06F599B18413}" name="Altitude Translated" dataDxfId="57">
      <calculatedColumnFormula>90-Table7[[#This Row],[Topocentric zenith angle]]</calculatedColumnFormula>
    </tableColumn>
    <tableColumn id="9" xr3:uid="{E9D64E81-4D15-4A10-9099-D232210CC942}" name="Azimuth Translated" dataDxfId="56">
      <calculatedColumnFormula>-1*Table7[[#This Row],[Top. azimuth angle (westward from S)]]</calculatedColumnFormula>
    </tableColumn>
    <tableColumn id="10" xr3:uid="{3538437A-0AFE-4A9C-95D8-DB096CE2FFCD}" name="SimTime" dataDxfId="55">
      <calculatedColumnFormula>Table7[[#This Row],[Time (H:MM:SS)]]*(24)*(100/24)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024CB1-F16B-4B57-9990-A6650C0EFF51}" name="Table8" displayName="Table8" ref="A1:J97" totalsRowShown="0">
  <autoFilter ref="A1:J97" xr:uid="{AC024CB1-F16B-4B57-9990-A6650C0EFF51}"/>
  <tableColumns count="10">
    <tableColumn id="1" xr3:uid="{5BB038AC-F33B-4EB9-BBCC-84A697D42B9A}" name="Date (M/D/YYYY)" dataDxfId="54"/>
    <tableColumn id="2" xr3:uid="{0D1E17F8-1CF7-4686-A9EF-4650DBE549EF}" name="Time (H:MM:SS)" dataDxfId="53"/>
    <tableColumn id="3" xr3:uid="{605B9C97-4538-4988-86E0-D335F6FC0E28}" name="Topocentric zenith angle"/>
    <tableColumn id="4" xr3:uid="{B2F2B38C-E0A3-4572-9742-2FE53A99166D}" name="Top. azimuth angle (westward from S)"/>
    <tableColumn id="5" xr3:uid="{F116A7B8-AE52-48F4-86AC-A46A47C8CF92}" name="Local sunrise time"/>
    <tableColumn id="6" xr3:uid="{59002C95-067E-4F54-8766-035174D5FC9C}" name="Local sun transit time"/>
    <tableColumn id="7" xr3:uid="{CBA5824C-2442-414C-AA75-68A45D711163}" name="Local sunset time"/>
    <tableColumn id="8" xr3:uid="{0AB524E1-8C62-4264-BC4D-74A0DA5D2D8C}" name="Altitude Translated" dataDxfId="52">
      <calculatedColumnFormula>90-Table8[[#This Row],[Topocentric zenith angle]]</calculatedColumnFormula>
    </tableColumn>
    <tableColumn id="9" xr3:uid="{F94329F5-371E-4405-94B0-E1945368C329}" name="Azimuth Translated" dataDxfId="51">
      <calculatedColumnFormula>360-Table8[[#This Row],[Top. azimuth angle (westward from S)]]</calculatedColumnFormula>
    </tableColumn>
    <tableColumn id="10" xr3:uid="{57CFD772-98F5-47F2-A018-B7A42A054C51}" name="SimTime" dataDxfId="50">
      <calculatedColumnFormula>Table8[[#This Row],[Time (H:MM:SS)]]*(24)*(100/24)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AA18B8-1F57-4D93-A5C6-058F3A783079}" name="Table9" displayName="Table9" ref="A1:J97" totalsRowShown="0">
  <autoFilter ref="A1:J97" xr:uid="{0CAA18B8-1F57-4D93-A5C6-058F3A783079}"/>
  <tableColumns count="10">
    <tableColumn id="1" xr3:uid="{A88B4CA8-BC33-444C-A5EA-5D4CC152F2AB}" name="Date (M/D/YYYY)" dataDxfId="49"/>
    <tableColumn id="2" xr3:uid="{3F7F33A9-5087-4C5B-8AF4-844FD86BD474}" name="Time (H:MM:SS)" dataDxfId="48"/>
    <tableColumn id="3" xr3:uid="{224378D7-1297-4BAB-82C2-B09FED6B8479}" name="Topocentric zenith angle"/>
    <tableColumn id="4" xr3:uid="{C8C9182C-57F7-41D1-A87D-75CC07147FCF}" name="Top. azimuth angle (westward from S)"/>
    <tableColumn id="5" xr3:uid="{00E687F7-D675-4352-AF89-C670BD0D44F1}" name="Local sunrise time"/>
    <tableColumn id="6" xr3:uid="{7E57425C-4556-4EC6-8E30-AB5D08CA5401}" name="Local sun transit time"/>
    <tableColumn id="7" xr3:uid="{2F9077C3-6C73-48A9-BAA5-1409D23D28F8}" name="Local sunset time"/>
    <tableColumn id="8" xr3:uid="{7CA1DB29-0D4D-4671-832E-E5E486D9CB78}" name="Altitude Translated" dataDxfId="47">
      <calculatedColumnFormula>90-Table9[[#This Row],[Topocentric zenith angle]]</calculatedColumnFormula>
    </tableColumn>
    <tableColumn id="9" xr3:uid="{23DD45FC-939D-4273-8793-0070E84246A3}" name="Azimuth Translated" dataDxfId="46">
      <calculatedColumnFormula>360-Table9[[#This Row],[Top. azimuth angle (westward from S)]]</calculatedColumnFormula>
    </tableColumn>
    <tableColumn id="10" xr3:uid="{F3C4BE64-6FD7-4212-AF69-67679F85267E}" name="SimTime" dataDxfId="45">
      <calculatedColumnFormula>Table9[[#This Row],[Time (H:MM:SS)]]*(24)*(100/24)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289E40-6B88-4E6F-AB0C-BDBDC9660E3D}" name="Table10" displayName="Table10" ref="A1:J97" totalsRowShown="0">
  <autoFilter ref="A1:J97" xr:uid="{14289E40-6B88-4E6F-AB0C-BDBDC9660E3D}"/>
  <tableColumns count="10">
    <tableColumn id="1" xr3:uid="{FF1E0E25-1023-40BB-A22C-3EC365F36787}" name="Date (M/D/YYYY)" dataDxfId="44"/>
    <tableColumn id="2" xr3:uid="{1B401822-F29B-44DC-A1B3-35F3E9A73F75}" name="Time (H:MM:SS)" dataDxfId="43"/>
    <tableColumn id="3" xr3:uid="{FF64280E-0A4E-4F68-ABFC-0718571C3E5E}" name="Topocentric zenith angle"/>
    <tableColumn id="4" xr3:uid="{9B507A46-1561-44C7-B3D6-C22170D06E0B}" name="Top. azimuth angle (westward from S)"/>
    <tableColumn id="5" xr3:uid="{66291AD8-E8D2-4048-93F3-28E056DF07C9}" name="Local sunrise time"/>
    <tableColumn id="6" xr3:uid="{0F0BD791-A94D-4542-AD51-4D617D1A9B1B}" name="Local sun transit time"/>
    <tableColumn id="7" xr3:uid="{1BE9EC3E-6F46-4DFD-82DA-4F4BD03AE90E}" name="Local sunset time"/>
    <tableColumn id="8" xr3:uid="{6760E9DC-D8A9-4F8D-A3C4-1DEA4519DD32}" name="Altitude Translated" dataDxfId="42">
      <calculatedColumnFormula>90-Table10[[#This Row],[Topocentric zenith angle]]</calculatedColumnFormula>
    </tableColumn>
    <tableColumn id="9" xr3:uid="{8A213974-97E7-44F7-AEC4-4CCBB5F8C05A}" name="Azimuth Translated" dataDxfId="41">
      <calculatedColumnFormula>360-Table10[[#This Row],[Top. azimuth angle (westward from S)]]</calculatedColumnFormula>
    </tableColumn>
    <tableColumn id="10" xr3:uid="{DB9B336A-6140-450D-A299-2D29817712E1}" name="SimTime" dataDxfId="40">
      <calculatedColumnFormula>Table1[[#This Row],[Time (H:MM:SS)]]*(24)*(100/24)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E48D62-784A-4A0D-928B-990591B7EA35}" name="Table11" displayName="Table11" ref="A1:J97" totalsRowShown="0">
  <autoFilter ref="A1:J97" xr:uid="{78E48D62-784A-4A0D-928B-990591B7EA35}"/>
  <tableColumns count="10">
    <tableColumn id="1" xr3:uid="{C67001F5-630E-4401-8FD0-AE29ADAED7AD}" name="Date (M/D/YYYY)" dataDxfId="39"/>
    <tableColumn id="2" xr3:uid="{5E2C4EA7-8951-421F-882F-FBCF8B4A31F4}" name="Time (H:MM:SS)" dataDxfId="38"/>
    <tableColumn id="3" xr3:uid="{3FCE2E74-C1D9-4E67-98EE-4DBB2A2ECECC}" name="Topocentric zenith angle"/>
    <tableColumn id="4" xr3:uid="{860B11B2-EE42-497C-A8CA-841967A08EF8}" name="Top. azimuth angle (westward from S)"/>
    <tableColumn id="5" xr3:uid="{8E1BA695-70F5-4018-835F-49A2DE117C67}" name="Local sunrise time"/>
    <tableColumn id="6" xr3:uid="{65A8806A-17FE-4717-A0DC-0F9D518B82D0}" name="Local sun transit time"/>
    <tableColumn id="7" xr3:uid="{1D341898-5333-48F7-B5A9-D9B3918A784F}" name="Local sunset time"/>
    <tableColumn id="8" xr3:uid="{2CB8A1E5-590B-45B8-9986-BFA7338EA178}" name="Altitude Translated" dataDxfId="37">
      <calculatedColumnFormula>90-Table11[[#This Row],[Topocentric zenith angle]]</calculatedColumnFormula>
    </tableColumn>
    <tableColumn id="9" xr3:uid="{2873A1C6-5256-4DDD-915A-EE56EE0F5F17}" name="Azimuth Translated" dataDxfId="36">
      <calculatedColumnFormula>360-Table11[[#This Row],[Top. azimuth angle (westward from S)]]</calculatedColumnFormula>
    </tableColumn>
    <tableColumn id="10" xr3:uid="{4349E72E-4662-43BC-8AEB-F9B05D050D5D}" name="SimTime" dataDxfId="35">
      <calculatedColumnFormula>Table11[[#This Row],[Time (H:MM:SS)]]*(24)*(100/24)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DC3723-9F5F-42A9-A91C-03724BDFB6F4}" name="Table12" displayName="Table12" ref="A1:J97" totalsRowShown="0">
  <autoFilter ref="A1:J97" xr:uid="{11DC3723-9F5F-42A9-A91C-03724BDFB6F4}"/>
  <tableColumns count="10">
    <tableColumn id="1" xr3:uid="{28D09038-783E-4280-9D23-A2C155496A18}" name="Date (M/D/YYYY)" dataDxfId="34"/>
    <tableColumn id="2" xr3:uid="{39FD8FF9-CE8F-45C4-A86B-94EC729D31A2}" name="Time (H:MM:SS)" dataDxfId="33"/>
    <tableColumn id="3" xr3:uid="{E4DDAAC5-BC23-4AAE-832F-3315B4C7A54E}" name="Topocentric zenith angle"/>
    <tableColumn id="4" xr3:uid="{8D391995-4633-475E-9447-98FD66A0D765}" name="Top. azimuth angle (westward from S)"/>
    <tableColumn id="5" xr3:uid="{3BEF8FEC-98F1-4A27-9668-7B4A05E45A25}" name="Local sunrise time"/>
    <tableColumn id="6" xr3:uid="{C7F14CCE-F077-49CF-8015-CA4C60BE47BF}" name="Local sun transit time"/>
    <tableColumn id="7" xr3:uid="{2C5F6065-CDB0-40EE-A732-B78F71B7B02D}" name="Local sunset time"/>
    <tableColumn id="8" xr3:uid="{E497BB96-C182-4CDE-8224-2E12EBC8B2BB}" name="Altitude Translated" dataDxfId="32">
      <calculatedColumnFormula>90-Table12[[#This Row],[Topocentric zenith angle]]</calculatedColumnFormula>
    </tableColumn>
    <tableColumn id="9" xr3:uid="{BB6D496F-41F6-4257-9474-5FEF3DBCE291}" name="Azimuth Translated" dataDxfId="31">
      <calculatedColumnFormula>360-Table1[[#This Row],[Top. azimuth angle (westward from S)]]</calculatedColumnFormula>
    </tableColumn>
    <tableColumn id="10" xr3:uid="{CE0C718C-90C6-45A1-850F-8C680CDDA4C9}" name="SimTime" dataDxfId="30">
      <calculatedColumnFormula>Table12[[#This Row],[Time (H:MM:SS)]]*(24)*(100/24)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E424779-F887-4CB1-96A2-724B7076B7F4}" name="Table13" displayName="Table13" ref="A1:J97" totalsRowShown="0">
  <autoFilter ref="A1:J97" xr:uid="{1E424779-F887-4CB1-96A2-724B7076B7F4}"/>
  <tableColumns count="10">
    <tableColumn id="1" xr3:uid="{59FCFBF3-8323-4FD7-93F2-E67808D6EAC0}" name="Date (M/D/YYYY)" dataDxfId="29"/>
    <tableColumn id="2" xr3:uid="{0BB22CA7-4059-4229-AB2C-FEFA33FD39F7}" name="Time (H:MM:SS)" dataDxfId="28"/>
    <tableColumn id="3" xr3:uid="{612609DD-54FE-4560-9306-6C096CF3AA71}" name="Topocentric zenith angle"/>
    <tableColumn id="4" xr3:uid="{27A4D089-8D40-4AAB-8D34-B2940694A8EE}" name="Top. azimuth angle (westward from S)"/>
    <tableColumn id="5" xr3:uid="{2BC30FCA-76DD-4341-9B47-6BF46E2ACB6E}" name="Local sunrise time"/>
    <tableColumn id="6" xr3:uid="{35773DC7-6B33-441C-82CE-8085E86C4ECF}" name="Local sun transit time"/>
    <tableColumn id="7" xr3:uid="{6F9EF594-363D-4934-AF81-40FACC16397A}" name="Local sunset time"/>
    <tableColumn id="8" xr3:uid="{C44141C2-C8B5-44B4-A5C7-90B939335656}" name="Altitude Translated" dataDxfId="27">
      <calculatedColumnFormula>90-Table13[[#This Row],[Topocentric zenith angle]]</calculatedColumnFormula>
    </tableColumn>
    <tableColumn id="9" xr3:uid="{409EA262-FD04-4C3E-A427-A890E93F16A1}" name="Azimuth Translated" dataDxfId="26">
      <calculatedColumnFormula>360-Table1[[#This Row],[Top. azimuth angle (westward from S)]]</calculatedColumnFormula>
    </tableColumn>
    <tableColumn id="10" xr3:uid="{723B75D4-E2FD-460B-972F-EFA1956F6E64}" name="SimTime" dataDxfId="25">
      <calculatedColumnFormula>Table13[[#This Row],[Time (H:MM:SS)]]*(24)*(100/24)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8C8F72F-A269-4A2B-9E1B-5D7B44DA0247}" name="Table14" displayName="Table14" ref="A1:J97" totalsRowShown="0">
  <autoFilter ref="A1:J97" xr:uid="{A8C8F72F-A269-4A2B-9E1B-5D7B44DA0247}"/>
  <tableColumns count="10">
    <tableColumn id="1" xr3:uid="{33DF8C35-B5B4-4635-B968-AADB418DD6C4}" name="Date (M/D/YYYY)" dataDxfId="24"/>
    <tableColumn id="2" xr3:uid="{DA2163D2-EFD2-43A9-96A0-75EFC4BAB984}" name="Time (H:MM:SS)" dataDxfId="23"/>
    <tableColumn id="3" xr3:uid="{E8DB598A-0E9A-4C5E-8F39-07817D6607C0}" name="Topocentric zenith angle"/>
    <tableColumn id="4" xr3:uid="{E6D7CDFB-2ABF-4DF2-81E3-783BDABC95D6}" name="Top. azimuth angle (westward from S)"/>
    <tableColumn id="5" xr3:uid="{B7E2D0E6-48B8-480D-9841-B3EFECC5C217}" name="Local sunrise time"/>
    <tableColumn id="6" xr3:uid="{15FBC4E8-C970-42C2-B507-557CD44194D2}" name="Local sun transit time"/>
    <tableColumn id="7" xr3:uid="{B73B0438-3AF8-4137-8C2E-81C5F8FDD546}" name="Local sunset time"/>
    <tableColumn id="8" xr3:uid="{E666EF25-4400-4BAB-A749-A77A41D9975C}" name="Altitude Translated" dataDxfId="22">
      <calculatedColumnFormula>90-Table14[[#This Row],[Topocentric zenith angle]]</calculatedColumnFormula>
    </tableColumn>
    <tableColumn id="9" xr3:uid="{E92A03A1-4126-4BDE-9A1E-B3B71B4A2ED5}" name="Azimuth Translated" dataDxfId="21">
      <calculatedColumnFormula>360-Table1[[#This Row],[Top. azimuth angle (westward from S)]]</calculatedColumnFormula>
    </tableColumn>
    <tableColumn id="10" xr3:uid="{6B4D28AC-B315-4057-BC35-67A16F61B4A9}" name="SimTime" dataDxfId="20">
      <calculatedColumnFormula>Table1[[#This Row],[Time (H:MM:SS)]]*(24)*(100/24)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4228206-6FB4-4521-9B4D-5623ADA86195}" name="Table15" displayName="Table15" ref="A1:J97" totalsRowShown="0">
  <autoFilter ref="A1:J97" xr:uid="{34228206-6FB4-4521-9B4D-5623ADA86195}"/>
  <tableColumns count="10">
    <tableColumn id="1" xr3:uid="{624E2E2F-C454-4F0B-92A0-7496282F4976}" name="Date (M/D/YYYY)" dataDxfId="19"/>
    <tableColumn id="2" xr3:uid="{C8B3F8E3-F280-4BD1-87A7-5BC7457E8D08}" name="Time (H:MM:SS)" dataDxfId="18"/>
    <tableColumn id="3" xr3:uid="{23E85462-1C0D-40F0-9512-D709BAA3DA9E}" name="Topocentric zenith angle"/>
    <tableColumn id="4" xr3:uid="{BA4EBC0E-56D9-44C4-A1B0-66AAC9B23641}" name="Top. azimuth angle (westward from S)"/>
    <tableColumn id="5" xr3:uid="{92D6BA14-CB17-4F5C-A391-6BE18CA74507}" name="Local sunrise time"/>
    <tableColumn id="6" xr3:uid="{953F49D9-A2D4-4845-B7A1-203D70FC68FA}" name="Local sun transit time"/>
    <tableColumn id="7" xr3:uid="{82ED4148-2A22-4494-92C2-0E26DF7CEC18}" name="Local sunset time"/>
    <tableColumn id="8" xr3:uid="{4D395A3E-6B83-49D4-AE74-2B9872506C41}" name="Altitude Translated" dataDxfId="17">
      <calculatedColumnFormula>90-Table15[[#This Row],[Topocentric zenith angle]]</calculatedColumnFormula>
    </tableColumn>
    <tableColumn id="9" xr3:uid="{07577EDB-8856-4C78-8921-1D3FCDC43825}" name="Azimuth Translated" dataDxfId="16">
      <calculatedColumnFormula>360-Table1[[#This Row],[Top. azimuth angle (westward from S)]]</calculatedColumnFormula>
    </tableColumn>
    <tableColumn id="10" xr3:uid="{10888718-9DC8-416F-8F44-9320A9C7F286}" name="SimTime" dataDxfId="15">
      <calculatedColumnFormula>Table15[[#This Row],[Time (H:MM:SS)]]*(24)*(100/24)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A7251D-58A3-46C2-91E6-D42B400F329C}" name="Table16" displayName="Table16" ref="A1:J97" totalsRowShown="0">
  <autoFilter ref="A1:J97" xr:uid="{14A7251D-58A3-46C2-91E6-D42B400F329C}"/>
  <tableColumns count="10">
    <tableColumn id="1" xr3:uid="{D9144393-8035-4C5A-A199-D8F7BE7182E7}" name="Date (M/D/YYYY)" dataDxfId="14"/>
    <tableColumn id="2" xr3:uid="{E8692AF7-7D0F-4DE7-AFE0-3533BFA94DD1}" name="Time (H:MM:SS)" dataDxfId="13"/>
    <tableColumn id="3" xr3:uid="{A50DECF8-BB97-4BA6-9720-D6417E100BE5}" name="Topocentric zenith angle"/>
    <tableColumn id="4" xr3:uid="{0D080251-6175-4E69-A938-AE22FA402A33}" name="Top. azimuth angle (westward from S)"/>
    <tableColumn id="5" xr3:uid="{EFAF4682-06FC-4C63-A7B6-A33AF81BCDAB}" name="Local sunrise time"/>
    <tableColumn id="6" xr3:uid="{F3776694-1541-4377-AEDC-6851C6B26F1D}" name="Local sun transit time"/>
    <tableColumn id="7" xr3:uid="{C1636A58-159E-407D-AC44-893EF84933AE}" name="Local sunset time"/>
    <tableColumn id="8" xr3:uid="{BB8F6E55-1055-4739-933E-EAF15C45C5A1}" name="Altitude Translated" dataDxfId="12">
      <calculatedColumnFormula>90-Table16[[#This Row],[Topocentric zenith angle]]</calculatedColumnFormula>
    </tableColumn>
    <tableColumn id="9" xr3:uid="{10FF617B-D9E2-4A13-AC87-DFEFF83DA3AD}" name="Azimuth Translated" dataDxfId="11">
      <calculatedColumnFormula>360-Table1[[#This Row],[Top. azimuth angle (westward from S)]]</calculatedColumnFormula>
    </tableColumn>
    <tableColumn id="10" xr3:uid="{91DAD10E-B36D-476F-BB7A-87E883C8E43F}" name="SimTime" dataDxfId="10">
      <calculatedColumnFormula>Table16[[#This Row],[Time (H:MM:SS)]]*(24)*(100/24)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6E3907B-891F-4D7D-A0D1-0F17CAE11F2D}" name="Table17" displayName="Table17" ref="A1:J97" totalsRowShown="0">
  <autoFilter ref="A1:J97" xr:uid="{D6E3907B-891F-4D7D-A0D1-0F17CAE11F2D}"/>
  <tableColumns count="10">
    <tableColumn id="1" xr3:uid="{F6B2EE6E-C158-4B6A-B911-72DEDE84FD88}" name="Date (M/D/YYYY)" dataDxfId="9"/>
    <tableColumn id="2" xr3:uid="{7A8948D5-09B5-475B-A79F-60F165209CEB}" name="Time (H:MM:SS)" dataDxfId="8"/>
    <tableColumn id="3" xr3:uid="{DD9DFC7D-9309-4A88-BB31-705735386D0C}" name="Topocentric zenith angle"/>
    <tableColumn id="4" xr3:uid="{2B342C7C-59E6-4DCB-94E6-46846315D22A}" name="Top. azimuth angle (westward from S)"/>
    <tableColumn id="5" xr3:uid="{31706787-F446-40A7-98D2-CE6CFFEFE822}" name="Local sunrise time"/>
    <tableColumn id="6" xr3:uid="{8D77CF53-0646-4CB2-9275-2308A1E20ABD}" name="Local sun transit time"/>
    <tableColumn id="7" xr3:uid="{B5321A7E-4043-4F06-B4D6-D44A2F18A918}" name="Local sunset time"/>
    <tableColumn id="8" xr3:uid="{9862FC21-DE9D-4CDC-9821-776EC525689A}" name="Altitude Translated" dataDxfId="7">
      <calculatedColumnFormula>90-Table17[[#This Row],[Topocentric zenith angle]]</calculatedColumnFormula>
    </tableColumn>
    <tableColumn id="9" xr3:uid="{BDBBFC60-5306-40F6-AB0A-E548543B3A04}" name="Azimuth Translated" dataDxfId="6">
      <calculatedColumnFormula>360-Table1[[#This Row],[Top. azimuth angle (westward from S)]]</calculatedColumnFormula>
    </tableColumn>
    <tableColumn id="10" xr3:uid="{8F4BF11F-E2B8-46BC-B4AE-CD727B9626E3}" name="SimTime" dataDxfId="5">
      <calculatedColumnFormula>Table17[[#This Row],[Time (H:MM:SS)]]*(24)*(100/24)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8D123ED-B7A0-4C5F-B579-4661013C2C96}" name="Table18" displayName="Table18" ref="A1:J97" totalsRowShown="0">
  <autoFilter ref="A1:J97" xr:uid="{D8D123ED-B7A0-4C5F-B579-4661013C2C96}"/>
  <tableColumns count="10">
    <tableColumn id="1" xr3:uid="{386983BB-560B-4A3D-9B55-BF35E58B1920}" name="Date (M/D/YYYY)" dataDxfId="4"/>
    <tableColumn id="2" xr3:uid="{79755C02-2B65-428D-9767-F472C4354A77}" name="Time (H:MM:SS)" dataDxfId="3"/>
    <tableColumn id="3" xr3:uid="{FD6DEE97-D302-4139-A0B9-A8E89375FC65}" name="Topocentric zenith angle"/>
    <tableColumn id="4" xr3:uid="{A68262D1-179F-4F36-B44F-B1B43D1FB696}" name="Top. azimuth angle (westward from S)"/>
    <tableColumn id="5" xr3:uid="{72E88D0F-0374-4934-8310-B682335FFAA9}" name="Local sunrise time"/>
    <tableColumn id="6" xr3:uid="{D2ACA787-B65E-49D9-BD99-90F26A63F5C9}" name="Local sun transit time"/>
    <tableColumn id="7" xr3:uid="{E23EB703-7D17-4581-8688-A4851CC14A5C}" name="Local sunset time"/>
    <tableColumn id="8" xr3:uid="{60CDDECB-8394-4389-84C8-6BBA8A90E25E}" name="Altitude Translated" dataDxfId="2">
      <calculatedColumnFormula>90-Table18[[#This Row],[Topocentric zenith angle]]</calculatedColumnFormula>
    </tableColumn>
    <tableColumn id="9" xr3:uid="{514B49DE-0252-42B8-948A-6D88D5E7A73F}" name="Azimuth Translated" dataDxfId="1">
      <calculatedColumnFormula>360-Table18[[#This Row],[Top. azimuth angle (westward from S)]]</calculatedColumnFormula>
    </tableColumn>
    <tableColumn id="10" xr3:uid="{6EFE4F94-BB22-4F87-B606-A8A03D128574}" name="SimTime" dataDxfId="0">
      <calculatedColumnFormula>Table18[[#This Row],[Time (H:MM:SS)]]*(24)*(100/24)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2437-C156-4302-9579-BA6B094B3053}">
  <dimension ref="A1:A1441"/>
  <sheetViews>
    <sheetView workbookViewId="0"/>
  </sheetViews>
  <sheetFormatPr defaultRowHeight="15"/>
  <cols>
    <col min="1" max="1" width="136.28515625" style="3" bestFit="1" customWidth="1"/>
    <col min="2" max="16384" width="9.140625" style="3"/>
  </cols>
  <sheetData>
    <row r="1" spans="1:1">
      <c r="A1" s="2" t="s">
        <v>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B4A2-3EF8-45E6-AFB6-B7F0528806D6}">
  <dimension ref="A1:J97"/>
  <sheetViews>
    <sheetView workbookViewId="0">
      <selection activeCell="C12" sqref="C12"/>
    </sheetView>
  </sheetViews>
  <sheetFormatPr defaultColWidth="14.5703125"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  <col min="8" max="8" width="28.5703125" bestFit="1" customWidth="1"/>
    <col min="9" max="9" width="20.7109375" bestFit="1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43831</v>
      </c>
      <c r="B2" s="1">
        <v>0</v>
      </c>
      <c r="C2">
        <v>133.05845400000001</v>
      </c>
      <c r="D2">
        <v>179.02984900000001</v>
      </c>
      <c r="E2">
        <v>-99999</v>
      </c>
      <c r="F2">
        <v>-99999</v>
      </c>
      <c r="G2">
        <v>-99999</v>
      </c>
      <c r="H2">
        <f>90-Table1[[#This Row],[Topocentric zenith angle]]</f>
        <v>-43.058454000000012</v>
      </c>
      <c r="I2">
        <f>360-Table1[[#This Row],[Top. azimuth angle (westward from S)]]</f>
        <v>180.97015099999999</v>
      </c>
      <c r="J2">
        <f>Table1[[#This Row],[Time (H:MM:SS)]]*(24)*(100/24)</f>
        <v>0</v>
      </c>
    </row>
    <row r="3" spans="1:10">
      <c r="A3" s="4">
        <v>43831</v>
      </c>
      <c r="B3" s="1">
        <v>1.0416666666666666E-2</v>
      </c>
      <c r="C3">
        <v>133.02656400000001</v>
      </c>
      <c r="D3">
        <v>183.749526</v>
      </c>
      <c r="E3">
        <v>-99999</v>
      </c>
      <c r="F3">
        <v>-99999</v>
      </c>
      <c r="G3">
        <v>-99999</v>
      </c>
      <c r="H3">
        <f>90-Table1[[#This Row],[Topocentric zenith angle]]</f>
        <v>-43.026564000000008</v>
      </c>
      <c r="I3">
        <f>360-Table1[[#This Row],[Top. azimuth angle (westward from S)]]</f>
        <v>176.250474</v>
      </c>
      <c r="J3">
        <f>Table1[[#This Row],[Time (H:MM:SS)]]*(24)*(100/24)</f>
        <v>1.0416666666666667</v>
      </c>
    </row>
    <row r="4" spans="1:10">
      <c r="A4" s="4">
        <v>43831</v>
      </c>
      <c r="B4" s="1">
        <v>2.0833333333333332E-2</v>
      </c>
      <c r="C4">
        <v>132.88943399999999</v>
      </c>
      <c r="D4">
        <v>188.45921899999999</v>
      </c>
      <c r="E4">
        <v>-99999</v>
      </c>
      <c r="F4">
        <v>-99999</v>
      </c>
      <c r="G4">
        <v>-99999</v>
      </c>
      <c r="H4">
        <f>90-Table1[[#This Row],[Topocentric zenith angle]]</f>
        <v>-42.889433999999994</v>
      </c>
      <c r="I4">
        <f>360-Table1[[#This Row],[Top. azimuth angle (westward from S)]]</f>
        <v>171.54078100000001</v>
      </c>
      <c r="J4">
        <f>Table1[[#This Row],[Time (H:MM:SS)]]*(24)*(100/24)</f>
        <v>2.0833333333333335</v>
      </c>
    </row>
    <row r="5" spans="1:10">
      <c r="A5" s="4">
        <v>43831</v>
      </c>
      <c r="B5" s="1">
        <v>3.125E-2</v>
      </c>
      <c r="C5">
        <v>132.64834300000001</v>
      </c>
      <c r="D5">
        <v>193.14675500000001</v>
      </c>
      <c r="E5">
        <v>-99999</v>
      </c>
      <c r="F5">
        <v>-99999</v>
      </c>
      <c r="G5">
        <v>-99999</v>
      </c>
      <c r="H5">
        <f>90-Table1[[#This Row],[Topocentric zenith angle]]</f>
        <v>-42.648343000000011</v>
      </c>
      <c r="I5">
        <f>360-Table1[[#This Row],[Top. azimuth angle (westward from S)]]</f>
        <v>166.85324499999999</v>
      </c>
      <c r="J5">
        <f>Table1[[#This Row],[Time (H:MM:SS)]]*(24)*(100/24)</f>
        <v>3.125</v>
      </c>
    </row>
    <row r="6" spans="1:10">
      <c r="A6" s="4">
        <v>43831</v>
      </c>
      <c r="B6" s="1">
        <v>4.1666666666666664E-2</v>
      </c>
      <c r="C6">
        <v>132.30550700000001</v>
      </c>
      <c r="D6">
        <v>197.80066299999999</v>
      </c>
      <c r="E6">
        <v>-99999</v>
      </c>
      <c r="F6">
        <v>-99999</v>
      </c>
      <c r="G6">
        <v>-99999</v>
      </c>
      <c r="H6">
        <f>90-Table1[[#This Row],[Topocentric zenith angle]]</f>
        <v>-42.305507000000006</v>
      </c>
      <c r="I6">
        <f>360-Table1[[#This Row],[Top. azimuth angle (westward from S)]]</f>
        <v>162.19933700000001</v>
      </c>
      <c r="J6">
        <f>Table1[[#This Row],[Time (H:MM:SS)]]*(24)*(100/24)</f>
        <v>4.166666666666667</v>
      </c>
    </row>
    <row r="7" spans="1:10">
      <c r="A7" s="4">
        <v>43831</v>
      </c>
      <c r="B7" s="1">
        <v>5.2083333333333336E-2</v>
      </c>
      <c r="C7">
        <v>131.86401699999999</v>
      </c>
      <c r="D7">
        <v>202.410506</v>
      </c>
      <c r="E7">
        <v>-99999</v>
      </c>
      <c r="F7">
        <v>-99999</v>
      </c>
      <c r="G7">
        <v>-99999</v>
      </c>
      <c r="H7">
        <f>90-Table1[[#This Row],[Topocentric zenith angle]]</f>
        <v>-41.86401699999999</v>
      </c>
      <c r="I7">
        <f>360-Table1[[#This Row],[Top. azimuth angle (westward from S)]]</f>
        <v>157.589494</v>
      </c>
      <c r="J7">
        <f>Table1[[#This Row],[Time (H:MM:SS)]]*(24)*(100/24)</f>
        <v>5.2083333333333339</v>
      </c>
    </row>
    <row r="8" spans="1:10">
      <c r="A8" s="4">
        <v>43831</v>
      </c>
      <c r="B8" s="1">
        <v>6.25E-2</v>
      </c>
      <c r="C8">
        <v>131.327743</v>
      </c>
      <c r="D8">
        <v>206.96713399999999</v>
      </c>
      <c r="E8">
        <v>-99999</v>
      </c>
      <c r="F8">
        <v>-99999</v>
      </c>
      <c r="G8">
        <v>-99999</v>
      </c>
      <c r="H8">
        <f>90-Table1[[#This Row],[Topocentric zenith angle]]</f>
        <v>-41.327742999999998</v>
      </c>
      <c r="I8">
        <f>360-Table1[[#This Row],[Top. azimuth angle (westward from S)]]</f>
        <v>153.03286600000001</v>
      </c>
      <c r="J8">
        <f>Table1[[#This Row],[Time (H:MM:SS)]]*(24)*(100/24)</f>
        <v>6.25</v>
      </c>
    </row>
    <row r="9" spans="1:10">
      <c r="A9" s="4">
        <v>43831</v>
      </c>
      <c r="B9" s="1">
        <v>7.2916666666666671E-2</v>
      </c>
      <c r="C9">
        <v>130.701224</v>
      </c>
      <c r="D9">
        <v>211.46288000000001</v>
      </c>
      <c r="E9">
        <v>-99999</v>
      </c>
      <c r="F9">
        <v>-99999</v>
      </c>
      <c r="G9">
        <v>-99999</v>
      </c>
      <c r="H9">
        <f>90-Table1[[#This Row],[Topocentric zenith angle]]</f>
        <v>-40.701223999999996</v>
      </c>
      <c r="I9">
        <f>360-Table1[[#This Row],[Top. azimuth angle (westward from S)]]</f>
        <v>148.53711999999999</v>
      </c>
      <c r="J9">
        <f>Table1[[#This Row],[Time (H:MM:SS)]]*(24)*(100/24)</f>
        <v>7.291666666666667</v>
      </c>
    </row>
    <row r="10" spans="1:10">
      <c r="A10" s="4">
        <v>43831</v>
      </c>
      <c r="B10" s="1">
        <v>8.3333333333333329E-2</v>
      </c>
      <c r="C10">
        <v>129.98955599999999</v>
      </c>
      <c r="D10">
        <v>215.891648</v>
      </c>
      <c r="E10">
        <v>-99999</v>
      </c>
      <c r="F10">
        <v>-99999</v>
      </c>
      <c r="G10">
        <v>-99999</v>
      </c>
      <c r="H10">
        <f>90-Table1[[#This Row],[Topocentric zenith angle]]</f>
        <v>-39.989555999999993</v>
      </c>
      <c r="I10">
        <f>360-Table1[[#This Row],[Top. azimuth angle (westward from S)]]</f>
        <v>144.108352</v>
      </c>
      <c r="J10">
        <f>Table1[[#This Row],[Time (H:MM:SS)]]*(24)*(100/24)</f>
        <v>8.3333333333333339</v>
      </c>
    </row>
    <row r="11" spans="1:10">
      <c r="A11" s="4">
        <v>43831</v>
      </c>
      <c r="B11" s="1">
        <v>9.375E-2</v>
      </c>
      <c r="C11">
        <v>129.19826800000001</v>
      </c>
      <c r="D11">
        <v>220.248942</v>
      </c>
      <c r="E11">
        <v>-99999</v>
      </c>
      <c r="F11">
        <v>-99999</v>
      </c>
      <c r="G11">
        <v>-99999</v>
      </c>
      <c r="H11">
        <f>90-Table1[[#This Row],[Topocentric zenith angle]]</f>
        <v>-39.198268000000013</v>
      </c>
      <c r="I11">
        <f>360-Table1[[#This Row],[Top. azimuth angle (westward from S)]]</f>
        <v>139.751058</v>
      </c>
      <c r="J11">
        <f>Table1[[#This Row],[Time (H:MM:SS)]]*(24)*(100/24)</f>
        <v>9.375</v>
      </c>
    </row>
    <row r="12" spans="1:10">
      <c r="A12" s="4">
        <v>43831</v>
      </c>
      <c r="B12" s="1">
        <v>0.10416666666666667</v>
      </c>
      <c r="C12">
        <v>128.33321000000001</v>
      </c>
      <c r="D12">
        <v>224.53181699999999</v>
      </c>
      <c r="E12">
        <v>-99999</v>
      </c>
      <c r="F12">
        <v>-99999</v>
      </c>
      <c r="G12">
        <v>-99999</v>
      </c>
      <c r="H12">
        <f>90-Table1[[#This Row],[Topocentric zenith angle]]</f>
        <v>-38.333210000000008</v>
      </c>
      <c r="I12">
        <f>360-Table1[[#This Row],[Top. azimuth angle (westward from S)]]</f>
        <v>135.46818300000001</v>
      </c>
      <c r="J12">
        <f>Table1[[#This Row],[Time (H:MM:SS)]]*(24)*(100/24)</f>
        <v>10.416666666666668</v>
      </c>
    </row>
    <row r="13" spans="1:10">
      <c r="A13" s="4">
        <v>43831</v>
      </c>
      <c r="B13" s="1">
        <v>0.11458333333333333</v>
      </c>
      <c r="C13">
        <v>127.40044899999999</v>
      </c>
      <c r="D13">
        <v>228.73878300000001</v>
      </c>
      <c r="E13">
        <v>-99999</v>
      </c>
      <c r="F13">
        <v>-99999</v>
      </c>
      <c r="G13">
        <v>-99999</v>
      </c>
      <c r="H13">
        <f>90-Table1[[#This Row],[Topocentric zenith angle]]</f>
        <v>-37.400448999999995</v>
      </c>
      <c r="I13">
        <f>360-Table1[[#This Row],[Top. azimuth angle (westward from S)]]</f>
        <v>131.26121699999999</v>
      </c>
      <c r="J13">
        <f>Table1[[#This Row],[Time (H:MM:SS)]]*(24)*(100/24)</f>
        <v>11.458333333333334</v>
      </c>
    </row>
    <row r="14" spans="1:10">
      <c r="A14" s="4">
        <v>43831</v>
      </c>
      <c r="B14" s="1">
        <v>0.125</v>
      </c>
      <c r="C14">
        <v>126.406172</v>
      </c>
      <c r="D14">
        <v>232.86966100000001</v>
      </c>
      <c r="E14">
        <v>-99999</v>
      </c>
      <c r="F14">
        <v>-99999</v>
      </c>
      <c r="G14">
        <v>-99999</v>
      </c>
      <c r="H14">
        <f>90-Table1[[#This Row],[Topocentric zenith angle]]</f>
        <v>-36.406171999999998</v>
      </c>
      <c r="I14">
        <f>360-Table1[[#This Row],[Top. azimuth angle (westward from S)]]</f>
        <v>127.13033899999999</v>
      </c>
      <c r="J14">
        <f>Table1[[#This Row],[Time (H:MM:SS)]]*(24)*(100/24)</f>
        <v>12.5</v>
      </c>
    </row>
    <row r="15" spans="1:10">
      <c r="A15" s="4">
        <v>43831</v>
      </c>
      <c r="B15" s="1">
        <v>0.13541666666666666</v>
      </c>
      <c r="C15">
        <v>125.35660799999999</v>
      </c>
      <c r="D15">
        <v>236.925431</v>
      </c>
      <c r="E15">
        <v>-99999</v>
      </c>
      <c r="F15">
        <v>-99999</v>
      </c>
      <c r="G15">
        <v>-99999</v>
      </c>
      <c r="H15">
        <f>90-Table1[[#This Row],[Topocentric zenith angle]]</f>
        <v>-35.356607999999994</v>
      </c>
      <c r="I15">
        <f>360-Table1[[#This Row],[Top. azimuth angle (westward from S)]]</f>
        <v>123.074569</v>
      </c>
      <c r="J15">
        <f>Table1[[#This Row],[Time (H:MM:SS)]]*(24)*(100/24)</f>
        <v>13.541666666666668</v>
      </c>
    </row>
    <row r="16" spans="1:10">
      <c r="A16" s="4">
        <v>43831</v>
      </c>
      <c r="B16" s="1">
        <v>0.14583333333333334</v>
      </c>
      <c r="C16">
        <v>124.257963</v>
      </c>
      <c r="D16">
        <v>240.90805399999999</v>
      </c>
      <c r="E16">
        <v>-99999</v>
      </c>
      <c r="F16">
        <v>-99999</v>
      </c>
      <c r="G16">
        <v>-99999</v>
      </c>
      <c r="H16">
        <f>90-Table1[[#This Row],[Topocentric zenith angle]]</f>
        <v>-34.257963000000004</v>
      </c>
      <c r="I16">
        <f>360-Table1[[#This Row],[Top. azimuth angle (westward from S)]]</f>
        <v>119.09194600000001</v>
      </c>
      <c r="J16">
        <f>Table1[[#This Row],[Time (H:MM:SS)]]*(24)*(100/24)</f>
        <v>14.583333333333334</v>
      </c>
    </row>
    <row r="17" spans="1:10">
      <c r="A17" s="4">
        <v>43831</v>
      </c>
      <c r="B17" s="1">
        <v>0.15625</v>
      </c>
      <c r="C17">
        <v>123.116367</v>
      </c>
      <c r="D17">
        <v>244.82030499999999</v>
      </c>
      <c r="E17">
        <v>-99999</v>
      </c>
      <c r="F17">
        <v>-99999</v>
      </c>
      <c r="G17">
        <v>-99999</v>
      </c>
      <c r="H17">
        <f>90-Table1[[#This Row],[Topocentric zenith angle]]</f>
        <v>-33.116366999999997</v>
      </c>
      <c r="I17">
        <f>360-Table1[[#This Row],[Top. azimuth angle (westward from S)]]</f>
        <v>115.17969500000001</v>
      </c>
      <c r="J17">
        <f>Table1[[#This Row],[Time (H:MM:SS)]]*(24)*(100/24)</f>
        <v>15.625000000000002</v>
      </c>
    </row>
    <row r="18" spans="1:10">
      <c r="A18" s="4">
        <v>43831</v>
      </c>
      <c r="B18" s="1">
        <v>0.16666666666666666</v>
      </c>
      <c r="C18">
        <v>121.937839</v>
      </c>
      <c r="D18">
        <v>248.66560699999999</v>
      </c>
      <c r="E18">
        <v>-99999</v>
      </c>
      <c r="F18">
        <v>-99999</v>
      </c>
      <c r="G18">
        <v>-99999</v>
      </c>
      <c r="H18">
        <f>90-Table1[[#This Row],[Topocentric zenith angle]]</f>
        <v>-31.937838999999997</v>
      </c>
      <c r="I18">
        <f>360-Table1[[#This Row],[Top. azimuth angle (westward from S)]]</f>
        <v>111.33439300000001</v>
      </c>
      <c r="J18">
        <f>Table1[[#This Row],[Time (H:MM:SS)]]*(24)*(100/24)</f>
        <v>16.666666666666668</v>
      </c>
    </row>
    <row r="19" spans="1:10">
      <c r="A19" s="4">
        <v>43831</v>
      </c>
      <c r="B19" s="1">
        <v>0.17708333333333334</v>
      </c>
      <c r="C19">
        <v>120.728256</v>
      </c>
      <c r="D19">
        <v>252.44788399999999</v>
      </c>
      <c r="E19">
        <v>-99999</v>
      </c>
      <c r="F19">
        <v>-99999</v>
      </c>
      <c r="G19">
        <v>-99999</v>
      </c>
      <c r="H19">
        <f>90-Table1[[#This Row],[Topocentric zenith angle]]</f>
        <v>-30.728256000000002</v>
      </c>
      <c r="I19">
        <f>360-Table1[[#This Row],[Top. azimuth angle (westward from S)]]</f>
        <v>107.55211600000001</v>
      </c>
      <c r="J19">
        <f>Table1[[#This Row],[Time (H:MM:SS)]]*(24)*(100/24)</f>
        <v>17.708333333333336</v>
      </c>
    </row>
    <row r="20" spans="1:10">
      <c r="A20" s="4">
        <v>43831</v>
      </c>
      <c r="B20" s="1">
        <v>0.1875</v>
      </c>
      <c r="C20">
        <v>119.49333799999999</v>
      </c>
      <c r="D20">
        <v>256.171425</v>
      </c>
      <c r="E20">
        <v>-99999</v>
      </c>
      <c r="F20">
        <v>-99999</v>
      </c>
      <c r="G20">
        <v>-99999</v>
      </c>
      <c r="H20">
        <f>90-Table1[[#This Row],[Topocentric zenith angle]]</f>
        <v>-29.493337999999994</v>
      </c>
      <c r="I20">
        <f>360-Table1[[#This Row],[Top. azimuth angle (westward from S)]]</f>
        <v>103.828575</v>
      </c>
      <c r="J20">
        <f>Table1[[#This Row],[Time (H:MM:SS)]]*(24)*(100/24)</f>
        <v>18.75</v>
      </c>
    </row>
    <row r="21" spans="1:10">
      <c r="A21" s="4">
        <v>43831</v>
      </c>
      <c r="B21" s="1">
        <v>0.19791666666666666</v>
      </c>
      <c r="C21">
        <v>118.23863900000001</v>
      </c>
      <c r="D21">
        <v>259.84076399999998</v>
      </c>
      <c r="E21">
        <v>-99999</v>
      </c>
      <c r="F21">
        <v>-99999</v>
      </c>
      <c r="G21">
        <v>-99999</v>
      </c>
      <c r="H21">
        <f>90-Table1[[#This Row],[Topocentric zenith angle]]</f>
        <v>-28.238639000000006</v>
      </c>
      <c r="I21">
        <f>360-Table1[[#This Row],[Top. azimuth angle (westward from S)]]</f>
        <v>100.15923600000002</v>
      </c>
      <c r="J21">
        <f>Table1[[#This Row],[Time (H:MM:SS)]]*(24)*(100/24)</f>
        <v>19.791666666666668</v>
      </c>
    </row>
    <row r="22" spans="1:10">
      <c r="A22" s="4">
        <v>43831</v>
      </c>
      <c r="B22" s="1">
        <v>0.20833333333333334</v>
      </c>
      <c r="C22">
        <v>116.969543</v>
      </c>
      <c r="D22">
        <v>263.46058499999998</v>
      </c>
      <c r="E22">
        <v>-99999</v>
      </c>
      <c r="F22">
        <v>-99999</v>
      </c>
      <c r="G22">
        <v>-99999</v>
      </c>
      <c r="H22">
        <f>90-Table1[[#This Row],[Topocentric zenith angle]]</f>
        <v>-26.969543000000002</v>
      </c>
      <c r="I22">
        <f>360-Table1[[#This Row],[Top. azimuth angle (westward from S)]]</f>
        <v>96.53941500000002</v>
      </c>
      <c r="J22">
        <f>Table1[[#This Row],[Time (H:MM:SS)]]*(24)*(100/24)</f>
        <v>20.833333333333336</v>
      </c>
    </row>
    <row r="23" spans="1:10">
      <c r="A23" s="4">
        <v>43831</v>
      </c>
      <c r="B23" s="1">
        <v>0.21875</v>
      </c>
      <c r="C23">
        <v>115.691267</v>
      </c>
      <c r="D23">
        <v>267.03563200000002</v>
      </c>
      <c r="E23">
        <v>-99999</v>
      </c>
      <c r="F23">
        <v>-99999</v>
      </c>
      <c r="G23">
        <v>-99999</v>
      </c>
      <c r="H23">
        <f>90-Table1[[#This Row],[Topocentric zenith angle]]</f>
        <v>-25.691266999999996</v>
      </c>
      <c r="I23">
        <f>360-Table1[[#This Row],[Top. azimuth angle (westward from S)]]</f>
        <v>92.964367999999979</v>
      </c>
      <c r="J23">
        <f>Table1[[#This Row],[Time (H:MM:SS)]]*(24)*(100/24)</f>
        <v>21.875</v>
      </c>
    </row>
    <row r="24" spans="1:10">
      <c r="A24" s="4">
        <v>43831</v>
      </c>
      <c r="B24" s="1">
        <v>0.22916666666666666</v>
      </c>
      <c r="C24">
        <v>114.408863</v>
      </c>
      <c r="D24">
        <v>270.57064200000002</v>
      </c>
      <c r="E24">
        <v>-99999</v>
      </c>
      <c r="F24">
        <v>-99999</v>
      </c>
      <c r="G24">
        <v>-99999</v>
      </c>
      <c r="H24">
        <f>90-Table1[[#This Row],[Topocentric zenith angle]]</f>
        <v>-24.408862999999997</v>
      </c>
      <c r="I24">
        <f>360-Table1[[#This Row],[Top. azimuth angle (westward from S)]]</f>
        <v>89.429357999999979</v>
      </c>
      <c r="J24">
        <f>Table1[[#This Row],[Time (H:MM:SS)]]*(24)*(100/24)</f>
        <v>22.916666666666668</v>
      </c>
    </row>
    <row r="25" spans="1:10">
      <c r="A25" s="4">
        <v>43831</v>
      </c>
      <c r="B25" s="1">
        <v>0.23958333333333334</v>
      </c>
      <c r="C25">
        <v>113.127229</v>
      </c>
      <c r="D25">
        <v>274.07028500000001</v>
      </c>
      <c r="E25">
        <v>-99999</v>
      </c>
      <c r="F25">
        <v>-99999</v>
      </c>
      <c r="G25">
        <v>-99999</v>
      </c>
      <c r="H25">
        <f>90-Table1[[#This Row],[Topocentric zenith angle]]</f>
        <v>-23.127229</v>
      </c>
      <c r="I25">
        <f>360-Table1[[#This Row],[Top. azimuth angle (westward from S)]]</f>
        <v>85.929714999999987</v>
      </c>
      <c r="J25">
        <f>Table1[[#This Row],[Time (H:MM:SS)]]*(24)*(100/24)</f>
        <v>23.958333333333336</v>
      </c>
    </row>
    <row r="26" spans="1:10">
      <c r="A26" s="4">
        <v>43831</v>
      </c>
      <c r="B26" s="1">
        <v>0.25</v>
      </c>
      <c r="C26">
        <v>111.851114</v>
      </c>
      <c r="D26">
        <v>277.53911699999998</v>
      </c>
      <c r="E26">
        <v>-99999</v>
      </c>
      <c r="F26">
        <v>-99999</v>
      </c>
      <c r="G26">
        <v>-99999</v>
      </c>
      <c r="H26">
        <f>90-Table1[[#This Row],[Topocentric zenith angle]]</f>
        <v>-21.851113999999995</v>
      </c>
      <c r="I26">
        <f>360-Table1[[#This Row],[Top. azimuth angle (westward from S)]]</f>
        <v>82.460883000000024</v>
      </c>
      <c r="J26">
        <f>Table1[[#This Row],[Time (H:MM:SS)]]*(24)*(100/24)</f>
        <v>25</v>
      </c>
    </row>
    <row r="27" spans="1:10">
      <c r="A27" s="4">
        <v>43831</v>
      </c>
      <c r="B27" s="1">
        <v>0.26041666666666669</v>
      </c>
      <c r="C27">
        <v>110.585128</v>
      </c>
      <c r="D27">
        <v>280.98154199999999</v>
      </c>
      <c r="E27">
        <v>-99999</v>
      </c>
      <c r="F27">
        <v>-99999</v>
      </c>
      <c r="G27">
        <v>-99999</v>
      </c>
      <c r="H27">
        <f>90-Table1[[#This Row],[Topocentric zenith angle]]</f>
        <v>-20.585127999999997</v>
      </c>
      <c r="I27">
        <f>360-Table1[[#This Row],[Top. azimuth angle (westward from S)]]</f>
        <v>79.01845800000001</v>
      </c>
      <c r="J27">
        <f>Table1[[#This Row],[Time (H:MM:SS)]]*(24)*(100/24)</f>
        <v>26.041666666666668</v>
      </c>
    </row>
    <row r="28" spans="1:10">
      <c r="A28" s="4">
        <v>43831</v>
      </c>
      <c r="B28" s="1">
        <v>0.27083333333333331</v>
      </c>
      <c r="C28">
        <v>109.333753</v>
      </c>
      <c r="D28">
        <v>284.40177899999998</v>
      </c>
      <c r="E28">
        <v>-99999</v>
      </c>
      <c r="F28">
        <v>-99999</v>
      </c>
      <c r="G28">
        <v>-99999</v>
      </c>
      <c r="H28">
        <f>90-Table1[[#This Row],[Topocentric zenith angle]]</f>
        <v>-19.333753000000002</v>
      </c>
      <c r="I28">
        <f>360-Table1[[#This Row],[Top. azimuth angle (westward from S)]]</f>
        <v>75.598221000000024</v>
      </c>
      <c r="J28">
        <f>Table1[[#This Row],[Time (H:MM:SS)]]*(24)*(100/24)</f>
        <v>27.083333333333336</v>
      </c>
    </row>
    <row r="29" spans="1:10">
      <c r="A29" s="4">
        <v>43831</v>
      </c>
      <c r="B29" s="1">
        <v>0.28125</v>
      </c>
      <c r="C29">
        <v>108.10134600000001</v>
      </c>
      <c r="D29">
        <v>287.80383999999998</v>
      </c>
      <c r="E29">
        <v>-99999</v>
      </c>
      <c r="F29">
        <v>-99999</v>
      </c>
      <c r="G29">
        <v>-99999</v>
      </c>
      <c r="H29">
        <f>90-Table1[[#This Row],[Topocentric zenith angle]]</f>
        <v>-18.101346000000007</v>
      </c>
      <c r="I29">
        <f>360-Table1[[#This Row],[Top. azimuth angle (westward from S)]]</f>
        <v>72.19616000000002</v>
      </c>
      <c r="J29">
        <f>Table1[[#This Row],[Time (H:MM:SS)]]*(24)*(100/24)</f>
        <v>28.125000000000004</v>
      </c>
    </row>
    <row r="30" spans="1:10">
      <c r="A30" s="4">
        <v>43831</v>
      </c>
      <c r="B30" s="1">
        <v>0.29166666666666669</v>
      </c>
      <c r="C30">
        <v>106.89215</v>
      </c>
      <c r="D30">
        <v>291.19150200000001</v>
      </c>
      <c r="E30">
        <v>-99999</v>
      </c>
      <c r="F30">
        <v>-99999</v>
      </c>
      <c r="G30">
        <v>-99999</v>
      </c>
      <c r="H30">
        <f>90-Table1[[#This Row],[Topocentric zenith angle]]</f>
        <v>-16.892150000000001</v>
      </c>
      <c r="I30">
        <f>360-Table1[[#This Row],[Top. azimuth angle (westward from S)]]</f>
        <v>68.808497999999986</v>
      </c>
      <c r="J30">
        <f>Table1[[#This Row],[Time (H:MM:SS)]]*(24)*(100/24)</f>
        <v>29.166666666666668</v>
      </c>
    </row>
    <row r="31" spans="1:10">
      <c r="A31" s="4">
        <v>43831</v>
      </c>
      <c r="B31" s="1">
        <v>0.30208333333333331</v>
      </c>
      <c r="C31">
        <v>105.710295</v>
      </c>
      <c r="D31">
        <v>294.56829599999998</v>
      </c>
      <c r="E31">
        <v>-99999</v>
      </c>
      <c r="F31">
        <v>-99999</v>
      </c>
      <c r="G31">
        <v>-99999</v>
      </c>
      <c r="H31">
        <f>90-Table1[[#This Row],[Topocentric zenith angle]]</f>
        <v>-15.710295000000002</v>
      </c>
      <c r="I31">
        <f>360-Table1[[#This Row],[Top. azimuth angle (westward from S)]]</f>
        <v>65.431704000000025</v>
      </c>
      <c r="J31">
        <f>Table1[[#This Row],[Time (H:MM:SS)]]*(24)*(100/24)</f>
        <v>30.208333333333336</v>
      </c>
    </row>
    <row r="32" spans="1:10">
      <c r="A32" s="4">
        <v>43831</v>
      </c>
      <c r="B32" s="1">
        <v>0.3125</v>
      </c>
      <c r="C32">
        <v>104.559805</v>
      </c>
      <c r="D32">
        <v>297.93748799999997</v>
      </c>
      <c r="E32">
        <v>-99999</v>
      </c>
      <c r="F32">
        <v>-99999</v>
      </c>
      <c r="G32">
        <v>-99999</v>
      </c>
      <c r="H32">
        <f>90-Table1[[#This Row],[Topocentric zenith angle]]</f>
        <v>-14.559804999999997</v>
      </c>
      <c r="I32">
        <f>360-Table1[[#This Row],[Top. azimuth angle (westward from S)]]</f>
        <v>62.062512000000027</v>
      </c>
      <c r="J32">
        <f>Table1[[#This Row],[Time (H:MM:SS)]]*(24)*(100/24)</f>
        <v>31.250000000000004</v>
      </c>
    </row>
    <row r="33" spans="1:10">
      <c r="A33" s="4">
        <v>43831</v>
      </c>
      <c r="B33" s="1">
        <v>0.32291666666666669</v>
      </c>
      <c r="C33">
        <v>103.44459500000001</v>
      </c>
      <c r="D33">
        <v>301.30206900000002</v>
      </c>
      <c r="E33">
        <v>-99999</v>
      </c>
      <c r="F33">
        <v>-99999</v>
      </c>
      <c r="G33">
        <v>-99999</v>
      </c>
      <c r="H33">
        <f>90-Table1[[#This Row],[Topocentric zenith angle]]</f>
        <v>-13.444595000000007</v>
      </c>
      <c r="I33">
        <f>360-Table1[[#This Row],[Top. azimuth angle (westward from S)]]</f>
        <v>58.697930999999983</v>
      </c>
      <c r="J33">
        <f>Table1[[#This Row],[Time (H:MM:SS)]]*(24)*(100/24)</f>
        <v>32.291666666666671</v>
      </c>
    </row>
    <row r="34" spans="1:10">
      <c r="A34" s="4">
        <v>43831</v>
      </c>
      <c r="B34" s="1">
        <v>0.33333333333333331</v>
      </c>
      <c r="C34">
        <v>102.368472</v>
      </c>
      <c r="D34">
        <v>304.66473999999999</v>
      </c>
      <c r="E34">
        <v>-99999</v>
      </c>
      <c r="F34">
        <v>-99999</v>
      </c>
      <c r="G34">
        <v>-99999</v>
      </c>
      <c r="H34">
        <f>90-Table1[[#This Row],[Topocentric zenith angle]]</f>
        <v>-12.368471999999997</v>
      </c>
      <c r="I34">
        <f>360-Table1[[#This Row],[Top. azimuth angle (westward from S)]]</f>
        <v>55.335260000000005</v>
      </c>
      <c r="J34">
        <f>Table1[[#This Row],[Time (H:MM:SS)]]*(24)*(100/24)</f>
        <v>33.333333333333336</v>
      </c>
    </row>
    <row r="35" spans="1:10">
      <c r="A35" s="4">
        <v>43831</v>
      </c>
      <c r="B35" s="1">
        <v>0.34375</v>
      </c>
      <c r="C35">
        <v>101.335132</v>
      </c>
      <c r="D35">
        <v>308.02790599999997</v>
      </c>
      <c r="E35">
        <v>-99999</v>
      </c>
      <c r="F35">
        <v>-99999</v>
      </c>
      <c r="G35">
        <v>-99999</v>
      </c>
      <c r="H35">
        <f>90-Table1[[#This Row],[Topocentric zenith angle]]</f>
        <v>-11.335132000000002</v>
      </c>
      <c r="I35">
        <f>360-Table1[[#This Row],[Top. azimuth angle (westward from S)]]</f>
        <v>51.972094000000027</v>
      </c>
      <c r="J35">
        <f>Table1[[#This Row],[Time (H:MM:SS)]]*(24)*(100/24)</f>
        <v>34.375</v>
      </c>
    </row>
    <row r="36" spans="1:10">
      <c r="A36" s="4">
        <v>43831</v>
      </c>
      <c r="B36" s="1">
        <v>0.35416666666666669</v>
      </c>
      <c r="C36">
        <v>100.348153</v>
      </c>
      <c r="D36">
        <v>311.39366799999999</v>
      </c>
      <c r="E36">
        <v>-99999</v>
      </c>
      <c r="F36">
        <v>-99999</v>
      </c>
      <c r="G36">
        <v>-99999</v>
      </c>
      <c r="H36">
        <f>90-Table1[[#This Row],[Topocentric zenith angle]]</f>
        <v>-10.348152999999996</v>
      </c>
      <c r="I36">
        <f>360-Table1[[#This Row],[Top. azimuth angle (westward from S)]]</f>
        <v>48.606332000000009</v>
      </c>
      <c r="J36">
        <f>Table1[[#This Row],[Time (H:MM:SS)]]*(24)*(100/24)</f>
        <v>35.416666666666671</v>
      </c>
    </row>
    <row r="37" spans="1:10">
      <c r="A37" s="4">
        <v>43831</v>
      </c>
      <c r="B37" s="1">
        <v>0.36458333333333331</v>
      </c>
      <c r="C37">
        <v>99.410989000000001</v>
      </c>
      <c r="D37">
        <v>314.76381400000002</v>
      </c>
      <c r="E37">
        <v>-99999</v>
      </c>
      <c r="F37">
        <v>-99999</v>
      </c>
      <c r="G37">
        <v>-99999</v>
      </c>
      <c r="H37">
        <f>90-Table1[[#This Row],[Topocentric zenith angle]]</f>
        <v>-9.4109890000000007</v>
      </c>
      <c r="I37">
        <f>360-Table1[[#This Row],[Top. azimuth angle (westward from S)]]</f>
        <v>45.236185999999975</v>
      </c>
      <c r="J37">
        <f>Table1[[#This Row],[Time (H:MM:SS)]]*(24)*(100/24)</f>
        <v>36.458333333333336</v>
      </c>
    </row>
    <row r="38" spans="1:10">
      <c r="A38" s="4">
        <v>43831</v>
      </c>
      <c r="B38" s="1">
        <v>0.375</v>
      </c>
      <c r="C38">
        <v>98.526956999999996</v>
      </c>
      <c r="D38">
        <v>318.13981899999999</v>
      </c>
      <c r="E38">
        <v>-99999</v>
      </c>
      <c r="F38">
        <v>-99999</v>
      </c>
      <c r="G38">
        <v>-99999</v>
      </c>
      <c r="H38">
        <f>90-Table1[[#This Row],[Topocentric zenith angle]]</f>
        <v>-8.5269569999999959</v>
      </c>
      <c r="I38">
        <f>360-Table1[[#This Row],[Top. azimuth angle (westward from S)]]</f>
        <v>41.860181000000011</v>
      </c>
      <c r="J38">
        <f>Table1[[#This Row],[Time (H:MM:SS)]]*(24)*(100/24)</f>
        <v>37.5</v>
      </c>
    </row>
    <row r="39" spans="1:10">
      <c r="A39" s="4">
        <v>43831</v>
      </c>
      <c r="B39" s="1">
        <v>0.38541666666666669</v>
      </c>
      <c r="C39">
        <v>97.699228000000005</v>
      </c>
      <c r="D39">
        <v>321.52284200000003</v>
      </c>
      <c r="E39">
        <v>-99999</v>
      </c>
      <c r="F39">
        <v>-99999</v>
      </c>
      <c r="G39">
        <v>-99999</v>
      </c>
      <c r="H39">
        <f>90-Table1[[#This Row],[Topocentric zenith angle]]</f>
        <v>-7.6992280000000051</v>
      </c>
      <c r="I39">
        <f>360-Table1[[#This Row],[Top. azimuth angle (westward from S)]]</f>
        <v>38.477157999999974</v>
      </c>
      <c r="J39">
        <f>Table1[[#This Row],[Time (H:MM:SS)]]*(24)*(100/24)</f>
        <v>38.541666666666671</v>
      </c>
    </row>
    <row r="40" spans="1:10">
      <c r="A40" s="4">
        <v>43831</v>
      </c>
      <c r="B40" s="1">
        <v>0.39583333333333331</v>
      </c>
      <c r="C40">
        <v>96.930812000000003</v>
      </c>
      <c r="D40">
        <v>324.913726</v>
      </c>
      <c r="E40">
        <v>-99999</v>
      </c>
      <c r="F40">
        <v>-99999</v>
      </c>
      <c r="G40">
        <v>-99999</v>
      </c>
      <c r="H40">
        <f>90-Table1[[#This Row],[Topocentric zenith angle]]</f>
        <v>-6.9308120000000031</v>
      </c>
      <c r="I40">
        <f>360-Table1[[#This Row],[Top. azimuth angle (westward from S)]]</f>
        <v>35.086274000000003</v>
      </c>
      <c r="J40">
        <f>Table1[[#This Row],[Time (H:MM:SS)]]*(24)*(100/24)</f>
        <v>39.583333333333336</v>
      </c>
    </row>
    <row r="41" spans="1:10">
      <c r="A41" s="4">
        <v>43831</v>
      </c>
      <c r="B41" s="1">
        <v>0.40625</v>
      </c>
      <c r="C41">
        <v>96.224542999999997</v>
      </c>
      <c r="D41">
        <v>328.31300199999998</v>
      </c>
      <c r="E41">
        <v>-99999</v>
      </c>
      <c r="F41">
        <v>-99999</v>
      </c>
      <c r="G41">
        <v>-99999</v>
      </c>
      <c r="H41">
        <f>90-Table1[[#This Row],[Topocentric zenith angle]]</f>
        <v>-6.2245429999999971</v>
      </c>
      <c r="I41">
        <f>360-Table1[[#This Row],[Top. azimuth angle (westward from S)]]</f>
        <v>31.686998000000017</v>
      </c>
      <c r="J41">
        <f>Table1[[#This Row],[Time (H:MM:SS)]]*(24)*(100/24)</f>
        <v>40.625</v>
      </c>
    </row>
    <row r="42" spans="1:10">
      <c r="A42" s="4">
        <v>43831</v>
      </c>
      <c r="B42" s="1">
        <v>0.41666666666666669</v>
      </c>
      <c r="C42">
        <v>95.583062999999996</v>
      </c>
      <c r="D42">
        <v>331.72090200000002</v>
      </c>
      <c r="E42">
        <v>-99999</v>
      </c>
      <c r="F42">
        <v>-99999</v>
      </c>
      <c r="G42">
        <v>-99999</v>
      </c>
      <c r="H42">
        <f>90-Table1[[#This Row],[Topocentric zenith angle]]</f>
        <v>-5.5830629999999957</v>
      </c>
      <c r="I42">
        <f>360-Table1[[#This Row],[Top. azimuth angle (westward from S)]]</f>
        <v>28.279097999999976</v>
      </c>
      <c r="J42">
        <f>Table1[[#This Row],[Time (H:MM:SS)]]*(24)*(100/24)</f>
        <v>41.666666666666671</v>
      </c>
    </row>
    <row r="43" spans="1:10">
      <c r="A43" s="4">
        <v>43831</v>
      </c>
      <c r="B43" s="1">
        <v>0.42708333333333331</v>
      </c>
      <c r="C43">
        <v>95.008803</v>
      </c>
      <c r="D43">
        <v>335.137361</v>
      </c>
      <c r="E43">
        <v>-99999</v>
      </c>
      <c r="F43">
        <v>-99999</v>
      </c>
      <c r="G43">
        <v>-99999</v>
      </c>
      <c r="H43">
        <f>90-Table1[[#This Row],[Topocentric zenith angle]]</f>
        <v>-5.0088030000000003</v>
      </c>
      <c r="I43">
        <f>360-Table1[[#This Row],[Top. azimuth angle (westward from S)]]</f>
        <v>24.862639000000001</v>
      </c>
      <c r="J43">
        <f>Table1[[#This Row],[Time (H:MM:SS)]]*(24)*(100/24)</f>
        <v>42.708333333333336</v>
      </c>
    </row>
    <row r="44" spans="1:10">
      <c r="A44" s="4">
        <v>43831</v>
      </c>
      <c r="B44" s="1">
        <v>0.4375</v>
      </c>
      <c r="C44">
        <v>94.503972000000005</v>
      </c>
      <c r="D44">
        <v>338.56204300000002</v>
      </c>
      <c r="E44">
        <v>-99999</v>
      </c>
      <c r="F44">
        <v>-99999</v>
      </c>
      <c r="G44">
        <v>-99999</v>
      </c>
      <c r="H44">
        <f>90-Table1[[#This Row],[Topocentric zenith angle]]</f>
        <v>-4.5039720000000045</v>
      </c>
      <c r="I44">
        <f>360-Table1[[#This Row],[Top. azimuth angle (westward from S)]]</f>
        <v>21.437956999999983</v>
      </c>
      <c r="J44">
        <f>Table1[[#This Row],[Time (H:MM:SS)]]*(24)*(100/24)</f>
        <v>43.75</v>
      </c>
    </row>
    <row r="45" spans="1:10">
      <c r="A45" s="4">
        <v>43831</v>
      </c>
      <c r="B45" s="1">
        <v>0.44791666666666669</v>
      </c>
      <c r="C45">
        <v>94.070532</v>
      </c>
      <c r="D45">
        <v>341.99435399999999</v>
      </c>
      <c r="E45">
        <v>-99999</v>
      </c>
      <c r="F45">
        <v>-99999</v>
      </c>
      <c r="G45">
        <v>-99999</v>
      </c>
      <c r="H45">
        <f>90-Table1[[#This Row],[Topocentric zenith angle]]</f>
        <v>-4.070532</v>
      </c>
      <c r="I45">
        <f>360-Table1[[#This Row],[Top. azimuth angle (westward from S)]]</f>
        <v>18.005646000000013</v>
      </c>
      <c r="J45">
        <f>Table1[[#This Row],[Time (H:MM:SS)]]*(24)*(100/24)</f>
        <v>44.791666666666671</v>
      </c>
    </row>
    <row r="46" spans="1:10">
      <c r="A46" s="4">
        <v>43831</v>
      </c>
      <c r="B46" s="1">
        <v>0.45833333333333331</v>
      </c>
      <c r="C46">
        <v>93.710188000000002</v>
      </c>
      <c r="D46">
        <v>345.43347</v>
      </c>
      <c r="E46">
        <v>-99999</v>
      </c>
      <c r="F46">
        <v>-99999</v>
      </c>
      <c r="G46">
        <v>-99999</v>
      </c>
      <c r="H46">
        <f>90-Table1[[#This Row],[Topocentric zenith angle]]</f>
        <v>-3.7101880000000023</v>
      </c>
      <c r="I46">
        <f>360-Table1[[#This Row],[Top. azimuth angle (westward from S)]]</f>
        <v>14.56653</v>
      </c>
      <c r="J46">
        <f>Table1[[#This Row],[Time (H:MM:SS)]]*(24)*(100/24)</f>
        <v>45.833333333333336</v>
      </c>
    </row>
    <row r="47" spans="1:10">
      <c r="A47" s="4">
        <v>43831</v>
      </c>
      <c r="B47" s="1">
        <v>0.46875</v>
      </c>
      <c r="C47">
        <v>93.424368999999999</v>
      </c>
      <c r="D47">
        <v>348.87836700000003</v>
      </c>
      <c r="E47">
        <v>-99999</v>
      </c>
      <c r="F47">
        <v>-99999</v>
      </c>
      <c r="G47">
        <v>-99999</v>
      </c>
      <c r="H47">
        <f>90-Table1[[#This Row],[Topocentric zenith angle]]</f>
        <v>-3.4243689999999987</v>
      </c>
      <c r="I47">
        <f>360-Table1[[#This Row],[Top. azimuth angle (westward from S)]]</f>
        <v>11.121632999999974</v>
      </c>
      <c r="J47">
        <f>Table1[[#This Row],[Time (H:MM:SS)]]*(24)*(100/24)</f>
        <v>46.875</v>
      </c>
    </row>
    <row r="48" spans="1:10">
      <c r="A48" s="4">
        <v>43831</v>
      </c>
      <c r="B48" s="1">
        <v>0.47916666666666669</v>
      </c>
      <c r="C48">
        <v>93.214219999999997</v>
      </c>
      <c r="D48">
        <v>352.32784900000001</v>
      </c>
      <c r="E48">
        <v>-99999</v>
      </c>
      <c r="F48">
        <v>-99999</v>
      </c>
      <c r="G48">
        <v>-99999</v>
      </c>
      <c r="H48">
        <f>90-Table1[[#This Row],[Topocentric zenith angle]]</f>
        <v>-3.2142199999999974</v>
      </c>
      <c r="I48">
        <f>360-Table1[[#This Row],[Top. azimuth angle (westward from S)]]</f>
        <v>7.6721509999999853</v>
      </c>
      <c r="J48">
        <f>Table1[[#This Row],[Time (H:MM:SS)]]*(24)*(100/24)</f>
        <v>47.916666666666671</v>
      </c>
    </row>
    <row r="49" spans="1:10">
      <c r="A49" s="4">
        <v>43831</v>
      </c>
      <c r="B49" s="1">
        <v>0.48958333333333331</v>
      </c>
      <c r="C49">
        <v>93.080584999999999</v>
      </c>
      <c r="D49">
        <v>355.78059100000002</v>
      </c>
      <c r="E49">
        <v>-99999</v>
      </c>
      <c r="F49">
        <v>-99999</v>
      </c>
      <c r="G49">
        <v>-99999</v>
      </c>
      <c r="H49">
        <f>90-Table1[[#This Row],[Topocentric zenith angle]]</f>
        <v>-3.0805849999999992</v>
      </c>
      <c r="I49">
        <f>360-Table1[[#This Row],[Top. azimuth angle (westward from S)]]</f>
        <v>4.2194089999999846</v>
      </c>
      <c r="J49">
        <f>Table1[[#This Row],[Time (H:MM:SS)]]*(24)*(100/24)</f>
        <v>48.958333333333336</v>
      </c>
    </row>
    <row r="50" spans="1:10">
      <c r="A50" s="4">
        <v>43831</v>
      </c>
      <c r="B50" s="1">
        <v>0.5</v>
      </c>
      <c r="C50">
        <v>93.024004000000005</v>
      </c>
      <c r="D50">
        <v>359.23517099999998</v>
      </c>
      <c r="E50">
        <v>-99999</v>
      </c>
      <c r="F50">
        <v>-99999</v>
      </c>
      <c r="G50">
        <v>-99999</v>
      </c>
      <c r="H50">
        <f>90-Table1[[#This Row],[Topocentric zenith angle]]</f>
        <v>-3.024004000000005</v>
      </c>
      <c r="I50">
        <f>360-Table1[[#This Row],[Top. azimuth angle (westward from S)]]</f>
        <v>0.76482900000002019</v>
      </c>
      <c r="J50">
        <f>Table1[[#This Row],[Time (H:MM:SS)]]*(24)*(100/24)</f>
        <v>50</v>
      </c>
    </row>
    <row r="51" spans="1:10">
      <c r="A51" s="4">
        <v>43831</v>
      </c>
      <c r="B51" s="1">
        <v>0.51041666666666663</v>
      </c>
      <c r="C51">
        <v>93.044704999999993</v>
      </c>
      <c r="D51">
        <v>2.690118</v>
      </c>
      <c r="E51">
        <v>-99999</v>
      </c>
      <c r="F51">
        <v>-99999</v>
      </c>
      <c r="G51">
        <v>-99999</v>
      </c>
      <c r="H51">
        <f>90-Table1[[#This Row],[Topocentric zenith angle]]</f>
        <v>-3.0447049999999933</v>
      </c>
      <c r="I51">
        <f>-1 *Table1[[#This Row],[Top. azimuth angle (westward from S)]]</f>
        <v>-2.690118</v>
      </c>
      <c r="J51">
        <f>Table1[[#This Row],[Time (H:MM:SS)]]*(24)*(100/24)</f>
        <v>51.041666666666671</v>
      </c>
    </row>
    <row r="52" spans="1:10">
      <c r="A52" s="4">
        <v>43831</v>
      </c>
      <c r="B52" s="1">
        <v>0.52083333333333337</v>
      </c>
      <c r="C52">
        <v>93.142600000000002</v>
      </c>
      <c r="D52">
        <v>6.1439500000000002</v>
      </c>
      <c r="E52">
        <v>-99999</v>
      </c>
      <c r="F52">
        <v>-99999</v>
      </c>
      <c r="G52">
        <v>-99999</v>
      </c>
      <c r="H52">
        <f>90-Table1[[#This Row],[Topocentric zenith angle]]</f>
        <v>-3.1426000000000016</v>
      </c>
      <c r="I52">
        <f>-1 *Table1[[#This Row],[Top. azimuth angle (westward from S)]]</f>
        <v>-6.1439500000000002</v>
      </c>
      <c r="J52">
        <f>Table1[[#This Row],[Time (H:MM:SS)]]*(24)*(100/24)</f>
        <v>52.083333333333336</v>
      </c>
    </row>
    <row r="53" spans="1:10">
      <c r="A53" s="4">
        <v>43831</v>
      </c>
      <c r="B53" s="1">
        <v>0.53125</v>
      </c>
      <c r="C53">
        <v>93.317291999999995</v>
      </c>
      <c r="D53">
        <v>9.5952160000000006</v>
      </c>
      <c r="E53">
        <v>-99999</v>
      </c>
      <c r="F53">
        <v>-99999</v>
      </c>
      <c r="G53">
        <v>-99999</v>
      </c>
      <c r="H53">
        <f>90-Table1[[#This Row],[Topocentric zenith angle]]</f>
        <v>-3.3172919999999948</v>
      </c>
      <c r="I53">
        <f>-1 *Table1[[#This Row],[Top. azimuth angle (westward from S)]]</f>
        <v>-9.5952160000000006</v>
      </c>
      <c r="J53">
        <f>Table1[[#This Row],[Time (H:MM:SS)]]*(24)*(100/24)</f>
        <v>53.125000000000007</v>
      </c>
    </row>
    <row r="54" spans="1:10">
      <c r="A54" s="4">
        <v>43831</v>
      </c>
      <c r="B54" s="1">
        <v>0.54166666666666663</v>
      </c>
      <c r="C54">
        <v>93.568070000000006</v>
      </c>
      <c r="D54">
        <v>13.042543</v>
      </c>
      <c r="E54">
        <v>-99999</v>
      </c>
      <c r="F54">
        <v>-99999</v>
      </c>
      <c r="G54">
        <v>-99999</v>
      </c>
      <c r="H54">
        <f>90-Table1[[#This Row],[Topocentric zenith angle]]</f>
        <v>-3.5680700000000058</v>
      </c>
      <c r="I54">
        <f>-1 *Table1[[#This Row],[Top. azimuth angle (westward from S)]]</f>
        <v>-13.042543</v>
      </c>
      <c r="J54">
        <f>Table1[[#This Row],[Time (H:MM:SS)]]*(24)*(100/24)</f>
        <v>54.166666666666671</v>
      </c>
    </row>
    <row r="55" spans="1:10">
      <c r="A55" s="4">
        <v>43831</v>
      </c>
      <c r="B55" s="1">
        <v>0.55208333333333337</v>
      </c>
      <c r="C55">
        <v>93.893927000000005</v>
      </c>
      <c r="D55">
        <v>16.484670999999999</v>
      </c>
      <c r="E55">
        <v>-99999</v>
      </c>
      <c r="F55">
        <v>-99999</v>
      </c>
      <c r="G55">
        <v>-99999</v>
      </c>
      <c r="H55">
        <f>90-Table1[[#This Row],[Topocentric zenith angle]]</f>
        <v>-3.893927000000005</v>
      </c>
      <c r="I55">
        <f>-1 *Table1[[#This Row],[Top. azimuth angle (westward from S)]]</f>
        <v>-16.484670999999999</v>
      </c>
      <c r="J55">
        <f>Table1[[#This Row],[Time (H:MM:SS)]]*(24)*(100/24)</f>
        <v>55.208333333333336</v>
      </c>
    </row>
    <row r="56" spans="1:10">
      <c r="A56" s="4">
        <v>43831</v>
      </c>
      <c r="B56" s="1">
        <v>0.5625</v>
      </c>
      <c r="C56">
        <v>94.293557000000007</v>
      </c>
      <c r="D56">
        <v>19.920494000000001</v>
      </c>
      <c r="E56">
        <v>-99999</v>
      </c>
      <c r="F56">
        <v>-99999</v>
      </c>
      <c r="G56">
        <v>-99999</v>
      </c>
      <c r="H56">
        <f>90-Table1[[#This Row],[Topocentric zenith angle]]</f>
        <v>-4.293557000000007</v>
      </c>
      <c r="I56">
        <f>-1 *Table1[[#This Row],[Top. azimuth angle (westward from S)]]</f>
        <v>-19.920494000000001</v>
      </c>
      <c r="J56">
        <f>Table1[[#This Row],[Time (H:MM:SS)]]*(24)*(100/24)</f>
        <v>56.250000000000007</v>
      </c>
    </row>
    <row r="57" spans="1:10">
      <c r="A57" s="4">
        <v>43831</v>
      </c>
      <c r="B57" s="1">
        <v>0.57291666666666663</v>
      </c>
      <c r="C57">
        <v>94.765378999999996</v>
      </c>
      <c r="D57">
        <v>23.349091999999999</v>
      </c>
      <c r="E57">
        <v>-99999</v>
      </c>
      <c r="F57">
        <v>-99999</v>
      </c>
      <c r="G57">
        <v>-99999</v>
      </c>
      <c r="H57">
        <f>90-Table1[[#This Row],[Topocentric zenith angle]]</f>
        <v>-4.7653789999999958</v>
      </c>
      <c r="I57">
        <f>-1 *Table1[[#This Row],[Top. azimuth angle (westward from S)]]</f>
        <v>-23.349091999999999</v>
      </c>
      <c r="J57">
        <f>Table1[[#This Row],[Time (H:MM:SS)]]*(24)*(100/24)</f>
        <v>57.291666666666671</v>
      </c>
    </row>
    <row r="58" spans="1:10">
      <c r="A58" s="4">
        <v>43831</v>
      </c>
      <c r="B58" s="1">
        <v>0.58333333333333337</v>
      </c>
      <c r="C58">
        <v>95.307543999999993</v>
      </c>
      <c r="D58">
        <v>26.769763000000001</v>
      </c>
      <c r="E58">
        <v>-99999</v>
      </c>
      <c r="F58">
        <v>-99999</v>
      </c>
      <c r="G58">
        <v>-99999</v>
      </c>
      <c r="H58">
        <f>90-Table1[[#This Row],[Topocentric zenith angle]]</f>
        <v>-5.3075439999999929</v>
      </c>
      <c r="I58">
        <f>-1 *Table1[[#This Row],[Top. azimuth angle (westward from S)]]</f>
        <v>-26.769763000000001</v>
      </c>
      <c r="J58">
        <f>Table1[[#This Row],[Time (H:MM:SS)]]*(24)*(100/24)</f>
        <v>58.333333333333336</v>
      </c>
    </row>
    <row r="59" spans="1:10">
      <c r="A59" s="4">
        <v>43831</v>
      </c>
      <c r="B59" s="1">
        <v>0.59375</v>
      </c>
      <c r="C59">
        <v>95.917950000000005</v>
      </c>
      <c r="D59">
        <v>30.182051000000001</v>
      </c>
      <c r="E59">
        <v>-99999</v>
      </c>
      <c r="F59">
        <v>-99999</v>
      </c>
      <c r="G59">
        <v>-99999</v>
      </c>
      <c r="H59">
        <f>90-Table1[[#This Row],[Topocentric zenith angle]]</f>
        <v>-5.9179500000000047</v>
      </c>
      <c r="I59">
        <f>-1 *Table1[[#This Row],[Top. azimuth angle (westward from S)]]</f>
        <v>-30.182051000000001</v>
      </c>
      <c r="J59">
        <f>Table1[[#This Row],[Time (H:MM:SS)]]*(24)*(100/24)</f>
        <v>59.375000000000007</v>
      </c>
    </row>
    <row r="60" spans="1:10">
      <c r="A60" s="4">
        <v>43831</v>
      </c>
      <c r="B60" s="1">
        <v>0.60416666666666663</v>
      </c>
      <c r="C60">
        <v>96.594266000000005</v>
      </c>
      <c r="D60">
        <v>33.585763999999998</v>
      </c>
      <c r="E60">
        <v>-99999</v>
      </c>
      <c r="F60">
        <v>-99999</v>
      </c>
      <c r="G60">
        <v>-99999</v>
      </c>
      <c r="H60">
        <f>90-Table1[[#This Row],[Topocentric zenith angle]]</f>
        <v>-6.5942660000000046</v>
      </c>
      <c r="I60">
        <f>-1 *Table1[[#This Row],[Top. azimuth angle (westward from S)]]</f>
        <v>-33.585763999999998</v>
      </c>
      <c r="J60">
        <f>Table1[[#This Row],[Time (H:MM:SS)]]*(24)*(100/24)</f>
        <v>60.416666666666671</v>
      </c>
    </row>
    <row r="61" spans="1:10">
      <c r="A61" s="4">
        <v>43831</v>
      </c>
      <c r="B61" s="1">
        <v>0.61458333333333337</v>
      </c>
      <c r="C61">
        <v>97.333938000000003</v>
      </c>
      <c r="D61">
        <v>36.980998999999997</v>
      </c>
      <c r="E61">
        <v>-99999</v>
      </c>
      <c r="F61">
        <v>-99999</v>
      </c>
      <c r="G61">
        <v>-99999</v>
      </c>
      <c r="H61">
        <f>90-Table1[[#This Row],[Topocentric zenith angle]]</f>
        <v>-7.3339380000000034</v>
      </c>
      <c r="I61">
        <f>-1 *Table1[[#This Row],[Top. azimuth angle (westward from S)]]</f>
        <v>-36.980998999999997</v>
      </c>
      <c r="J61">
        <f>Table1[[#This Row],[Time (H:MM:SS)]]*(24)*(100/24)</f>
        <v>61.458333333333336</v>
      </c>
    </row>
    <row r="62" spans="1:10">
      <c r="A62" s="4">
        <v>43831</v>
      </c>
      <c r="B62" s="1">
        <v>0.625</v>
      </c>
      <c r="C62">
        <v>98.134217000000007</v>
      </c>
      <c r="D62">
        <v>40.368147999999998</v>
      </c>
      <c r="E62">
        <v>-99999</v>
      </c>
      <c r="F62">
        <v>-99999</v>
      </c>
      <c r="G62">
        <v>-99999</v>
      </c>
      <c r="H62">
        <f>90-Table1[[#This Row],[Topocentric zenith angle]]</f>
        <v>-8.1342170000000067</v>
      </c>
      <c r="I62">
        <f>-1 *Table1[[#This Row],[Top. azimuth angle (westward from S)]]</f>
        <v>-40.368147999999998</v>
      </c>
      <c r="J62">
        <f>Table1[[#This Row],[Time (H:MM:SS)]]*(24)*(100/24)</f>
        <v>62.500000000000007</v>
      </c>
    </row>
    <row r="63" spans="1:10">
      <c r="A63" s="4">
        <v>43831</v>
      </c>
      <c r="B63" s="1">
        <v>0.63541666666666663</v>
      </c>
      <c r="C63">
        <v>98.992169000000004</v>
      </c>
      <c r="D63">
        <v>43.747911000000002</v>
      </c>
      <c r="E63">
        <v>-99999</v>
      </c>
      <c r="F63">
        <v>-99999</v>
      </c>
      <c r="G63">
        <v>-99999</v>
      </c>
      <c r="H63">
        <f>90-Table1[[#This Row],[Topocentric zenith angle]]</f>
        <v>-8.9921690000000041</v>
      </c>
      <c r="I63">
        <f>-1 *Table1[[#This Row],[Top. azimuth angle (westward from S)]]</f>
        <v>-43.747911000000002</v>
      </c>
      <c r="J63">
        <f>Table1[[#This Row],[Time (H:MM:SS)]]*(24)*(100/24)</f>
        <v>63.541666666666671</v>
      </c>
    </row>
    <row r="64" spans="1:10">
      <c r="A64" s="4">
        <v>43831</v>
      </c>
      <c r="B64" s="1">
        <v>0.64583333333333337</v>
      </c>
      <c r="C64">
        <v>99.904690000000002</v>
      </c>
      <c r="D64">
        <v>47.121302999999997</v>
      </c>
      <c r="E64">
        <v>-99999</v>
      </c>
      <c r="F64">
        <v>-99999</v>
      </c>
      <c r="G64">
        <v>-99999</v>
      </c>
      <c r="H64">
        <f>90-Table1[[#This Row],[Topocentric zenith angle]]</f>
        <v>-9.9046900000000022</v>
      </c>
      <c r="I64">
        <f>-1 *Table1[[#This Row],[Top. azimuth angle (westward from S)]]</f>
        <v>-47.121302999999997</v>
      </c>
      <c r="J64">
        <f>Table1[[#This Row],[Time (H:MM:SS)]]*(24)*(100/24)</f>
        <v>64.583333333333343</v>
      </c>
    </row>
    <row r="65" spans="1:10">
      <c r="A65" s="4">
        <v>43831</v>
      </c>
      <c r="B65" s="1">
        <v>0.65625</v>
      </c>
      <c r="C65">
        <v>100.86852500000001</v>
      </c>
      <c r="D65">
        <v>50.489654000000002</v>
      </c>
      <c r="E65">
        <v>-99999</v>
      </c>
      <c r="F65">
        <v>-99999</v>
      </c>
      <c r="G65">
        <v>-99999</v>
      </c>
      <c r="H65">
        <f>90-Table1[[#This Row],[Topocentric zenith angle]]</f>
        <v>-10.868525000000005</v>
      </c>
      <c r="I65">
        <f>-1 *Table1[[#This Row],[Top. azimuth angle (westward from S)]]</f>
        <v>-50.489654000000002</v>
      </c>
      <c r="J65">
        <f>Table1[[#This Row],[Time (H:MM:SS)]]*(24)*(100/24)</f>
        <v>65.625</v>
      </c>
    </row>
    <row r="66" spans="1:10">
      <c r="A66" s="4">
        <v>43831</v>
      </c>
      <c r="B66" s="1">
        <v>0.66666666666666663</v>
      </c>
      <c r="C66">
        <v>101.880279</v>
      </c>
      <c r="D66">
        <v>53.854610000000001</v>
      </c>
      <c r="E66">
        <v>-99999</v>
      </c>
      <c r="F66">
        <v>-99999</v>
      </c>
      <c r="G66">
        <v>-99999</v>
      </c>
      <c r="H66">
        <f>90-Table1[[#This Row],[Topocentric zenith angle]]</f>
        <v>-11.880279000000002</v>
      </c>
      <c r="I66">
        <f>-1 *Table1[[#This Row],[Top. azimuth angle (westward from S)]]</f>
        <v>-53.854610000000001</v>
      </c>
      <c r="J66">
        <f>Table1[[#This Row],[Time (H:MM:SS)]]*(24)*(100/24)</f>
        <v>66.666666666666671</v>
      </c>
    </row>
    <row r="67" spans="1:10">
      <c r="A67" s="4">
        <v>43831</v>
      </c>
      <c r="B67" s="1">
        <v>0.67708333333333337</v>
      </c>
      <c r="C67">
        <v>102.936425</v>
      </c>
      <c r="D67">
        <v>57.218131</v>
      </c>
      <c r="E67">
        <v>-99999</v>
      </c>
      <c r="F67">
        <v>-99999</v>
      </c>
      <c r="G67">
        <v>-99999</v>
      </c>
      <c r="H67">
        <f>90-Table1[[#This Row],[Topocentric zenith angle]]</f>
        <v>-12.936425</v>
      </c>
      <c r="I67">
        <f>-1 *Table1[[#This Row],[Top. azimuth angle (westward from S)]]</f>
        <v>-57.218131</v>
      </c>
      <c r="J67">
        <f>Table1[[#This Row],[Time (H:MM:SS)]]*(24)*(100/24)</f>
        <v>67.708333333333343</v>
      </c>
    </row>
    <row r="68" spans="1:10">
      <c r="A68" s="4">
        <v>43831</v>
      </c>
      <c r="B68" s="1">
        <v>0.6875</v>
      </c>
      <c r="C68">
        <v>104.033316</v>
      </c>
      <c r="D68">
        <v>60.582481999999999</v>
      </c>
      <c r="E68">
        <v>-99999</v>
      </c>
      <c r="F68">
        <v>-99999</v>
      </c>
      <c r="G68">
        <v>-99999</v>
      </c>
      <c r="H68">
        <f>90-Table1[[#This Row],[Topocentric zenith angle]]</f>
        <v>-14.033315999999999</v>
      </c>
      <c r="I68">
        <f>-1 *Table1[[#This Row],[Top. azimuth angle (westward from S)]]</f>
        <v>-60.582481999999999</v>
      </c>
      <c r="J68">
        <f>Table1[[#This Row],[Time (H:MM:SS)]]*(24)*(100/24)</f>
        <v>68.75</v>
      </c>
    </row>
    <row r="69" spans="1:10">
      <c r="A69" s="4">
        <v>43831</v>
      </c>
      <c r="B69" s="1">
        <v>0.69791666666666663</v>
      </c>
      <c r="C69">
        <v>105.167192</v>
      </c>
      <c r="D69">
        <v>63.950231000000002</v>
      </c>
      <c r="E69">
        <v>-99999</v>
      </c>
      <c r="F69">
        <v>-99999</v>
      </c>
      <c r="G69">
        <v>-99999</v>
      </c>
      <c r="H69">
        <f>90-Table1[[#This Row],[Topocentric zenith angle]]</f>
        <v>-15.167192</v>
      </c>
      <c r="I69">
        <f>-1 *Table1[[#This Row],[Top. azimuth angle (westward from S)]]</f>
        <v>-63.950231000000002</v>
      </c>
      <c r="J69">
        <f>Table1[[#This Row],[Time (H:MM:SS)]]*(24)*(100/24)</f>
        <v>69.791666666666671</v>
      </c>
    </row>
    <row r="70" spans="1:10">
      <c r="A70" s="4">
        <v>43831</v>
      </c>
      <c r="B70" s="1">
        <v>0.70833333333333337</v>
      </c>
      <c r="C70">
        <v>106.334181</v>
      </c>
      <c r="D70">
        <v>67.324235000000002</v>
      </c>
      <c r="E70">
        <v>-99999</v>
      </c>
      <c r="F70">
        <v>-99999</v>
      </c>
      <c r="G70">
        <v>-99999</v>
      </c>
      <c r="H70">
        <f>90-Table1[[#This Row],[Topocentric zenith angle]]</f>
        <v>-16.334181000000001</v>
      </c>
      <c r="I70">
        <f>-1 *Table1[[#This Row],[Top. azimuth angle (westward from S)]]</f>
        <v>-67.324235000000002</v>
      </c>
      <c r="J70">
        <f>Table1[[#This Row],[Time (H:MM:SS)]]*(24)*(100/24)</f>
        <v>70.833333333333343</v>
      </c>
    </row>
    <row r="71" spans="1:10">
      <c r="A71" s="4">
        <v>43831</v>
      </c>
      <c r="B71" s="1">
        <v>0.71875</v>
      </c>
      <c r="C71">
        <v>107.530305</v>
      </c>
      <c r="D71">
        <v>70.707635999999994</v>
      </c>
      <c r="E71">
        <v>-99999</v>
      </c>
      <c r="F71">
        <v>-99999</v>
      </c>
      <c r="G71">
        <v>-99999</v>
      </c>
      <c r="H71">
        <f>90-Table1[[#This Row],[Topocentric zenith angle]]</f>
        <v>-17.530304999999998</v>
      </c>
      <c r="I71">
        <f>-1 *Table1[[#This Row],[Top. azimuth angle (westward from S)]]</f>
        <v>-70.707635999999994</v>
      </c>
      <c r="J71">
        <f>Table1[[#This Row],[Time (H:MM:SS)]]*(24)*(100/24)</f>
        <v>71.875</v>
      </c>
    </row>
    <row r="72" spans="1:10">
      <c r="A72" s="4">
        <v>43831</v>
      </c>
      <c r="B72" s="1">
        <v>0.72916666666666663</v>
      </c>
      <c r="C72">
        <v>108.75147699999999</v>
      </c>
      <c r="D72">
        <v>74.103842999999998</v>
      </c>
      <c r="E72">
        <v>-99999</v>
      </c>
      <c r="F72">
        <v>-99999</v>
      </c>
      <c r="G72">
        <v>-99999</v>
      </c>
      <c r="H72">
        <f>90-Table1[[#This Row],[Topocentric zenith angle]]</f>
        <v>-18.751476999999994</v>
      </c>
      <c r="I72">
        <f>-1 *Table1[[#This Row],[Top. azimuth angle (westward from S)]]</f>
        <v>-74.103842999999998</v>
      </c>
      <c r="J72">
        <f>Table1[[#This Row],[Time (H:MM:SS)]]*(24)*(100/24)</f>
        <v>72.916666666666671</v>
      </c>
    </row>
    <row r="73" spans="1:10">
      <c r="A73" s="4">
        <v>43831</v>
      </c>
      <c r="B73" s="1">
        <v>0.73958333333333337</v>
      </c>
      <c r="C73">
        <v>109.993503</v>
      </c>
      <c r="D73">
        <v>77.516520999999997</v>
      </c>
      <c r="E73">
        <v>-99999</v>
      </c>
      <c r="F73">
        <v>-99999</v>
      </c>
      <c r="G73">
        <v>-99999</v>
      </c>
      <c r="H73">
        <f>90-Table1[[#This Row],[Topocentric zenith angle]]</f>
        <v>-19.993503000000004</v>
      </c>
      <c r="I73">
        <f>-1 *Table1[[#This Row],[Top. azimuth angle (westward from S)]]</f>
        <v>-77.516520999999997</v>
      </c>
      <c r="J73">
        <f>Table1[[#This Row],[Time (H:MM:SS)]]*(24)*(100/24)</f>
        <v>73.958333333333343</v>
      </c>
    </row>
    <row r="74" spans="1:10">
      <c r="A74" s="4">
        <v>43831</v>
      </c>
      <c r="B74" s="1">
        <v>0.75</v>
      </c>
      <c r="C74">
        <v>111.252072</v>
      </c>
      <c r="D74">
        <v>80.949573999999998</v>
      </c>
      <c r="E74">
        <v>-99999</v>
      </c>
      <c r="F74">
        <v>-99999</v>
      </c>
      <c r="G74">
        <v>-99999</v>
      </c>
      <c r="H74">
        <f>90-Table1[[#This Row],[Topocentric zenith angle]]</f>
        <v>-21.252071999999998</v>
      </c>
      <c r="I74">
        <f>-1 *Table1[[#This Row],[Top. azimuth angle (westward from S)]]</f>
        <v>-80.949573999999998</v>
      </c>
      <c r="J74">
        <f>Table1[[#This Row],[Time (H:MM:SS)]]*(24)*(100/24)</f>
        <v>75</v>
      </c>
    </row>
    <row r="75" spans="1:10">
      <c r="A75" s="4">
        <v>43831</v>
      </c>
      <c r="B75" s="1">
        <v>0.76041666666666663</v>
      </c>
      <c r="C75">
        <v>112.522755</v>
      </c>
      <c r="D75">
        <v>84.407122999999999</v>
      </c>
      <c r="E75">
        <v>-99999</v>
      </c>
      <c r="F75">
        <v>-99999</v>
      </c>
      <c r="G75">
        <v>-99999</v>
      </c>
      <c r="H75">
        <f>90-Table1[[#This Row],[Topocentric zenith angle]]</f>
        <v>-22.522755000000004</v>
      </c>
      <c r="I75">
        <f>-1 *Table1[[#This Row],[Top. azimuth angle (westward from S)]]</f>
        <v>-84.407122999999999</v>
      </c>
      <c r="J75">
        <f>Table1[[#This Row],[Time (H:MM:SS)]]*(24)*(100/24)</f>
        <v>76.041666666666671</v>
      </c>
    </row>
    <row r="76" spans="1:10">
      <c r="A76" s="4">
        <v>43831</v>
      </c>
      <c r="B76" s="1">
        <v>0.77083333333333337</v>
      </c>
      <c r="C76">
        <v>113.800996</v>
      </c>
      <c r="D76">
        <v>87.893488000000005</v>
      </c>
      <c r="E76">
        <v>-99999</v>
      </c>
      <c r="F76">
        <v>-99999</v>
      </c>
      <c r="G76">
        <v>-99999</v>
      </c>
      <c r="H76">
        <f>90-Table1[[#This Row],[Topocentric zenith angle]]</f>
        <v>-23.800995999999998</v>
      </c>
      <c r="I76">
        <f>-1 *Table1[[#This Row],[Top. azimuth angle (westward from S)]]</f>
        <v>-87.893488000000005</v>
      </c>
      <c r="J76">
        <f>Table1[[#This Row],[Time (H:MM:SS)]]*(24)*(100/24)</f>
        <v>77.083333333333343</v>
      </c>
    </row>
    <row r="77" spans="1:10">
      <c r="A77" s="4">
        <v>43831</v>
      </c>
      <c r="B77" s="1">
        <v>0.78125</v>
      </c>
      <c r="C77">
        <v>115.082103</v>
      </c>
      <c r="D77">
        <v>91.413150999999999</v>
      </c>
      <c r="E77">
        <v>-99999</v>
      </c>
      <c r="F77">
        <v>-99999</v>
      </c>
      <c r="G77">
        <v>-99999</v>
      </c>
      <c r="H77">
        <f>90-Table1[[#This Row],[Topocentric zenith angle]]</f>
        <v>-25.082103000000004</v>
      </c>
      <c r="I77">
        <f>-1 *Table1[[#This Row],[Top. azimuth angle (westward from S)]]</f>
        <v>-91.413150999999999</v>
      </c>
      <c r="J77">
        <f>Table1[[#This Row],[Time (H:MM:SS)]]*(24)*(100/24)</f>
        <v>78.125</v>
      </c>
    </row>
    <row r="78" spans="1:10">
      <c r="A78" s="4">
        <v>43831</v>
      </c>
      <c r="B78" s="1">
        <v>0.79166666666666663</v>
      </c>
      <c r="C78">
        <v>116.361244</v>
      </c>
      <c r="D78">
        <v>94.970726999999997</v>
      </c>
      <c r="E78">
        <v>-99999</v>
      </c>
      <c r="F78">
        <v>-99999</v>
      </c>
      <c r="G78">
        <v>-99999</v>
      </c>
      <c r="H78">
        <f>90-Table1[[#This Row],[Topocentric zenith angle]]</f>
        <v>-26.361243999999999</v>
      </c>
      <c r="I78">
        <f>-1 *Table1[[#This Row],[Top. azimuth angle (westward from S)]]</f>
        <v>-94.970726999999997</v>
      </c>
      <c r="J78">
        <f>Table1[[#This Row],[Time (H:MM:SS)]]*(24)*(100/24)</f>
        <v>79.166666666666671</v>
      </c>
    </row>
    <row r="79" spans="1:10">
      <c r="A79" s="4">
        <v>43831</v>
      </c>
      <c r="B79" s="1">
        <v>0.80208333333333337</v>
      </c>
      <c r="C79">
        <v>117.633432</v>
      </c>
      <c r="D79">
        <v>98.570919000000004</v>
      </c>
      <c r="E79">
        <v>-99999</v>
      </c>
      <c r="F79">
        <v>-99999</v>
      </c>
      <c r="G79">
        <v>-99999</v>
      </c>
      <c r="H79">
        <f>90-Table1[[#This Row],[Topocentric zenith angle]]</f>
        <v>-27.633431999999999</v>
      </c>
      <c r="I79">
        <f>-1 *Table1[[#This Row],[Top. azimuth angle (westward from S)]]</f>
        <v>-98.570919000000004</v>
      </c>
      <c r="J79">
        <f>Table1[[#This Row],[Time (H:MM:SS)]]*(24)*(100/24)</f>
        <v>80.208333333333343</v>
      </c>
    </row>
    <row r="80" spans="1:10">
      <c r="A80" s="4">
        <v>43831</v>
      </c>
      <c r="B80" s="1">
        <v>0.8125</v>
      </c>
      <c r="C80">
        <v>118.893519</v>
      </c>
      <c r="D80">
        <v>102.21845999999999</v>
      </c>
      <c r="E80">
        <v>-99999</v>
      </c>
      <c r="F80">
        <v>-99999</v>
      </c>
      <c r="G80">
        <v>-99999</v>
      </c>
      <c r="H80">
        <f>90-Table1[[#This Row],[Topocentric zenith angle]]</f>
        <v>-28.893518999999998</v>
      </c>
      <c r="I80">
        <f>-1 *Table1[[#This Row],[Top. azimuth angle (westward from S)]]</f>
        <v>-102.21845999999999</v>
      </c>
      <c r="J80">
        <f>Table1[[#This Row],[Time (H:MM:SS)]]*(24)*(100/24)</f>
        <v>81.25</v>
      </c>
    </row>
    <row r="81" spans="1:10">
      <c r="A81" s="4">
        <v>43831</v>
      </c>
      <c r="B81" s="1">
        <v>0.82291666666666663</v>
      </c>
      <c r="C81">
        <v>120.136195</v>
      </c>
      <c r="D81">
        <v>105.918057</v>
      </c>
      <c r="E81">
        <v>-99999</v>
      </c>
      <c r="F81">
        <v>-99999</v>
      </c>
      <c r="G81">
        <v>-99999</v>
      </c>
      <c r="H81">
        <f>90-Table1[[#This Row],[Topocentric zenith angle]]</f>
        <v>-30.136195000000001</v>
      </c>
      <c r="I81">
        <f>-1 *Table1[[#This Row],[Top. azimuth angle (westward from S)]]</f>
        <v>-105.918057</v>
      </c>
      <c r="J81">
        <f>Table1[[#This Row],[Time (H:MM:SS)]]*(24)*(100/24)</f>
        <v>82.291666666666671</v>
      </c>
    </row>
    <row r="82" spans="1:10">
      <c r="A82" s="4">
        <v>43831</v>
      </c>
      <c r="B82" s="1">
        <v>0.83333333333333337</v>
      </c>
      <c r="C82">
        <v>121.355979</v>
      </c>
      <c r="D82">
        <v>109.67430400000001</v>
      </c>
      <c r="E82">
        <v>-99999</v>
      </c>
      <c r="F82">
        <v>-99999</v>
      </c>
      <c r="G82">
        <v>-99999</v>
      </c>
      <c r="H82">
        <f>90-Table1[[#This Row],[Topocentric zenith angle]]</f>
        <v>-31.355979000000005</v>
      </c>
      <c r="I82">
        <f>-1 *Table1[[#This Row],[Top. azimuth angle (westward from S)]]</f>
        <v>-109.67430400000001</v>
      </c>
      <c r="J82">
        <f>Table1[[#This Row],[Time (H:MM:SS)]]*(24)*(100/24)</f>
        <v>83.333333333333343</v>
      </c>
    </row>
    <row r="83" spans="1:10">
      <c r="A83" s="4">
        <v>43831</v>
      </c>
      <c r="B83" s="1">
        <v>0.84375</v>
      </c>
      <c r="C83">
        <v>122.54722099999999</v>
      </c>
      <c r="D83">
        <v>113.491595</v>
      </c>
      <c r="E83">
        <v>-99999</v>
      </c>
      <c r="F83">
        <v>-99999</v>
      </c>
      <c r="G83">
        <v>-99999</v>
      </c>
      <c r="H83">
        <f>90-Table1[[#This Row],[Topocentric zenith angle]]</f>
        <v>-32.547220999999993</v>
      </c>
      <c r="I83">
        <f>-1 *Table1[[#This Row],[Top. azimuth angle (westward from S)]]</f>
        <v>-113.491595</v>
      </c>
      <c r="J83">
        <f>Table1[[#This Row],[Time (H:MM:SS)]]*(24)*(100/24)</f>
        <v>84.375</v>
      </c>
    </row>
    <row r="84" spans="1:10">
      <c r="A84" s="4">
        <v>43831</v>
      </c>
      <c r="B84" s="1">
        <v>0.85416666666666663</v>
      </c>
      <c r="C84">
        <v>123.704111</v>
      </c>
      <c r="D84">
        <v>117.37401</v>
      </c>
      <c r="E84">
        <v>-99999</v>
      </c>
      <c r="F84">
        <v>-99999</v>
      </c>
      <c r="G84">
        <v>-99999</v>
      </c>
      <c r="H84">
        <f>90-Table1[[#This Row],[Topocentric zenith angle]]</f>
        <v>-33.704110999999997</v>
      </c>
      <c r="I84">
        <f>-1 *Table1[[#This Row],[Top. azimuth angle (westward from S)]]</f>
        <v>-117.37401</v>
      </c>
      <c r="J84">
        <f>Table1[[#This Row],[Time (H:MM:SS)]]*(24)*(100/24)</f>
        <v>85.416666666666671</v>
      </c>
    </row>
    <row r="85" spans="1:10">
      <c r="A85" s="4">
        <v>43831</v>
      </c>
      <c r="B85" s="1">
        <v>0.86458333333333337</v>
      </c>
      <c r="C85">
        <v>124.820691</v>
      </c>
      <c r="D85">
        <v>121.32518899999999</v>
      </c>
      <c r="E85">
        <v>-99999</v>
      </c>
      <c r="F85">
        <v>-99999</v>
      </c>
      <c r="G85">
        <v>-99999</v>
      </c>
      <c r="H85">
        <f>90-Table1[[#This Row],[Topocentric zenith angle]]</f>
        <v>-34.820690999999997</v>
      </c>
      <c r="I85">
        <f>-1 *Table1[[#This Row],[Top. azimuth angle (westward from S)]]</f>
        <v>-121.32518899999999</v>
      </c>
      <c r="J85">
        <f>Table1[[#This Row],[Time (H:MM:SS)]]*(24)*(100/24)</f>
        <v>86.458333333333343</v>
      </c>
    </row>
    <row r="86" spans="1:10">
      <c r="A86" s="4">
        <v>43831</v>
      </c>
      <c r="B86" s="1">
        <v>0.875</v>
      </c>
      <c r="C86">
        <v>125.890879</v>
      </c>
      <c r="D86">
        <v>125.34819299999999</v>
      </c>
      <c r="E86">
        <v>-99999</v>
      </c>
      <c r="F86">
        <v>-99999</v>
      </c>
      <c r="G86">
        <v>-99999</v>
      </c>
      <c r="H86">
        <f>90-Table1[[#This Row],[Topocentric zenith angle]]</f>
        <v>-35.890878999999998</v>
      </c>
      <c r="I86">
        <f>-1 *Table1[[#This Row],[Top. azimuth angle (westward from S)]]</f>
        <v>-125.34819299999999</v>
      </c>
      <c r="J86">
        <f>Table1[[#This Row],[Time (H:MM:SS)]]*(24)*(100/24)</f>
        <v>87.5</v>
      </c>
    </row>
    <row r="87" spans="1:10">
      <c r="A87" s="4">
        <v>43831</v>
      </c>
      <c r="B87" s="1">
        <v>0.88541666666666663</v>
      </c>
      <c r="C87">
        <v>126.90849799999999</v>
      </c>
      <c r="D87">
        <v>129.44533899999999</v>
      </c>
      <c r="E87">
        <v>-99999</v>
      </c>
      <c r="F87">
        <v>-99999</v>
      </c>
      <c r="G87">
        <v>-99999</v>
      </c>
      <c r="H87">
        <f>90-Table1[[#This Row],[Topocentric zenith angle]]</f>
        <v>-36.908497999999994</v>
      </c>
      <c r="I87">
        <f>-1 *Table1[[#This Row],[Top. azimuth angle (westward from S)]]</f>
        <v>-129.44533899999999</v>
      </c>
      <c r="J87">
        <f>Table1[[#This Row],[Time (H:MM:SS)]]*(24)*(100/24)</f>
        <v>88.541666666666671</v>
      </c>
    </row>
    <row r="88" spans="1:10">
      <c r="A88" s="4">
        <v>43831</v>
      </c>
      <c r="B88" s="1">
        <v>0.89583333333333337</v>
      </c>
      <c r="C88">
        <v>127.867327</v>
      </c>
      <c r="D88">
        <v>133.61804000000001</v>
      </c>
      <c r="E88">
        <v>-99999</v>
      </c>
      <c r="F88">
        <v>-99999</v>
      </c>
      <c r="G88">
        <v>-99999</v>
      </c>
      <c r="H88">
        <f>90-Table1[[#This Row],[Topocentric zenith angle]]</f>
        <v>-37.867327000000003</v>
      </c>
      <c r="I88">
        <f>-1 *Table1[[#This Row],[Top. azimuth angle (westward from S)]]</f>
        <v>-133.61804000000001</v>
      </c>
      <c r="J88">
        <f>Table1[[#This Row],[Time (H:MM:SS)]]*(24)*(100/24)</f>
        <v>89.583333333333343</v>
      </c>
    </row>
    <row r="89" spans="1:10">
      <c r="A89" s="4">
        <v>43831</v>
      </c>
      <c r="B89" s="1">
        <v>0.90625</v>
      </c>
      <c r="C89">
        <v>128.76115799999999</v>
      </c>
      <c r="D89">
        <v>137.86662899999999</v>
      </c>
      <c r="E89">
        <v>-99999</v>
      </c>
      <c r="F89">
        <v>-99999</v>
      </c>
      <c r="G89">
        <v>-99999</v>
      </c>
      <c r="H89">
        <f>90-Table1[[#This Row],[Topocentric zenith angle]]</f>
        <v>-38.761157999999995</v>
      </c>
      <c r="I89">
        <f>-1 *Table1[[#This Row],[Top. azimuth angle (westward from S)]]</f>
        <v>-137.86662899999999</v>
      </c>
      <c r="J89">
        <f>Table1[[#This Row],[Time (H:MM:SS)]]*(24)*(100/24)</f>
        <v>90.625</v>
      </c>
    </row>
    <row r="90" spans="1:10">
      <c r="A90" s="4">
        <v>43831</v>
      </c>
      <c r="B90" s="1">
        <v>0.91666666666666663</v>
      </c>
      <c r="C90">
        <v>129.583867</v>
      </c>
      <c r="D90">
        <v>142.19019599999999</v>
      </c>
      <c r="E90">
        <v>-99999</v>
      </c>
      <c r="F90">
        <v>-99999</v>
      </c>
      <c r="G90">
        <v>-99999</v>
      </c>
      <c r="H90">
        <f>90-Table1[[#This Row],[Topocentric zenith angle]]</f>
        <v>-39.583866999999998</v>
      </c>
      <c r="I90">
        <f>-1 *Table1[[#This Row],[Top. azimuth angle (westward from S)]]</f>
        <v>-142.19019599999999</v>
      </c>
      <c r="J90">
        <f>Table1[[#This Row],[Time (H:MM:SS)]]*(24)*(100/24)</f>
        <v>91.666666666666671</v>
      </c>
    </row>
    <row r="91" spans="1:10">
      <c r="A91" s="4">
        <v>43831</v>
      </c>
      <c r="B91" s="1">
        <v>0.92708333333333337</v>
      </c>
      <c r="C91">
        <v>130.32950500000001</v>
      </c>
      <c r="D91">
        <v>146.58644000000001</v>
      </c>
      <c r="E91">
        <v>-99999</v>
      </c>
      <c r="F91">
        <v>-99999</v>
      </c>
      <c r="G91">
        <v>-99999</v>
      </c>
      <c r="H91">
        <f>90-Table1[[#This Row],[Topocentric zenith angle]]</f>
        <v>-40.329505000000012</v>
      </c>
      <c r="I91">
        <f>-1 *Table1[[#This Row],[Top. azimuth angle (westward from S)]]</f>
        <v>-146.58644000000001</v>
      </c>
      <c r="J91">
        <f>Table1[[#This Row],[Time (H:MM:SS)]]*(24)*(100/24)</f>
        <v>92.708333333333343</v>
      </c>
    </row>
    <row r="92" spans="1:10">
      <c r="A92" s="4">
        <v>43831</v>
      </c>
      <c r="B92" s="1">
        <v>0.9375</v>
      </c>
      <c r="C92">
        <v>130.99239600000001</v>
      </c>
      <c r="D92">
        <v>151.051548</v>
      </c>
      <c r="E92">
        <v>-99999</v>
      </c>
      <c r="F92">
        <v>-99999</v>
      </c>
      <c r="G92">
        <v>-99999</v>
      </c>
      <c r="H92">
        <f>90-Table1[[#This Row],[Topocentric zenith angle]]</f>
        <v>-40.992396000000014</v>
      </c>
      <c r="I92">
        <f>-1 *Table1[[#This Row],[Top. azimuth angle (westward from S)]]</f>
        <v>-151.051548</v>
      </c>
      <c r="J92">
        <f>Table1[[#This Row],[Time (H:MM:SS)]]*(24)*(100/24)</f>
        <v>93.75</v>
      </c>
    </row>
    <row r="93" spans="1:10">
      <c r="A93" s="4">
        <v>43831</v>
      </c>
      <c r="B93" s="1">
        <v>0.94791666666666663</v>
      </c>
      <c r="C93">
        <v>131.567249</v>
      </c>
      <c r="D93">
        <v>155.58013099999999</v>
      </c>
      <c r="E93">
        <v>-99999</v>
      </c>
      <c r="F93">
        <v>-99999</v>
      </c>
      <c r="G93">
        <v>-99999</v>
      </c>
      <c r="H93">
        <f>90-Table1[[#This Row],[Topocentric zenith angle]]</f>
        <v>-41.567249000000004</v>
      </c>
      <c r="I93">
        <f>-1 *Table1[[#This Row],[Top. azimuth angle (westward from S)]]</f>
        <v>-155.58013099999999</v>
      </c>
      <c r="J93">
        <f>Table1[[#This Row],[Time (H:MM:SS)]]*(24)*(100/24)</f>
        <v>94.791666666666671</v>
      </c>
    </row>
    <row r="94" spans="1:10">
      <c r="A94" s="4">
        <v>43831</v>
      </c>
      <c r="B94" s="1">
        <v>0.95833333333333337</v>
      </c>
      <c r="C94">
        <v>132.04927699999999</v>
      </c>
      <c r="D94">
        <v>160.16521399999999</v>
      </c>
      <c r="E94">
        <v>-99999</v>
      </c>
      <c r="F94">
        <v>-99999</v>
      </c>
      <c r="G94">
        <v>-99999</v>
      </c>
      <c r="H94">
        <f>90-Table1[[#This Row],[Topocentric zenith angle]]</f>
        <v>-42.049276999999989</v>
      </c>
      <c r="I94">
        <f>-1 *Table1[[#This Row],[Top. azimuth angle (westward from S)]]</f>
        <v>-160.16521399999999</v>
      </c>
      <c r="J94">
        <f>Table1[[#This Row],[Time (H:MM:SS)]]*(24)*(100/24)</f>
        <v>95.833333333333343</v>
      </c>
    </row>
    <row r="95" spans="1:10">
      <c r="A95" s="4">
        <v>43831</v>
      </c>
      <c r="B95" s="1">
        <v>0.96875</v>
      </c>
      <c r="C95">
        <v>132.43430900000001</v>
      </c>
      <c r="D95">
        <v>164.79829799999999</v>
      </c>
      <c r="E95">
        <v>-99999</v>
      </c>
      <c r="F95">
        <v>-99999</v>
      </c>
      <c r="G95">
        <v>-99999</v>
      </c>
      <c r="H95">
        <f>90-Table1[[#This Row],[Topocentric zenith angle]]</f>
        <v>-42.434309000000013</v>
      </c>
      <c r="I95">
        <f>-1 *Table1[[#This Row],[Top. azimuth angle (westward from S)]]</f>
        <v>-164.79829799999999</v>
      </c>
      <c r="J95">
        <f>Table1[[#This Row],[Time (H:MM:SS)]]*(24)*(100/24)</f>
        <v>96.875</v>
      </c>
    </row>
    <row r="96" spans="1:10">
      <c r="A96" s="4">
        <v>43831</v>
      </c>
      <c r="B96" s="1">
        <v>0.97916666666666663</v>
      </c>
      <c r="C96">
        <v>132.71891099999999</v>
      </c>
      <c r="D96">
        <v>169.46950899999999</v>
      </c>
      <c r="E96">
        <v>-99999</v>
      </c>
      <c r="F96">
        <v>-99999</v>
      </c>
      <c r="G96">
        <v>-99999</v>
      </c>
      <c r="H96">
        <f>90-Table1[[#This Row],[Topocentric zenith angle]]</f>
        <v>-42.718910999999991</v>
      </c>
      <c r="I96">
        <f>-1 *Table1[[#This Row],[Top. azimuth angle (westward from S)]]</f>
        <v>-169.46950899999999</v>
      </c>
      <c r="J96">
        <f>Table1[[#This Row],[Time (H:MM:SS)]]*(24)*(100/24)</f>
        <v>97.916666666666671</v>
      </c>
    </row>
    <row r="97" spans="1:10">
      <c r="A97" s="6">
        <v>43831</v>
      </c>
      <c r="B97" s="1">
        <v>0.98958333333333337</v>
      </c>
      <c r="C97">
        <v>132.90047799999999</v>
      </c>
      <c r="D97">
        <v>174.16782599999999</v>
      </c>
      <c r="E97">
        <v>-99999</v>
      </c>
      <c r="F97">
        <v>-99999</v>
      </c>
      <c r="G97">
        <v>-99999</v>
      </c>
      <c r="H97">
        <f>90-Table1[[#This Row],[Topocentric zenith angle]]</f>
        <v>-42.900477999999993</v>
      </c>
      <c r="I97">
        <f>-1 *Table1[[#This Row],[Top. azimuth angle (westward from S)]]</f>
        <v>-174.16782599999999</v>
      </c>
      <c r="J97">
        <f>Table1[[#This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78D5-1D9E-4B8A-803C-7ECCC624FBE4}">
  <dimension ref="A1:J97"/>
  <sheetViews>
    <sheetView topLeftCell="D1" workbookViewId="0">
      <selection activeCell="J2" sqref="J2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  <col min="8" max="8" width="20.5703125" bestFit="1" customWidth="1"/>
    <col min="9" max="9" width="20.7109375" bestFit="1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43836</v>
      </c>
      <c r="B2" s="5">
        <v>0</v>
      </c>
      <c r="C2">
        <v>87.915370999999993</v>
      </c>
      <c r="D2">
        <v>180.498187</v>
      </c>
      <c r="E2">
        <v>-99999</v>
      </c>
      <c r="F2">
        <v>-99999</v>
      </c>
      <c r="G2">
        <v>-99999</v>
      </c>
      <c r="H2">
        <f>90-Table2[[#This Row],[Topocentric zenith angle]]</f>
        <v>2.0846290000000067</v>
      </c>
      <c r="I2">
        <f>360-Table2[[#This Row],[Top. azimuth angle (westward from S)]]</f>
        <v>179.501813</v>
      </c>
      <c r="J2">
        <f>Table2[[#This Row],[Time (H:MM:SS)]]*(24)*(100/24)</f>
        <v>0</v>
      </c>
    </row>
    <row r="3" spans="1:10">
      <c r="A3" s="4">
        <v>43836</v>
      </c>
      <c r="B3" s="5">
        <v>1.0416666666666666E-2</v>
      </c>
      <c r="C3">
        <v>87.863938000000005</v>
      </c>
      <c r="D3">
        <v>183.97451699999999</v>
      </c>
      <c r="E3">
        <v>-99999</v>
      </c>
      <c r="F3">
        <v>-99999</v>
      </c>
      <c r="G3">
        <v>-99999</v>
      </c>
      <c r="H3">
        <f>90-Table2[[#This Row],[Topocentric zenith angle]]</f>
        <v>2.1360619999999955</v>
      </c>
      <c r="I3">
        <f>360-Table2[[#This Row],[Top. azimuth angle (westward from S)]]</f>
        <v>176.02548300000001</v>
      </c>
      <c r="J3">
        <f>Table2[[#This Row],[Time (H:MM:SS)]]*(24)*(100/24)</f>
        <v>1.0416666666666667</v>
      </c>
    </row>
    <row r="4" spans="1:10">
      <c r="A4" s="4">
        <v>43836</v>
      </c>
      <c r="B4" s="5">
        <v>2.0833333333333332E-2</v>
      </c>
      <c r="C4">
        <v>87.734924000000007</v>
      </c>
      <c r="D4">
        <v>187.449003</v>
      </c>
      <c r="E4">
        <v>-99999</v>
      </c>
      <c r="F4">
        <v>-99999</v>
      </c>
      <c r="G4">
        <v>-99999</v>
      </c>
      <c r="H4">
        <f>90-Table2[[#This Row],[Topocentric zenith angle]]</f>
        <v>2.2650759999999934</v>
      </c>
      <c r="I4">
        <f>360-Table2[[#This Row],[Top. azimuth angle (westward from S)]]</f>
        <v>172.550997</v>
      </c>
      <c r="J4">
        <f>Table2[[#This Row],[Time (H:MM:SS)]]*(24)*(100/24)</f>
        <v>2.0833333333333335</v>
      </c>
    </row>
    <row r="5" spans="1:10">
      <c r="A5" s="4">
        <v>43836</v>
      </c>
      <c r="B5" s="5">
        <v>3.125E-2</v>
      </c>
      <c r="C5">
        <v>87.528858</v>
      </c>
      <c r="D5">
        <v>190.92013800000001</v>
      </c>
      <c r="E5">
        <v>-99999</v>
      </c>
      <c r="F5">
        <v>-99999</v>
      </c>
      <c r="G5">
        <v>-99999</v>
      </c>
      <c r="H5">
        <f>90-Table2[[#This Row],[Topocentric zenith angle]]</f>
        <v>2.4711420000000004</v>
      </c>
      <c r="I5">
        <f>360-Table2[[#This Row],[Top. azimuth angle (westward from S)]]</f>
        <v>169.07986199999999</v>
      </c>
      <c r="J5">
        <f>Table2[[#This Row],[Time (H:MM:SS)]]*(24)*(100/24)</f>
        <v>3.125</v>
      </c>
    </row>
    <row r="6" spans="1:10">
      <c r="A6" s="4">
        <v>43836</v>
      </c>
      <c r="B6" s="5">
        <v>4.1666666666666664E-2</v>
      </c>
      <c r="C6">
        <v>87.246581000000006</v>
      </c>
      <c r="D6">
        <v>194.38650899999999</v>
      </c>
      <c r="E6">
        <v>-99999</v>
      </c>
      <c r="F6">
        <v>-99999</v>
      </c>
      <c r="G6">
        <v>-99999</v>
      </c>
      <c r="H6">
        <f>90-Table2[[#This Row],[Topocentric zenith angle]]</f>
        <v>2.7534189999999938</v>
      </c>
      <c r="I6">
        <f>360-Table2[[#This Row],[Top. azimuth angle (westward from S)]]</f>
        <v>165.61349100000001</v>
      </c>
      <c r="J6">
        <f>Table2[[#This Row],[Time (H:MM:SS)]]*(24)*(100/24)</f>
        <v>4.166666666666667</v>
      </c>
    </row>
    <row r="7" spans="1:10">
      <c r="A7" s="4">
        <v>43836</v>
      </c>
      <c r="B7" s="5">
        <v>5.2083333333333336E-2</v>
      </c>
      <c r="C7">
        <v>86.889238000000006</v>
      </c>
      <c r="D7">
        <v>197.84683699999999</v>
      </c>
      <c r="E7">
        <v>-99999</v>
      </c>
      <c r="F7">
        <v>-99999</v>
      </c>
      <c r="G7">
        <v>-99999</v>
      </c>
      <c r="H7">
        <f>90-Table2[[#This Row],[Topocentric zenith angle]]</f>
        <v>3.110761999999994</v>
      </c>
      <c r="I7">
        <f>360-Table2[[#This Row],[Top. azimuth angle (westward from S)]]</f>
        <v>162.15316300000001</v>
      </c>
      <c r="J7">
        <f>Table2[[#This Row],[Time (H:MM:SS)]]*(24)*(100/24)</f>
        <v>5.2083333333333339</v>
      </c>
    </row>
    <row r="8" spans="1:10">
      <c r="A8" s="4">
        <v>43836</v>
      </c>
      <c r="B8" s="5">
        <v>6.25E-2</v>
      </c>
      <c r="C8">
        <v>86.458270999999996</v>
      </c>
      <c r="D8">
        <v>201.30001300000001</v>
      </c>
      <c r="E8">
        <v>-99999</v>
      </c>
      <c r="F8">
        <v>-99999</v>
      </c>
      <c r="G8">
        <v>-99999</v>
      </c>
      <c r="H8">
        <f>90-Table2[[#This Row],[Topocentric zenith angle]]</f>
        <v>3.5417290000000037</v>
      </c>
      <c r="I8">
        <f>360-Table2[[#This Row],[Top. azimuth angle (westward from S)]]</f>
        <v>158.69998699999999</v>
      </c>
      <c r="J8">
        <f>Table2[[#This Row],[Time (H:MM:SS)]]*(24)*(100/24)</f>
        <v>6.25</v>
      </c>
    </row>
    <row r="9" spans="1:10">
      <c r="A9" s="4">
        <v>43836</v>
      </c>
      <c r="B9" s="5">
        <v>7.2916666666666671E-2</v>
      </c>
      <c r="C9">
        <v>85.955399</v>
      </c>
      <c r="D9">
        <v>204.745137</v>
      </c>
      <c r="E9">
        <v>-99999</v>
      </c>
      <c r="F9">
        <v>-99999</v>
      </c>
      <c r="G9">
        <v>-99999</v>
      </c>
      <c r="H9">
        <f>90-Table2[[#This Row],[Topocentric zenith angle]]</f>
        <v>4.0446010000000001</v>
      </c>
      <c r="I9">
        <f>360-Table2[[#This Row],[Top. azimuth angle (westward from S)]]</f>
        <v>155.254863</v>
      </c>
      <c r="J9">
        <f>Table2[[#This Row],[Time (H:MM:SS)]]*(24)*(100/24)</f>
        <v>7.291666666666667</v>
      </c>
    </row>
    <row r="10" spans="1:10">
      <c r="A10" s="4">
        <v>43836</v>
      </c>
      <c r="B10" s="5">
        <v>8.3333333333333329E-2</v>
      </c>
      <c r="C10">
        <v>85.382608000000005</v>
      </c>
      <c r="D10">
        <v>208.18154000000001</v>
      </c>
      <c r="E10">
        <v>-99999</v>
      </c>
      <c r="F10">
        <v>-99999</v>
      </c>
      <c r="G10">
        <v>-99999</v>
      </c>
      <c r="H10">
        <f>90-Table2[[#This Row],[Topocentric zenith angle]]</f>
        <v>4.6173919999999953</v>
      </c>
      <c r="I10">
        <f>360-Table2[[#This Row],[Top. azimuth angle (westward from S)]]</f>
        <v>151.81845999999999</v>
      </c>
      <c r="J10">
        <f>Table2[[#This Row],[Time (H:MM:SS)]]*(24)*(100/24)</f>
        <v>8.3333333333333339</v>
      </c>
    </row>
    <row r="11" spans="1:10">
      <c r="A11" s="4">
        <v>43836</v>
      </c>
      <c r="B11" s="5">
        <v>9.375E-2</v>
      </c>
      <c r="C11">
        <v>84.742132999999995</v>
      </c>
      <c r="D11">
        <v>211.60881499999999</v>
      </c>
      <c r="E11">
        <v>-99999</v>
      </c>
      <c r="F11">
        <v>-99999</v>
      </c>
      <c r="G11">
        <v>-99999</v>
      </c>
      <c r="H11">
        <f>90-Table2[[#This Row],[Topocentric zenith angle]]</f>
        <v>5.2578670000000045</v>
      </c>
      <c r="I11">
        <f>360-Table2[[#This Row],[Top. azimuth angle (westward from S)]]</f>
        <v>148.39118500000001</v>
      </c>
      <c r="J11">
        <f>Table2[[#This Row],[Time (H:MM:SS)]]*(24)*(100/24)</f>
        <v>9.375</v>
      </c>
    </row>
    <row r="12" spans="1:10">
      <c r="A12" s="4">
        <v>43836</v>
      </c>
      <c r="B12" s="5">
        <v>0.10416666666666667</v>
      </c>
      <c r="C12">
        <v>84.036437000000006</v>
      </c>
      <c r="D12">
        <v>215.026839</v>
      </c>
      <c r="E12">
        <v>-99999</v>
      </c>
      <c r="F12">
        <v>-99999</v>
      </c>
      <c r="G12">
        <v>-99999</v>
      </c>
      <c r="H12">
        <f>90-Table2[[#This Row],[Topocentric zenith angle]]</f>
        <v>5.9635629999999935</v>
      </c>
      <c r="I12">
        <f>360-Table2[[#This Row],[Top. azimuth angle (westward from S)]]</f>
        <v>144.973161</v>
      </c>
      <c r="J12">
        <f>Table2[[#This Row],[Time (H:MM:SS)]]*(24)*(100/24)</f>
        <v>10.416666666666668</v>
      </c>
    </row>
    <row r="13" spans="1:10">
      <c r="A13" s="4">
        <v>43836</v>
      </c>
      <c r="B13" s="5">
        <v>0.11458333333333333</v>
      </c>
      <c r="C13">
        <v>83.268198999999996</v>
      </c>
      <c r="D13">
        <v>218.43578099999999</v>
      </c>
      <c r="E13">
        <v>-99999</v>
      </c>
      <c r="F13">
        <v>-99999</v>
      </c>
      <c r="G13">
        <v>-99999</v>
      </c>
      <c r="H13">
        <f>90-Table2[[#This Row],[Topocentric zenith angle]]</f>
        <v>6.7318010000000044</v>
      </c>
      <c r="I13">
        <f>360-Table2[[#This Row],[Top. azimuth angle (westward from S)]]</f>
        <v>141.56421900000001</v>
      </c>
      <c r="J13">
        <f>Table2[[#This Row],[Time (H:MM:SS)]]*(24)*(100/24)</f>
        <v>11.458333333333334</v>
      </c>
    </row>
    <row r="14" spans="1:10">
      <c r="A14" s="4">
        <v>43836</v>
      </c>
      <c r="B14" s="5">
        <v>0.125</v>
      </c>
      <c r="C14">
        <v>82.440291000000002</v>
      </c>
      <c r="D14">
        <v>221.83612299999999</v>
      </c>
      <c r="E14">
        <v>-99999</v>
      </c>
      <c r="F14">
        <v>-99999</v>
      </c>
      <c r="G14">
        <v>-99999</v>
      </c>
      <c r="H14">
        <f>90-Table2[[#This Row],[Topocentric zenith angle]]</f>
        <v>7.559708999999998</v>
      </c>
      <c r="I14">
        <f>360-Table2[[#This Row],[Top. azimuth angle (westward from S)]]</f>
        <v>138.16387700000001</v>
      </c>
      <c r="J14">
        <f>Table2[[#This Row],[Time (H:MM:SS)]]*(24)*(100/24)</f>
        <v>12.5</v>
      </c>
    </row>
    <row r="15" spans="1:10">
      <c r="A15" s="4">
        <v>43836</v>
      </c>
      <c r="B15" s="5">
        <v>0.13541666666666666</v>
      </c>
      <c r="C15">
        <v>81.555763999999996</v>
      </c>
      <c r="D15">
        <v>225.22865999999999</v>
      </c>
      <c r="E15">
        <v>-99999</v>
      </c>
      <c r="F15">
        <v>-99999</v>
      </c>
      <c r="G15">
        <v>-99999</v>
      </c>
      <c r="H15">
        <f>90-Table2[[#This Row],[Topocentric zenith angle]]</f>
        <v>8.4442360000000036</v>
      </c>
      <c r="I15">
        <f>360-Table2[[#This Row],[Top. azimuth angle (westward from S)]]</f>
        <v>134.77134000000001</v>
      </c>
      <c r="J15">
        <f>Table2[[#This Row],[Time (H:MM:SS)]]*(24)*(100/24)</f>
        <v>13.541666666666668</v>
      </c>
    </row>
    <row r="16" spans="1:10">
      <c r="A16" s="4">
        <v>43836</v>
      </c>
      <c r="B16" s="5">
        <v>0.14583333333333334</v>
      </c>
      <c r="C16">
        <v>80.617832000000007</v>
      </c>
      <c r="D16">
        <v>228.614509</v>
      </c>
      <c r="E16">
        <v>-99999</v>
      </c>
      <c r="F16">
        <v>-99999</v>
      </c>
      <c r="G16">
        <v>-99999</v>
      </c>
      <c r="H16">
        <f>90-Table2[[#This Row],[Topocentric zenith angle]]</f>
        <v>9.382167999999993</v>
      </c>
      <c r="I16">
        <f>360-Table2[[#This Row],[Top. azimuth angle (westward from S)]]</f>
        <v>131.385491</v>
      </c>
      <c r="J16">
        <f>Table2[[#This Row],[Time (H:MM:SS)]]*(24)*(100/24)</f>
        <v>14.583333333333334</v>
      </c>
    </row>
    <row r="17" spans="1:10">
      <c r="A17" s="4">
        <v>43836</v>
      </c>
      <c r="B17" s="5">
        <v>0.15625</v>
      </c>
      <c r="C17">
        <v>79.629857000000001</v>
      </c>
      <c r="D17">
        <v>231.995104</v>
      </c>
      <c r="E17">
        <v>-99999</v>
      </c>
      <c r="F17">
        <v>-99999</v>
      </c>
      <c r="G17">
        <v>-99999</v>
      </c>
      <c r="H17">
        <f>90-Table2[[#This Row],[Topocentric zenith angle]]</f>
        <v>10.370142999999999</v>
      </c>
      <c r="I17">
        <f>360-Table2[[#This Row],[Top. azimuth angle (westward from S)]]</f>
        <v>128.004896</v>
      </c>
      <c r="J17">
        <f>Table2[[#This Row],[Time (H:MM:SS)]]*(24)*(100/24)</f>
        <v>15.625000000000002</v>
      </c>
    </row>
    <row r="18" spans="1:10">
      <c r="A18" s="4">
        <v>43836</v>
      </c>
      <c r="B18" s="5">
        <v>0.16666666666666666</v>
      </c>
      <c r="C18">
        <v>78.595336000000003</v>
      </c>
      <c r="D18">
        <v>235.37219999999999</v>
      </c>
      <c r="E18">
        <v>-99999</v>
      </c>
      <c r="F18">
        <v>-99999</v>
      </c>
      <c r="G18">
        <v>-99999</v>
      </c>
      <c r="H18">
        <f>90-Table2[[#This Row],[Topocentric zenith angle]]</f>
        <v>11.404663999999997</v>
      </c>
      <c r="I18">
        <f>360-Table2[[#This Row],[Top. azimuth angle (westward from S)]]</f>
        <v>124.62780000000001</v>
      </c>
      <c r="J18">
        <f>Table2[[#This Row],[Time (H:MM:SS)]]*(24)*(100/24)</f>
        <v>16.666666666666668</v>
      </c>
    </row>
    <row r="19" spans="1:10">
      <c r="A19" s="4">
        <v>43836</v>
      </c>
      <c r="B19" s="5">
        <v>0.17708333333333334</v>
      </c>
      <c r="C19">
        <v>77.517889999999994</v>
      </c>
      <c r="D19">
        <v>238.747862</v>
      </c>
      <c r="E19">
        <v>-99999</v>
      </c>
      <c r="F19">
        <v>-99999</v>
      </c>
      <c r="G19">
        <v>-99999</v>
      </c>
      <c r="H19">
        <f>90-Table2[[#This Row],[Topocentric zenith angle]]</f>
        <v>12.482110000000006</v>
      </c>
      <c r="I19">
        <f>360-Table2[[#This Row],[Top. azimuth angle (westward from S)]]</f>
        <v>121.252138</v>
      </c>
      <c r="J19">
        <f>Table2[[#This Row],[Time (H:MM:SS)]]*(24)*(100/24)</f>
        <v>17.708333333333336</v>
      </c>
    </row>
    <row r="20" spans="1:10">
      <c r="A20" s="4">
        <v>43836</v>
      </c>
      <c r="B20" s="5">
        <v>0.1875</v>
      </c>
      <c r="C20">
        <v>76.401258999999996</v>
      </c>
      <c r="D20">
        <v>242.124461</v>
      </c>
      <c r="E20">
        <v>-99999</v>
      </c>
      <c r="F20">
        <v>-99999</v>
      </c>
      <c r="G20">
        <v>-99999</v>
      </c>
      <c r="H20">
        <f>90-Table2[[#This Row],[Topocentric zenith angle]]</f>
        <v>13.598741000000004</v>
      </c>
      <c r="I20">
        <f>360-Table2[[#This Row],[Top. azimuth angle (westward from S)]]</f>
        <v>117.875539</v>
      </c>
      <c r="J20">
        <f>Table2[[#This Row],[Time (H:MM:SS)]]*(24)*(100/24)</f>
        <v>18.75</v>
      </c>
    </row>
    <row r="21" spans="1:10">
      <c r="A21" s="4">
        <v>43836</v>
      </c>
      <c r="B21" s="5">
        <v>0.19791666666666666</v>
      </c>
      <c r="C21">
        <v>75.249290000000002</v>
      </c>
      <c r="D21">
        <v>245.50466599999999</v>
      </c>
      <c r="E21">
        <v>-99999</v>
      </c>
      <c r="F21">
        <v>-99999</v>
      </c>
      <c r="G21">
        <v>-99999</v>
      </c>
      <c r="H21">
        <f>90-Table2[[#This Row],[Topocentric zenith angle]]</f>
        <v>14.750709999999998</v>
      </c>
      <c r="I21">
        <f>360-Table2[[#This Row],[Top. azimuth angle (westward from S)]]</f>
        <v>114.49533400000001</v>
      </c>
      <c r="J21">
        <f>Table2[[#This Row],[Time (H:MM:SS)]]*(24)*(100/24)</f>
        <v>19.791666666666668</v>
      </c>
    </row>
    <row r="22" spans="1:10">
      <c r="A22" s="4">
        <v>43836</v>
      </c>
      <c r="B22" s="5">
        <v>0.20833333333333334</v>
      </c>
      <c r="C22">
        <v>74.065938000000003</v>
      </c>
      <c r="D22">
        <v>248.89142799999999</v>
      </c>
      <c r="E22">
        <v>-99999</v>
      </c>
      <c r="F22">
        <v>-99999</v>
      </c>
      <c r="G22">
        <v>-99999</v>
      </c>
      <c r="H22">
        <f>90-Table2[[#This Row],[Topocentric zenith angle]]</f>
        <v>15.934061999999997</v>
      </c>
      <c r="I22">
        <f>360-Table2[[#This Row],[Top. azimuth angle (westward from S)]]</f>
        <v>111.10857200000001</v>
      </c>
      <c r="J22">
        <f>Table2[[#This Row],[Time (H:MM:SS)]]*(24)*(100/24)</f>
        <v>20.833333333333336</v>
      </c>
    </row>
    <row r="23" spans="1:10">
      <c r="A23" s="4">
        <v>43836</v>
      </c>
      <c r="B23" s="5">
        <v>0.21875</v>
      </c>
      <c r="C23">
        <v>72.855264000000005</v>
      </c>
      <c r="D23">
        <v>252.28797599999999</v>
      </c>
      <c r="E23">
        <v>-99999</v>
      </c>
      <c r="F23">
        <v>-99999</v>
      </c>
      <c r="G23">
        <v>-99999</v>
      </c>
      <c r="H23">
        <f>90-Table2[[#This Row],[Topocentric zenith angle]]</f>
        <v>17.144735999999995</v>
      </c>
      <c r="I23">
        <f>360-Table2[[#This Row],[Top. azimuth angle (westward from S)]]</f>
        <v>107.71202400000001</v>
      </c>
      <c r="J23">
        <f>Table2[[#This Row],[Time (H:MM:SS)]]*(24)*(100/24)</f>
        <v>21.875</v>
      </c>
    </row>
    <row r="24" spans="1:10">
      <c r="A24" s="4">
        <v>43836</v>
      </c>
      <c r="B24" s="5">
        <v>0.22916666666666666</v>
      </c>
      <c r="C24">
        <v>71.621431000000001</v>
      </c>
      <c r="D24">
        <v>255.69779500000001</v>
      </c>
      <c r="E24">
        <v>-99999</v>
      </c>
      <c r="F24">
        <v>-99999</v>
      </c>
      <c r="G24">
        <v>-99999</v>
      </c>
      <c r="H24">
        <f>90-Table2[[#This Row],[Topocentric zenith angle]]</f>
        <v>18.378568999999999</v>
      </c>
      <c r="I24">
        <f>360-Table2[[#This Row],[Top. azimuth angle (westward from S)]]</f>
        <v>104.30220499999999</v>
      </c>
      <c r="J24">
        <f>Table2[[#This Row],[Time (H:MM:SS)]]*(24)*(100/24)</f>
        <v>22.916666666666668</v>
      </c>
    </row>
    <row r="25" spans="1:10">
      <c r="A25" s="4">
        <v>43836</v>
      </c>
      <c r="B25" s="5">
        <v>0.23958333333333334</v>
      </c>
      <c r="C25">
        <v>70.368713</v>
      </c>
      <c r="D25">
        <v>259.12461400000001</v>
      </c>
      <c r="E25">
        <v>-99999</v>
      </c>
      <c r="F25">
        <v>-99999</v>
      </c>
      <c r="G25">
        <v>-99999</v>
      </c>
      <c r="H25">
        <f>90-Table2[[#This Row],[Topocentric zenith angle]]</f>
        <v>19.631287</v>
      </c>
      <c r="I25">
        <f>360-Table2[[#This Row],[Top. azimuth angle (westward from S)]]</f>
        <v>100.87538599999999</v>
      </c>
      <c r="J25">
        <f>Table2[[#This Row],[Time (H:MM:SS)]]*(24)*(100/24)</f>
        <v>23.958333333333336</v>
      </c>
    </row>
    <row r="26" spans="1:10">
      <c r="A26" s="4">
        <v>43836</v>
      </c>
      <c r="B26" s="5">
        <v>0.25</v>
      </c>
      <c r="C26">
        <v>69.101491999999993</v>
      </c>
      <c r="D26">
        <v>262.57238699999999</v>
      </c>
      <c r="E26">
        <v>-99999</v>
      </c>
      <c r="F26">
        <v>-99999</v>
      </c>
      <c r="G26">
        <v>-99999</v>
      </c>
      <c r="H26">
        <f>90-Table2[[#This Row],[Topocentric zenith angle]]</f>
        <v>20.898508000000007</v>
      </c>
      <c r="I26">
        <f>360-Table2[[#This Row],[Top. azimuth angle (westward from S)]]</f>
        <v>97.427613000000008</v>
      </c>
      <c r="J26">
        <f>Table2[[#This Row],[Time (H:MM:SS)]]*(24)*(100/24)</f>
        <v>25</v>
      </c>
    </row>
    <row r="27" spans="1:10">
      <c r="A27" s="4">
        <v>43836</v>
      </c>
      <c r="B27" s="5">
        <v>0.26041666666666669</v>
      </c>
      <c r="C27">
        <v>67.824273000000005</v>
      </c>
      <c r="D27">
        <v>266.04526800000002</v>
      </c>
      <c r="E27">
        <v>-99999</v>
      </c>
      <c r="F27">
        <v>-99999</v>
      </c>
      <c r="G27">
        <v>-99999</v>
      </c>
      <c r="H27">
        <f>90-Table2[[#This Row],[Topocentric zenith angle]]</f>
        <v>22.175726999999995</v>
      </c>
      <c r="I27">
        <f>360-Table2[[#This Row],[Top. azimuth angle (westward from S)]]</f>
        <v>93.954731999999979</v>
      </c>
      <c r="J27">
        <f>Table2[[#This Row],[Time (H:MM:SS)]]*(24)*(100/24)</f>
        <v>26.041666666666668</v>
      </c>
    </row>
    <row r="28" spans="1:10">
      <c r="A28" s="4">
        <v>43836</v>
      </c>
      <c r="B28" s="5">
        <v>0.27083333333333331</v>
      </c>
      <c r="C28">
        <v>66.541683000000006</v>
      </c>
      <c r="D28">
        <v>269.54758700000002</v>
      </c>
      <c r="E28">
        <v>-99999</v>
      </c>
      <c r="F28">
        <v>-99999</v>
      </c>
      <c r="G28">
        <v>-99999</v>
      </c>
      <c r="H28">
        <f>90-Table2[[#This Row],[Topocentric zenith angle]]</f>
        <v>23.458316999999994</v>
      </c>
      <c r="I28">
        <f>360-Table2[[#This Row],[Top. azimuth angle (westward from S)]]</f>
        <v>90.452412999999979</v>
      </c>
      <c r="J28">
        <f>Table2[[#This Row],[Time (H:MM:SS)]]*(24)*(100/24)</f>
        <v>27.083333333333336</v>
      </c>
    </row>
    <row r="29" spans="1:10">
      <c r="A29" s="4">
        <v>43836</v>
      </c>
      <c r="B29" s="5">
        <v>0.28125</v>
      </c>
      <c r="C29">
        <v>65.258482000000001</v>
      </c>
      <c r="D29">
        <v>273.08381800000001</v>
      </c>
      <c r="E29">
        <v>-99999</v>
      </c>
      <c r="F29">
        <v>-99999</v>
      </c>
      <c r="G29">
        <v>-99999</v>
      </c>
      <c r="H29">
        <f>90-Table2[[#This Row],[Topocentric zenith angle]]</f>
        <v>24.741517999999999</v>
      </c>
      <c r="I29">
        <f>360-Table2[[#This Row],[Top. azimuth angle (westward from S)]]</f>
        <v>86.916181999999992</v>
      </c>
      <c r="J29">
        <f>Table2[[#This Row],[Time (H:MM:SS)]]*(24)*(100/24)</f>
        <v>28.125000000000004</v>
      </c>
    </row>
    <row r="30" spans="1:10">
      <c r="A30" s="4">
        <v>43836</v>
      </c>
      <c r="B30" s="5">
        <v>0.29166666666666669</v>
      </c>
      <c r="C30">
        <v>63.979573000000002</v>
      </c>
      <c r="D30">
        <v>276.65853700000002</v>
      </c>
      <c r="E30">
        <v>-99999</v>
      </c>
      <c r="F30">
        <v>-99999</v>
      </c>
      <c r="G30">
        <v>-99999</v>
      </c>
      <c r="H30">
        <f>90-Table2[[#This Row],[Topocentric zenith angle]]</f>
        <v>26.020426999999998</v>
      </c>
      <c r="I30">
        <f>360-Table2[[#This Row],[Top. azimuth angle (westward from S)]]</f>
        <v>83.341462999999976</v>
      </c>
      <c r="J30">
        <f>Table2[[#This Row],[Time (H:MM:SS)]]*(24)*(100/24)</f>
        <v>29.166666666666668</v>
      </c>
    </row>
    <row r="31" spans="1:10">
      <c r="A31" s="4">
        <v>43836</v>
      </c>
      <c r="B31" s="5">
        <v>0.30208333333333331</v>
      </c>
      <c r="C31">
        <v>62.710006999999997</v>
      </c>
      <c r="D31">
        <v>280.27637800000002</v>
      </c>
      <c r="E31">
        <v>-99999</v>
      </c>
      <c r="F31">
        <v>-99999</v>
      </c>
      <c r="G31">
        <v>-99999</v>
      </c>
      <c r="H31">
        <f>90-Table2[[#This Row],[Topocentric zenith angle]]</f>
        <v>27.289993000000003</v>
      </c>
      <c r="I31">
        <f>360-Table2[[#This Row],[Top. azimuth angle (westward from S)]]</f>
        <v>79.723621999999978</v>
      </c>
      <c r="J31">
        <f>Table2[[#This Row],[Time (H:MM:SS)]]*(24)*(100/24)</f>
        <v>30.208333333333336</v>
      </c>
    </row>
    <row r="32" spans="1:10">
      <c r="A32" s="4">
        <v>43836</v>
      </c>
      <c r="B32" s="5">
        <v>0.3125</v>
      </c>
      <c r="C32">
        <v>61.454990000000002</v>
      </c>
      <c r="D32">
        <v>283.94197300000002</v>
      </c>
      <c r="E32">
        <v>-99999</v>
      </c>
      <c r="F32">
        <v>-99999</v>
      </c>
      <c r="G32">
        <v>-99999</v>
      </c>
      <c r="H32">
        <f>90-Table2[[#This Row],[Topocentric zenith angle]]</f>
        <v>28.545009999999998</v>
      </c>
      <c r="I32">
        <f>360-Table2[[#This Row],[Top. azimuth angle (westward from S)]]</f>
        <v>76.058026999999981</v>
      </c>
      <c r="J32">
        <f>Table2[[#This Row],[Time (H:MM:SS)]]*(24)*(100/24)</f>
        <v>31.250000000000004</v>
      </c>
    </row>
    <row r="33" spans="1:10">
      <c r="A33" s="4">
        <v>43836</v>
      </c>
      <c r="B33" s="5">
        <v>0.32291666666666669</v>
      </c>
      <c r="C33">
        <v>60.219889000000002</v>
      </c>
      <c r="D33">
        <v>287.65988700000003</v>
      </c>
      <c r="E33">
        <v>-99999</v>
      </c>
      <c r="F33">
        <v>-99999</v>
      </c>
      <c r="G33">
        <v>-99999</v>
      </c>
      <c r="H33">
        <f>90-Table2[[#This Row],[Topocentric zenith angle]]</f>
        <v>29.780110999999998</v>
      </c>
      <c r="I33">
        <f>360-Table2[[#This Row],[Top. azimuth angle (westward from S)]]</f>
        <v>72.340112999999974</v>
      </c>
      <c r="J33">
        <f>Table2[[#This Row],[Time (H:MM:SS)]]*(24)*(100/24)</f>
        <v>32.291666666666671</v>
      </c>
    </row>
    <row r="34" spans="1:10">
      <c r="A34" s="4">
        <v>43836</v>
      </c>
      <c r="B34" s="5">
        <v>0.33333333333333331</v>
      </c>
      <c r="C34">
        <v>59.01023</v>
      </c>
      <c r="D34">
        <v>291.43453</v>
      </c>
      <c r="E34">
        <v>-99999</v>
      </c>
      <c r="F34">
        <v>-99999</v>
      </c>
      <c r="G34">
        <v>-99999</v>
      </c>
      <c r="H34">
        <f>90-Table2[[#This Row],[Topocentric zenith angle]]</f>
        <v>30.98977</v>
      </c>
      <c r="I34">
        <f>360-Table2[[#This Row],[Top. azimuth angle (westward from S)]]</f>
        <v>68.565470000000005</v>
      </c>
      <c r="J34">
        <f>Table2[[#This Row],[Time (H:MM:SS)]]*(24)*(100/24)</f>
        <v>33.333333333333336</v>
      </c>
    </row>
    <row r="35" spans="1:10">
      <c r="A35" s="4">
        <v>43836</v>
      </c>
      <c r="B35" s="5">
        <v>0.34375</v>
      </c>
      <c r="C35">
        <v>57.831699</v>
      </c>
      <c r="D35">
        <v>295.270062</v>
      </c>
      <c r="E35">
        <v>-99999</v>
      </c>
      <c r="F35">
        <v>-99999</v>
      </c>
      <c r="G35">
        <v>-99999</v>
      </c>
      <c r="H35">
        <f>90-Table2[[#This Row],[Topocentric zenith angle]]</f>
        <v>32.168301</v>
      </c>
      <c r="I35">
        <f>360-Table2[[#This Row],[Top. azimuth angle (westward from S)]]</f>
        <v>64.729938000000004</v>
      </c>
      <c r="J35">
        <f>Table2[[#This Row],[Time (H:MM:SS)]]*(24)*(100/24)</f>
        <v>34.375</v>
      </c>
    </row>
    <row r="36" spans="1:10">
      <c r="A36" s="4">
        <v>43836</v>
      </c>
      <c r="B36" s="5">
        <v>0.35416666666666669</v>
      </c>
      <c r="C36">
        <v>56.690123999999997</v>
      </c>
      <c r="D36">
        <v>299.17028399999998</v>
      </c>
      <c r="E36">
        <v>-99999</v>
      </c>
      <c r="F36">
        <v>-99999</v>
      </c>
      <c r="G36">
        <v>-99999</v>
      </c>
      <c r="H36">
        <f>90-Table2[[#This Row],[Topocentric zenith angle]]</f>
        <v>33.309876000000003</v>
      </c>
      <c r="I36">
        <f>360-Table2[[#This Row],[Top. azimuth angle (westward from S)]]</f>
        <v>60.829716000000019</v>
      </c>
      <c r="J36">
        <f>Table2[[#This Row],[Time (H:MM:SS)]]*(24)*(100/24)</f>
        <v>35.416666666666671</v>
      </c>
    </row>
    <row r="37" spans="1:10">
      <c r="A37" s="4">
        <v>43836</v>
      </c>
      <c r="B37" s="5">
        <v>0.36458333333333331</v>
      </c>
      <c r="C37">
        <v>55.591468999999996</v>
      </c>
      <c r="D37">
        <v>303.13850400000001</v>
      </c>
      <c r="E37">
        <v>-99999</v>
      </c>
      <c r="F37">
        <v>-99999</v>
      </c>
      <c r="G37">
        <v>-99999</v>
      </c>
      <c r="H37">
        <f>90-Table2[[#This Row],[Topocentric zenith angle]]</f>
        <v>34.408531000000004</v>
      </c>
      <c r="I37">
        <f>360-Table2[[#This Row],[Top. azimuth angle (westward from S)]]</f>
        <v>56.861495999999988</v>
      </c>
      <c r="J37">
        <f>Table2[[#This Row],[Time (H:MM:SS)]]*(24)*(100/24)</f>
        <v>36.458333333333336</v>
      </c>
    </row>
    <row r="38" spans="1:10">
      <c r="A38" s="4">
        <v>43836</v>
      </c>
      <c r="B38" s="5">
        <v>0.375</v>
      </c>
      <c r="C38">
        <v>54.541797000000003</v>
      </c>
      <c r="D38">
        <v>307.17739599999999</v>
      </c>
      <c r="E38">
        <v>-99999</v>
      </c>
      <c r="F38">
        <v>-99999</v>
      </c>
      <c r="G38">
        <v>-99999</v>
      </c>
      <c r="H38">
        <f>90-Table2[[#This Row],[Topocentric zenith angle]]</f>
        <v>35.458202999999997</v>
      </c>
      <c r="I38">
        <f>360-Table2[[#This Row],[Top. azimuth angle (westward from S)]]</f>
        <v>52.822604000000013</v>
      </c>
      <c r="J38">
        <f>Table2[[#This Row],[Time (H:MM:SS)]]*(24)*(100/24)</f>
        <v>37.5</v>
      </c>
    </row>
    <row r="39" spans="1:10">
      <c r="A39" s="4">
        <v>43836</v>
      </c>
      <c r="B39" s="5">
        <v>0.38541666666666669</v>
      </c>
      <c r="C39">
        <v>53.547235999999998</v>
      </c>
      <c r="D39">
        <v>311.28884799999997</v>
      </c>
      <c r="E39">
        <v>-99999</v>
      </c>
      <c r="F39">
        <v>-99999</v>
      </c>
      <c r="G39">
        <v>-99999</v>
      </c>
      <c r="H39">
        <f>90-Table2[[#This Row],[Topocentric zenith angle]]</f>
        <v>36.452764000000002</v>
      </c>
      <c r="I39">
        <f>360-Table2[[#This Row],[Top. azimuth angle (westward from S)]]</f>
        <v>48.711152000000027</v>
      </c>
      <c r="J39">
        <f>Table2[[#This Row],[Time (H:MM:SS)]]*(24)*(100/24)</f>
        <v>38.541666666666671</v>
      </c>
    </row>
    <row r="40" spans="1:10">
      <c r="A40" s="4">
        <v>43836</v>
      </c>
      <c r="B40" s="5">
        <v>0.39583333333333331</v>
      </c>
      <c r="C40">
        <v>52.613931000000001</v>
      </c>
      <c r="D40">
        <v>315.47379799999999</v>
      </c>
      <c r="E40">
        <v>-99999</v>
      </c>
      <c r="F40">
        <v>-99999</v>
      </c>
      <c r="G40">
        <v>-99999</v>
      </c>
      <c r="H40">
        <f>90-Table2[[#This Row],[Topocentric zenith angle]]</f>
        <v>37.386068999999999</v>
      </c>
      <c r="I40">
        <f>360-Table2[[#This Row],[Top. azimuth angle (westward from S)]]</f>
        <v>44.526202000000012</v>
      </c>
      <c r="J40">
        <f>Table2[[#This Row],[Time (H:MM:SS)]]*(24)*(100/24)</f>
        <v>39.583333333333336</v>
      </c>
    </row>
    <row r="41" spans="1:10">
      <c r="A41" s="4">
        <v>43836</v>
      </c>
      <c r="B41" s="5">
        <v>0.40625</v>
      </c>
      <c r="C41">
        <v>51.747979000000001</v>
      </c>
      <c r="D41">
        <v>319.73207600000001</v>
      </c>
      <c r="E41">
        <v>-99999</v>
      </c>
      <c r="F41">
        <v>-99999</v>
      </c>
      <c r="G41">
        <v>-99999</v>
      </c>
      <c r="H41">
        <f>90-Table2[[#This Row],[Topocentric zenith angle]]</f>
        <v>38.252020999999999</v>
      </c>
      <c r="I41">
        <f>360-Table2[[#This Row],[Top. azimuth angle (westward from S)]]</f>
        <v>40.267923999999994</v>
      </c>
      <c r="J41">
        <f>Table2[[#This Row],[Time (H:MM:SS)]]*(24)*(100/24)</f>
        <v>40.625</v>
      </c>
    </row>
    <row r="42" spans="1:10">
      <c r="A42" s="4">
        <v>43836</v>
      </c>
      <c r="B42" s="5">
        <v>0.41666666666666669</v>
      </c>
      <c r="C42">
        <v>50.955350000000003</v>
      </c>
      <c r="D42">
        <v>324.062251</v>
      </c>
      <c r="E42">
        <v>-99999</v>
      </c>
      <c r="F42">
        <v>-99999</v>
      </c>
      <c r="G42">
        <v>-99999</v>
      </c>
      <c r="H42">
        <f>90-Table2[[#This Row],[Topocentric zenith angle]]</f>
        <v>39.044649999999997</v>
      </c>
      <c r="I42">
        <f>360-Table2[[#This Row],[Top. azimuth angle (westward from S)]]</f>
        <v>35.937748999999997</v>
      </c>
      <c r="J42">
        <f>Table2[[#This Row],[Time (H:MM:SS)]]*(24)*(100/24)</f>
        <v>41.666666666666671</v>
      </c>
    </row>
    <row r="43" spans="1:10">
      <c r="A43" s="4">
        <v>43836</v>
      </c>
      <c r="B43" s="5">
        <v>0.42708333333333331</v>
      </c>
      <c r="C43">
        <v>50.241799999999998</v>
      </c>
      <c r="D43">
        <v>328.46150799999998</v>
      </c>
      <c r="E43">
        <v>-99999</v>
      </c>
      <c r="F43">
        <v>-99999</v>
      </c>
      <c r="G43">
        <v>-99999</v>
      </c>
      <c r="H43">
        <f>90-Table2[[#This Row],[Topocentric zenith angle]]</f>
        <v>39.758200000000002</v>
      </c>
      <c r="I43">
        <f>360-Table2[[#This Row],[Top. azimuth angle (westward from S)]]</f>
        <v>31.538492000000019</v>
      </c>
      <c r="J43">
        <f>Table2[[#This Row],[Time (H:MM:SS)]]*(24)*(100/24)</f>
        <v>42.708333333333336</v>
      </c>
    </row>
    <row r="44" spans="1:10">
      <c r="A44" s="4">
        <v>43836</v>
      </c>
      <c r="B44" s="5">
        <v>0.4375</v>
      </c>
      <c r="C44">
        <v>49.612766999999998</v>
      </c>
      <c r="D44">
        <v>332.92555099999998</v>
      </c>
      <c r="E44">
        <v>-99999</v>
      </c>
      <c r="F44">
        <v>-99999</v>
      </c>
      <c r="G44">
        <v>-99999</v>
      </c>
      <c r="H44">
        <f>90-Table2[[#This Row],[Topocentric zenith angle]]</f>
        <v>40.387233000000002</v>
      </c>
      <c r="I44">
        <f>360-Table2[[#This Row],[Top. azimuth angle (westward from S)]]</f>
        <v>27.074449000000016</v>
      </c>
      <c r="J44">
        <f>Table2[[#This Row],[Time (H:MM:SS)]]*(24)*(100/24)</f>
        <v>43.75</v>
      </c>
    </row>
    <row r="45" spans="1:10">
      <c r="A45" s="4">
        <v>43836</v>
      </c>
      <c r="B45" s="5">
        <v>0.44791666666666669</v>
      </c>
      <c r="C45">
        <v>49.073262999999997</v>
      </c>
      <c r="D45">
        <v>337.44856399999998</v>
      </c>
      <c r="E45">
        <v>-99999</v>
      </c>
      <c r="F45">
        <v>-99999</v>
      </c>
      <c r="G45">
        <v>-99999</v>
      </c>
      <c r="H45">
        <f>90-Table2[[#This Row],[Topocentric zenith angle]]</f>
        <v>40.926737000000003</v>
      </c>
      <c r="I45">
        <f>360-Table2[[#This Row],[Top. azimuth angle (westward from S)]]</f>
        <v>22.551436000000024</v>
      </c>
      <c r="J45">
        <f>Table2[[#This Row],[Time (H:MM:SS)]]*(24)*(100/24)</f>
        <v>44.791666666666671</v>
      </c>
    </row>
    <row r="46" spans="1:10">
      <c r="A46" s="4">
        <v>43836</v>
      </c>
      <c r="B46" s="5">
        <v>0.45833333333333331</v>
      </c>
      <c r="C46">
        <v>48.627761</v>
      </c>
      <c r="D46">
        <v>342.023235</v>
      </c>
      <c r="E46">
        <v>-99999</v>
      </c>
      <c r="F46">
        <v>-99999</v>
      </c>
      <c r="G46">
        <v>-99999</v>
      </c>
      <c r="H46">
        <f>90-Table2[[#This Row],[Topocentric zenith angle]]</f>
        <v>41.372239</v>
      </c>
      <c r="I46">
        <f>360-Table2[[#This Row],[Top. azimuth angle (westward from S)]]</f>
        <v>17.976765</v>
      </c>
      <c r="J46">
        <f>Table2[[#This Row],[Time (H:MM:SS)]]*(24)*(100/24)</f>
        <v>45.833333333333336</v>
      </c>
    </row>
    <row r="47" spans="1:10">
      <c r="A47" s="4">
        <v>43836</v>
      </c>
      <c r="B47" s="5">
        <v>0.46875</v>
      </c>
      <c r="C47">
        <v>48.280081000000003</v>
      </c>
      <c r="D47">
        <v>346.64084300000002</v>
      </c>
      <c r="E47">
        <v>-99999</v>
      </c>
      <c r="F47">
        <v>-99999</v>
      </c>
      <c r="G47">
        <v>-99999</v>
      </c>
      <c r="H47">
        <f>90-Table2[[#This Row],[Topocentric zenith angle]]</f>
        <v>41.719918999999997</v>
      </c>
      <c r="I47">
        <f>360-Table2[[#This Row],[Top. azimuth angle (westward from S)]]</f>
        <v>13.359156999999982</v>
      </c>
      <c r="J47">
        <f>Table2[[#This Row],[Time (H:MM:SS)]]*(24)*(100/24)</f>
        <v>46.875</v>
      </c>
    </row>
    <row r="48" spans="1:10">
      <c r="A48" s="4">
        <v>43836</v>
      </c>
      <c r="B48" s="5">
        <v>0.47916666666666669</v>
      </c>
      <c r="C48">
        <v>48.033284999999999</v>
      </c>
      <c r="D48">
        <v>351.29143299999998</v>
      </c>
      <c r="E48">
        <v>-99999</v>
      </c>
      <c r="F48">
        <v>-99999</v>
      </c>
      <c r="G48">
        <v>-99999</v>
      </c>
      <c r="H48">
        <f>90-Table2[[#This Row],[Topocentric zenith angle]]</f>
        <v>41.966715000000001</v>
      </c>
      <c r="I48">
        <f>360-Table2[[#This Row],[Top. azimuth angle (westward from S)]]</f>
        <v>8.7085670000000164</v>
      </c>
      <c r="J48">
        <f>Table2[[#This Row],[Time (H:MM:SS)]]*(24)*(100/24)</f>
        <v>47.916666666666671</v>
      </c>
    </row>
    <row r="49" spans="1:10">
      <c r="A49" s="4">
        <v>43836</v>
      </c>
      <c r="B49" s="5">
        <v>0.48958333333333331</v>
      </c>
      <c r="C49">
        <v>47.889592</v>
      </c>
      <c r="D49">
        <v>355.96406100000002</v>
      </c>
      <c r="E49">
        <v>-99999</v>
      </c>
      <c r="F49">
        <v>-99999</v>
      </c>
      <c r="G49">
        <v>-99999</v>
      </c>
      <c r="H49">
        <f>90-Table2[[#This Row],[Topocentric zenith angle]]</f>
        <v>42.110408</v>
      </c>
      <c r="I49">
        <f>360-Table2[[#This Row],[Top. azimuth angle (westward from S)]]</f>
        <v>4.0359389999999848</v>
      </c>
      <c r="J49">
        <f>Table2[[#This Row],[Time (H:MM:SS)]]*(24)*(100/24)</f>
        <v>48.958333333333336</v>
      </c>
    </row>
    <row r="50" spans="1:10">
      <c r="A50" s="4">
        <v>43836</v>
      </c>
      <c r="B50" s="5">
        <v>0.5</v>
      </c>
      <c r="C50">
        <v>47.85031</v>
      </c>
      <c r="D50">
        <v>0.64709700000000003</v>
      </c>
      <c r="E50">
        <v>-99999</v>
      </c>
      <c r="F50">
        <v>-99999</v>
      </c>
      <c r="G50">
        <v>-99999</v>
      </c>
      <c r="H50">
        <f>90-Table2[[#This Row],[Topocentric zenith angle]]</f>
        <v>42.14969</v>
      </c>
      <c r="I50">
        <f>-1 *Table2[[#This Row],[Top. azimuth angle (westward from S)]]</f>
        <v>-0.64709700000000003</v>
      </c>
      <c r="J50">
        <f>Table2[[#This Row],[Time (H:MM:SS)]]*(24)*(100/24)</f>
        <v>50</v>
      </c>
    </row>
    <row r="51" spans="1:10">
      <c r="A51" s="4">
        <v>43836</v>
      </c>
      <c r="B51" s="5">
        <v>0.51041666666666663</v>
      </c>
      <c r="C51">
        <v>47.915790000000001</v>
      </c>
      <c r="D51">
        <v>5.3285869999999997</v>
      </c>
      <c r="E51">
        <v>-99999</v>
      </c>
      <c r="F51">
        <v>-99999</v>
      </c>
      <c r="G51">
        <v>-99999</v>
      </c>
      <c r="H51">
        <f>90-Table2[[#This Row],[Topocentric zenith angle]]</f>
        <v>42.084209999999999</v>
      </c>
      <c r="I51">
        <f>-1 *Table2[[#This Row],[Top. azimuth angle (westward from S)]]</f>
        <v>-5.3285869999999997</v>
      </c>
      <c r="J51">
        <f>Table2[[#This Row],[Time (H:MM:SS)]]*(24)*(100/24)</f>
        <v>51.041666666666671</v>
      </c>
    </row>
    <row r="52" spans="1:10">
      <c r="A52" s="4">
        <v>43836</v>
      </c>
      <c r="B52" s="5">
        <v>0.52083333333333337</v>
      </c>
      <c r="C52">
        <v>48.085422000000001</v>
      </c>
      <c r="D52">
        <v>9.9966240000000006</v>
      </c>
      <c r="E52">
        <v>-99999</v>
      </c>
      <c r="F52">
        <v>-99999</v>
      </c>
      <c r="G52">
        <v>-99999</v>
      </c>
      <c r="H52">
        <f>90-Table2[[#This Row],[Topocentric zenith angle]]</f>
        <v>41.914577999999999</v>
      </c>
      <c r="I52">
        <f>-1 *Table2[[#This Row],[Top. azimuth angle (westward from S)]]</f>
        <v>-9.9966240000000006</v>
      </c>
      <c r="J52">
        <f>Table2[[#This Row],[Time (H:MM:SS)]]*(24)*(100/24)</f>
        <v>52.083333333333336</v>
      </c>
    </row>
    <row r="53" spans="1:10">
      <c r="A53" s="4">
        <v>43836</v>
      </c>
      <c r="B53" s="5">
        <v>0.53125</v>
      </c>
      <c r="C53">
        <v>48.357649000000002</v>
      </c>
      <c r="D53">
        <v>14.639723999999999</v>
      </c>
      <c r="E53">
        <v>-99999</v>
      </c>
      <c r="F53">
        <v>-99999</v>
      </c>
      <c r="G53">
        <v>-99999</v>
      </c>
      <c r="H53">
        <f>90-Table2[[#This Row],[Topocentric zenith angle]]</f>
        <v>41.642350999999998</v>
      </c>
      <c r="I53">
        <f>-1 *Table2[[#This Row],[Top. azimuth angle (westward from S)]]</f>
        <v>-14.639723999999999</v>
      </c>
      <c r="J53">
        <f>Table2[[#This Row],[Time (H:MM:SS)]]*(24)*(100/24)</f>
        <v>53.125000000000007</v>
      </c>
    </row>
    <row r="54" spans="1:10">
      <c r="A54" s="4">
        <v>43836</v>
      </c>
      <c r="B54" s="5">
        <v>0.54166666666666663</v>
      </c>
      <c r="C54">
        <v>48.730015999999999</v>
      </c>
      <c r="D54">
        <v>19.247173</v>
      </c>
      <c r="E54">
        <v>-99999</v>
      </c>
      <c r="F54">
        <v>-99999</v>
      </c>
      <c r="G54">
        <v>-99999</v>
      </c>
      <c r="H54">
        <f>90-Table2[[#This Row],[Topocentric zenith angle]]</f>
        <v>41.269984000000001</v>
      </c>
      <c r="I54">
        <f>-1 *Table2[[#This Row],[Top. azimuth angle (westward from S)]]</f>
        <v>-19.247173</v>
      </c>
      <c r="J54">
        <f>Table2[[#This Row],[Time (H:MM:SS)]]*(24)*(100/24)</f>
        <v>54.166666666666671</v>
      </c>
    </row>
    <row r="55" spans="1:10">
      <c r="A55" s="4">
        <v>43836</v>
      </c>
      <c r="B55" s="5">
        <v>0.55208333333333337</v>
      </c>
      <c r="C55">
        <v>49.199246000000002</v>
      </c>
      <c r="D55">
        <v>23.809315999999999</v>
      </c>
      <c r="E55">
        <v>-99999</v>
      </c>
      <c r="F55">
        <v>-99999</v>
      </c>
      <c r="G55">
        <v>-99999</v>
      </c>
      <c r="H55">
        <f>90-Table2[[#This Row],[Topocentric zenith angle]]</f>
        <v>40.800753999999998</v>
      </c>
      <c r="I55">
        <f>-1 *Table2[[#This Row],[Top. azimuth angle (westward from S)]]</f>
        <v>-23.809315999999999</v>
      </c>
      <c r="J55">
        <f>Table2[[#This Row],[Time (H:MM:SS)]]*(24)*(100/24)</f>
        <v>55.208333333333336</v>
      </c>
    </row>
    <row r="56" spans="1:10">
      <c r="A56" s="4">
        <v>43836</v>
      </c>
      <c r="B56" s="5">
        <v>0.5625</v>
      </c>
      <c r="C56">
        <v>49.761332000000003</v>
      </c>
      <c r="D56">
        <v>28.317785000000001</v>
      </c>
      <c r="E56">
        <v>-99999</v>
      </c>
      <c r="F56">
        <v>-99999</v>
      </c>
      <c r="G56">
        <v>-99999</v>
      </c>
      <c r="H56">
        <f>90-Table2[[#This Row],[Topocentric zenith angle]]</f>
        <v>40.238667999999997</v>
      </c>
      <c r="I56">
        <f>-1 *Table2[[#This Row],[Top. azimuth angle (westward from S)]]</f>
        <v>-28.317785000000001</v>
      </c>
      <c r="J56">
        <f>Table2[[#This Row],[Time (H:MM:SS)]]*(24)*(100/24)</f>
        <v>56.250000000000007</v>
      </c>
    </row>
    <row r="57" spans="1:10">
      <c r="A57" s="4">
        <v>43836</v>
      </c>
      <c r="B57" s="5">
        <v>0.57291666666666663</v>
      </c>
      <c r="C57">
        <v>50.411644000000003</v>
      </c>
      <c r="D57">
        <v>32.765649000000003</v>
      </c>
      <c r="E57">
        <v>-99999</v>
      </c>
      <c r="F57">
        <v>-99999</v>
      </c>
      <c r="G57">
        <v>-99999</v>
      </c>
      <c r="H57">
        <f>90-Table2[[#This Row],[Topocentric zenith angle]]</f>
        <v>39.588355999999997</v>
      </c>
      <c r="I57">
        <f>-1 *Table2[[#This Row],[Top. azimuth angle (westward from S)]]</f>
        <v>-32.765649000000003</v>
      </c>
      <c r="J57">
        <f>Table2[[#This Row],[Time (H:MM:SS)]]*(24)*(100/24)</f>
        <v>57.291666666666671</v>
      </c>
    </row>
    <row r="58" spans="1:10">
      <c r="A58" s="4">
        <v>43836</v>
      </c>
      <c r="B58" s="5">
        <v>0.58333333333333337</v>
      </c>
      <c r="C58">
        <v>51.145040000000002</v>
      </c>
      <c r="D58">
        <v>37.147488000000003</v>
      </c>
      <c r="E58">
        <v>-99999</v>
      </c>
      <c r="F58">
        <v>-99999</v>
      </c>
      <c r="G58">
        <v>-99999</v>
      </c>
      <c r="H58">
        <f>90-Table2[[#This Row],[Topocentric zenith angle]]</f>
        <v>38.854959999999998</v>
      </c>
      <c r="I58">
        <f>-1 *Table2[[#This Row],[Top. azimuth angle (westward from S)]]</f>
        <v>-37.147488000000003</v>
      </c>
      <c r="J58">
        <f>Table2[[#This Row],[Time (H:MM:SS)]]*(24)*(100/24)</f>
        <v>58.333333333333336</v>
      </c>
    </row>
    <row r="59" spans="1:10">
      <c r="A59" s="4">
        <v>43836</v>
      </c>
      <c r="B59" s="5">
        <v>0.59375</v>
      </c>
      <c r="C59">
        <v>51.955983000000003</v>
      </c>
      <c r="D59">
        <v>41.459398</v>
      </c>
      <c r="E59">
        <v>-99999</v>
      </c>
      <c r="F59">
        <v>-99999</v>
      </c>
      <c r="G59">
        <v>-99999</v>
      </c>
      <c r="H59">
        <f>90-Table2[[#This Row],[Topocentric zenith angle]]</f>
        <v>38.044016999999997</v>
      </c>
      <c r="I59">
        <f>-1 *Table2[[#This Row],[Top. azimuth angle (westward from S)]]</f>
        <v>-41.459398</v>
      </c>
      <c r="J59">
        <f>Table2[[#This Row],[Time (H:MM:SS)]]*(24)*(100/24)</f>
        <v>59.375000000000007</v>
      </c>
    </row>
    <row r="60" spans="1:10">
      <c r="A60" s="4">
        <v>43836</v>
      </c>
      <c r="B60" s="5">
        <v>0.60416666666666663</v>
      </c>
      <c r="C60">
        <v>52.838647000000002</v>
      </c>
      <c r="D60">
        <v>45.698931000000002</v>
      </c>
      <c r="E60">
        <v>-99999</v>
      </c>
      <c r="F60">
        <v>-99999</v>
      </c>
      <c r="G60">
        <v>-99999</v>
      </c>
      <c r="H60">
        <f>90-Table2[[#This Row],[Topocentric zenith angle]]</f>
        <v>37.161352999999998</v>
      </c>
      <c r="I60">
        <f>-1 *Table2[[#This Row],[Top. azimuth angle (westward from S)]]</f>
        <v>-45.698931000000002</v>
      </c>
      <c r="J60">
        <f>Table2[[#This Row],[Time (H:MM:SS)]]*(24)*(100/24)</f>
        <v>60.416666666666671</v>
      </c>
    </row>
    <row r="61" spans="1:10">
      <c r="A61" s="4">
        <v>43836</v>
      </c>
      <c r="B61" s="5">
        <v>0.61458333333333337</v>
      </c>
      <c r="C61">
        <v>53.787013000000002</v>
      </c>
      <c r="D61">
        <v>49.864998</v>
      </c>
      <c r="E61">
        <v>-99999</v>
      </c>
      <c r="F61">
        <v>-99999</v>
      </c>
      <c r="G61">
        <v>-99999</v>
      </c>
      <c r="H61">
        <f>90-Table2[[#This Row],[Topocentric zenith angle]]</f>
        <v>36.212986999999998</v>
      </c>
      <c r="I61">
        <f>-1 *Table2[[#This Row],[Top. azimuth angle (westward from S)]]</f>
        <v>-49.864998</v>
      </c>
      <c r="J61">
        <f>Table2[[#This Row],[Time (H:MM:SS)]]*(24)*(100/24)</f>
        <v>61.458333333333336</v>
      </c>
    </row>
    <row r="62" spans="1:10">
      <c r="A62" s="4">
        <v>43836</v>
      </c>
      <c r="B62" s="5">
        <v>0.625</v>
      </c>
      <c r="C62">
        <v>54.794961000000001</v>
      </c>
      <c r="D62">
        <v>53.957729</v>
      </c>
      <c r="E62">
        <v>-99999</v>
      </c>
      <c r="F62">
        <v>-99999</v>
      </c>
      <c r="G62">
        <v>-99999</v>
      </c>
      <c r="H62">
        <f>90-Table2[[#This Row],[Topocentric zenith angle]]</f>
        <v>35.205038999999999</v>
      </c>
      <c r="I62">
        <f>-1 *Table2[[#This Row],[Top. azimuth angle (westward from S)]]</f>
        <v>-53.957729</v>
      </c>
      <c r="J62">
        <f>Table2[[#This Row],[Time (H:MM:SS)]]*(24)*(100/24)</f>
        <v>62.500000000000007</v>
      </c>
    </row>
    <row r="63" spans="1:10">
      <c r="A63" s="4">
        <v>43836</v>
      </c>
      <c r="B63" s="5">
        <v>0.63541666666666663</v>
      </c>
      <c r="C63">
        <v>55.856340000000003</v>
      </c>
      <c r="D63">
        <v>57.978324000000001</v>
      </c>
      <c r="E63">
        <v>-99999</v>
      </c>
      <c r="F63">
        <v>-99999</v>
      </c>
      <c r="G63">
        <v>-99999</v>
      </c>
      <c r="H63">
        <f>90-Table2[[#This Row],[Topocentric zenith angle]]</f>
        <v>34.143659999999997</v>
      </c>
      <c r="I63">
        <f>-1 *Table2[[#This Row],[Top. azimuth angle (westward from S)]]</f>
        <v>-57.978324000000001</v>
      </c>
      <c r="J63">
        <f>Table2[[#This Row],[Time (H:MM:SS)]]*(24)*(100/24)</f>
        <v>63.541666666666671</v>
      </c>
    </row>
    <row r="64" spans="1:10">
      <c r="A64" s="4">
        <v>43836</v>
      </c>
      <c r="B64" s="5">
        <v>0.64583333333333337</v>
      </c>
      <c r="C64">
        <v>56.965029999999999</v>
      </c>
      <c r="D64">
        <v>61.928887000000003</v>
      </c>
      <c r="E64">
        <v>-99999</v>
      </c>
      <c r="F64">
        <v>-99999</v>
      </c>
      <c r="G64">
        <v>-99999</v>
      </c>
      <c r="H64">
        <f>90-Table2[[#This Row],[Topocentric zenith angle]]</f>
        <v>33.034970000000001</v>
      </c>
      <c r="I64">
        <f>-1 *Table2[[#This Row],[Top. azimuth angle (westward from S)]]</f>
        <v>-61.928887000000003</v>
      </c>
      <c r="J64">
        <f>Table2[[#This Row],[Time (H:MM:SS)]]*(24)*(100/24)</f>
        <v>64.583333333333343</v>
      </c>
    </row>
    <row r="65" spans="1:10">
      <c r="A65" s="4">
        <v>43836</v>
      </c>
      <c r="B65" s="5">
        <v>0.65625</v>
      </c>
      <c r="C65">
        <v>58.114986000000002</v>
      </c>
      <c r="D65">
        <v>65.812269000000001</v>
      </c>
      <c r="E65">
        <v>-99999</v>
      </c>
      <c r="F65">
        <v>-99999</v>
      </c>
      <c r="G65">
        <v>-99999</v>
      </c>
      <c r="H65">
        <f>90-Table2[[#This Row],[Topocentric zenith angle]]</f>
        <v>31.885013999999998</v>
      </c>
      <c r="I65">
        <f>-1 *Table2[[#This Row],[Top. azimuth angle (westward from S)]]</f>
        <v>-65.812269000000001</v>
      </c>
      <c r="J65">
        <f>Table2[[#This Row],[Time (H:MM:SS)]]*(24)*(100/24)</f>
        <v>65.625</v>
      </c>
    </row>
    <row r="66" spans="1:10">
      <c r="A66" s="4">
        <v>43836</v>
      </c>
      <c r="B66" s="5">
        <v>0.66666666666666663</v>
      </c>
      <c r="C66">
        <v>59.300274999999999</v>
      </c>
      <c r="D66">
        <v>69.631917999999999</v>
      </c>
      <c r="E66">
        <v>-99999</v>
      </c>
      <c r="F66">
        <v>-99999</v>
      </c>
      <c r="G66">
        <v>-99999</v>
      </c>
      <c r="H66">
        <f>90-Table2[[#This Row],[Topocentric zenith angle]]</f>
        <v>30.699725000000001</v>
      </c>
      <c r="I66">
        <f>-1 *Table2[[#This Row],[Top. azimuth angle (westward from S)]]</f>
        <v>-69.631917999999999</v>
      </c>
      <c r="J66">
        <f>Table2[[#This Row],[Time (H:MM:SS)]]*(24)*(100/24)</f>
        <v>66.666666666666671</v>
      </c>
    </row>
    <row r="67" spans="1:10">
      <c r="A67" s="4">
        <v>43836</v>
      </c>
      <c r="B67" s="5">
        <v>0.67708333333333337</v>
      </c>
      <c r="C67">
        <v>60.515098000000002</v>
      </c>
      <c r="D67">
        <v>73.391734</v>
      </c>
      <c r="E67">
        <v>-99999</v>
      </c>
      <c r="F67">
        <v>-99999</v>
      </c>
      <c r="G67">
        <v>-99999</v>
      </c>
      <c r="H67">
        <f>90-Table2[[#This Row],[Topocentric zenith angle]]</f>
        <v>29.484901999999998</v>
      </c>
      <c r="I67">
        <f>-1 *Table2[[#This Row],[Top. azimuth angle (westward from S)]]</f>
        <v>-73.391734</v>
      </c>
      <c r="J67">
        <f>Table2[[#This Row],[Time (H:MM:SS)]]*(24)*(100/24)</f>
        <v>67.708333333333343</v>
      </c>
    </row>
    <row r="68" spans="1:10">
      <c r="A68" s="4">
        <v>43836</v>
      </c>
      <c r="B68" s="5">
        <v>0.6875</v>
      </c>
      <c r="C68">
        <v>61.753810000000001</v>
      </c>
      <c r="D68">
        <v>77.095950000000002</v>
      </c>
      <c r="E68">
        <v>-99999</v>
      </c>
      <c r="F68">
        <v>-99999</v>
      </c>
      <c r="G68">
        <v>-99999</v>
      </c>
      <c r="H68">
        <f>90-Table2[[#This Row],[Topocentric zenith angle]]</f>
        <v>28.246189999999999</v>
      </c>
      <c r="I68">
        <f>-1 *Table2[[#This Row],[Top. azimuth angle (westward from S)]]</f>
        <v>-77.095950000000002</v>
      </c>
      <c r="J68">
        <f>Table2[[#This Row],[Time (H:MM:SS)]]*(24)*(100/24)</f>
        <v>68.75</v>
      </c>
    </row>
    <row r="69" spans="1:10">
      <c r="A69" s="4">
        <v>43836</v>
      </c>
      <c r="B69" s="5">
        <v>0.69791666666666663</v>
      </c>
      <c r="C69">
        <v>63.010922000000001</v>
      </c>
      <c r="D69">
        <v>80.749021999999997</v>
      </c>
      <c r="E69">
        <v>-99999</v>
      </c>
      <c r="F69">
        <v>-99999</v>
      </c>
      <c r="G69">
        <v>-99999</v>
      </c>
      <c r="H69">
        <f>90-Table2[[#This Row],[Topocentric zenith angle]]</f>
        <v>26.989077999999999</v>
      </c>
      <c r="I69">
        <f>-1 *Table2[[#This Row],[Top. azimuth angle (westward from S)]]</f>
        <v>-80.749021999999997</v>
      </c>
      <c r="J69">
        <f>Table2[[#This Row],[Time (H:MM:SS)]]*(24)*(100/24)</f>
        <v>69.791666666666671</v>
      </c>
    </row>
    <row r="70" spans="1:10">
      <c r="A70" s="4">
        <v>43836</v>
      </c>
      <c r="B70" s="5">
        <v>0.70833333333333337</v>
      </c>
      <c r="C70">
        <v>64.281107000000006</v>
      </c>
      <c r="D70">
        <v>84.355532999999994</v>
      </c>
      <c r="E70">
        <v>-99999</v>
      </c>
      <c r="F70">
        <v>-99999</v>
      </c>
      <c r="G70">
        <v>-99999</v>
      </c>
      <c r="H70">
        <f>90-Table2[[#This Row],[Topocentric zenith angle]]</f>
        <v>25.718892999999994</v>
      </c>
      <c r="I70">
        <f>-1 *Table2[[#This Row],[Top. azimuth angle (westward from S)]]</f>
        <v>-84.355532999999994</v>
      </c>
      <c r="J70">
        <f>Table2[[#This Row],[Time (H:MM:SS)]]*(24)*(100/24)</f>
        <v>70.833333333333343</v>
      </c>
    </row>
    <row r="71" spans="1:10">
      <c r="A71" s="4">
        <v>43836</v>
      </c>
      <c r="B71" s="5">
        <v>0.71875</v>
      </c>
      <c r="C71">
        <v>65.559197999999995</v>
      </c>
      <c r="D71">
        <v>87.920115999999993</v>
      </c>
      <c r="E71">
        <v>-99999</v>
      </c>
      <c r="F71">
        <v>-99999</v>
      </c>
      <c r="G71">
        <v>-99999</v>
      </c>
      <c r="H71">
        <f>90-Table2[[#This Row],[Topocentric zenith angle]]</f>
        <v>24.440802000000005</v>
      </c>
      <c r="I71">
        <f>-1 *Table2[[#This Row],[Top. azimuth angle (westward from S)]]</f>
        <v>-87.920115999999993</v>
      </c>
      <c r="J71">
        <f>Table2[[#This Row],[Time (H:MM:SS)]]*(24)*(100/24)</f>
        <v>71.875</v>
      </c>
    </row>
    <row r="72" spans="1:10">
      <c r="A72" s="4">
        <v>43836</v>
      </c>
      <c r="B72" s="5">
        <v>0.72916666666666663</v>
      </c>
      <c r="C72">
        <v>66.840181000000001</v>
      </c>
      <c r="D72">
        <v>91.447391999999994</v>
      </c>
      <c r="E72">
        <v>-99999</v>
      </c>
      <c r="F72">
        <v>-99999</v>
      </c>
      <c r="G72">
        <v>-99999</v>
      </c>
      <c r="H72">
        <f>90-Table2[[#This Row],[Topocentric zenith angle]]</f>
        <v>23.159818999999999</v>
      </c>
      <c r="I72">
        <f>-1 *Table2[[#This Row],[Top. azimuth angle (westward from S)]]</f>
        <v>-91.447391999999994</v>
      </c>
      <c r="J72">
        <f>Table2[[#This Row],[Time (H:MM:SS)]]*(24)*(100/24)</f>
        <v>72.916666666666671</v>
      </c>
    </row>
    <row r="73" spans="1:10">
      <c r="A73" s="4">
        <v>43836</v>
      </c>
      <c r="B73" s="5">
        <v>0.73958333333333337</v>
      </c>
      <c r="C73">
        <v>68.119190000000003</v>
      </c>
      <c r="D73">
        <v>94.941906000000003</v>
      </c>
      <c r="E73">
        <v>-99999</v>
      </c>
      <c r="F73">
        <v>-99999</v>
      </c>
      <c r="G73">
        <v>-99999</v>
      </c>
      <c r="H73">
        <f>90-Table2[[#This Row],[Topocentric zenith angle]]</f>
        <v>21.880809999999997</v>
      </c>
      <c r="I73">
        <f>-1 *Table2[[#This Row],[Top. azimuth angle (westward from S)]]</f>
        <v>-94.941906000000003</v>
      </c>
      <c r="J73">
        <f>Table2[[#This Row],[Time (H:MM:SS)]]*(24)*(100/24)</f>
        <v>73.958333333333343</v>
      </c>
    </row>
    <row r="74" spans="1:10">
      <c r="A74" s="4">
        <v>43836</v>
      </c>
      <c r="B74" s="5">
        <v>0.75</v>
      </c>
      <c r="C74">
        <v>69.391498999999996</v>
      </c>
      <c r="D74">
        <v>98.408091999999996</v>
      </c>
      <c r="E74">
        <v>-99999</v>
      </c>
      <c r="F74">
        <v>-99999</v>
      </c>
      <c r="G74">
        <v>-99999</v>
      </c>
      <c r="H74">
        <f>90-Table2[[#This Row],[Topocentric zenith angle]]</f>
        <v>20.608501000000004</v>
      </c>
      <c r="I74">
        <f>-1 *Table2[[#This Row],[Top. azimuth angle (westward from S)]]</f>
        <v>-98.408091999999996</v>
      </c>
      <c r="J74">
        <f>Table2[[#This Row],[Time (H:MM:SS)]]*(24)*(100/24)</f>
        <v>75</v>
      </c>
    </row>
    <row r="75" spans="1:10">
      <c r="A75" s="4">
        <v>43836</v>
      </c>
      <c r="B75" s="5">
        <v>0.76041666666666663</v>
      </c>
      <c r="C75">
        <v>70.652512999999999</v>
      </c>
      <c r="D75">
        <v>101.850229</v>
      </c>
      <c r="E75">
        <v>-99999</v>
      </c>
      <c r="F75">
        <v>-99999</v>
      </c>
      <c r="G75">
        <v>-99999</v>
      </c>
      <c r="H75">
        <f>90-Table2[[#This Row],[Topocentric zenith angle]]</f>
        <v>19.347487000000001</v>
      </c>
      <c r="I75">
        <f>-1 *Table2[[#This Row],[Top. azimuth angle (westward from S)]]</f>
        <v>-101.850229</v>
      </c>
      <c r="J75">
        <f>Table2[[#This Row],[Time (H:MM:SS)]]*(24)*(100/24)</f>
        <v>76.041666666666671</v>
      </c>
    </row>
    <row r="76" spans="1:10">
      <c r="A76" s="4">
        <v>43836</v>
      </c>
      <c r="B76" s="5">
        <v>0.77083333333333337</v>
      </c>
      <c r="C76">
        <v>71.897761000000003</v>
      </c>
      <c r="D76">
        <v>105.272415</v>
      </c>
      <c r="E76">
        <v>-99999</v>
      </c>
      <c r="F76">
        <v>-99999</v>
      </c>
      <c r="G76">
        <v>-99999</v>
      </c>
      <c r="H76">
        <f>90-Table2[[#This Row],[Topocentric zenith angle]]</f>
        <v>18.102238999999997</v>
      </c>
      <c r="I76">
        <f>-1 *Table2[[#This Row],[Top. azimuth angle (westward from S)]]</f>
        <v>-105.272415</v>
      </c>
      <c r="J76">
        <f>Table2[[#This Row],[Time (H:MM:SS)]]*(24)*(100/24)</f>
        <v>77.083333333333343</v>
      </c>
    </row>
    <row r="77" spans="1:10">
      <c r="A77" s="4">
        <v>43836</v>
      </c>
      <c r="B77" s="5">
        <v>0.78125</v>
      </c>
      <c r="C77">
        <v>73.122889999999998</v>
      </c>
      <c r="D77">
        <v>108.67853700000001</v>
      </c>
      <c r="E77">
        <v>-99999</v>
      </c>
      <c r="F77">
        <v>-99999</v>
      </c>
      <c r="G77">
        <v>-99999</v>
      </c>
      <c r="H77">
        <f>90-Table2[[#This Row],[Topocentric zenith angle]]</f>
        <v>16.877110000000002</v>
      </c>
      <c r="I77">
        <f>-1 *Table2[[#This Row],[Top. azimuth angle (westward from S)]]</f>
        <v>-108.67853700000001</v>
      </c>
      <c r="J77">
        <f>Table2[[#This Row],[Time (H:MM:SS)]]*(24)*(100/24)</f>
        <v>78.125</v>
      </c>
    </row>
    <row r="78" spans="1:10">
      <c r="A78" s="4">
        <v>43836</v>
      </c>
      <c r="B78" s="5">
        <v>0.79166666666666663</v>
      </c>
      <c r="C78">
        <v>74.323655000000002</v>
      </c>
      <c r="D78">
        <v>112.072255</v>
      </c>
      <c r="E78">
        <v>-99999</v>
      </c>
      <c r="F78">
        <v>-99999</v>
      </c>
      <c r="G78">
        <v>-99999</v>
      </c>
      <c r="H78">
        <f>90-Table2[[#This Row],[Topocentric zenith angle]]</f>
        <v>15.676344999999998</v>
      </c>
      <c r="I78">
        <f>-1 *Table2[[#This Row],[Top. azimuth angle (westward from S)]]</f>
        <v>-112.072255</v>
      </c>
      <c r="J78">
        <f>Table2[[#This Row],[Time (H:MM:SS)]]*(24)*(100/24)</f>
        <v>79.166666666666671</v>
      </c>
    </row>
    <row r="79" spans="1:10">
      <c r="A79" s="4">
        <v>43836</v>
      </c>
      <c r="B79" s="5">
        <v>0.80208333333333337</v>
      </c>
      <c r="C79">
        <v>75.495924000000002</v>
      </c>
      <c r="D79">
        <v>115.45698</v>
      </c>
      <c r="E79">
        <v>-99999</v>
      </c>
      <c r="F79">
        <v>-99999</v>
      </c>
      <c r="G79">
        <v>-99999</v>
      </c>
      <c r="H79">
        <f>90-Table2[[#This Row],[Topocentric zenith angle]]</f>
        <v>14.504075999999998</v>
      </c>
      <c r="I79">
        <f>-1 *Table2[[#This Row],[Top. azimuth angle (westward from S)]]</f>
        <v>-115.45698</v>
      </c>
      <c r="J79">
        <f>Table2[[#This Row],[Time (H:MM:SS)]]*(24)*(100/24)</f>
        <v>80.208333333333343</v>
      </c>
    </row>
    <row r="80" spans="1:10">
      <c r="A80" s="4">
        <v>43836</v>
      </c>
      <c r="B80" s="5">
        <v>0.8125</v>
      </c>
      <c r="C80">
        <v>76.635665000000003</v>
      </c>
      <c r="D80">
        <v>118.835858</v>
      </c>
      <c r="E80">
        <v>-99999</v>
      </c>
      <c r="F80">
        <v>-99999</v>
      </c>
      <c r="G80">
        <v>-99999</v>
      </c>
      <c r="H80">
        <f>90-Table2[[#This Row],[Topocentric zenith angle]]</f>
        <v>13.364334999999997</v>
      </c>
      <c r="I80">
        <f>-1 *Table2[[#This Row],[Top. azimuth angle (westward from S)]]</f>
        <v>-118.835858</v>
      </c>
      <c r="J80">
        <f>Table2[[#This Row],[Time (H:MM:SS)]]*(24)*(100/24)</f>
        <v>81.25</v>
      </c>
    </row>
    <row r="81" spans="1:10">
      <c r="A81" s="4">
        <v>43836</v>
      </c>
      <c r="B81" s="5">
        <v>0.82291666666666663</v>
      </c>
      <c r="C81">
        <v>77.738954000000007</v>
      </c>
      <c r="D81">
        <v>122.211759</v>
      </c>
      <c r="E81">
        <v>-99999</v>
      </c>
      <c r="F81">
        <v>-99999</v>
      </c>
      <c r="G81">
        <v>-99999</v>
      </c>
      <c r="H81">
        <f>90-Table2[[#This Row],[Topocentric zenith angle]]</f>
        <v>12.261045999999993</v>
      </c>
      <c r="I81">
        <f>-1 *Table2[[#This Row],[Top. azimuth angle (westward from S)]]</f>
        <v>-122.211759</v>
      </c>
      <c r="J81">
        <f>Table2[[#This Row],[Time (H:MM:SS)]]*(24)*(100/24)</f>
        <v>82.291666666666671</v>
      </c>
    </row>
    <row r="82" spans="1:10">
      <c r="A82" s="4">
        <v>43836</v>
      </c>
      <c r="B82" s="5">
        <v>0.83333333333333337</v>
      </c>
      <c r="C82">
        <v>78.801976999999994</v>
      </c>
      <c r="D82">
        <v>125.587264</v>
      </c>
      <c r="E82">
        <v>-99999</v>
      </c>
      <c r="F82">
        <v>-99999</v>
      </c>
      <c r="G82">
        <v>-99999</v>
      </c>
      <c r="H82">
        <f>90-Table2[[#This Row],[Topocentric zenith angle]]</f>
        <v>11.198023000000006</v>
      </c>
      <c r="I82">
        <f>-1 *Table2[[#This Row],[Top. azimuth angle (westward from S)]]</f>
        <v>-125.587264</v>
      </c>
      <c r="J82">
        <f>Table2[[#This Row],[Time (H:MM:SS)]]*(24)*(100/24)</f>
        <v>83.333333333333343</v>
      </c>
    </row>
    <row r="83" spans="1:10">
      <c r="A83" s="4">
        <v>43836</v>
      </c>
      <c r="B83" s="5">
        <v>0.84375</v>
      </c>
      <c r="C83">
        <v>79.821027999999998</v>
      </c>
      <c r="D83">
        <v>128.96465599999999</v>
      </c>
      <c r="E83">
        <v>-99999</v>
      </c>
      <c r="F83">
        <v>-99999</v>
      </c>
      <c r="G83">
        <v>-99999</v>
      </c>
      <c r="H83">
        <f>90-Table2[[#This Row],[Topocentric zenith angle]]</f>
        <v>10.178972000000002</v>
      </c>
      <c r="I83">
        <f>-1 *Table2[[#This Row],[Top. azimuth angle (westward from S)]]</f>
        <v>-128.96465599999999</v>
      </c>
      <c r="J83">
        <f>Table2[[#This Row],[Time (H:MM:SS)]]*(24)*(100/24)</f>
        <v>84.375</v>
      </c>
    </row>
    <row r="84" spans="1:10">
      <c r="A84" s="4">
        <v>43836</v>
      </c>
      <c r="B84" s="5">
        <v>0.85416666666666663</v>
      </c>
      <c r="C84">
        <v>80.792524</v>
      </c>
      <c r="D84">
        <v>132.34591</v>
      </c>
      <c r="E84">
        <v>-99999</v>
      </c>
      <c r="F84">
        <v>-99999</v>
      </c>
      <c r="G84">
        <v>-99999</v>
      </c>
      <c r="H84">
        <f>90-Table2[[#This Row],[Topocentric zenith angle]]</f>
        <v>9.2074759999999998</v>
      </c>
      <c r="I84">
        <f>-1 *Table2[[#This Row],[Top. azimuth angle (westward from S)]]</f>
        <v>-132.34591</v>
      </c>
      <c r="J84">
        <f>Table2[[#This Row],[Time (H:MM:SS)]]*(24)*(100/24)</f>
        <v>85.416666666666671</v>
      </c>
    </row>
    <row r="85" spans="1:10">
      <c r="A85" s="4">
        <v>43836</v>
      </c>
      <c r="B85" s="5">
        <v>0.86458333333333337</v>
      </c>
      <c r="C85">
        <v>81.713008000000002</v>
      </c>
      <c r="D85">
        <v>135.732686</v>
      </c>
      <c r="E85">
        <v>-99999</v>
      </c>
      <c r="F85">
        <v>-99999</v>
      </c>
      <c r="G85">
        <v>-99999</v>
      </c>
      <c r="H85">
        <f>90-Table2[[#This Row],[Topocentric zenith angle]]</f>
        <v>8.2869919999999979</v>
      </c>
      <c r="I85">
        <f>-1 *Table2[[#This Row],[Top. azimuth angle (westward from S)]]</f>
        <v>-135.732686</v>
      </c>
      <c r="J85">
        <f>Table2[[#This Row],[Time (H:MM:SS)]]*(24)*(100/24)</f>
        <v>86.458333333333343</v>
      </c>
    </row>
    <row r="86" spans="1:10">
      <c r="A86" s="4">
        <v>43836</v>
      </c>
      <c r="B86" s="5">
        <v>0.875</v>
      </c>
      <c r="C86">
        <v>82.579162999999994</v>
      </c>
      <c r="D86">
        <v>139.126327</v>
      </c>
      <c r="E86">
        <v>-99999</v>
      </c>
      <c r="F86">
        <v>-99999</v>
      </c>
      <c r="G86">
        <v>-99999</v>
      </c>
      <c r="H86">
        <f>90-Table2[[#This Row],[Topocentric zenith angle]]</f>
        <v>7.4208370000000059</v>
      </c>
      <c r="I86">
        <f>-1 *Table2[[#This Row],[Top. azimuth angle (westward from S)]]</f>
        <v>-139.126327</v>
      </c>
      <c r="J86">
        <f>Table2[[#This Row],[Time (H:MM:SS)]]*(24)*(100/24)</f>
        <v>87.5</v>
      </c>
    </row>
    <row r="87" spans="1:10">
      <c r="A87" s="4">
        <v>43836</v>
      </c>
      <c r="B87" s="5">
        <v>0.88541666666666663</v>
      </c>
      <c r="C87">
        <v>83.387826000000004</v>
      </c>
      <c r="D87">
        <v>142.52785700000001</v>
      </c>
      <c r="E87">
        <v>-99999</v>
      </c>
      <c r="F87">
        <v>-99999</v>
      </c>
      <c r="G87">
        <v>-99999</v>
      </c>
      <c r="H87">
        <f>90-Table2[[#This Row],[Topocentric zenith angle]]</f>
        <v>6.612173999999996</v>
      </c>
      <c r="I87">
        <f>-1 *Table2[[#This Row],[Top. azimuth angle (westward from S)]]</f>
        <v>-142.52785700000001</v>
      </c>
      <c r="J87">
        <f>Table2[[#This Row],[Time (H:MM:SS)]]*(24)*(100/24)</f>
        <v>88.541666666666671</v>
      </c>
    </row>
    <row r="88" spans="1:10">
      <c r="A88" s="4">
        <v>43836</v>
      </c>
      <c r="B88" s="5">
        <v>0.89583333333333337</v>
      </c>
      <c r="C88">
        <v>84.135998999999998</v>
      </c>
      <c r="D88">
        <v>145.93798200000001</v>
      </c>
      <c r="E88">
        <v>-99999</v>
      </c>
      <c r="F88">
        <v>-99999</v>
      </c>
      <c r="G88">
        <v>-99999</v>
      </c>
      <c r="H88">
        <f>90-Table2[[#This Row],[Topocentric zenith angle]]</f>
        <v>5.8640010000000018</v>
      </c>
      <c r="I88">
        <f>-1 *Table2[[#This Row],[Top. azimuth angle (westward from S)]]</f>
        <v>-145.93798200000001</v>
      </c>
      <c r="J88">
        <f>Table2[[#This Row],[Time (H:MM:SS)]]*(24)*(100/24)</f>
        <v>89.583333333333343</v>
      </c>
    </row>
    <row r="89" spans="1:10">
      <c r="A89" s="4">
        <v>43836</v>
      </c>
      <c r="B89" s="5">
        <v>0.90625</v>
      </c>
      <c r="C89">
        <v>84.820869000000002</v>
      </c>
      <c r="D89">
        <v>149.35709199999999</v>
      </c>
      <c r="E89">
        <v>-99999</v>
      </c>
      <c r="F89">
        <v>-99999</v>
      </c>
      <c r="G89">
        <v>-99999</v>
      </c>
      <c r="H89">
        <f>90-Table2[[#This Row],[Topocentric zenith angle]]</f>
        <v>5.1791309999999982</v>
      </c>
      <c r="I89">
        <f>-1 *Table2[[#This Row],[Top. azimuth angle (westward from S)]]</f>
        <v>-149.35709199999999</v>
      </c>
      <c r="J89">
        <f>Table2[[#This Row],[Time (H:MM:SS)]]*(24)*(100/24)</f>
        <v>90.625</v>
      </c>
    </row>
    <row r="90" spans="1:10">
      <c r="A90" s="4">
        <v>43836</v>
      </c>
      <c r="B90" s="5">
        <v>0.91666666666666663</v>
      </c>
      <c r="C90">
        <v>85.439822000000007</v>
      </c>
      <c r="D90">
        <v>152.78527500000001</v>
      </c>
      <c r="E90">
        <v>-99999</v>
      </c>
      <c r="F90">
        <v>-99999</v>
      </c>
      <c r="G90">
        <v>-99999</v>
      </c>
      <c r="H90">
        <f>90-Table2[[#This Row],[Topocentric zenith angle]]</f>
        <v>4.5601779999999934</v>
      </c>
      <c r="I90">
        <f>-1 *Table2[[#This Row],[Top. azimuth angle (westward from S)]]</f>
        <v>-152.78527500000001</v>
      </c>
      <c r="J90">
        <f>Table2[[#This Row],[Time (H:MM:SS)]]*(24)*(100/24)</f>
        <v>91.666666666666671</v>
      </c>
    </row>
    <row r="91" spans="1:10">
      <c r="A91" s="4">
        <v>43836</v>
      </c>
      <c r="B91" s="5">
        <v>0.92708333333333337</v>
      </c>
      <c r="C91">
        <v>85.990463000000005</v>
      </c>
      <c r="D91">
        <v>156.22232700000001</v>
      </c>
      <c r="E91">
        <v>-99999</v>
      </c>
      <c r="F91">
        <v>-99999</v>
      </c>
      <c r="G91">
        <v>-99999</v>
      </c>
      <c r="H91">
        <f>90-Table2[[#This Row],[Topocentric zenith angle]]</f>
        <v>4.0095369999999946</v>
      </c>
      <c r="I91">
        <f>-1 *Table2[[#This Row],[Top. azimuth angle (westward from S)]]</f>
        <v>-156.22232700000001</v>
      </c>
      <c r="J91">
        <f>Table2[[#This Row],[Time (H:MM:SS)]]*(24)*(100/24)</f>
        <v>92.708333333333343</v>
      </c>
    </row>
    <row r="92" spans="1:10">
      <c r="A92" s="4">
        <v>43836</v>
      </c>
      <c r="B92" s="5">
        <v>0.9375</v>
      </c>
      <c r="C92">
        <v>86.470633000000007</v>
      </c>
      <c r="D92">
        <v>159.667768</v>
      </c>
      <c r="E92">
        <v>-99999</v>
      </c>
      <c r="F92">
        <v>-99999</v>
      </c>
      <c r="G92">
        <v>-99999</v>
      </c>
      <c r="H92">
        <f>90-Table2[[#This Row],[Topocentric zenith angle]]</f>
        <v>3.5293669999999935</v>
      </c>
      <c r="I92">
        <f>-1 *Table2[[#This Row],[Top. azimuth angle (westward from S)]]</f>
        <v>-159.667768</v>
      </c>
      <c r="J92">
        <f>Table2[[#This Row],[Time (H:MM:SS)]]*(24)*(100/24)</f>
        <v>93.75</v>
      </c>
    </row>
    <row r="93" spans="1:10">
      <c r="A93" s="4">
        <v>43836</v>
      </c>
      <c r="B93" s="5">
        <v>0.94791666666666663</v>
      </c>
      <c r="C93">
        <v>86.878426000000005</v>
      </c>
      <c r="D93">
        <v>163.12086600000001</v>
      </c>
      <c r="E93">
        <v>-99999</v>
      </c>
      <c r="F93">
        <v>-99999</v>
      </c>
      <c r="G93">
        <v>-99999</v>
      </c>
      <c r="H93">
        <f>90-Table2[[#This Row],[Topocentric zenith angle]]</f>
        <v>3.1215739999999954</v>
      </c>
      <c r="I93">
        <f>-1 *Table2[[#This Row],[Top. azimuth angle (westward from S)]]</f>
        <v>-163.12086600000001</v>
      </c>
      <c r="J93">
        <f>Table2[[#This Row],[Time (H:MM:SS)]]*(24)*(100/24)</f>
        <v>94.791666666666671</v>
      </c>
    </row>
    <row r="94" spans="1:10">
      <c r="A94" s="4">
        <v>43836</v>
      </c>
      <c r="B94" s="5">
        <v>0.95833333333333337</v>
      </c>
      <c r="C94">
        <v>87.212204</v>
      </c>
      <c r="D94">
        <v>166.58066400000001</v>
      </c>
      <c r="E94">
        <v>-99999</v>
      </c>
      <c r="F94">
        <v>-99999</v>
      </c>
      <c r="G94">
        <v>-99999</v>
      </c>
      <c r="H94">
        <f>90-Table2[[#This Row],[Topocentric zenith angle]]</f>
        <v>2.7877960000000002</v>
      </c>
      <c r="I94">
        <f>-1 *Table2[[#This Row],[Top. azimuth angle (westward from S)]]</f>
        <v>-166.58066400000001</v>
      </c>
      <c r="J94">
        <f>Table2[[#This Row],[Time (H:MM:SS)]]*(24)*(100/24)</f>
        <v>95.833333333333343</v>
      </c>
    </row>
    <row r="95" spans="1:10">
      <c r="A95" s="4">
        <v>43836</v>
      </c>
      <c r="B95" s="5">
        <v>0.96875</v>
      </c>
      <c r="C95">
        <v>87.470614999999995</v>
      </c>
      <c r="D95">
        <v>170.046008</v>
      </c>
      <c r="E95">
        <v>-99999</v>
      </c>
      <c r="F95">
        <v>-99999</v>
      </c>
      <c r="G95">
        <v>-99999</v>
      </c>
      <c r="H95">
        <f>90-Table2[[#This Row],[Topocentric zenith angle]]</f>
        <v>2.5293850000000049</v>
      </c>
      <c r="I95">
        <f>-1 *Table2[[#This Row],[Top. azimuth angle (westward from S)]]</f>
        <v>-170.046008</v>
      </c>
      <c r="J95">
        <f>Table2[[#This Row],[Time (H:MM:SS)]]*(24)*(100/24)</f>
        <v>96.875</v>
      </c>
    </row>
    <row r="96" spans="1:10">
      <c r="A96" s="4">
        <v>43836</v>
      </c>
      <c r="B96" s="5">
        <v>0.97916666666666663</v>
      </c>
      <c r="C96">
        <v>87.652602000000002</v>
      </c>
      <c r="D96">
        <v>173.51558700000001</v>
      </c>
      <c r="E96">
        <v>-99999</v>
      </c>
      <c r="F96">
        <v>-99999</v>
      </c>
      <c r="G96">
        <v>-99999</v>
      </c>
      <c r="H96">
        <f>90-Table2[[#This Row],[Topocentric zenith angle]]</f>
        <v>2.3473979999999983</v>
      </c>
      <c r="I96">
        <f>-1 *Table2[[#This Row],[Top. azimuth angle (westward from S)]]</f>
        <v>-173.51558700000001</v>
      </c>
      <c r="J96">
        <f>Table2[[#This Row],[Time (H:MM:SS)]]*(24)*(100/24)</f>
        <v>97.916666666666671</v>
      </c>
    </row>
    <row r="97" spans="1:10">
      <c r="A97" s="4">
        <v>43836</v>
      </c>
      <c r="B97" s="5">
        <v>0.98958333333333337</v>
      </c>
      <c r="C97">
        <v>87.757416000000006</v>
      </c>
      <c r="D97">
        <v>176.987966</v>
      </c>
      <c r="E97">
        <v>-99999</v>
      </c>
      <c r="F97">
        <v>-99999</v>
      </c>
      <c r="G97">
        <v>-99999</v>
      </c>
      <c r="H97">
        <f>90-Table2[[#This Row],[Topocentric zenith angle]]</f>
        <v>2.2425839999999937</v>
      </c>
      <c r="I97">
        <f>-1 *Table2[[#This Row],[Top. azimuth angle (westward from S)]]</f>
        <v>-176.987966</v>
      </c>
      <c r="J97">
        <f>Table2[[#This Row],[Time (H:MM:SS)]]*(24)*(100/24)</f>
        <v>98.958333333333343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C238-053B-44B9-88FA-CFD8FB4A1732}">
  <dimension ref="A1:J97"/>
  <sheetViews>
    <sheetView topLeftCell="E1" workbookViewId="0">
      <selection activeCell="H1" sqref="H1:J2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  <col min="8" max="8" width="20.5703125" bestFit="1" customWidth="1"/>
    <col min="9" max="9" width="20.7109375" bestFit="1" customWidth="1"/>
    <col min="10" max="10" width="12" bestFit="1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43842</v>
      </c>
      <c r="B2" s="5">
        <v>0</v>
      </c>
      <c r="C2">
        <v>131.808289</v>
      </c>
      <c r="D2">
        <v>183.427324</v>
      </c>
      <c r="E2">
        <v>-99999</v>
      </c>
      <c r="F2">
        <v>-99999</v>
      </c>
      <c r="G2">
        <v>-99999</v>
      </c>
      <c r="H2">
        <f>90-Table1[[#This Row],[Topocentric zenith angle]]</f>
        <v>-43.058454000000012</v>
      </c>
      <c r="I2">
        <f>360-Table1[[#This Row],[Top. azimuth angle (westward from S)]]</f>
        <v>180.97015099999999</v>
      </c>
      <c r="J2">
        <f>Table1[[#This Row],[Time (H:MM:SS)]]*(24)*(100/24)</f>
        <v>0</v>
      </c>
    </row>
    <row r="3" spans="1:10">
      <c r="A3" s="4">
        <v>43842</v>
      </c>
      <c r="B3" s="5">
        <v>1.0416666666666666E-2</v>
      </c>
      <c r="C3">
        <v>131.68125800000001</v>
      </c>
      <c r="D3">
        <v>188.08876000000001</v>
      </c>
      <c r="E3">
        <v>-99999</v>
      </c>
      <c r="F3">
        <v>-99999</v>
      </c>
      <c r="G3">
        <v>-99999</v>
      </c>
      <c r="H3">
        <f>90-Table1[[#This Row],[Topocentric zenith angle]]</f>
        <v>-43.026564000000008</v>
      </c>
      <c r="I3">
        <f>360-Table1[[#This Row],[Top. azimuth angle (westward from S)]]</f>
        <v>176.250474</v>
      </c>
      <c r="J3">
        <f>Table1[[#This Row],[Time (H:MM:SS)]]*(24)*(100/24)</f>
        <v>1.0416666666666667</v>
      </c>
    </row>
    <row r="4" spans="1:10">
      <c r="A4" s="4">
        <v>43842</v>
      </c>
      <c r="B4" s="5">
        <v>2.0833333333333332E-2</v>
      </c>
      <c r="C4">
        <v>131.451201</v>
      </c>
      <c r="D4">
        <v>192.730163</v>
      </c>
      <c r="E4">
        <v>-99999</v>
      </c>
      <c r="F4">
        <v>-99999</v>
      </c>
      <c r="G4">
        <v>-99999</v>
      </c>
      <c r="H4">
        <f>90-Table1[[#This Row],[Topocentric zenith angle]]</f>
        <v>-42.889433999999994</v>
      </c>
      <c r="I4">
        <f>360-Table1[[#This Row],[Top. azimuth angle (westward from S)]]</f>
        <v>171.54078100000001</v>
      </c>
      <c r="J4">
        <f>Table1[[#This Row],[Time (H:MM:SS)]]*(24)*(100/24)</f>
        <v>2.0833333333333335</v>
      </c>
    </row>
    <row r="5" spans="1:10">
      <c r="A5" s="4">
        <v>43842</v>
      </c>
      <c r="B5" s="5">
        <v>3.125E-2</v>
      </c>
      <c r="C5">
        <v>131.120193</v>
      </c>
      <c r="D5">
        <v>197.340633</v>
      </c>
      <c r="E5">
        <v>-99999</v>
      </c>
      <c r="F5">
        <v>-99999</v>
      </c>
      <c r="G5">
        <v>-99999</v>
      </c>
      <c r="H5">
        <f>90-Table1[[#This Row],[Topocentric zenith angle]]</f>
        <v>-42.648343000000011</v>
      </c>
      <c r="I5">
        <f>360-Table1[[#This Row],[Top. azimuth angle (westward from S)]]</f>
        <v>166.85324499999999</v>
      </c>
      <c r="J5">
        <f>Table1[[#This Row],[Time (H:MM:SS)]]*(24)*(100/24)</f>
        <v>3.125</v>
      </c>
    </row>
    <row r="6" spans="1:10">
      <c r="A6" s="4">
        <v>43842</v>
      </c>
      <c r="B6" s="5">
        <v>4.1666666666666664E-2</v>
      </c>
      <c r="C6">
        <v>130.69116099999999</v>
      </c>
      <c r="D6">
        <v>201.9102</v>
      </c>
      <c r="E6">
        <v>-99999</v>
      </c>
      <c r="F6">
        <v>-99999</v>
      </c>
      <c r="G6">
        <v>-99999</v>
      </c>
      <c r="H6">
        <f>90-Table1[[#This Row],[Topocentric zenith angle]]</f>
        <v>-42.305507000000006</v>
      </c>
      <c r="I6">
        <f>360-Table1[[#This Row],[Top. azimuth angle (westward from S)]]</f>
        <v>162.19933700000001</v>
      </c>
      <c r="J6">
        <f>Table1[[#This Row],[Time (H:MM:SS)]]*(24)*(100/24)</f>
        <v>4.166666666666667</v>
      </c>
    </row>
    <row r="7" spans="1:10">
      <c r="A7" s="4">
        <v>43842</v>
      </c>
      <c r="B7" s="5">
        <v>5.2083333333333336E-2</v>
      </c>
      <c r="C7">
        <v>130.167789</v>
      </c>
      <c r="D7">
        <v>206.430072</v>
      </c>
      <c r="E7">
        <v>-99999</v>
      </c>
      <c r="F7">
        <v>-99999</v>
      </c>
      <c r="G7">
        <v>-99999</v>
      </c>
      <c r="H7">
        <f>90-Table1[[#This Row],[Topocentric zenith angle]]</f>
        <v>-41.86401699999999</v>
      </c>
      <c r="I7">
        <f>360-Table1[[#This Row],[Top. azimuth angle (westward from S)]]</f>
        <v>157.589494</v>
      </c>
      <c r="J7">
        <f>Table1[[#This Row],[Time (H:MM:SS)]]*(24)*(100/24)</f>
        <v>5.2083333333333339</v>
      </c>
    </row>
    <row r="8" spans="1:10">
      <c r="A8" s="4">
        <v>43842</v>
      </c>
      <c r="B8" s="5">
        <v>6.25E-2</v>
      </c>
      <c r="C8">
        <v>129.55443</v>
      </c>
      <c r="D8">
        <v>210.89281500000001</v>
      </c>
      <c r="E8">
        <v>-99999</v>
      </c>
      <c r="F8">
        <v>-99999</v>
      </c>
      <c r="G8">
        <v>-99999</v>
      </c>
      <c r="H8">
        <f>90-Table1[[#This Row],[Topocentric zenith angle]]</f>
        <v>-41.327742999999998</v>
      </c>
      <c r="I8">
        <f>360-Table1[[#This Row],[Top. azimuth angle (westward from S)]]</f>
        <v>153.03286600000001</v>
      </c>
      <c r="J8">
        <f>Table1[[#This Row],[Time (H:MM:SS)]]*(24)*(100/24)</f>
        <v>6.25</v>
      </c>
    </row>
    <row r="9" spans="1:10">
      <c r="A9" s="4">
        <v>43842</v>
      </c>
      <c r="B9" s="5">
        <v>7.2916666666666671E-2</v>
      </c>
      <c r="C9">
        <v>128.855985</v>
      </c>
      <c r="D9">
        <v>215.29245499999999</v>
      </c>
      <c r="E9">
        <v>-99999</v>
      </c>
      <c r="F9">
        <v>-99999</v>
      </c>
      <c r="G9">
        <v>-99999</v>
      </c>
      <c r="H9">
        <f>90-Table1[[#This Row],[Topocentric zenith angle]]</f>
        <v>-40.701223999999996</v>
      </c>
      <c r="I9">
        <f>360-Table1[[#This Row],[Top. azimuth angle (westward from S)]]</f>
        <v>148.53711999999999</v>
      </c>
      <c r="J9">
        <f>Table1[[#This Row],[Time (H:MM:SS)]]*(24)*(100/24)</f>
        <v>7.291666666666667</v>
      </c>
    </row>
    <row r="10" spans="1:10">
      <c r="A10" s="4">
        <v>43842</v>
      </c>
      <c r="B10" s="5">
        <v>8.3333333333333329E-2</v>
      </c>
      <c r="C10">
        <v>128.07780299999999</v>
      </c>
      <c r="D10">
        <v>219.62451300000001</v>
      </c>
      <c r="E10">
        <v>-99999</v>
      </c>
      <c r="F10">
        <v>-99999</v>
      </c>
      <c r="G10">
        <v>-99999</v>
      </c>
      <c r="H10">
        <f>90-Table1[[#This Row],[Topocentric zenith angle]]</f>
        <v>-39.989555999999993</v>
      </c>
      <c r="I10">
        <f>360-Table1[[#This Row],[Top. azimuth angle (westward from S)]]</f>
        <v>144.108352</v>
      </c>
      <c r="J10">
        <f>Table1[[#This Row],[Time (H:MM:SS)]]*(24)*(100/24)</f>
        <v>8.3333333333333339</v>
      </c>
    </row>
    <row r="11" spans="1:10">
      <c r="A11" s="4">
        <v>43842</v>
      </c>
      <c r="B11" s="5">
        <v>9.375E-2</v>
      </c>
      <c r="C11">
        <v>127.22556</v>
      </c>
      <c r="D11">
        <v>223.88597100000001</v>
      </c>
      <c r="E11">
        <v>-99999</v>
      </c>
      <c r="F11">
        <v>-99999</v>
      </c>
      <c r="G11">
        <v>-99999</v>
      </c>
      <c r="H11">
        <f>90-Table1[[#This Row],[Topocentric zenith angle]]</f>
        <v>-39.198268000000013</v>
      </c>
      <c r="I11">
        <f>360-Table1[[#This Row],[Top. azimuth angle (westward from S)]]</f>
        <v>139.751058</v>
      </c>
      <c r="J11">
        <f>Table1[[#This Row],[Time (H:MM:SS)]]*(24)*(100/24)</f>
        <v>9.375</v>
      </c>
    </row>
    <row r="12" spans="1:10">
      <c r="A12" s="4">
        <v>43842</v>
      </c>
      <c r="B12" s="5">
        <v>0.10416666666666667</v>
      </c>
      <c r="C12">
        <v>126.305167</v>
      </c>
      <c r="D12">
        <v>228.07519400000001</v>
      </c>
      <c r="E12">
        <v>-99999</v>
      </c>
      <c r="F12">
        <v>-99999</v>
      </c>
      <c r="G12">
        <v>-99999</v>
      </c>
      <c r="H12">
        <f>90-Table1[[#This Row],[Topocentric zenith angle]]</f>
        <v>-38.333210000000008</v>
      </c>
      <c r="I12">
        <f>360-Table1[[#This Row],[Top. azimuth angle (westward from S)]]</f>
        <v>135.46818300000001</v>
      </c>
      <c r="J12">
        <f>Table1[[#This Row],[Time (H:MM:SS)]]*(24)*(100/24)</f>
        <v>10.416666666666668</v>
      </c>
    </row>
    <row r="13" spans="1:10">
      <c r="A13" s="4">
        <v>43842</v>
      </c>
      <c r="B13" s="5">
        <v>0.11458333333333333</v>
      </c>
      <c r="C13">
        <v>125.32267299999999</v>
      </c>
      <c r="D13">
        <v>232.19180900000001</v>
      </c>
      <c r="E13">
        <v>-99999</v>
      </c>
      <c r="F13">
        <v>-99999</v>
      </c>
      <c r="G13">
        <v>-99999</v>
      </c>
      <c r="H13">
        <f>90-Table1[[#This Row],[Topocentric zenith angle]]</f>
        <v>-37.400448999999995</v>
      </c>
      <c r="I13">
        <f>360-Table1[[#This Row],[Top. azimuth angle (westward from S)]]</f>
        <v>131.26121699999999</v>
      </c>
      <c r="J13">
        <f>Table1[[#This Row],[Time (H:MM:SS)]]*(24)*(100/24)</f>
        <v>11.458333333333334</v>
      </c>
    </row>
    <row r="14" spans="1:10">
      <c r="A14" s="4">
        <v>43842</v>
      </c>
      <c r="B14" s="5">
        <v>0.125</v>
      </c>
      <c r="C14">
        <v>124.284192</v>
      </c>
      <c r="D14">
        <v>236.23656099999999</v>
      </c>
      <c r="E14">
        <v>-99999</v>
      </c>
      <c r="F14">
        <v>-99999</v>
      </c>
      <c r="G14">
        <v>-99999</v>
      </c>
      <c r="H14">
        <f>90-Table1[[#This Row],[Topocentric zenith angle]]</f>
        <v>-36.406171999999998</v>
      </c>
      <c r="I14">
        <f>360-Table1[[#This Row],[Top. azimuth angle (westward from S)]]</f>
        <v>127.13033899999999</v>
      </c>
      <c r="J14">
        <f>Table1[[#This Row],[Time (H:MM:SS)]]*(24)*(100/24)</f>
        <v>12.5</v>
      </c>
    </row>
    <row r="15" spans="1:10">
      <c r="A15" s="4">
        <v>43842</v>
      </c>
      <c r="B15" s="5">
        <v>0.13541666666666666</v>
      </c>
      <c r="C15">
        <v>123.195832</v>
      </c>
      <c r="D15">
        <v>240.21115699999999</v>
      </c>
      <c r="E15">
        <v>-99999</v>
      </c>
      <c r="F15">
        <v>-99999</v>
      </c>
      <c r="G15">
        <v>-99999</v>
      </c>
      <c r="H15">
        <f>90-Table1[[#This Row],[Topocentric zenith angle]]</f>
        <v>-35.356607999999994</v>
      </c>
      <c r="I15">
        <f>360-Table1[[#This Row],[Top. azimuth angle (westward from S)]]</f>
        <v>123.074569</v>
      </c>
      <c r="J15">
        <f>Table1[[#This Row],[Time (H:MM:SS)]]*(24)*(100/24)</f>
        <v>13.541666666666668</v>
      </c>
    </row>
    <row r="16" spans="1:10">
      <c r="A16" s="4">
        <v>43842</v>
      </c>
      <c r="B16" s="5">
        <v>0.14583333333333334</v>
      </c>
      <c r="C16">
        <v>122.063648</v>
      </c>
      <c r="D16">
        <v>244.11811299999999</v>
      </c>
      <c r="E16">
        <v>-99999</v>
      </c>
      <c r="F16">
        <v>-99999</v>
      </c>
      <c r="G16">
        <v>-99999</v>
      </c>
      <c r="H16">
        <f>90-Table1[[#This Row],[Topocentric zenith angle]]</f>
        <v>-34.257963000000004</v>
      </c>
      <c r="I16">
        <f>360-Table1[[#This Row],[Top. azimuth angle (westward from S)]]</f>
        <v>119.09194600000001</v>
      </c>
      <c r="J16">
        <f>Table1[[#This Row],[Time (H:MM:SS)]]*(24)*(100/24)</f>
        <v>14.583333333333334</v>
      </c>
    </row>
    <row r="17" spans="1:10">
      <c r="A17" s="4">
        <v>43842</v>
      </c>
      <c r="B17" s="5">
        <v>0.15625</v>
      </c>
      <c r="C17">
        <v>120.89360000000001</v>
      </c>
      <c r="D17">
        <v>247.96059199999999</v>
      </c>
      <c r="E17">
        <v>-99999</v>
      </c>
      <c r="F17">
        <v>-99999</v>
      </c>
      <c r="G17">
        <v>-99999</v>
      </c>
      <c r="H17">
        <f>90-Table1[[#This Row],[Topocentric zenith angle]]</f>
        <v>-33.116366999999997</v>
      </c>
      <c r="I17">
        <f>360-Table1[[#This Row],[Top. azimuth angle (westward from S)]]</f>
        <v>115.17969500000001</v>
      </c>
      <c r="J17">
        <f>Table1[[#This Row],[Time (H:MM:SS)]]*(24)*(100/24)</f>
        <v>15.625000000000002</v>
      </c>
    </row>
    <row r="18" spans="1:10">
      <c r="A18" s="4">
        <v>43842</v>
      </c>
      <c r="B18" s="5">
        <v>0.16666666666666666</v>
      </c>
      <c r="C18">
        <v>119.69152800000001</v>
      </c>
      <c r="D18">
        <v>251.74227200000001</v>
      </c>
      <c r="E18">
        <v>-99999</v>
      </c>
      <c r="F18">
        <v>-99999</v>
      </c>
      <c r="G18">
        <v>-99999</v>
      </c>
      <c r="H18">
        <f>90-Table1[[#This Row],[Topocentric zenith angle]]</f>
        <v>-31.937838999999997</v>
      </c>
      <c r="I18">
        <f>360-Table1[[#This Row],[Top. azimuth angle (westward from S)]]</f>
        <v>111.33439300000001</v>
      </c>
      <c r="J18">
        <f>Table1[[#This Row],[Time (H:MM:SS)]]*(24)*(100/24)</f>
        <v>16.666666666666668</v>
      </c>
    </row>
    <row r="19" spans="1:10">
      <c r="A19" s="4">
        <v>43842</v>
      </c>
      <c r="B19" s="5">
        <v>0.17708333333333334</v>
      </c>
      <c r="C19">
        <v>118.463126</v>
      </c>
      <c r="D19">
        <v>255.46721099999999</v>
      </c>
      <c r="E19">
        <v>-99999</v>
      </c>
      <c r="F19">
        <v>-99999</v>
      </c>
      <c r="G19">
        <v>-99999</v>
      </c>
      <c r="H19">
        <f>90-Table1[[#This Row],[Topocentric zenith angle]]</f>
        <v>-30.728256000000002</v>
      </c>
      <c r="I19">
        <f>360-Table1[[#This Row],[Top. azimuth angle (westward from S)]]</f>
        <v>107.55211600000001</v>
      </c>
      <c r="J19">
        <f>Table1[[#This Row],[Time (H:MM:SS)]]*(24)*(100/24)</f>
        <v>17.708333333333336</v>
      </c>
    </row>
    <row r="20" spans="1:10">
      <c r="A20" s="4">
        <v>43842</v>
      </c>
      <c r="B20" s="5">
        <v>0.1875</v>
      </c>
      <c r="C20">
        <v>117.213939</v>
      </c>
      <c r="D20">
        <v>259.13973199999998</v>
      </c>
      <c r="E20">
        <v>-99999</v>
      </c>
      <c r="F20">
        <v>-99999</v>
      </c>
      <c r="G20">
        <v>-99999</v>
      </c>
      <c r="H20">
        <f>90-Table1[[#This Row],[Topocentric zenith angle]]</f>
        <v>-29.493337999999994</v>
      </c>
      <c r="I20">
        <f>360-Table1[[#This Row],[Top. azimuth angle (westward from S)]]</f>
        <v>103.828575</v>
      </c>
      <c r="J20">
        <f>Table1[[#This Row],[Time (H:MM:SS)]]*(24)*(100/24)</f>
        <v>18.75</v>
      </c>
    </row>
    <row r="21" spans="1:10">
      <c r="A21" s="4">
        <v>43842</v>
      </c>
      <c r="B21" s="5">
        <v>0.19791666666666666</v>
      </c>
      <c r="C21">
        <v>115.949354</v>
      </c>
      <c r="D21">
        <v>262.76432999999997</v>
      </c>
      <c r="E21">
        <v>-99999</v>
      </c>
      <c r="F21">
        <v>-99999</v>
      </c>
      <c r="G21">
        <v>-99999</v>
      </c>
      <c r="H21">
        <f>90-Table1[[#This Row],[Topocentric zenith angle]]</f>
        <v>-28.238639000000006</v>
      </c>
      <c r="I21">
        <f>360-Table1[[#This Row],[Top. azimuth angle (westward from S)]]</f>
        <v>100.15923600000002</v>
      </c>
      <c r="J21">
        <f>Table1[[#This Row],[Time (H:MM:SS)]]*(24)*(100/24)</f>
        <v>19.791666666666668</v>
      </c>
    </row>
    <row r="22" spans="1:10">
      <c r="A22" s="4">
        <v>43842</v>
      </c>
      <c r="B22" s="5">
        <v>0.20833333333333334</v>
      </c>
      <c r="C22">
        <v>114.674599</v>
      </c>
      <c r="D22">
        <v>266.34558299999998</v>
      </c>
      <c r="E22">
        <v>-99999</v>
      </c>
      <c r="F22">
        <v>-99999</v>
      </c>
      <c r="G22">
        <v>-99999</v>
      </c>
      <c r="H22">
        <f>90-Table1[[#This Row],[Topocentric zenith angle]]</f>
        <v>-26.969543000000002</v>
      </c>
      <c r="I22">
        <f>360-Table1[[#This Row],[Top. azimuth angle (westward from S)]]</f>
        <v>96.53941500000002</v>
      </c>
      <c r="J22">
        <f>Table1[[#This Row],[Time (H:MM:SS)]]*(24)*(100/24)</f>
        <v>20.833333333333336</v>
      </c>
    </row>
    <row r="23" spans="1:10">
      <c r="A23" s="4">
        <v>43842</v>
      </c>
      <c r="B23" s="5">
        <v>0.21875</v>
      </c>
      <c r="C23">
        <v>113.39475</v>
      </c>
      <c r="D23">
        <v>269.88808599999999</v>
      </c>
      <c r="E23">
        <v>-99999</v>
      </c>
      <c r="F23">
        <v>-99999</v>
      </c>
      <c r="G23">
        <v>-99999</v>
      </c>
      <c r="H23">
        <f>90-Table1[[#This Row],[Topocentric zenith angle]]</f>
        <v>-25.691266999999996</v>
      </c>
      <c r="I23">
        <f>360-Table1[[#This Row],[Top. azimuth angle (westward from S)]]</f>
        <v>92.964367999999979</v>
      </c>
      <c r="J23">
        <f>Table1[[#This Row],[Time (H:MM:SS)]]*(24)*(100/24)</f>
        <v>21.875</v>
      </c>
    </row>
    <row r="24" spans="1:10">
      <c r="A24" s="4">
        <v>43842</v>
      </c>
      <c r="B24" s="5">
        <v>0.22916666666666666</v>
      </c>
      <c r="C24">
        <v>112.114733</v>
      </c>
      <c r="D24">
        <v>273.39638600000001</v>
      </c>
      <c r="E24">
        <v>-99999</v>
      </c>
      <c r="F24">
        <v>-99999</v>
      </c>
      <c r="G24">
        <v>-99999</v>
      </c>
      <c r="H24">
        <f>90-Table1[[#This Row],[Topocentric zenith angle]]</f>
        <v>-24.408862999999997</v>
      </c>
      <c r="I24">
        <f>360-Table1[[#This Row],[Top. azimuth angle (westward from S)]]</f>
        <v>89.429357999999979</v>
      </c>
      <c r="J24">
        <f>Table1[[#This Row],[Time (H:MM:SS)]]*(24)*(100/24)</f>
        <v>22.916666666666668</v>
      </c>
    </row>
    <row r="25" spans="1:10">
      <c r="A25" s="4">
        <v>43842</v>
      </c>
      <c r="B25" s="5">
        <v>0.23958333333333334</v>
      </c>
      <c r="C25">
        <v>110.83933500000001</v>
      </c>
      <c r="D25">
        <v>276.87493799999999</v>
      </c>
      <c r="E25">
        <v>-99999</v>
      </c>
      <c r="F25">
        <v>-99999</v>
      </c>
      <c r="G25">
        <v>-99999</v>
      </c>
      <c r="H25">
        <f>90-Table1[[#This Row],[Topocentric zenith angle]]</f>
        <v>-23.127229</v>
      </c>
      <c r="I25">
        <f>360-Table1[[#This Row],[Top. azimuth angle (westward from S)]]</f>
        <v>85.929714999999987</v>
      </c>
      <c r="J25">
        <f>Table1[[#This Row],[Time (H:MM:SS)]]*(24)*(100/24)</f>
        <v>23.958333333333336</v>
      </c>
    </row>
    <row r="26" spans="1:10">
      <c r="A26" s="4">
        <v>43842</v>
      </c>
      <c r="B26" s="5">
        <v>0.25</v>
      </c>
      <c r="C26">
        <v>109.57320900000001</v>
      </c>
      <c r="D26">
        <v>280.32806299999999</v>
      </c>
      <c r="E26">
        <v>-99999</v>
      </c>
      <c r="F26">
        <v>-99999</v>
      </c>
      <c r="G26">
        <v>-99999</v>
      </c>
      <c r="H26">
        <f>90-Table1[[#This Row],[Topocentric zenith angle]]</f>
        <v>-21.851113999999995</v>
      </c>
      <c r="I26">
        <f>360-Table1[[#This Row],[Top. azimuth angle (westward from S)]]</f>
        <v>82.460883000000024</v>
      </c>
      <c r="J26">
        <f>Table1[[#This Row],[Time (H:MM:SS)]]*(24)*(100/24)</f>
        <v>25</v>
      </c>
    </row>
    <row r="27" spans="1:10">
      <c r="A27" s="4">
        <v>43842</v>
      </c>
      <c r="B27" s="5">
        <v>0.26041666666666669</v>
      </c>
      <c r="C27">
        <v>108.320882</v>
      </c>
      <c r="D27">
        <v>283.75991399999998</v>
      </c>
      <c r="E27">
        <v>-99999</v>
      </c>
      <c r="F27">
        <v>-99999</v>
      </c>
      <c r="G27">
        <v>-99999</v>
      </c>
      <c r="H27">
        <f>90-Table1[[#This Row],[Topocentric zenith angle]]</f>
        <v>-20.585127999999997</v>
      </c>
      <c r="I27">
        <f>360-Table1[[#This Row],[Top. azimuth angle (westward from S)]]</f>
        <v>79.01845800000001</v>
      </c>
      <c r="J27">
        <f>Table1[[#This Row],[Time (H:MM:SS)]]*(24)*(100/24)</f>
        <v>26.041666666666668</v>
      </c>
    </row>
    <row r="28" spans="1:10">
      <c r="A28" s="4">
        <v>43842</v>
      </c>
      <c r="B28" s="5">
        <v>0.27083333333333331</v>
      </c>
      <c r="C28">
        <v>107.086766</v>
      </c>
      <c r="D28">
        <v>287.17444999999998</v>
      </c>
      <c r="E28">
        <v>-99999</v>
      </c>
      <c r="F28">
        <v>-99999</v>
      </c>
      <c r="G28">
        <v>-99999</v>
      </c>
      <c r="H28">
        <f>90-Table1[[#This Row],[Topocentric zenith angle]]</f>
        <v>-19.333753000000002</v>
      </c>
      <c r="I28">
        <f>360-Table1[[#This Row],[Top. azimuth angle (westward from S)]]</f>
        <v>75.598221000000024</v>
      </c>
      <c r="J28">
        <f>Table1[[#This Row],[Time (H:MM:SS)]]*(24)*(100/24)</f>
        <v>27.083333333333336</v>
      </c>
    </row>
    <row r="29" spans="1:10">
      <c r="A29" s="4">
        <v>43842</v>
      </c>
      <c r="B29" s="5">
        <v>0.28125</v>
      </c>
      <c r="C29">
        <v>105.875158</v>
      </c>
      <c r="D29">
        <v>290.57540999999998</v>
      </c>
      <c r="E29">
        <v>-99999</v>
      </c>
      <c r="F29">
        <v>-99999</v>
      </c>
      <c r="G29">
        <v>-99999</v>
      </c>
      <c r="H29">
        <f>90-Table1[[#This Row],[Topocentric zenith angle]]</f>
        <v>-18.101346000000007</v>
      </c>
      <c r="I29">
        <f>360-Table1[[#This Row],[Top. azimuth angle (westward from S)]]</f>
        <v>72.19616000000002</v>
      </c>
      <c r="J29">
        <f>Table1[[#This Row],[Time (H:MM:SS)]]*(24)*(100/24)</f>
        <v>28.125000000000004</v>
      </c>
    </row>
    <row r="30" spans="1:10">
      <c r="A30" s="4">
        <v>43842</v>
      </c>
      <c r="B30" s="5">
        <v>0.29166666666666669</v>
      </c>
      <c r="C30">
        <v>104.690248</v>
      </c>
      <c r="D30">
        <v>293.966297</v>
      </c>
      <c r="E30">
        <v>-99999</v>
      </c>
      <c r="F30">
        <v>-99999</v>
      </c>
      <c r="G30">
        <v>-99999</v>
      </c>
      <c r="H30">
        <f>90-Table1[[#This Row],[Topocentric zenith angle]]</f>
        <v>-16.892150000000001</v>
      </c>
      <c r="I30">
        <f>360-Table1[[#This Row],[Top. azimuth angle (westward from S)]]</f>
        <v>68.808497999999986</v>
      </c>
      <c r="J30">
        <f>Table1[[#This Row],[Time (H:MM:SS)]]*(24)*(100/24)</f>
        <v>29.166666666666668</v>
      </c>
    </row>
    <row r="31" spans="1:10">
      <c r="A31" s="4">
        <v>43842</v>
      </c>
      <c r="B31" s="5">
        <v>0.30208333333333331</v>
      </c>
      <c r="C31">
        <v>103.53612200000001</v>
      </c>
      <c r="D31">
        <v>297.35035800000003</v>
      </c>
      <c r="E31">
        <v>-99999</v>
      </c>
      <c r="F31">
        <v>-99999</v>
      </c>
      <c r="G31">
        <v>-99999</v>
      </c>
      <c r="H31">
        <f>90-Table1[[#This Row],[Topocentric zenith angle]]</f>
        <v>-15.710295000000002</v>
      </c>
      <c r="I31">
        <f>360-Table1[[#This Row],[Top. azimuth angle (westward from S)]]</f>
        <v>65.431704000000025</v>
      </c>
      <c r="J31">
        <f>Table1[[#This Row],[Time (H:MM:SS)]]*(24)*(100/24)</f>
        <v>30.208333333333336</v>
      </c>
    </row>
    <row r="32" spans="1:10">
      <c r="A32" s="4">
        <v>43842</v>
      </c>
      <c r="B32" s="5">
        <v>0.3125</v>
      </c>
      <c r="C32">
        <v>102.41676</v>
      </c>
      <c r="D32">
        <v>300.73056700000001</v>
      </c>
      <c r="E32">
        <v>-99999</v>
      </c>
      <c r="F32">
        <v>-99999</v>
      </c>
      <c r="G32">
        <v>-99999</v>
      </c>
      <c r="H32">
        <f>90-Table1[[#This Row],[Topocentric zenith angle]]</f>
        <v>-14.559804999999997</v>
      </c>
      <c r="I32">
        <f>360-Table1[[#This Row],[Top. azimuth angle (westward from S)]]</f>
        <v>62.062512000000027</v>
      </c>
      <c r="J32">
        <f>Table1[[#This Row],[Time (H:MM:SS)]]*(24)*(100/24)</f>
        <v>31.250000000000004</v>
      </c>
    </row>
    <row r="33" spans="1:10">
      <c r="A33" s="4">
        <v>43842</v>
      </c>
      <c r="B33" s="5">
        <v>0.32291666666666669</v>
      </c>
      <c r="C33">
        <v>101.33603600000001</v>
      </c>
      <c r="D33">
        <v>304.10962000000001</v>
      </c>
      <c r="E33">
        <v>-99999</v>
      </c>
      <c r="F33">
        <v>-99999</v>
      </c>
      <c r="G33">
        <v>-99999</v>
      </c>
      <c r="H33">
        <f>90-Table1[[#This Row],[Topocentric zenith angle]]</f>
        <v>-13.444595000000007</v>
      </c>
      <c r="I33">
        <f>360-Table1[[#This Row],[Top. azimuth angle (westward from S)]]</f>
        <v>58.697930999999983</v>
      </c>
      <c r="J33">
        <f>Table1[[#This Row],[Time (H:MM:SS)]]*(24)*(100/24)</f>
        <v>32.291666666666671</v>
      </c>
    </row>
    <row r="34" spans="1:10">
      <c r="A34" s="4">
        <v>43842</v>
      </c>
      <c r="B34" s="5">
        <v>0.33333333333333331</v>
      </c>
      <c r="C34">
        <v>100.29771700000001</v>
      </c>
      <c r="D34">
        <v>307.489914</v>
      </c>
      <c r="E34">
        <v>-99999</v>
      </c>
      <c r="F34">
        <v>-99999</v>
      </c>
      <c r="G34">
        <v>-99999</v>
      </c>
      <c r="H34">
        <f>90-Table1[[#This Row],[Topocentric zenith angle]]</f>
        <v>-12.368471999999997</v>
      </c>
      <c r="I34">
        <f>360-Table1[[#This Row],[Top. azimuth angle (westward from S)]]</f>
        <v>55.335260000000005</v>
      </c>
      <c r="J34">
        <f>Table1[[#This Row],[Time (H:MM:SS)]]*(24)*(100/24)</f>
        <v>33.333333333333336</v>
      </c>
    </row>
    <row r="35" spans="1:10">
      <c r="A35" s="4">
        <v>43842</v>
      </c>
      <c r="B35" s="5">
        <v>0.34375</v>
      </c>
      <c r="C35">
        <v>99.305452000000002</v>
      </c>
      <c r="D35">
        <v>310.87354499999998</v>
      </c>
      <c r="E35">
        <v>-99999</v>
      </c>
      <c r="F35">
        <v>-99999</v>
      </c>
      <c r="G35">
        <v>-99999</v>
      </c>
      <c r="H35">
        <f>90-Table1[[#This Row],[Topocentric zenith angle]]</f>
        <v>-11.335132000000002</v>
      </c>
      <c r="I35">
        <f>360-Table1[[#This Row],[Top. azimuth angle (westward from S)]]</f>
        <v>51.972094000000027</v>
      </c>
      <c r="J35">
        <f>Table1[[#This Row],[Time (H:MM:SS)]]*(24)*(100/24)</f>
        <v>34.375</v>
      </c>
    </row>
    <row r="36" spans="1:10">
      <c r="A36" s="4">
        <v>43842</v>
      </c>
      <c r="B36" s="5">
        <v>0.35416666666666669</v>
      </c>
      <c r="C36">
        <v>98.362768000000003</v>
      </c>
      <c r="D36">
        <v>314.26229699999999</v>
      </c>
      <c r="E36">
        <v>-99999</v>
      </c>
      <c r="F36">
        <v>-99999</v>
      </c>
      <c r="G36">
        <v>-99999</v>
      </c>
      <c r="H36">
        <f>90-Table1[[#This Row],[Topocentric zenith angle]]</f>
        <v>-10.348152999999996</v>
      </c>
      <c r="I36">
        <f>360-Table1[[#This Row],[Top. azimuth angle (westward from S)]]</f>
        <v>48.606332000000009</v>
      </c>
      <c r="J36">
        <f>Table1[[#This Row],[Time (H:MM:SS)]]*(24)*(100/24)</f>
        <v>35.416666666666671</v>
      </c>
    </row>
    <row r="37" spans="1:10">
      <c r="A37" s="4">
        <v>43842</v>
      </c>
      <c r="B37" s="5">
        <v>0.36458333333333331</v>
      </c>
      <c r="C37">
        <v>97.473054000000005</v>
      </c>
      <c r="D37">
        <v>317.65763600000002</v>
      </c>
      <c r="E37">
        <v>-99999</v>
      </c>
      <c r="F37">
        <v>-99999</v>
      </c>
      <c r="G37">
        <v>-99999</v>
      </c>
      <c r="H37">
        <f>90-Table1[[#This Row],[Topocentric zenith angle]]</f>
        <v>-9.4109890000000007</v>
      </c>
      <c r="I37">
        <f>360-Table1[[#This Row],[Top. azimuth angle (westward from S)]]</f>
        <v>45.236185999999975</v>
      </c>
      <c r="J37">
        <f>Table1[[#This Row],[Time (H:MM:SS)]]*(24)*(100/24)</f>
        <v>36.458333333333336</v>
      </c>
    </row>
    <row r="38" spans="1:10">
      <c r="A38" s="4">
        <v>43842</v>
      </c>
      <c r="B38" s="5">
        <v>0.375</v>
      </c>
      <c r="C38">
        <v>96.639555999999999</v>
      </c>
      <c r="D38">
        <v>321.06070899999997</v>
      </c>
      <c r="E38">
        <v>-99999</v>
      </c>
      <c r="F38">
        <v>-99999</v>
      </c>
      <c r="G38">
        <v>-99999</v>
      </c>
      <c r="H38">
        <f>90-Table1[[#This Row],[Topocentric zenith angle]]</f>
        <v>-8.5269569999999959</v>
      </c>
      <c r="I38">
        <f>360-Table1[[#This Row],[Top. azimuth angle (westward from S)]]</f>
        <v>41.860181000000011</v>
      </c>
      <c r="J38">
        <f>Table1[[#This Row],[Time (H:MM:SS)]]*(24)*(100/24)</f>
        <v>37.5</v>
      </c>
    </row>
    <row r="39" spans="1:10">
      <c r="A39" s="4">
        <v>43842</v>
      </c>
      <c r="B39" s="5">
        <v>0.38541666666666669</v>
      </c>
      <c r="C39">
        <v>95.865358999999998</v>
      </c>
      <c r="D39">
        <v>324.47234200000003</v>
      </c>
      <c r="E39">
        <v>-99999</v>
      </c>
      <c r="F39">
        <v>-99999</v>
      </c>
      <c r="G39">
        <v>-99999</v>
      </c>
      <c r="H39">
        <f>90-Table1[[#This Row],[Topocentric zenith angle]]</f>
        <v>-7.6992280000000051</v>
      </c>
      <c r="I39">
        <f>360-Table1[[#This Row],[Top. azimuth angle (westward from S)]]</f>
        <v>38.477157999999974</v>
      </c>
      <c r="J39">
        <f>Table1[[#This Row],[Time (H:MM:SS)]]*(24)*(100/24)</f>
        <v>38.541666666666671</v>
      </c>
    </row>
    <row r="40" spans="1:10">
      <c r="A40" s="4">
        <v>43842</v>
      </c>
      <c r="B40" s="5">
        <v>0.39583333333333331</v>
      </c>
      <c r="C40">
        <v>95.153367000000003</v>
      </c>
      <c r="D40">
        <v>327.89304299999998</v>
      </c>
      <c r="E40">
        <v>-99999</v>
      </c>
      <c r="F40">
        <v>-99999</v>
      </c>
      <c r="G40">
        <v>-99999</v>
      </c>
      <c r="H40">
        <f>90-Table1[[#This Row],[Topocentric zenith angle]]</f>
        <v>-6.9308120000000031</v>
      </c>
      <c r="I40">
        <f>360-Table1[[#This Row],[Top. azimuth angle (westward from S)]]</f>
        <v>35.086274000000003</v>
      </c>
      <c r="J40">
        <f>Table1[[#This Row],[Time (H:MM:SS)]]*(24)*(100/24)</f>
        <v>39.583333333333336</v>
      </c>
    </row>
    <row r="41" spans="1:10">
      <c r="A41" s="4">
        <v>43842</v>
      </c>
      <c r="B41" s="5">
        <v>0.40625</v>
      </c>
      <c r="C41">
        <v>94.506294999999994</v>
      </c>
      <c r="D41">
        <v>331.32301100000001</v>
      </c>
      <c r="E41">
        <v>-99999</v>
      </c>
      <c r="F41">
        <v>-99999</v>
      </c>
      <c r="G41">
        <v>-99999</v>
      </c>
      <c r="H41">
        <f>90-Table1[[#This Row],[Topocentric zenith angle]]</f>
        <v>-6.2245429999999971</v>
      </c>
      <c r="I41">
        <f>360-Table1[[#This Row],[Top. azimuth angle (westward from S)]]</f>
        <v>31.686998000000017</v>
      </c>
      <c r="J41">
        <f>Table1[[#This Row],[Time (H:MM:SS)]]*(24)*(100/24)</f>
        <v>40.625</v>
      </c>
    </row>
    <row r="42" spans="1:10">
      <c r="A42" s="4">
        <v>43842</v>
      </c>
      <c r="B42" s="5">
        <v>0.41666666666666669</v>
      </c>
      <c r="C42">
        <v>93.926643999999996</v>
      </c>
      <c r="D42">
        <v>334.76214399999998</v>
      </c>
      <c r="E42">
        <v>-99999</v>
      </c>
      <c r="F42">
        <v>-99999</v>
      </c>
      <c r="G42">
        <v>-99999</v>
      </c>
      <c r="H42">
        <f>90-Table1[[#This Row],[Topocentric zenith angle]]</f>
        <v>-5.5830629999999957</v>
      </c>
      <c r="I42">
        <f>360-Table1[[#This Row],[Top. azimuth angle (westward from S)]]</f>
        <v>28.279097999999976</v>
      </c>
      <c r="J42">
        <f>Table1[[#This Row],[Time (H:MM:SS)]]*(24)*(100/24)</f>
        <v>41.666666666666671</v>
      </c>
    </row>
    <row r="43" spans="1:10">
      <c r="A43" s="4">
        <v>43842</v>
      </c>
      <c r="B43" s="5">
        <v>0.42708333333333331</v>
      </c>
      <c r="C43">
        <v>93.416685999999999</v>
      </c>
      <c r="D43">
        <v>338.21005700000001</v>
      </c>
      <c r="E43">
        <v>-99999</v>
      </c>
      <c r="F43">
        <v>-99999</v>
      </c>
      <c r="G43">
        <v>-99999</v>
      </c>
      <c r="H43">
        <f>90-Table1[[#This Row],[Topocentric zenith angle]]</f>
        <v>-5.0088030000000003</v>
      </c>
      <c r="I43">
        <f>360-Table1[[#This Row],[Top. azimuth angle (westward from S)]]</f>
        <v>24.862639000000001</v>
      </c>
      <c r="J43">
        <f>Table1[[#This Row],[Time (H:MM:SS)]]*(24)*(100/24)</f>
        <v>42.708333333333336</v>
      </c>
    </row>
    <row r="44" spans="1:10">
      <c r="A44" s="4">
        <v>43842</v>
      </c>
      <c r="B44" s="5">
        <v>0.4375</v>
      </c>
      <c r="C44">
        <v>92.978443999999996</v>
      </c>
      <c r="D44">
        <v>341.66609899999997</v>
      </c>
      <c r="E44">
        <v>-99999</v>
      </c>
      <c r="F44">
        <v>-99999</v>
      </c>
      <c r="G44">
        <v>-99999</v>
      </c>
      <c r="H44">
        <f>90-Table1[[#This Row],[Topocentric zenith angle]]</f>
        <v>-4.5039720000000045</v>
      </c>
      <c r="I44">
        <f>360-Table1[[#This Row],[Top. azimuth angle (westward from S)]]</f>
        <v>21.437956999999983</v>
      </c>
      <c r="J44">
        <f>Table1[[#This Row],[Time (H:MM:SS)]]*(24)*(100/24)</f>
        <v>43.75</v>
      </c>
    </row>
    <row r="45" spans="1:10">
      <c r="A45" s="4">
        <v>43842</v>
      </c>
      <c r="B45" s="5">
        <v>0.44791666666666669</v>
      </c>
      <c r="C45">
        <v>92.613681</v>
      </c>
      <c r="D45">
        <v>345.12938300000002</v>
      </c>
      <c r="E45">
        <v>-99999</v>
      </c>
      <c r="F45">
        <v>-99999</v>
      </c>
      <c r="G45">
        <v>-99999</v>
      </c>
      <c r="H45">
        <f>90-Table1[[#This Row],[Topocentric zenith angle]]</f>
        <v>-4.070532</v>
      </c>
      <c r="I45">
        <f>360-Table1[[#This Row],[Top. azimuth angle (westward from S)]]</f>
        <v>18.005646000000013</v>
      </c>
      <c r="J45">
        <f>Table1[[#This Row],[Time (H:MM:SS)]]*(24)*(100/24)</f>
        <v>44.791666666666671</v>
      </c>
    </row>
    <row r="46" spans="1:10">
      <c r="A46" s="4">
        <v>43842</v>
      </c>
      <c r="B46" s="5">
        <v>0.45833333333333331</v>
      </c>
      <c r="C46">
        <v>92.323875999999998</v>
      </c>
      <c r="D46">
        <v>348.59880800000002</v>
      </c>
      <c r="E46">
        <v>-99999</v>
      </c>
      <c r="F46">
        <v>-99999</v>
      </c>
      <c r="G46">
        <v>-99999</v>
      </c>
      <c r="H46">
        <f>90-Table1[[#This Row],[Topocentric zenith angle]]</f>
        <v>-3.7101880000000023</v>
      </c>
      <c r="I46">
        <f>360-Table1[[#This Row],[Top. azimuth angle (westward from S)]]</f>
        <v>14.56653</v>
      </c>
      <c r="J46">
        <f>Table1[[#This Row],[Time (H:MM:SS)]]*(24)*(100/24)</f>
        <v>45.833333333333336</v>
      </c>
    </row>
    <row r="47" spans="1:10">
      <c r="A47" s="4">
        <v>43842</v>
      </c>
      <c r="B47" s="5">
        <v>0.46875</v>
      </c>
      <c r="C47">
        <v>92.110215999999994</v>
      </c>
      <c r="D47">
        <v>352.07309900000001</v>
      </c>
      <c r="E47">
        <v>-99999</v>
      </c>
      <c r="F47">
        <v>-99999</v>
      </c>
      <c r="G47">
        <v>-99999</v>
      </c>
      <c r="H47">
        <f>90-Table1[[#This Row],[Topocentric zenith angle]]</f>
        <v>-3.4243689999999987</v>
      </c>
      <c r="I47">
        <f>360-Table1[[#This Row],[Top. azimuth angle (westward from S)]]</f>
        <v>11.121632999999974</v>
      </c>
      <c r="J47">
        <f>Table1[[#This Row],[Time (H:MM:SS)]]*(24)*(100/24)</f>
        <v>46.875</v>
      </c>
    </row>
    <row r="48" spans="1:10">
      <c r="A48" s="4">
        <v>43842</v>
      </c>
      <c r="B48" s="5">
        <v>0.47916666666666669</v>
      </c>
      <c r="C48">
        <v>91.973584000000002</v>
      </c>
      <c r="D48">
        <v>355.55084199999999</v>
      </c>
      <c r="E48">
        <v>-99999</v>
      </c>
      <c r="F48">
        <v>-99999</v>
      </c>
      <c r="G48">
        <v>-99999</v>
      </c>
      <c r="H48">
        <f>90-Table1[[#This Row],[Topocentric zenith angle]]</f>
        <v>-3.2142199999999974</v>
      </c>
      <c r="I48">
        <f>360-Table1[[#This Row],[Top. azimuth angle (westward from S)]]</f>
        <v>7.6721509999999853</v>
      </c>
      <c r="J48">
        <f>Table1[[#This Row],[Time (H:MM:SS)]]*(24)*(100/24)</f>
        <v>47.916666666666671</v>
      </c>
    </row>
    <row r="49" spans="1:10">
      <c r="A49" s="4">
        <v>43842</v>
      </c>
      <c r="B49" s="5">
        <v>0.48958333333333331</v>
      </c>
      <c r="C49">
        <v>91.914547999999996</v>
      </c>
      <c r="D49">
        <v>359.03052400000001</v>
      </c>
      <c r="E49">
        <v>-99999</v>
      </c>
      <c r="F49">
        <v>-99999</v>
      </c>
      <c r="G49">
        <v>-99999</v>
      </c>
      <c r="H49">
        <f>90-Table1[[#This Row],[Topocentric zenith angle]]</f>
        <v>-3.0805849999999992</v>
      </c>
      <c r="I49">
        <f>360-Table1[[#This Row],[Top. azimuth angle (westward from S)]]</f>
        <v>4.2194089999999846</v>
      </c>
      <c r="J49">
        <f>Table1[[#This Row],[Time (H:MM:SS)]]*(24)*(100/24)</f>
        <v>48.958333333333336</v>
      </c>
    </row>
    <row r="50" spans="1:10">
      <c r="A50" s="4">
        <v>43842</v>
      </c>
      <c r="B50" s="5">
        <v>0.5</v>
      </c>
      <c r="C50">
        <v>91.933356000000003</v>
      </c>
      <c r="D50">
        <v>2.5105770000000001</v>
      </c>
      <c r="E50">
        <v>-99999</v>
      </c>
      <c r="F50">
        <v>-99999</v>
      </c>
      <c r="G50">
        <v>-99999</v>
      </c>
      <c r="H50">
        <f>90-Table1[[#This Row],[Topocentric zenith angle]]</f>
        <v>-3.024004000000005</v>
      </c>
      <c r="I50">
        <f>360-Table1[[#This Row],[Top. azimuth angle (westward from S)]]</f>
        <v>0.76482900000002019</v>
      </c>
      <c r="J50">
        <f>Table1[[#This Row],[Time (H:MM:SS)]]*(24)*(100/24)</f>
        <v>50</v>
      </c>
    </row>
    <row r="51" spans="1:10">
      <c r="A51" s="4">
        <v>43842</v>
      </c>
      <c r="B51" s="5">
        <v>0.51041666666666663</v>
      </c>
      <c r="C51">
        <v>92.029934999999995</v>
      </c>
      <c r="D51">
        <v>5.98942</v>
      </c>
      <c r="E51">
        <v>-99999</v>
      </c>
      <c r="F51">
        <v>-99999</v>
      </c>
      <c r="G51">
        <v>-99999</v>
      </c>
      <c r="H51">
        <f>90-Table1[[#This Row],[Topocentric zenith angle]]</f>
        <v>-3.0447049999999933</v>
      </c>
      <c r="I51">
        <f>-1 * Table1[[#This Row],[Top. azimuth angle (westward from S)]]</f>
        <v>-2.690118</v>
      </c>
      <c r="J51">
        <f>Table1[[#This Row],[Time (H:MM:SS)]]*(24)*(100/24)</f>
        <v>51.041666666666671</v>
      </c>
    </row>
    <row r="52" spans="1:10">
      <c r="A52" s="4">
        <v>43842</v>
      </c>
      <c r="B52" s="5">
        <v>0.52083333333333337</v>
      </c>
      <c r="C52">
        <v>92.203888000000006</v>
      </c>
      <c r="D52">
        <v>9.4655059999999995</v>
      </c>
      <c r="E52">
        <v>-99999</v>
      </c>
      <c r="F52">
        <v>-99999</v>
      </c>
      <c r="G52">
        <v>-99999</v>
      </c>
      <c r="H52">
        <f>90-Table1[[#This Row],[Topocentric zenith angle]]</f>
        <v>-3.1426000000000016</v>
      </c>
      <c r="I52">
        <f>-1 * Table1[[#This Row],[Top. azimuth angle (westward from S)]]</f>
        <v>-6.1439500000000002</v>
      </c>
      <c r="J52">
        <f>Table1[[#This Row],[Time (H:MM:SS)]]*(24)*(100/24)</f>
        <v>52.083333333333336</v>
      </c>
    </row>
    <row r="53" spans="1:10">
      <c r="A53" s="4">
        <v>43842</v>
      </c>
      <c r="B53" s="5">
        <v>0.53125</v>
      </c>
      <c r="C53">
        <v>92.454504999999997</v>
      </c>
      <c r="D53">
        <v>12.937362</v>
      </c>
      <c r="E53">
        <v>-99999</v>
      </c>
      <c r="F53">
        <v>-99999</v>
      </c>
      <c r="G53">
        <v>-99999</v>
      </c>
      <c r="H53">
        <f>90-Table1[[#This Row],[Topocentric zenith angle]]</f>
        <v>-3.3172919999999948</v>
      </c>
      <c r="I53">
        <f>-1 * Table1[[#This Row],[Top. azimuth angle (westward from S)]]</f>
        <v>-9.5952160000000006</v>
      </c>
      <c r="J53">
        <f>Table1[[#This Row],[Time (H:MM:SS)]]*(24)*(100/24)</f>
        <v>53.125000000000007</v>
      </c>
    </row>
    <row r="54" spans="1:10">
      <c r="A54" s="4">
        <v>43842</v>
      </c>
      <c r="B54" s="5">
        <v>0.54166666666666663</v>
      </c>
      <c r="C54">
        <v>92.780761999999996</v>
      </c>
      <c r="D54">
        <v>16.403634</v>
      </c>
      <c r="E54">
        <v>-99999</v>
      </c>
      <c r="F54">
        <v>-99999</v>
      </c>
      <c r="G54">
        <v>-99999</v>
      </c>
      <c r="H54">
        <f>90-Table1[[#This Row],[Topocentric zenith angle]]</f>
        <v>-3.5680700000000058</v>
      </c>
      <c r="I54">
        <f>-1 * Table1[[#This Row],[Top. azimuth angle (westward from S)]]</f>
        <v>-13.042543</v>
      </c>
      <c r="J54">
        <f>Table1[[#This Row],[Time (H:MM:SS)]]*(24)*(100/24)</f>
        <v>54.166666666666671</v>
      </c>
    </row>
    <row r="55" spans="1:10">
      <c r="A55" s="4">
        <v>43842</v>
      </c>
      <c r="B55" s="5">
        <v>0.55208333333333337</v>
      </c>
      <c r="C55">
        <v>93.181336000000002</v>
      </c>
      <c r="D55">
        <v>19.863125</v>
      </c>
      <c r="E55">
        <v>-99999</v>
      </c>
      <c r="F55">
        <v>-99999</v>
      </c>
      <c r="G55">
        <v>-99999</v>
      </c>
      <c r="H55">
        <f>90-Table1[[#This Row],[Topocentric zenith angle]]</f>
        <v>-3.893927000000005</v>
      </c>
      <c r="I55">
        <f>-1 * Table1[[#This Row],[Top. azimuth angle (westward from S)]]</f>
        <v>-16.484670999999999</v>
      </c>
      <c r="J55">
        <f>Table1[[#This Row],[Time (H:MM:SS)]]*(24)*(100/24)</f>
        <v>55.208333333333336</v>
      </c>
    </row>
    <row r="56" spans="1:10">
      <c r="A56" s="4">
        <v>43842</v>
      </c>
      <c r="B56" s="5">
        <v>0.5625</v>
      </c>
      <c r="C56">
        <v>93.654618999999997</v>
      </c>
      <c r="D56">
        <v>23.314830000000001</v>
      </c>
      <c r="E56">
        <v>-99999</v>
      </c>
      <c r="F56">
        <v>-99999</v>
      </c>
      <c r="G56">
        <v>-99999</v>
      </c>
      <c r="H56">
        <f>90-Table1[[#This Row],[Topocentric zenith angle]]</f>
        <v>-4.293557000000007</v>
      </c>
      <c r="I56">
        <f>-1 * Table1[[#This Row],[Top. azimuth angle (westward from S)]]</f>
        <v>-19.920494000000001</v>
      </c>
      <c r="J56">
        <f>Table1[[#This Row],[Time (H:MM:SS)]]*(24)*(100/24)</f>
        <v>56.250000000000007</v>
      </c>
    </row>
    <row r="57" spans="1:10">
      <c r="A57" s="4">
        <v>43842</v>
      </c>
      <c r="B57" s="5">
        <v>0.57291666666666663</v>
      </c>
      <c r="C57">
        <v>94.198728000000003</v>
      </c>
      <c r="D57">
        <v>26.757968000000002</v>
      </c>
      <c r="E57">
        <v>-99999</v>
      </c>
      <c r="F57">
        <v>-99999</v>
      </c>
      <c r="G57">
        <v>-99999</v>
      </c>
      <c r="H57">
        <f>90-Table1[[#This Row],[Topocentric zenith angle]]</f>
        <v>-4.7653789999999958</v>
      </c>
      <c r="I57">
        <f>-1 * Table1[[#This Row],[Top. azimuth angle (westward from S)]]</f>
        <v>-23.349091999999999</v>
      </c>
      <c r="J57">
        <f>Table1[[#This Row],[Time (H:MM:SS)]]*(24)*(100/24)</f>
        <v>57.291666666666671</v>
      </c>
    </row>
    <row r="58" spans="1:10">
      <c r="A58" s="4">
        <v>43842</v>
      </c>
      <c r="B58" s="5">
        <v>0.58333333333333337</v>
      </c>
      <c r="C58">
        <v>94.811525000000003</v>
      </c>
      <c r="D58">
        <v>30.192011999999998</v>
      </c>
      <c r="E58">
        <v>-99999</v>
      </c>
      <c r="F58">
        <v>-99999</v>
      </c>
      <c r="G58">
        <v>-99999</v>
      </c>
      <c r="H58">
        <f>90-Table1[[#This Row],[Topocentric zenith angle]]</f>
        <v>-5.3075439999999929</v>
      </c>
      <c r="I58">
        <f>-1 * Table1[[#This Row],[Top. azimuth angle (westward from S)]]</f>
        <v>-26.769763000000001</v>
      </c>
      <c r="J58">
        <f>Table1[[#This Row],[Time (H:MM:SS)]]*(24)*(100/24)</f>
        <v>58.333333333333336</v>
      </c>
    </row>
    <row r="59" spans="1:10">
      <c r="A59" s="4">
        <v>43842</v>
      </c>
      <c r="B59" s="5">
        <v>0.59375</v>
      </c>
      <c r="C59">
        <v>95.490632000000005</v>
      </c>
      <c r="D59">
        <v>33.616705000000003</v>
      </c>
      <c r="E59">
        <v>-99999</v>
      </c>
      <c r="F59">
        <v>-99999</v>
      </c>
      <c r="G59">
        <v>-99999</v>
      </c>
      <c r="H59">
        <f>90-Table1[[#This Row],[Topocentric zenith angle]]</f>
        <v>-5.9179500000000047</v>
      </c>
      <c r="I59">
        <f>-1 * Table1[[#This Row],[Top. azimuth angle (westward from S)]]</f>
        <v>-30.182051000000001</v>
      </c>
      <c r="J59">
        <f>Table1[[#This Row],[Time (H:MM:SS)]]*(24)*(100/24)</f>
        <v>59.375000000000007</v>
      </c>
    </row>
    <row r="60" spans="1:10">
      <c r="A60" s="4">
        <v>43842</v>
      </c>
      <c r="B60" s="5">
        <v>0.60416666666666663</v>
      </c>
      <c r="C60">
        <v>96.233452</v>
      </c>
      <c r="D60">
        <v>37.032085000000002</v>
      </c>
      <c r="E60">
        <v>-99999</v>
      </c>
      <c r="F60">
        <v>-99999</v>
      </c>
      <c r="G60">
        <v>-99999</v>
      </c>
      <c r="H60">
        <f>90-Table1[[#This Row],[Topocentric zenith angle]]</f>
        <v>-6.5942660000000046</v>
      </c>
      <c r="I60">
        <f>-1 * Table1[[#This Row],[Top. azimuth angle (westward from S)]]</f>
        <v>-33.585763999999998</v>
      </c>
      <c r="J60">
        <f>Table1[[#This Row],[Time (H:MM:SS)]]*(24)*(100/24)</f>
        <v>60.416666666666671</v>
      </c>
    </row>
    <row r="61" spans="1:10">
      <c r="A61" s="4">
        <v>43842</v>
      </c>
      <c r="B61" s="5">
        <v>0.61458333333333337</v>
      </c>
      <c r="C61">
        <v>97.037183999999996</v>
      </c>
      <c r="D61">
        <v>40.438495000000003</v>
      </c>
      <c r="E61">
        <v>-99999</v>
      </c>
      <c r="F61">
        <v>-99999</v>
      </c>
      <c r="G61">
        <v>-99999</v>
      </c>
      <c r="H61">
        <f>90-Table1[[#This Row],[Topocentric zenith angle]]</f>
        <v>-7.3339380000000034</v>
      </c>
      <c r="I61">
        <f>-1 * Table1[[#This Row],[Top. azimuth angle (westward from S)]]</f>
        <v>-36.980998999999997</v>
      </c>
      <c r="J61">
        <f>Table1[[#This Row],[Time (H:MM:SS)]]*(24)*(100/24)</f>
        <v>61.458333333333336</v>
      </c>
    </row>
    <row r="62" spans="1:10">
      <c r="A62" s="4">
        <v>43842</v>
      </c>
      <c r="B62" s="5">
        <v>0.625</v>
      </c>
      <c r="C62">
        <v>97.898842000000002</v>
      </c>
      <c r="D62">
        <v>43.836588999999996</v>
      </c>
      <c r="E62">
        <v>-99999</v>
      </c>
      <c r="F62">
        <v>-99999</v>
      </c>
      <c r="G62">
        <v>-99999</v>
      </c>
      <c r="H62">
        <f>90-Table1[[#This Row],[Topocentric zenith angle]]</f>
        <v>-8.1342170000000067</v>
      </c>
      <c r="I62">
        <f>-1 * Table1[[#This Row],[Top. azimuth angle (westward from S)]]</f>
        <v>-40.368147999999998</v>
      </c>
      <c r="J62">
        <f>Table1[[#This Row],[Time (H:MM:SS)]]*(24)*(100/24)</f>
        <v>62.500000000000007</v>
      </c>
    </row>
    <row r="63" spans="1:10">
      <c r="A63" s="4">
        <v>43842</v>
      </c>
      <c r="B63" s="5">
        <v>0.63541666666666663</v>
      </c>
      <c r="C63">
        <v>98.815270999999996</v>
      </c>
      <c r="D63">
        <v>47.227345999999997</v>
      </c>
      <c r="E63">
        <v>-99999</v>
      </c>
      <c r="F63">
        <v>-99999</v>
      </c>
      <c r="G63">
        <v>-99999</v>
      </c>
      <c r="H63">
        <f>90-Table1[[#This Row],[Topocentric zenith angle]]</f>
        <v>-8.9921690000000041</v>
      </c>
      <c r="I63">
        <f>-1 * Table1[[#This Row],[Top. azimuth angle (westward from S)]]</f>
        <v>-43.747911000000002</v>
      </c>
      <c r="J63">
        <f>Table1[[#This Row],[Time (H:MM:SS)]]*(24)*(100/24)</f>
        <v>63.541666666666671</v>
      </c>
    </row>
    <row r="64" spans="1:10">
      <c r="A64" s="4">
        <v>43842</v>
      </c>
      <c r="B64" s="5">
        <v>0.64583333333333337</v>
      </c>
      <c r="C64">
        <v>99.783161000000007</v>
      </c>
      <c r="D64">
        <v>50.612060999999997</v>
      </c>
      <c r="E64">
        <v>-99999</v>
      </c>
      <c r="F64">
        <v>-99999</v>
      </c>
      <c r="G64">
        <v>-99999</v>
      </c>
      <c r="H64">
        <f>90-Table1[[#This Row],[Topocentric zenith angle]]</f>
        <v>-9.9046900000000022</v>
      </c>
      <c r="I64">
        <f>-1 * Table1[[#This Row],[Top. azimuth angle (westward from S)]]</f>
        <v>-47.121302999999997</v>
      </c>
      <c r="J64">
        <f>Table1[[#This Row],[Time (H:MM:SS)]]*(24)*(100/24)</f>
        <v>64.583333333333343</v>
      </c>
    </row>
    <row r="65" spans="1:10">
      <c r="A65" s="4">
        <v>43842</v>
      </c>
      <c r="B65" s="5">
        <v>0.65625</v>
      </c>
      <c r="C65">
        <v>100.799064</v>
      </c>
      <c r="D65">
        <v>53.992348999999997</v>
      </c>
      <c r="E65">
        <v>-99999</v>
      </c>
      <c r="F65">
        <v>-99999</v>
      </c>
      <c r="G65">
        <v>-99999</v>
      </c>
      <c r="H65">
        <f>90-Table1[[#This Row],[Topocentric zenith angle]]</f>
        <v>-10.868525000000005</v>
      </c>
      <c r="I65">
        <f>-1 * Table1[[#This Row],[Top. azimuth angle (westward from S)]]</f>
        <v>-50.489654000000002</v>
      </c>
      <c r="J65">
        <f>Table1[[#This Row],[Time (H:MM:SS)]]*(24)*(100/24)</f>
        <v>65.625</v>
      </c>
    </row>
    <row r="66" spans="1:10">
      <c r="A66" s="4">
        <v>43842</v>
      </c>
      <c r="B66" s="5">
        <v>0.66666666666666663</v>
      </c>
      <c r="C66">
        <v>101.85939999999999</v>
      </c>
      <c r="D66">
        <v>57.370142999999999</v>
      </c>
      <c r="E66">
        <v>-99999</v>
      </c>
      <c r="F66">
        <v>-99999</v>
      </c>
      <c r="G66">
        <v>-99999</v>
      </c>
      <c r="H66">
        <f>90-Table1[[#This Row],[Topocentric zenith angle]]</f>
        <v>-11.880279000000002</v>
      </c>
      <c r="I66">
        <f>-1 * Table1[[#This Row],[Top. azimuth angle (westward from S)]]</f>
        <v>-53.854610000000001</v>
      </c>
      <c r="J66">
        <f>Table1[[#This Row],[Time (H:MM:SS)]]*(24)*(100/24)</f>
        <v>66.666666666666671</v>
      </c>
    </row>
    <row r="67" spans="1:10">
      <c r="A67" s="4">
        <v>43842</v>
      </c>
      <c r="B67" s="5">
        <v>0.67708333333333337</v>
      </c>
      <c r="C67">
        <v>102.960474</v>
      </c>
      <c r="D67">
        <v>60.747681</v>
      </c>
      <c r="E67">
        <v>-99999</v>
      </c>
      <c r="F67">
        <v>-99999</v>
      </c>
      <c r="G67">
        <v>-99999</v>
      </c>
      <c r="H67">
        <f>90-Table1[[#This Row],[Topocentric zenith angle]]</f>
        <v>-12.936425</v>
      </c>
      <c r="I67">
        <f>-1 * Table1[[#This Row],[Top. azimuth angle (westward from S)]]</f>
        <v>-57.218131</v>
      </c>
      <c r="J67">
        <f>Table1[[#This Row],[Time (H:MM:SS)]]*(24)*(100/24)</f>
        <v>67.708333333333343</v>
      </c>
    </row>
    <row r="68" spans="1:10">
      <c r="A68" s="4">
        <v>43842</v>
      </c>
      <c r="B68" s="5">
        <v>0.6875</v>
      </c>
      <c r="C68">
        <v>104.098474</v>
      </c>
      <c r="D68">
        <v>64.127502000000007</v>
      </c>
      <c r="E68">
        <v>-99999</v>
      </c>
      <c r="F68">
        <v>-99999</v>
      </c>
      <c r="G68">
        <v>-99999</v>
      </c>
      <c r="H68">
        <f>90-Table1[[#This Row],[Topocentric zenith angle]]</f>
        <v>-14.033315999999999</v>
      </c>
      <c r="I68">
        <f>-1 * Table1[[#This Row],[Top. azimuth angle (westward from S)]]</f>
        <v>-60.582481999999999</v>
      </c>
      <c r="J68">
        <f>Table1[[#This Row],[Time (H:MM:SS)]]*(24)*(100/24)</f>
        <v>68.75</v>
      </c>
    </row>
    <row r="69" spans="1:10">
      <c r="A69" s="4">
        <v>43842</v>
      </c>
      <c r="B69" s="5">
        <v>0.69791666666666663</v>
      </c>
      <c r="C69">
        <v>105.26948400000001</v>
      </c>
      <c r="D69">
        <v>67.512437000000006</v>
      </c>
      <c r="E69">
        <v>-99999</v>
      </c>
      <c r="F69">
        <v>-99999</v>
      </c>
      <c r="G69">
        <v>-99999</v>
      </c>
      <c r="H69">
        <f>90-Table1[[#This Row],[Topocentric zenith angle]]</f>
        <v>-15.167192</v>
      </c>
      <c r="I69">
        <f>-1 * Table1[[#This Row],[Top. azimuth angle (westward from S)]]</f>
        <v>-63.950231000000002</v>
      </c>
      <c r="J69">
        <f>Table1[[#This Row],[Time (H:MM:SS)]]*(24)*(100/24)</f>
        <v>69.791666666666671</v>
      </c>
    </row>
    <row r="70" spans="1:10">
      <c r="A70" s="4">
        <v>43842</v>
      </c>
      <c r="B70" s="5">
        <v>0.70833333333333337</v>
      </c>
      <c r="C70">
        <v>106.46948399999999</v>
      </c>
      <c r="D70">
        <v>70.905591999999999</v>
      </c>
      <c r="E70">
        <v>-99999</v>
      </c>
      <c r="F70">
        <v>-99999</v>
      </c>
      <c r="G70">
        <v>-99999</v>
      </c>
      <c r="H70">
        <f>90-Table1[[#This Row],[Topocentric zenith angle]]</f>
        <v>-16.334181000000001</v>
      </c>
      <c r="I70">
        <f>-1 * Table1[[#This Row],[Top. azimuth angle (westward from S)]]</f>
        <v>-67.324235000000002</v>
      </c>
      <c r="J70">
        <f>Table1[[#This Row],[Time (H:MM:SS)]]*(24)*(100/24)</f>
        <v>70.833333333333343</v>
      </c>
    </row>
    <row r="71" spans="1:10">
      <c r="A71" s="4">
        <v>43842</v>
      </c>
      <c r="B71" s="5">
        <v>0.71875</v>
      </c>
      <c r="C71">
        <v>107.69434699999999</v>
      </c>
      <c r="D71">
        <v>74.310338000000002</v>
      </c>
      <c r="E71">
        <v>-99999</v>
      </c>
      <c r="F71">
        <v>-99999</v>
      </c>
      <c r="G71">
        <v>-99999</v>
      </c>
      <c r="H71">
        <f>90-Table1[[#This Row],[Topocentric zenith angle]]</f>
        <v>-17.530304999999998</v>
      </c>
      <c r="I71">
        <f>-1 * Table1[[#This Row],[Top. azimuth angle (westward from S)]]</f>
        <v>-70.707635999999994</v>
      </c>
      <c r="J71">
        <f>Table1[[#This Row],[Time (H:MM:SS)]]*(24)*(100/24)</f>
        <v>71.875</v>
      </c>
    </row>
    <row r="72" spans="1:10">
      <c r="A72" s="4">
        <v>43842</v>
      </c>
      <c r="B72" s="5">
        <v>0.72916666666666663</v>
      </c>
      <c r="C72">
        <v>108.939843</v>
      </c>
      <c r="D72">
        <v>77.730298000000005</v>
      </c>
      <c r="E72">
        <v>-99999</v>
      </c>
      <c r="F72">
        <v>-99999</v>
      </c>
      <c r="G72">
        <v>-99999</v>
      </c>
      <c r="H72">
        <f>90-Table1[[#This Row],[Topocentric zenith angle]]</f>
        <v>-18.751476999999994</v>
      </c>
      <c r="I72">
        <f>-1 * Table1[[#This Row],[Top. azimuth angle (westward from S)]]</f>
        <v>-74.103842999999998</v>
      </c>
      <c r="J72">
        <f>Table1[[#This Row],[Time (H:MM:SS)]]*(24)*(100/24)</f>
        <v>72.916666666666671</v>
      </c>
    </row>
    <row r="73" spans="1:10">
      <c r="A73" s="4">
        <v>43842</v>
      </c>
      <c r="B73" s="5">
        <v>0.73958333333333337</v>
      </c>
      <c r="C73">
        <v>110.201632</v>
      </c>
      <c r="D73">
        <v>81.169321999999994</v>
      </c>
      <c r="E73">
        <v>-99999</v>
      </c>
      <c r="F73">
        <v>-99999</v>
      </c>
      <c r="G73">
        <v>-99999</v>
      </c>
      <c r="H73">
        <f>90-Table1[[#This Row],[Topocentric zenith angle]]</f>
        <v>-19.993503000000004</v>
      </c>
      <c r="I73">
        <f>-1 * Table1[[#This Row],[Top. azimuth angle (westward from S)]]</f>
        <v>-77.516520999999997</v>
      </c>
      <c r="J73">
        <f>Table1[[#This Row],[Time (H:MM:SS)]]*(24)*(100/24)</f>
        <v>73.958333333333343</v>
      </c>
    </row>
    <row r="74" spans="1:10">
      <c r="A74" s="4">
        <v>43842</v>
      </c>
      <c r="B74" s="5">
        <v>0.75</v>
      </c>
      <c r="C74">
        <v>111.47525899999999</v>
      </c>
      <c r="D74">
        <v>84.631471000000005</v>
      </c>
      <c r="E74">
        <v>-99999</v>
      </c>
      <c r="F74">
        <v>-99999</v>
      </c>
      <c r="G74">
        <v>-99999</v>
      </c>
      <c r="H74">
        <f>90-Table1[[#This Row],[Topocentric zenith angle]]</f>
        <v>-21.252071999999998</v>
      </c>
      <c r="I74">
        <f>-1 * Table1[[#This Row],[Top. azimuth angle (westward from S)]]</f>
        <v>-80.949573999999998</v>
      </c>
      <c r="J74">
        <f>Table1[[#This Row],[Time (H:MM:SS)]]*(24)*(100/24)</f>
        <v>75</v>
      </c>
    </row>
    <row r="75" spans="1:10">
      <c r="A75" s="4">
        <v>43842</v>
      </c>
      <c r="B75" s="5">
        <v>0.76041666666666663</v>
      </c>
      <c r="C75">
        <v>112.756148</v>
      </c>
      <c r="D75">
        <v>88.120992999999999</v>
      </c>
      <c r="E75">
        <v>-99999</v>
      </c>
      <c r="F75">
        <v>-99999</v>
      </c>
      <c r="G75">
        <v>-99999</v>
      </c>
      <c r="H75">
        <f>90-Table1[[#This Row],[Topocentric zenith angle]]</f>
        <v>-22.522755000000004</v>
      </c>
      <c r="I75">
        <f>-1 * Table1[[#This Row],[Top. azimuth angle (westward from S)]]</f>
        <v>-84.407122999999999</v>
      </c>
      <c r="J75">
        <f>Table1[[#This Row],[Time (H:MM:SS)]]*(24)*(100/24)</f>
        <v>76.041666666666671</v>
      </c>
    </row>
    <row r="76" spans="1:10">
      <c r="A76" s="4">
        <v>43842</v>
      </c>
      <c r="B76" s="5">
        <v>0.77083333333333337</v>
      </c>
      <c r="C76">
        <v>114.03959500000001</v>
      </c>
      <c r="D76">
        <v>91.642287999999994</v>
      </c>
      <c r="E76">
        <v>-99999</v>
      </c>
      <c r="F76">
        <v>-99999</v>
      </c>
      <c r="G76">
        <v>-99999</v>
      </c>
      <c r="H76">
        <f>90-Table1[[#This Row],[Topocentric zenith angle]]</f>
        <v>-23.800995999999998</v>
      </c>
      <c r="I76">
        <f>-1 * Table1[[#This Row],[Top. azimuth angle (westward from S)]]</f>
        <v>-87.893488000000005</v>
      </c>
      <c r="J76">
        <f>Table1[[#This Row],[Time (H:MM:SS)]]*(24)*(100/24)</f>
        <v>77.083333333333343</v>
      </c>
    </row>
    <row r="77" spans="1:10">
      <c r="A77" s="4">
        <v>43842</v>
      </c>
      <c r="B77" s="5">
        <v>0.78125</v>
      </c>
      <c r="C77">
        <v>115.320759</v>
      </c>
      <c r="D77">
        <v>95.199877000000001</v>
      </c>
      <c r="E77">
        <v>-99999</v>
      </c>
      <c r="F77">
        <v>-99999</v>
      </c>
      <c r="G77">
        <v>-99999</v>
      </c>
      <c r="H77">
        <f>90-Table1[[#This Row],[Topocentric zenith angle]]</f>
        <v>-25.082103000000004</v>
      </c>
      <c r="I77">
        <f>-1 * Table1[[#This Row],[Top. azimuth angle (westward from S)]]</f>
        <v>-91.413150999999999</v>
      </c>
      <c r="J77">
        <f>Table1[[#This Row],[Time (H:MM:SS)]]*(24)*(100/24)</f>
        <v>78.125</v>
      </c>
    </row>
    <row r="78" spans="1:10">
      <c r="A78" s="4">
        <v>43842</v>
      </c>
      <c r="B78" s="5">
        <v>0.79166666666666663</v>
      </c>
      <c r="C78">
        <v>116.59465400000001</v>
      </c>
      <c r="D78">
        <v>98.798356999999996</v>
      </c>
      <c r="E78">
        <v>-99999</v>
      </c>
      <c r="F78">
        <v>-99999</v>
      </c>
      <c r="G78">
        <v>-99999</v>
      </c>
      <c r="H78">
        <f>90-Table1[[#This Row],[Topocentric zenith angle]]</f>
        <v>-26.361243999999999</v>
      </c>
      <c r="I78">
        <f>-1 * Table1[[#This Row],[Top. azimuth angle (westward from S)]]</f>
        <v>-94.970726999999997</v>
      </c>
      <c r="J78">
        <f>Table1[[#This Row],[Time (H:MM:SS)]]*(24)*(100/24)</f>
        <v>79.166666666666671</v>
      </c>
    </row>
    <row r="79" spans="1:10">
      <c r="A79" s="4">
        <v>43842</v>
      </c>
      <c r="B79" s="5">
        <v>0.80208333333333337</v>
      </c>
      <c r="C79">
        <v>117.856143</v>
      </c>
      <c r="D79">
        <v>102.442347</v>
      </c>
      <c r="E79">
        <v>-99999</v>
      </c>
      <c r="F79">
        <v>-99999</v>
      </c>
      <c r="G79">
        <v>-99999</v>
      </c>
      <c r="H79">
        <f>90-Table1[[#This Row],[Topocentric zenith angle]]</f>
        <v>-27.633431999999999</v>
      </c>
      <c r="I79">
        <f>-1 * Table1[[#This Row],[Top. azimuth angle (westward from S)]]</f>
        <v>-98.570919000000004</v>
      </c>
      <c r="J79">
        <f>Table1[[#This Row],[Time (H:MM:SS)]]*(24)*(100/24)</f>
        <v>80.208333333333343</v>
      </c>
    </row>
    <row r="80" spans="1:10">
      <c r="A80" s="4">
        <v>43842</v>
      </c>
      <c r="B80" s="5">
        <v>0.8125</v>
      </c>
      <c r="C80">
        <v>119.09993299999999</v>
      </c>
      <c r="D80">
        <v>106.13642299999999</v>
      </c>
      <c r="E80">
        <v>-99999</v>
      </c>
      <c r="F80">
        <v>-99999</v>
      </c>
      <c r="G80">
        <v>-99999</v>
      </c>
      <c r="H80">
        <f>90-Table1[[#This Row],[Topocentric zenith angle]]</f>
        <v>-28.893518999999998</v>
      </c>
      <c r="I80">
        <f>-1 * Table1[[#This Row],[Top. azimuth angle (westward from S)]]</f>
        <v>-102.21845999999999</v>
      </c>
      <c r="J80">
        <f>Table1[[#This Row],[Time (H:MM:SS)]]*(24)*(100/24)</f>
        <v>81.25</v>
      </c>
    </row>
    <row r="81" spans="1:10">
      <c r="A81" s="4">
        <v>43842</v>
      </c>
      <c r="B81" s="5">
        <v>0.82291666666666663</v>
      </c>
      <c r="C81">
        <v>120.320571</v>
      </c>
      <c r="D81">
        <v>109.885047</v>
      </c>
      <c r="E81">
        <v>-99999</v>
      </c>
      <c r="F81">
        <v>-99999</v>
      </c>
      <c r="G81">
        <v>-99999</v>
      </c>
      <c r="H81">
        <f>90-Table1[[#This Row],[Topocentric zenith angle]]</f>
        <v>-30.136195000000001</v>
      </c>
      <c r="I81">
        <f>-1 * Table1[[#This Row],[Top. azimuth angle (westward from S)]]</f>
        <v>-105.918057</v>
      </c>
      <c r="J81">
        <f>Table1[[#This Row],[Time (H:MM:SS)]]*(24)*(100/24)</f>
        <v>82.291666666666671</v>
      </c>
    </row>
    <row r="82" spans="1:10">
      <c r="A82" s="4">
        <v>43842</v>
      </c>
      <c r="B82" s="5">
        <v>0.83333333333333337</v>
      </c>
      <c r="C82">
        <v>121.51244699999999</v>
      </c>
      <c r="D82">
        <v>113.692471</v>
      </c>
      <c r="E82">
        <v>-99999</v>
      </c>
      <c r="F82">
        <v>-99999</v>
      </c>
      <c r="G82">
        <v>-99999</v>
      </c>
      <c r="H82">
        <f>90-Table1[[#This Row],[Topocentric zenith angle]]</f>
        <v>-31.355979000000005</v>
      </c>
      <c r="I82">
        <f>-1 * Table1[[#This Row],[Top. azimuth angle (westward from S)]]</f>
        <v>-109.67430400000001</v>
      </c>
      <c r="J82">
        <f>Table1[[#This Row],[Time (H:MM:SS)]]*(24)*(100/24)</f>
        <v>83.333333333333343</v>
      </c>
    </row>
    <row r="83" spans="1:10">
      <c r="A83" s="4">
        <v>43842</v>
      </c>
      <c r="B83" s="5">
        <v>0.84375</v>
      </c>
      <c r="C83">
        <v>122.66980100000001</v>
      </c>
      <c r="D83">
        <v>117.56263300000001</v>
      </c>
      <c r="E83">
        <v>-99999</v>
      </c>
      <c r="F83">
        <v>-99999</v>
      </c>
      <c r="G83">
        <v>-99999</v>
      </c>
      <c r="H83">
        <f>90-Table1[[#This Row],[Topocentric zenith angle]]</f>
        <v>-32.547220999999993</v>
      </c>
      <c r="I83">
        <f>-1 * Table1[[#This Row],[Top. azimuth angle (westward from S)]]</f>
        <v>-113.491595</v>
      </c>
      <c r="J83">
        <f>Table1[[#This Row],[Time (H:MM:SS)]]*(24)*(100/24)</f>
        <v>84.375</v>
      </c>
    </row>
    <row r="84" spans="1:10">
      <c r="A84" s="4">
        <v>43842</v>
      </c>
      <c r="B84" s="5">
        <v>0.85416666666666663</v>
      </c>
      <c r="C84">
        <v>123.786737</v>
      </c>
      <c r="D84">
        <v>121.49903999999999</v>
      </c>
      <c r="E84">
        <v>-99999</v>
      </c>
      <c r="F84">
        <v>-99999</v>
      </c>
      <c r="G84">
        <v>-99999</v>
      </c>
      <c r="H84">
        <f>90-Table1[[#This Row],[Topocentric zenith angle]]</f>
        <v>-33.704110999999997</v>
      </c>
      <c r="I84">
        <f>-1 * Table1[[#This Row],[Top. azimuth angle (westward from S)]]</f>
        <v>-117.37401</v>
      </c>
      <c r="J84">
        <f>Table1[[#This Row],[Time (H:MM:SS)]]*(24)*(100/24)</f>
        <v>85.416666666666671</v>
      </c>
    </row>
    <row r="85" spans="1:10">
      <c r="A85" s="4">
        <v>43842</v>
      </c>
      <c r="B85" s="5">
        <v>0.86458333333333337</v>
      </c>
      <c r="C85">
        <v>124.857246</v>
      </c>
      <c r="D85">
        <v>125.504625</v>
      </c>
      <c r="E85">
        <v>-99999</v>
      </c>
      <c r="F85">
        <v>-99999</v>
      </c>
      <c r="G85">
        <v>-99999</v>
      </c>
      <c r="H85">
        <f>90-Table1[[#This Row],[Topocentric zenith angle]]</f>
        <v>-34.820690999999997</v>
      </c>
      <c r="I85">
        <f>-1 * Table1[[#This Row],[Top. azimuth angle (westward from S)]]</f>
        <v>-121.32518899999999</v>
      </c>
      <c r="J85">
        <f>Table1[[#This Row],[Time (H:MM:SS)]]*(24)*(100/24)</f>
        <v>86.458333333333343</v>
      </c>
    </row>
    <row r="86" spans="1:10">
      <c r="A86" s="4">
        <v>43842</v>
      </c>
      <c r="B86" s="5">
        <v>0.875</v>
      </c>
      <c r="C86">
        <v>125.875238</v>
      </c>
      <c r="D86">
        <v>129.58160699999999</v>
      </c>
      <c r="E86">
        <v>-99999</v>
      </c>
      <c r="F86">
        <v>-99999</v>
      </c>
      <c r="G86">
        <v>-99999</v>
      </c>
      <c r="H86">
        <f>90-Table1[[#This Row],[Topocentric zenith angle]]</f>
        <v>-35.890878999999998</v>
      </c>
      <c r="I86">
        <f>-1 * Table1[[#This Row],[Top. azimuth angle (westward from S)]]</f>
        <v>-125.34819299999999</v>
      </c>
      <c r="J86">
        <f>Table1[[#This Row],[Time (H:MM:SS)]]*(24)*(100/24)</f>
        <v>87.5</v>
      </c>
    </row>
    <row r="87" spans="1:10">
      <c r="A87" s="4">
        <v>43842</v>
      </c>
      <c r="B87" s="5">
        <v>0.88541666666666663</v>
      </c>
      <c r="C87">
        <v>126.834586</v>
      </c>
      <c r="D87">
        <v>133.731326</v>
      </c>
      <c r="E87">
        <v>-99999</v>
      </c>
      <c r="F87">
        <v>-99999</v>
      </c>
      <c r="G87">
        <v>-99999</v>
      </c>
      <c r="H87">
        <f>90-Table1[[#This Row],[Topocentric zenith angle]]</f>
        <v>-36.908497999999994</v>
      </c>
      <c r="I87">
        <f>-1 * Table1[[#This Row],[Top. azimuth angle (westward from S)]]</f>
        <v>-129.44533899999999</v>
      </c>
      <c r="J87">
        <f>Table1[[#This Row],[Time (H:MM:SS)]]*(24)*(100/24)</f>
        <v>88.541666666666671</v>
      </c>
    </row>
    <row r="88" spans="1:10">
      <c r="A88" s="4">
        <v>43842</v>
      </c>
      <c r="B88" s="5">
        <v>0.89583333333333337</v>
      </c>
      <c r="C88">
        <v>127.72918799999999</v>
      </c>
      <c r="D88">
        <v>137.95408900000001</v>
      </c>
      <c r="E88">
        <v>-99999</v>
      </c>
      <c r="F88">
        <v>-99999</v>
      </c>
      <c r="G88">
        <v>-99999</v>
      </c>
      <c r="H88">
        <f>90-Table1[[#This Row],[Topocentric zenith angle]]</f>
        <v>-37.867327000000003</v>
      </c>
      <c r="I88">
        <f>-1 * Table1[[#This Row],[Top. azimuth angle (westward from S)]]</f>
        <v>-133.61804000000001</v>
      </c>
      <c r="J88">
        <f>Table1[[#This Row],[Time (H:MM:SS)]]*(24)*(100/24)</f>
        <v>89.583333333333343</v>
      </c>
    </row>
    <row r="89" spans="1:10">
      <c r="A89" s="4">
        <v>43842</v>
      </c>
      <c r="B89" s="5">
        <v>0.90625</v>
      </c>
      <c r="C89">
        <v>128.553031</v>
      </c>
      <c r="D89">
        <v>142.24901399999999</v>
      </c>
      <c r="E89">
        <v>-99999</v>
      </c>
      <c r="F89">
        <v>-99999</v>
      </c>
      <c r="G89">
        <v>-99999</v>
      </c>
      <c r="H89">
        <f>90-Table1[[#This Row],[Topocentric zenith angle]]</f>
        <v>-38.761157999999995</v>
      </c>
      <c r="I89">
        <f>-1 * Table1[[#This Row],[Top. azimuth angle (westward from S)]]</f>
        <v>-137.86662899999999</v>
      </c>
      <c r="J89">
        <f>Table1[[#This Row],[Time (H:MM:SS)]]*(24)*(100/24)</f>
        <v>90.625</v>
      </c>
    </row>
    <row r="90" spans="1:10">
      <c r="A90" s="4">
        <v>43842</v>
      </c>
      <c r="B90" s="5">
        <v>0.91666666666666663</v>
      </c>
      <c r="C90">
        <v>129.30027899999999</v>
      </c>
      <c r="D90">
        <v>146.61389399999999</v>
      </c>
      <c r="E90">
        <v>-99999</v>
      </c>
      <c r="F90">
        <v>-99999</v>
      </c>
      <c r="G90">
        <v>-99999</v>
      </c>
      <c r="H90">
        <f>90-Table1[[#This Row],[Topocentric zenith angle]]</f>
        <v>-39.583866999999998</v>
      </c>
      <c r="I90">
        <f>-1 * Table1[[#This Row],[Top. azimuth angle (westward from S)]]</f>
        <v>-142.19019599999999</v>
      </c>
      <c r="J90">
        <f>Table1[[#This Row],[Time (H:MM:SS)]]*(24)*(100/24)</f>
        <v>91.666666666666671</v>
      </c>
    </row>
    <row r="91" spans="1:10">
      <c r="A91" s="4">
        <v>43842</v>
      </c>
      <c r="B91" s="5">
        <v>0.92708333333333337</v>
      </c>
      <c r="C91">
        <v>129.965372</v>
      </c>
      <c r="D91">
        <v>151.04508999999999</v>
      </c>
      <c r="E91">
        <v>-99999</v>
      </c>
      <c r="F91">
        <v>-99999</v>
      </c>
      <c r="G91">
        <v>-99999</v>
      </c>
      <c r="H91">
        <f>90-Table1[[#This Row],[Topocentric zenith angle]]</f>
        <v>-40.329505000000012</v>
      </c>
      <c r="I91">
        <f>-1 * Table1[[#This Row],[Top. azimuth angle (westward from S)]]</f>
        <v>-146.58644000000001</v>
      </c>
      <c r="J91">
        <f>Table1[[#This Row],[Time (H:MM:SS)]]*(24)*(100/24)</f>
        <v>92.708333333333343</v>
      </c>
    </row>
    <row r="92" spans="1:10">
      <c r="A92" s="4">
        <v>43842</v>
      </c>
      <c r="B92" s="5">
        <v>0.9375</v>
      </c>
      <c r="C92">
        <v>130.543125</v>
      </c>
      <c r="D92">
        <v>155.53746799999999</v>
      </c>
      <c r="E92">
        <v>-99999</v>
      </c>
      <c r="F92">
        <v>-99999</v>
      </c>
      <c r="G92">
        <v>-99999</v>
      </c>
      <c r="H92">
        <f>90-Table1[[#This Row],[Topocentric zenith angle]]</f>
        <v>-40.992396000000014</v>
      </c>
      <c r="I92">
        <f>-1 * Table1[[#This Row],[Top. azimuth angle (westward from S)]]</f>
        <v>-151.051548</v>
      </c>
      <c r="J92">
        <f>Table1[[#This Row],[Time (H:MM:SS)]]*(24)*(100/24)</f>
        <v>93.75</v>
      </c>
    </row>
    <row r="93" spans="1:10">
      <c r="A93" s="4">
        <v>43842</v>
      </c>
      <c r="B93" s="5">
        <v>0.94791666666666663</v>
      </c>
      <c r="C93">
        <v>131.02884399999999</v>
      </c>
      <c r="D93">
        <v>160.08439200000001</v>
      </c>
      <c r="E93">
        <v>-99999</v>
      </c>
      <c r="F93">
        <v>-99999</v>
      </c>
      <c r="G93">
        <v>-99999</v>
      </c>
      <c r="H93">
        <f>90-Table1[[#This Row],[Topocentric zenith angle]]</f>
        <v>-41.567249000000004</v>
      </c>
      <c r="I93">
        <f>-1 * Table1[[#This Row],[Top. azimuth angle (westward from S)]]</f>
        <v>-155.58013099999999</v>
      </c>
      <c r="J93">
        <f>Table1[[#This Row],[Time (H:MM:SS)]]*(24)*(100/24)</f>
        <v>94.791666666666671</v>
      </c>
    </row>
    <row r="94" spans="1:10">
      <c r="A94" s="4">
        <v>43842</v>
      </c>
      <c r="B94" s="5">
        <v>0.95833333333333337</v>
      </c>
      <c r="C94">
        <v>131.41843900000001</v>
      </c>
      <c r="D94">
        <v>164.67778999999999</v>
      </c>
      <c r="E94">
        <v>-99999</v>
      </c>
      <c r="F94">
        <v>-99999</v>
      </c>
      <c r="G94">
        <v>-99999</v>
      </c>
      <c r="H94">
        <f>90-Table1[[#This Row],[Topocentric zenith angle]]</f>
        <v>-42.049276999999989</v>
      </c>
      <c r="I94">
        <f>-1 * Table1[[#This Row],[Top. azimuth angle (westward from S)]]</f>
        <v>-160.16521399999999</v>
      </c>
      <c r="J94">
        <f>Table1[[#This Row],[Time (H:MM:SS)]]*(24)*(100/24)</f>
        <v>95.833333333333343</v>
      </c>
    </row>
    <row r="95" spans="1:10">
      <c r="A95" s="4">
        <v>43842</v>
      </c>
      <c r="B95" s="5">
        <v>0.96875</v>
      </c>
      <c r="C95">
        <v>131.708529</v>
      </c>
      <c r="D95">
        <v>169.30828299999999</v>
      </c>
      <c r="E95">
        <v>-99999</v>
      </c>
      <c r="F95">
        <v>-99999</v>
      </c>
      <c r="G95">
        <v>-99999</v>
      </c>
      <c r="H95">
        <f>90-Table1[[#This Row],[Topocentric zenith angle]]</f>
        <v>-42.434309000000013</v>
      </c>
      <c r="I95">
        <f>-1 * Table1[[#This Row],[Top. azimuth angle (westward from S)]]</f>
        <v>-164.79829799999999</v>
      </c>
      <c r="J95">
        <f>Table1[[#This Row],[Time (H:MM:SS)]]*(24)*(100/24)</f>
        <v>96.875</v>
      </c>
    </row>
    <row r="96" spans="1:10">
      <c r="A96" s="4">
        <v>43842</v>
      </c>
      <c r="B96" s="5">
        <v>0.97916666666666663</v>
      </c>
      <c r="C96">
        <v>131.896537</v>
      </c>
      <c r="D96">
        <v>173.96540200000001</v>
      </c>
      <c r="E96">
        <v>-99999</v>
      </c>
      <c r="F96">
        <v>-99999</v>
      </c>
      <c r="G96">
        <v>-99999</v>
      </c>
      <c r="H96">
        <f>90-Table1[[#This Row],[Topocentric zenith angle]]</f>
        <v>-42.718910999999991</v>
      </c>
      <c r="I96">
        <f>-1 * Table1[[#This Row],[Top. azimuth angle (westward from S)]]</f>
        <v>-169.46950899999999</v>
      </c>
      <c r="J96">
        <f>Table1[[#This Row],[Time (H:MM:SS)]]*(24)*(100/24)</f>
        <v>97.916666666666671</v>
      </c>
    </row>
    <row r="97" spans="1:10">
      <c r="A97" s="4">
        <v>43842</v>
      </c>
      <c r="B97" s="5">
        <v>0.98958333333333337</v>
      </c>
      <c r="C97">
        <v>131.98076800000001</v>
      </c>
      <c r="D97">
        <v>178.637867</v>
      </c>
      <c r="E97">
        <v>-99999</v>
      </c>
      <c r="F97">
        <v>-99999</v>
      </c>
      <c r="G97">
        <v>-99999</v>
      </c>
      <c r="H97">
        <f>90-Table1[[#This Row],[Topocentric zenith angle]]</f>
        <v>-42.900477999999993</v>
      </c>
      <c r="I97">
        <f>-1 * Table1[[#This Row],[Top. azimuth angle (westward from S)]]</f>
        <v>-174.16782599999999</v>
      </c>
      <c r="J97">
        <f>Table1[[#This Row],[Time (H:MM:SS)]]*(24)*(100/24)</f>
        <v>98.958333333333343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9B7E-CA0D-494F-9704-6A15A50717AE}">
  <dimension ref="A1:J97"/>
  <sheetViews>
    <sheetView topLeftCell="D19" workbookViewId="0">
      <selection activeCell="I2" sqref="I2:I50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43831</v>
      </c>
      <c r="B2" s="5">
        <v>0</v>
      </c>
      <c r="C2">
        <v>143.056398</v>
      </c>
      <c r="D2">
        <v>178.82058799999999</v>
      </c>
      <c r="E2">
        <v>9.1586130000000008</v>
      </c>
      <c r="F2">
        <v>12.055339</v>
      </c>
      <c r="G2">
        <v>14.955923</v>
      </c>
      <c r="H2">
        <f>90-Table4[[#This Row],[Topocentric zenith angle]]</f>
        <v>-53.056398000000002</v>
      </c>
      <c r="I2">
        <f>360-Table4[[#This Row],[Top. azimuth angle (westward from S)]]</f>
        <v>181.17941200000001</v>
      </c>
      <c r="J2">
        <f>Table4[[#This Row],[Time (H:MM:SS)]]*(24)*(100/24)</f>
        <v>0</v>
      </c>
    </row>
    <row r="3" spans="1:10">
      <c r="A3" s="4">
        <v>43831</v>
      </c>
      <c r="B3" s="5">
        <v>1.0416666666666666E-2</v>
      </c>
      <c r="C3">
        <v>143.00036499999999</v>
      </c>
      <c r="D3">
        <v>184.556194</v>
      </c>
      <c r="E3">
        <v>9.1586130000000008</v>
      </c>
      <c r="F3">
        <v>12.055339</v>
      </c>
      <c r="G3">
        <v>14.955923</v>
      </c>
      <c r="H3">
        <f>90-Table4[[#This Row],[Topocentric zenith angle]]</f>
        <v>-53.000364999999988</v>
      </c>
      <c r="I3">
        <f>360-Table4[[#This Row],[Top. azimuth angle (westward from S)]]</f>
        <v>175.443806</v>
      </c>
      <c r="J3">
        <f>Table4[[#This Row],[Time (H:MM:SS)]]*(24)*(100/24)</f>
        <v>1.0416666666666667</v>
      </c>
    </row>
    <row r="4" spans="1:10">
      <c r="A4" s="4">
        <v>43831</v>
      </c>
      <c r="B4" s="5">
        <v>2.0833333333333332E-2</v>
      </c>
      <c r="C4">
        <v>142.75787800000001</v>
      </c>
      <c r="D4">
        <v>190.25868600000001</v>
      </c>
      <c r="E4">
        <v>9.1586130000000008</v>
      </c>
      <c r="F4">
        <v>12.055339</v>
      </c>
      <c r="G4">
        <v>14.955923</v>
      </c>
      <c r="H4">
        <f>90-Table4[[#This Row],[Topocentric zenith angle]]</f>
        <v>-52.757878000000005</v>
      </c>
      <c r="I4">
        <f>360-Table4[[#This Row],[Top. azimuth angle (westward from S)]]</f>
        <v>169.74131399999999</v>
      </c>
      <c r="J4">
        <f>Table4[[#This Row],[Time (H:MM:SS)]]*(24)*(100/24)</f>
        <v>2.0833333333333335</v>
      </c>
    </row>
    <row r="5" spans="1:10">
      <c r="A5" s="4">
        <v>43831</v>
      </c>
      <c r="B5" s="5">
        <v>3.125E-2</v>
      </c>
      <c r="C5">
        <v>142.33303799999999</v>
      </c>
      <c r="D5">
        <v>195.88860500000001</v>
      </c>
      <c r="E5">
        <v>9.1586130000000008</v>
      </c>
      <c r="F5">
        <v>12.055339</v>
      </c>
      <c r="G5">
        <v>14.955923</v>
      </c>
      <c r="H5">
        <f>90-Table4[[#This Row],[Topocentric zenith angle]]</f>
        <v>-52.333037999999988</v>
      </c>
      <c r="I5">
        <f>360-Table4[[#This Row],[Top. azimuth angle (westward from S)]]</f>
        <v>164.11139499999999</v>
      </c>
      <c r="J5">
        <f>Table4[[#This Row],[Time (H:MM:SS)]]*(24)*(100/24)</f>
        <v>3.125</v>
      </c>
    </row>
    <row r="6" spans="1:10">
      <c r="A6" s="4">
        <v>43831</v>
      </c>
      <c r="B6" s="5">
        <v>4.1666666666666664E-2</v>
      </c>
      <c r="C6">
        <v>141.73278999999999</v>
      </c>
      <c r="D6">
        <v>201.41092699999999</v>
      </c>
      <c r="E6">
        <v>9.1586130000000008</v>
      </c>
      <c r="F6">
        <v>12.055339</v>
      </c>
      <c r="G6">
        <v>14.955923</v>
      </c>
      <c r="H6">
        <f>90-Table4[[#This Row],[Topocentric zenith angle]]</f>
        <v>-51.732789999999994</v>
      </c>
      <c r="I6">
        <f>360-Table4[[#This Row],[Top. azimuth angle (westward from S)]]</f>
        <v>158.58907300000001</v>
      </c>
      <c r="J6">
        <f>Table4[[#This Row],[Time (H:MM:SS)]]*(24)*(100/24)</f>
        <v>4.166666666666667</v>
      </c>
    </row>
    <row r="7" spans="1:10">
      <c r="A7" s="4">
        <v>43831</v>
      </c>
      <c r="B7" s="5">
        <v>5.2083333333333336E-2</v>
      </c>
      <c r="C7">
        <v>140.966466</v>
      </c>
      <c r="D7">
        <v>206.79676699999999</v>
      </c>
      <c r="E7">
        <v>9.1586130000000008</v>
      </c>
      <c r="F7">
        <v>12.055339</v>
      </c>
      <c r="G7">
        <v>14.955923</v>
      </c>
      <c r="H7">
        <f>90-Table4[[#This Row],[Topocentric zenith angle]]</f>
        <v>-50.966465999999997</v>
      </c>
      <c r="I7">
        <f>360-Table4[[#This Row],[Top. azimuth angle (westward from S)]]</f>
        <v>153.20323300000001</v>
      </c>
      <c r="J7">
        <f>Table4[[#This Row],[Time (H:MM:SS)]]*(24)*(100/24)</f>
        <v>5.2083333333333339</v>
      </c>
    </row>
    <row r="8" spans="1:10">
      <c r="A8" s="4">
        <v>43831</v>
      </c>
      <c r="B8" s="5">
        <v>6.25E-2</v>
      </c>
      <c r="C8">
        <v>140.04520600000001</v>
      </c>
      <c r="D8">
        <v>212.024314</v>
      </c>
      <c r="E8">
        <v>9.1586130000000008</v>
      </c>
      <c r="F8">
        <v>12.055339</v>
      </c>
      <c r="G8">
        <v>14.955923</v>
      </c>
      <c r="H8">
        <f>90-Table4[[#This Row],[Topocentric zenith angle]]</f>
        <v>-50.045206000000007</v>
      </c>
      <c r="I8">
        <f>360-Table4[[#This Row],[Top. azimuth angle (westward from S)]]</f>
        <v>147.975686</v>
      </c>
      <c r="J8">
        <f>Table4[[#This Row],[Time (H:MM:SS)]]*(24)*(100/24)</f>
        <v>6.25</v>
      </c>
    </row>
    <row r="9" spans="1:10">
      <c r="A9" s="4">
        <v>43831</v>
      </c>
      <c r="B9" s="5">
        <v>7.2916666666666671E-2</v>
      </c>
      <c r="C9">
        <v>138.98137</v>
      </c>
      <c r="D9">
        <v>217.079003</v>
      </c>
      <c r="E9">
        <v>9.1586130000000008</v>
      </c>
      <c r="F9">
        <v>12.055339</v>
      </c>
      <c r="G9">
        <v>14.955923</v>
      </c>
      <c r="H9">
        <f>90-Table4[[#This Row],[Topocentric zenith angle]]</f>
        <v>-48.981369999999998</v>
      </c>
      <c r="I9">
        <f>360-Table4[[#This Row],[Top. azimuth angle (westward from S)]]</f>
        <v>142.920997</v>
      </c>
      <c r="J9">
        <f>Table4[[#This Row],[Time (H:MM:SS)]]*(24)*(100/24)</f>
        <v>7.291666666666667</v>
      </c>
    </row>
    <row r="10" spans="1:10">
      <c r="A10" s="4">
        <v>43831</v>
      </c>
      <c r="B10" s="5">
        <v>8.3333333333333329E-2</v>
      </c>
      <c r="C10">
        <v>137.78797399999999</v>
      </c>
      <c r="D10">
        <v>221.953056</v>
      </c>
      <c r="E10">
        <v>9.1586130000000008</v>
      </c>
      <c r="F10">
        <v>12.055339</v>
      </c>
      <c r="G10">
        <v>14.955923</v>
      </c>
      <c r="H10">
        <f>90-Table4[[#This Row],[Topocentric zenith angle]]</f>
        <v>-47.787973999999991</v>
      </c>
      <c r="I10">
        <f>360-Table4[[#This Row],[Top. azimuth angle (westward from S)]]</f>
        <v>138.046944</v>
      </c>
      <c r="J10">
        <f>Table4[[#This Row],[Time (H:MM:SS)]]*(24)*(100/24)</f>
        <v>8.3333333333333339</v>
      </c>
    </row>
    <row r="11" spans="1:10">
      <c r="A11" s="4">
        <v>43831</v>
      </c>
      <c r="B11" s="5">
        <v>9.375E-2</v>
      </c>
      <c r="C11">
        <v>136.47821400000001</v>
      </c>
      <c r="D11">
        <v>226.644612</v>
      </c>
      <c r="E11">
        <v>9.1586130000000008</v>
      </c>
      <c r="F11">
        <v>12.055339</v>
      </c>
      <c r="G11">
        <v>14.955923</v>
      </c>
      <c r="H11">
        <f>90-Table4[[#This Row],[Topocentric zenith angle]]</f>
        <v>-46.478214000000008</v>
      </c>
      <c r="I11">
        <f>360-Table4[[#This Row],[Top. azimuth angle (westward from S)]]</f>
        <v>133.355388</v>
      </c>
      <c r="J11">
        <f>Table4[[#This Row],[Time (H:MM:SS)]]*(24)*(100/24)</f>
        <v>9.375</v>
      </c>
    </row>
    <row r="12" spans="1:10">
      <c r="A12" s="4">
        <v>43831</v>
      </c>
      <c r="B12" s="5">
        <v>0.10416666666666667</v>
      </c>
      <c r="C12">
        <v>135.06509399999999</v>
      </c>
      <c r="D12">
        <v>231.15664200000001</v>
      </c>
      <c r="E12">
        <v>9.1586130000000008</v>
      </c>
      <c r="F12">
        <v>12.055339</v>
      </c>
      <c r="G12">
        <v>14.955923</v>
      </c>
      <c r="H12">
        <f>90-Table4[[#This Row],[Topocentric zenith angle]]</f>
        <v>-45.065093999999988</v>
      </c>
      <c r="I12">
        <f>360-Table4[[#This Row],[Top. azimuth angle (westward from S)]]</f>
        <v>128.84335799999999</v>
      </c>
      <c r="J12">
        <f>Table4[[#This Row],[Time (H:MM:SS)]]*(24)*(100/24)</f>
        <v>10.416666666666668</v>
      </c>
    </row>
    <row r="13" spans="1:10">
      <c r="A13" s="4">
        <v>43831</v>
      </c>
      <c r="B13" s="5">
        <v>0.11458333333333333</v>
      </c>
      <c r="C13">
        <v>133.56115399999999</v>
      </c>
      <c r="D13">
        <v>235.49582599999999</v>
      </c>
      <c r="E13">
        <v>9.1586130000000008</v>
      </c>
      <c r="F13">
        <v>12.055339</v>
      </c>
      <c r="G13">
        <v>14.955923</v>
      </c>
      <c r="H13">
        <f>90-Table4[[#This Row],[Topocentric zenith angle]]</f>
        <v>-43.561153999999988</v>
      </c>
      <c r="I13">
        <f>360-Table4[[#This Row],[Top. azimuth angle (westward from S)]]</f>
        <v>124.50417400000001</v>
      </c>
      <c r="J13">
        <f>Table4[[#This Row],[Time (H:MM:SS)]]*(24)*(100/24)</f>
        <v>11.458333333333334</v>
      </c>
    </row>
    <row r="14" spans="1:10">
      <c r="A14" s="4">
        <v>43831</v>
      </c>
      <c r="B14" s="5">
        <v>0.125</v>
      </c>
      <c r="C14">
        <v>131.978298</v>
      </c>
      <c r="D14">
        <v>239.67150599999999</v>
      </c>
      <c r="E14">
        <v>9.1586130000000008</v>
      </c>
      <c r="F14">
        <v>12.055339</v>
      </c>
      <c r="G14">
        <v>14.955923</v>
      </c>
      <c r="H14">
        <f>90-Table4[[#This Row],[Topocentric zenith angle]]</f>
        <v>-41.978297999999995</v>
      </c>
      <c r="I14">
        <f>360-Table4[[#This Row],[Top. azimuth angle (westward from S)]]</f>
        <v>120.32849400000001</v>
      </c>
      <c r="J14">
        <f>Table4[[#This Row],[Time (H:MM:SS)]]*(24)*(100/24)</f>
        <v>12.5</v>
      </c>
    </row>
    <row r="15" spans="1:10">
      <c r="A15" s="4">
        <v>43831</v>
      </c>
      <c r="B15" s="5">
        <v>0.13541666666666666</v>
      </c>
      <c r="C15">
        <v>130.327698</v>
      </c>
      <c r="D15">
        <v>243.69479000000001</v>
      </c>
      <c r="E15">
        <v>9.1586130000000008</v>
      </c>
      <c r="F15">
        <v>12.055339</v>
      </c>
      <c r="G15">
        <v>14.955923</v>
      </c>
      <c r="H15">
        <f>90-Table4[[#This Row],[Topocentric zenith angle]]</f>
        <v>-40.327697999999998</v>
      </c>
      <c r="I15">
        <f>360-Table4[[#This Row],[Top. azimuth angle (westward from S)]]</f>
        <v>116.30520999999999</v>
      </c>
      <c r="J15">
        <f>Table4[[#This Row],[Time (H:MM:SS)]]*(24)*(100/24)</f>
        <v>13.541666666666668</v>
      </c>
    </row>
    <row r="16" spans="1:10">
      <c r="A16" s="4">
        <v>43831</v>
      </c>
      <c r="B16" s="5">
        <v>0.14583333333333334</v>
      </c>
      <c r="C16">
        <v>128.61976000000001</v>
      </c>
      <c r="D16">
        <v>247.577823</v>
      </c>
      <c r="E16">
        <v>9.1586130000000008</v>
      </c>
      <c r="F16">
        <v>12.055339</v>
      </c>
      <c r="G16">
        <v>14.955923</v>
      </c>
      <c r="H16">
        <f>90-Table4[[#This Row],[Topocentric zenith angle]]</f>
        <v>-38.619760000000014</v>
      </c>
      <c r="I16">
        <f>360-Table4[[#This Row],[Top. azimuth angle (westward from S)]]</f>
        <v>112.422177</v>
      </c>
      <c r="J16">
        <f>Table4[[#This Row],[Time (H:MM:SS)]]*(24)*(100/24)</f>
        <v>14.583333333333334</v>
      </c>
    </row>
    <row r="17" spans="1:10">
      <c r="A17" s="4">
        <v>43831</v>
      </c>
      <c r="B17" s="5">
        <v>0.15625</v>
      </c>
      <c r="C17">
        <v>126.86413899999999</v>
      </c>
      <c r="D17">
        <v>251.33321900000001</v>
      </c>
      <c r="E17">
        <v>9.1586130000000008</v>
      </c>
      <c r="F17">
        <v>12.055339</v>
      </c>
      <c r="G17">
        <v>14.955923</v>
      </c>
      <c r="H17">
        <f>90-Table4[[#This Row],[Topocentric zenith angle]]</f>
        <v>-36.864138999999994</v>
      </c>
      <c r="I17">
        <f>360-Table4[[#This Row],[Top. azimuth angle (westward from S)]]</f>
        <v>108.66678099999999</v>
      </c>
      <c r="J17">
        <f>Table4[[#This Row],[Time (H:MM:SS)]]*(24)*(100/24)</f>
        <v>15.625000000000002</v>
      </c>
    </row>
    <row r="18" spans="1:10">
      <c r="A18" s="4">
        <v>43831</v>
      </c>
      <c r="B18" s="5">
        <v>0.16666666666666666</v>
      </c>
      <c r="C18">
        <v>125.069768</v>
      </c>
      <c r="D18">
        <v>254.97365300000001</v>
      </c>
      <c r="E18">
        <v>9.1586130000000008</v>
      </c>
      <c r="F18">
        <v>12.055339</v>
      </c>
      <c r="G18">
        <v>14.955923</v>
      </c>
      <c r="H18">
        <f>90-Table4[[#This Row],[Topocentric zenith angle]]</f>
        <v>-35.069767999999996</v>
      </c>
      <c r="I18">
        <f>360-Table4[[#This Row],[Top. azimuth angle (westward from S)]]</f>
        <v>105.02634699999999</v>
      </c>
      <c r="J18">
        <f>Table4[[#This Row],[Time (H:MM:SS)]]*(24)*(100/24)</f>
        <v>16.666666666666668</v>
      </c>
    </row>
    <row r="19" spans="1:10">
      <c r="A19" s="4">
        <v>43831</v>
      </c>
      <c r="B19" s="5">
        <v>0.17708333333333334</v>
      </c>
      <c r="C19">
        <v>123.24492600000001</v>
      </c>
      <c r="D19">
        <v>258.51156500000002</v>
      </c>
      <c r="E19">
        <v>9.1586130000000008</v>
      </c>
      <c r="F19">
        <v>12.055339</v>
      </c>
      <c r="G19">
        <v>14.955923</v>
      </c>
      <c r="H19">
        <f>90-Table4[[#This Row],[Topocentric zenith angle]]</f>
        <v>-33.244926000000007</v>
      </c>
      <c r="I19">
        <f>360-Table4[[#This Row],[Top. azimuth angle (westward from S)]]</f>
        <v>101.48843499999998</v>
      </c>
      <c r="J19">
        <f>Table4[[#This Row],[Time (H:MM:SS)]]*(24)*(100/24)</f>
        <v>17.708333333333336</v>
      </c>
    </row>
    <row r="20" spans="1:10">
      <c r="A20" s="4">
        <v>43831</v>
      </c>
      <c r="B20" s="5">
        <v>0.1875</v>
      </c>
      <c r="C20">
        <v>121.39729699999999</v>
      </c>
      <c r="D20">
        <v>261.95897000000002</v>
      </c>
      <c r="E20">
        <v>9.1586130000000008</v>
      </c>
      <c r="F20">
        <v>12.055339</v>
      </c>
      <c r="G20">
        <v>14.955923</v>
      </c>
      <c r="H20">
        <f>90-Table4[[#This Row],[Topocentric zenith angle]]</f>
        <v>-31.397296999999995</v>
      </c>
      <c r="I20">
        <f>360-Table4[[#This Row],[Top. azimuth angle (westward from S)]]</f>
        <v>98.041029999999978</v>
      </c>
      <c r="J20">
        <f>Table4[[#This Row],[Time (H:MM:SS)]]*(24)*(100/24)</f>
        <v>18.75</v>
      </c>
    </row>
    <row r="21" spans="1:10">
      <c r="A21" s="4">
        <v>43831</v>
      </c>
      <c r="B21" s="5">
        <v>0.19791666666666666</v>
      </c>
      <c r="C21">
        <v>119.53404399999999</v>
      </c>
      <c r="D21">
        <v>265.32733500000001</v>
      </c>
      <c r="E21">
        <v>9.1586130000000008</v>
      </c>
      <c r="F21">
        <v>12.055339</v>
      </c>
      <c r="G21">
        <v>14.955923</v>
      </c>
      <c r="H21">
        <f>90-Table4[[#This Row],[Topocentric zenith angle]]</f>
        <v>-29.534043999999994</v>
      </c>
      <c r="I21">
        <f>360-Table4[[#This Row],[Top. azimuth angle (westward from S)]]</f>
        <v>94.672664999999995</v>
      </c>
      <c r="J21">
        <f>Table4[[#This Row],[Time (H:MM:SS)]]*(24)*(100/24)</f>
        <v>19.791666666666668</v>
      </c>
    </row>
    <row r="22" spans="1:10">
      <c r="A22" s="4">
        <v>43831</v>
      </c>
      <c r="B22" s="5">
        <v>0.20833333333333334</v>
      </c>
      <c r="C22">
        <v>117.66187600000001</v>
      </c>
      <c r="D22">
        <v>268.62751800000001</v>
      </c>
      <c r="E22">
        <v>9.1586130000000008</v>
      </c>
      <c r="F22">
        <v>12.055339</v>
      </c>
      <c r="G22">
        <v>14.955923</v>
      </c>
      <c r="H22">
        <f>90-Table4[[#This Row],[Topocentric zenith angle]]</f>
        <v>-27.661876000000007</v>
      </c>
      <c r="I22">
        <f>360-Table4[[#This Row],[Top. azimuth angle (westward from S)]]</f>
        <v>91.372481999999991</v>
      </c>
      <c r="J22">
        <f>Table4[[#This Row],[Time (H:MM:SS)]]*(24)*(100/24)</f>
        <v>20.833333333333336</v>
      </c>
    </row>
    <row r="23" spans="1:10">
      <c r="A23" s="4">
        <v>43831</v>
      </c>
      <c r="B23" s="5">
        <v>0.21875</v>
      </c>
      <c r="C23">
        <v>115.78711699999999</v>
      </c>
      <c r="D23">
        <v>271.86973999999998</v>
      </c>
      <c r="E23">
        <v>9.1586130000000008</v>
      </c>
      <c r="F23">
        <v>12.055339</v>
      </c>
      <c r="G23">
        <v>14.955923</v>
      </c>
      <c r="H23">
        <f>90-Table4[[#This Row],[Topocentric zenith angle]]</f>
        <v>-25.787116999999995</v>
      </c>
      <c r="I23">
        <f>360-Table4[[#This Row],[Top. azimuth angle (westward from S)]]</f>
        <v>88.130260000000021</v>
      </c>
      <c r="J23">
        <f>Table4[[#This Row],[Time (H:MM:SS)]]*(24)*(100/24)</f>
        <v>21.875</v>
      </c>
    </row>
    <row r="24" spans="1:10">
      <c r="A24" s="4">
        <v>43831</v>
      </c>
      <c r="B24" s="5">
        <v>0.22916666666666666</v>
      </c>
      <c r="C24">
        <v>113.915764</v>
      </c>
      <c r="D24">
        <v>275.063579</v>
      </c>
      <c r="E24">
        <v>9.1586130000000008</v>
      </c>
      <c r="F24">
        <v>12.055339</v>
      </c>
      <c r="G24">
        <v>14.955923</v>
      </c>
      <c r="H24">
        <f>90-Table4[[#This Row],[Topocentric zenith angle]]</f>
        <v>-23.915763999999996</v>
      </c>
      <c r="I24">
        <f>360-Table4[[#This Row],[Top. azimuth angle (westward from S)]]</f>
        <v>84.936420999999996</v>
      </c>
      <c r="J24">
        <f>Table4[[#This Row],[Time (H:MM:SS)]]*(24)*(100/24)</f>
        <v>22.916666666666668</v>
      </c>
    </row>
    <row r="25" spans="1:10">
      <c r="A25" s="4">
        <v>43831</v>
      </c>
      <c r="B25" s="5">
        <v>0.23958333333333334</v>
      </c>
      <c r="C25">
        <v>112.05355</v>
      </c>
      <c r="D25">
        <v>278.217986</v>
      </c>
      <c r="E25">
        <v>9.1586130000000008</v>
      </c>
      <c r="F25">
        <v>12.055339</v>
      </c>
      <c r="G25">
        <v>14.955923</v>
      </c>
      <c r="H25">
        <f>90-Table4[[#This Row],[Topocentric zenith angle]]</f>
        <v>-22.053550000000001</v>
      </c>
      <c r="I25">
        <f>360-Table4[[#This Row],[Top. azimuth angle (westward from S)]]</f>
        <v>81.782014000000004</v>
      </c>
      <c r="J25">
        <f>Table4[[#This Row],[Time (H:MM:SS)]]*(24)*(100/24)</f>
        <v>23.958333333333336</v>
      </c>
    </row>
    <row r="26" spans="1:10">
      <c r="A26" s="4">
        <v>43831</v>
      </c>
      <c r="B26" s="5">
        <v>0.25</v>
      </c>
      <c r="C26">
        <v>110.20598699999999</v>
      </c>
      <c r="D26">
        <v>281.34130599999997</v>
      </c>
      <c r="E26">
        <v>9.1586130000000008</v>
      </c>
      <c r="F26">
        <v>12.055339</v>
      </c>
      <c r="G26">
        <v>14.955923</v>
      </c>
      <c r="H26">
        <f>90-Table4[[#This Row],[Topocentric zenith angle]]</f>
        <v>-20.205986999999993</v>
      </c>
      <c r="I26">
        <f>360-Table4[[#This Row],[Top. azimuth angle (westward from S)]]</f>
        <v>78.658694000000025</v>
      </c>
      <c r="J26">
        <f>Table4[[#This Row],[Time (H:MM:SS)]]*(24)*(100/24)</f>
        <v>25</v>
      </c>
    </row>
    <row r="27" spans="1:10">
      <c r="A27" s="4">
        <v>43831</v>
      </c>
      <c r="B27" s="5">
        <v>0.26041666666666669</v>
      </c>
      <c r="C27">
        <v>108.378417</v>
      </c>
      <c r="D27">
        <v>284.441305</v>
      </c>
      <c r="E27">
        <v>9.1586130000000008</v>
      </c>
      <c r="F27">
        <v>12.055339</v>
      </c>
      <c r="G27">
        <v>14.955923</v>
      </c>
      <c r="H27">
        <f>90-Table4[[#This Row],[Topocentric zenith angle]]</f>
        <v>-18.378416999999999</v>
      </c>
      <c r="I27">
        <f>360-Table4[[#This Row],[Top. azimuth angle (westward from S)]]</f>
        <v>75.558695</v>
      </c>
      <c r="J27">
        <f>Table4[[#This Row],[Time (H:MM:SS)]]*(24)*(100/24)</f>
        <v>26.041666666666668</v>
      </c>
    </row>
    <row r="28" spans="1:10">
      <c r="A28" s="4">
        <v>43831</v>
      </c>
      <c r="B28" s="5">
        <v>0.27083333333333331</v>
      </c>
      <c r="C28">
        <v>106.576048</v>
      </c>
      <c r="D28">
        <v>287.525193</v>
      </c>
      <c r="E28">
        <v>9.1586130000000008</v>
      </c>
      <c r="F28">
        <v>12.055339</v>
      </c>
      <c r="G28">
        <v>14.955923</v>
      </c>
      <c r="H28">
        <f>90-Table4[[#This Row],[Topocentric zenith angle]]</f>
        <v>-16.576048</v>
      </c>
      <c r="I28">
        <f>360-Table4[[#This Row],[Top. azimuth angle (westward from S)]]</f>
        <v>72.474806999999998</v>
      </c>
      <c r="J28">
        <f>Table4[[#This Row],[Time (H:MM:SS)]]*(24)*(100/24)</f>
        <v>27.083333333333336</v>
      </c>
    </row>
    <row r="29" spans="1:10">
      <c r="A29" s="4">
        <v>43831</v>
      </c>
      <c r="B29" s="5">
        <v>0.28125</v>
      </c>
      <c r="C29">
        <v>104.80398700000001</v>
      </c>
      <c r="D29">
        <v>290.59964600000001</v>
      </c>
      <c r="E29">
        <v>9.1586130000000008</v>
      </c>
      <c r="F29">
        <v>12.055339</v>
      </c>
      <c r="G29">
        <v>14.955923</v>
      </c>
      <c r="H29">
        <f>90-Table4[[#This Row],[Topocentric zenith angle]]</f>
        <v>-14.803987000000006</v>
      </c>
      <c r="I29">
        <f>360-Table4[[#This Row],[Top. azimuth angle (westward from S)]]</f>
        <v>69.400353999999993</v>
      </c>
      <c r="J29">
        <f>Table4[[#This Row],[Time (H:MM:SS)]]*(24)*(100/24)</f>
        <v>28.125000000000004</v>
      </c>
    </row>
    <row r="30" spans="1:10">
      <c r="A30" s="4">
        <v>43831</v>
      </c>
      <c r="B30" s="5">
        <v>0.29166666666666669</v>
      </c>
      <c r="C30">
        <v>103.06727100000001</v>
      </c>
      <c r="D30">
        <v>293.67082599999998</v>
      </c>
      <c r="E30">
        <v>9.1586130000000008</v>
      </c>
      <c r="F30">
        <v>12.055339</v>
      </c>
      <c r="G30">
        <v>14.955923</v>
      </c>
      <c r="H30">
        <f>90-Table4[[#This Row],[Topocentric zenith angle]]</f>
        <v>-13.067271000000005</v>
      </c>
      <c r="I30">
        <f>360-Table4[[#This Row],[Top. azimuth angle (westward from S)]]</f>
        <v>66.329174000000023</v>
      </c>
      <c r="J30">
        <f>Table4[[#This Row],[Time (H:MM:SS)]]*(24)*(100/24)</f>
        <v>29.166666666666668</v>
      </c>
    </row>
    <row r="31" spans="1:10">
      <c r="A31" s="4">
        <v>43831</v>
      </c>
      <c r="B31" s="5">
        <v>0.30208333333333331</v>
      </c>
      <c r="C31">
        <v>101.370884</v>
      </c>
      <c r="D31">
        <v>296.744393</v>
      </c>
      <c r="E31">
        <v>9.1586130000000008</v>
      </c>
      <c r="F31">
        <v>12.055339</v>
      </c>
      <c r="G31">
        <v>14.955923</v>
      </c>
      <c r="H31">
        <f>90-Table4[[#This Row],[Topocentric zenith angle]]</f>
        <v>-11.370884000000004</v>
      </c>
      <c r="I31">
        <f>360-Table4[[#This Row],[Top. azimuth angle (westward from S)]]</f>
        <v>63.255606999999998</v>
      </c>
      <c r="J31">
        <f>Table4[[#This Row],[Time (H:MM:SS)]]*(24)*(100/24)</f>
        <v>30.208333333333336</v>
      </c>
    </row>
    <row r="32" spans="1:10">
      <c r="A32" s="4">
        <v>43831</v>
      </c>
      <c r="B32" s="5">
        <v>0.3125</v>
      </c>
      <c r="C32">
        <v>99.719776999999993</v>
      </c>
      <c r="D32">
        <v>299.82550900000001</v>
      </c>
      <c r="E32">
        <v>9.1586130000000008</v>
      </c>
      <c r="F32">
        <v>12.055339</v>
      </c>
      <c r="G32">
        <v>14.955923</v>
      </c>
      <c r="H32">
        <f>90-Table4[[#This Row],[Topocentric zenith angle]]</f>
        <v>-9.7197769999999934</v>
      </c>
      <c r="I32">
        <f>360-Table4[[#This Row],[Top. azimuth angle (westward from S)]]</f>
        <v>60.174490999999989</v>
      </c>
      <c r="J32">
        <f>Table4[[#This Row],[Time (H:MM:SS)]]*(24)*(100/24)</f>
        <v>31.250000000000004</v>
      </c>
    </row>
    <row r="33" spans="1:10">
      <c r="A33" s="4">
        <v>43831</v>
      </c>
      <c r="B33" s="5">
        <v>0.32291666666666669</v>
      </c>
      <c r="C33">
        <v>98.118879000000007</v>
      </c>
      <c r="D33">
        <v>302.91884299999998</v>
      </c>
      <c r="E33">
        <v>9.1586130000000008</v>
      </c>
      <c r="F33">
        <v>12.055339</v>
      </c>
      <c r="G33">
        <v>14.955923</v>
      </c>
      <c r="H33">
        <f>90-Table4[[#This Row],[Topocentric zenith angle]]</f>
        <v>-8.1188790000000068</v>
      </c>
      <c r="I33">
        <f>360-Table4[[#This Row],[Top. azimuth angle (westward from S)]]</f>
        <v>57.081157000000019</v>
      </c>
      <c r="J33">
        <f>Table4[[#This Row],[Time (H:MM:SS)]]*(24)*(100/24)</f>
        <v>32.291666666666671</v>
      </c>
    </row>
    <row r="34" spans="1:10">
      <c r="A34" s="4">
        <v>43831</v>
      </c>
      <c r="B34" s="5">
        <v>0.33333333333333331</v>
      </c>
      <c r="C34">
        <v>96.573098999999999</v>
      </c>
      <c r="D34">
        <v>306.02856100000002</v>
      </c>
      <c r="E34">
        <v>9.1586130000000008</v>
      </c>
      <c r="F34">
        <v>12.055339</v>
      </c>
      <c r="G34">
        <v>14.955923</v>
      </c>
      <c r="H34">
        <f>90-Table4[[#This Row],[Topocentric zenith angle]]</f>
        <v>-6.5730989999999991</v>
      </c>
      <c r="I34">
        <f>360-Table4[[#This Row],[Top. azimuth angle (westward from S)]]</f>
        <v>53.971438999999975</v>
      </c>
      <c r="J34">
        <f>Table4[[#This Row],[Time (H:MM:SS)]]*(24)*(100/24)</f>
        <v>33.333333333333336</v>
      </c>
    </row>
    <row r="35" spans="1:10">
      <c r="A35" s="4">
        <v>43831</v>
      </c>
      <c r="B35" s="5">
        <v>0.34375</v>
      </c>
      <c r="C35">
        <v>95.087326000000004</v>
      </c>
      <c r="D35">
        <v>309.15831300000002</v>
      </c>
      <c r="E35">
        <v>9.1586130000000008</v>
      </c>
      <c r="F35">
        <v>12.055339</v>
      </c>
      <c r="G35">
        <v>14.955923</v>
      </c>
      <c r="H35">
        <f>90-Table4[[#This Row],[Topocentric zenith angle]]</f>
        <v>-5.0873260000000045</v>
      </c>
      <c r="I35">
        <f>360-Table4[[#This Row],[Top. azimuth angle (westward from S)]]</f>
        <v>50.841686999999979</v>
      </c>
      <c r="J35">
        <f>Table4[[#This Row],[Time (H:MM:SS)]]*(24)*(100/24)</f>
        <v>34.375</v>
      </c>
    </row>
    <row r="36" spans="1:10">
      <c r="A36" s="4">
        <v>43831</v>
      </c>
      <c r="B36" s="5">
        <v>0.35416666666666669</v>
      </c>
      <c r="C36">
        <v>93.666422999999995</v>
      </c>
      <c r="D36">
        <v>312.31122399999998</v>
      </c>
      <c r="E36">
        <v>9.1586130000000008</v>
      </c>
      <c r="F36">
        <v>12.055339</v>
      </c>
      <c r="G36">
        <v>14.955923</v>
      </c>
      <c r="H36">
        <f>90-Table4[[#This Row],[Topocentric zenith angle]]</f>
        <v>-3.6664229999999947</v>
      </c>
      <c r="I36">
        <f>360-Table4[[#This Row],[Top. azimuth angle (westward from S)]]</f>
        <v>47.688776000000018</v>
      </c>
      <c r="J36">
        <f>Table4[[#This Row],[Time (H:MM:SS)]]*(24)*(100/24)</f>
        <v>35.416666666666671</v>
      </c>
    </row>
    <row r="37" spans="1:10">
      <c r="A37" s="4">
        <v>43831</v>
      </c>
      <c r="B37" s="5">
        <v>0.36458333333333331</v>
      </c>
      <c r="C37">
        <v>92.315213</v>
      </c>
      <c r="D37">
        <v>315.489868</v>
      </c>
      <c r="E37">
        <v>9.1586130000000008</v>
      </c>
      <c r="F37">
        <v>12.055339</v>
      </c>
      <c r="G37">
        <v>14.955923</v>
      </c>
      <c r="H37">
        <f>90-Table4[[#This Row],[Topocentric zenith angle]]</f>
        <v>-2.315213</v>
      </c>
      <c r="I37">
        <f>360-Table4[[#This Row],[Top. azimuth angle (westward from S)]]</f>
        <v>44.510131999999999</v>
      </c>
      <c r="J37">
        <f>Table4[[#This Row],[Time (H:MM:SS)]]*(24)*(100/24)</f>
        <v>36.458333333333336</v>
      </c>
    </row>
    <row r="38" spans="1:10">
      <c r="A38" s="4">
        <v>43831</v>
      </c>
      <c r="B38" s="5">
        <v>0.375</v>
      </c>
      <c r="C38">
        <v>91.038458000000006</v>
      </c>
      <c r="D38">
        <v>318.69624499999998</v>
      </c>
      <c r="E38">
        <v>9.1586130000000008</v>
      </c>
      <c r="F38">
        <v>12.055339</v>
      </c>
      <c r="G38">
        <v>14.955923</v>
      </c>
      <c r="H38">
        <f>90-Table4[[#This Row],[Topocentric zenith angle]]</f>
        <v>-1.0384580000000057</v>
      </c>
      <c r="I38">
        <f>360-Table4[[#This Row],[Top. azimuth angle (westward from S)]]</f>
        <v>41.303755000000024</v>
      </c>
      <c r="J38">
        <f>Table4[[#This Row],[Time (H:MM:SS)]]*(24)*(100/24)</f>
        <v>37.5</v>
      </c>
    </row>
    <row r="39" spans="1:10">
      <c r="A39" s="4">
        <v>43831</v>
      </c>
      <c r="B39" s="5">
        <v>0.38541666666666669</v>
      </c>
      <c r="C39">
        <v>89.840836999999993</v>
      </c>
      <c r="D39">
        <v>321.93176699999998</v>
      </c>
      <c r="E39">
        <v>9.1586130000000008</v>
      </c>
      <c r="F39">
        <v>12.055339</v>
      </c>
      <c r="G39">
        <v>14.955923</v>
      </c>
      <c r="H39">
        <f>90-Table4[[#This Row],[Topocentric zenith angle]]</f>
        <v>0.1591630000000066</v>
      </c>
      <c r="I39">
        <f>360-Table4[[#This Row],[Top. azimuth angle (westward from S)]]</f>
        <v>38.068233000000021</v>
      </c>
      <c r="J39">
        <f>Table4[[#This Row],[Time (H:MM:SS)]]*(24)*(100/24)</f>
        <v>38.541666666666671</v>
      </c>
    </row>
    <row r="40" spans="1:10">
      <c r="A40" s="4">
        <v>43831</v>
      </c>
      <c r="B40" s="5">
        <v>0.39583333333333331</v>
      </c>
      <c r="C40">
        <v>88.726907999999995</v>
      </c>
      <c r="D40">
        <v>325.197227</v>
      </c>
      <c r="E40">
        <v>9.1586130000000008</v>
      </c>
      <c r="F40">
        <v>12.055339</v>
      </c>
      <c r="G40">
        <v>14.955923</v>
      </c>
      <c r="H40">
        <f>90-Table4[[#This Row],[Topocentric zenith angle]]</f>
        <v>1.2730920000000054</v>
      </c>
      <c r="I40">
        <f>360-Table4[[#This Row],[Top. azimuth angle (westward from S)]]</f>
        <v>34.802773000000002</v>
      </c>
      <c r="J40">
        <f>Table4[[#This Row],[Time (H:MM:SS)]]*(24)*(100/24)</f>
        <v>39.583333333333336</v>
      </c>
    </row>
    <row r="41" spans="1:10">
      <c r="A41" s="4">
        <v>43831</v>
      </c>
      <c r="B41" s="5">
        <v>0.40625</v>
      </c>
      <c r="C41">
        <v>87.701076999999998</v>
      </c>
      <c r="D41">
        <v>328.49279200000001</v>
      </c>
      <c r="E41">
        <v>9.1586130000000008</v>
      </c>
      <c r="F41">
        <v>12.055339</v>
      </c>
      <c r="G41">
        <v>14.955923</v>
      </c>
      <c r="H41">
        <f>90-Table4[[#This Row],[Topocentric zenith angle]]</f>
        <v>2.298923000000002</v>
      </c>
      <c r="I41">
        <f>360-Table4[[#This Row],[Top. azimuth angle (westward from S)]]</f>
        <v>31.507207999999991</v>
      </c>
      <c r="J41">
        <f>Table4[[#This Row],[Time (H:MM:SS)]]*(24)*(100/24)</f>
        <v>40.625</v>
      </c>
    </row>
    <row r="42" spans="1:10">
      <c r="A42" s="4">
        <v>43831</v>
      </c>
      <c r="B42" s="5">
        <v>0.41666666666666669</v>
      </c>
      <c r="C42">
        <v>86.767551999999995</v>
      </c>
      <c r="D42">
        <v>331.81798800000001</v>
      </c>
      <c r="E42">
        <v>9.1586130000000008</v>
      </c>
      <c r="F42">
        <v>12.055339</v>
      </c>
      <c r="G42">
        <v>14.955923</v>
      </c>
      <c r="H42">
        <f>90-Table4[[#This Row],[Topocentric zenith angle]]</f>
        <v>3.2324480000000051</v>
      </c>
      <c r="I42">
        <f>360-Table4[[#This Row],[Top. azimuth angle (westward from S)]]</f>
        <v>28.182011999999986</v>
      </c>
      <c r="J42">
        <f>Table4[[#This Row],[Time (H:MM:SS)]]*(24)*(100/24)</f>
        <v>41.666666666666671</v>
      </c>
    </row>
    <row r="43" spans="1:10">
      <c r="A43" s="4">
        <v>43831</v>
      </c>
      <c r="B43" s="5">
        <v>0.42708333333333331</v>
      </c>
      <c r="C43">
        <v>85.930299000000005</v>
      </c>
      <c r="D43">
        <v>335.17170099999998</v>
      </c>
      <c r="E43">
        <v>9.1586130000000008</v>
      </c>
      <c r="F43">
        <v>12.055339</v>
      </c>
      <c r="G43">
        <v>14.955923</v>
      </c>
      <c r="H43">
        <f>90-Table4[[#This Row],[Topocentric zenith angle]]</f>
        <v>4.0697009999999949</v>
      </c>
      <c r="I43">
        <f>360-Table4[[#This Row],[Top. azimuth angle (westward from S)]]</f>
        <v>24.828299000000015</v>
      </c>
      <c r="J43">
        <f>Table4[[#This Row],[Time (H:MM:SS)]]*(24)*(100/24)</f>
        <v>42.708333333333336</v>
      </c>
    </row>
    <row r="44" spans="1:10">
      <c r="A44" s="4">
        <v>43831</v>
      </c>
      <c r="B44" s="5">
        <v>0.4375</v>
      </c>
      <c r="C44">
        <v>85.192992000000004</v>
      </c>
      <c r="D44">
        <v>338.55219199999999</v>
      </c>
      <c r="E44">
        <v>9.1586130000000008</v>
      </c>
      <c r="F44">
        <v>12.055339</v>
      </c>
      <c r="G44">
        <v>14.955923</v>
      </c>
      <c r="H44">
        <f>90-Table4[[#This Row],[Topocentric zenith angle]]</f>
        <v>4.8070079999999962</v>
      </c>
      <c r="I44">
        <f>360-Table4[[#This Row],[Top. azimuth angle (westward from S)]]</f>
        <v>21.447808000000009</v>
      </c>
      <c r="J44">
        <f>Table4[[#This Row],[Time (H:MM:SS)]]*(24)*(100/24)</f>
        <v>43.75</v>
      </c>
    </row>
    <row r="45" spans="1:10">
      <c r="A45" s="4">
        <v>43831</v>
      </c>
      <c r="B45" s="5">
        <v>0.44791666666666669</v>
      </c>
      <c r="C45">
        <v>84.558963000000006</v>
      </c>
      <c r="D45">
        <v>341.95711699999998</v>
      </c>
      <c r="E45">
        <v>9.1586130000000008</v>
      </c>
      <c r="F45">
        <v>12.055339</v>
      </c>
      <c r="G45">
        <v>14.955923</v>
      </c>
      <c r="H45">
        <f>90-Table4[[#This Row],[Topocentric zenith angle]]</f>
        <v>5.4410369999999944</v>
      </c>
      <c r="I45">
        <f>360-Table4[[#This Row],[Top. azimuth angle (westward from S)]]</f>
        <v>18.042883000000018</v>
      </c>
      <c r="J45">
        <f>Table4[[#This Row],[Time (H:MM:SS)]]*(24)*(100/24)</f>
        <v>44.791666666666671</v>
      </c>
    </row>
    <row r="46" spans="1:10">
      <c r="A46" s="4">
        <v>43831</v>
      </c>
      <c r="B46" s="5">
        <v>0.45833333333333331</v>
      </c>
      <c r="C46">
        <v>84.031154999999998</v>
      </c>
      <c r="D46">
        <v>345.38357200000002</v>
      </c>
      <c r="E46">
        <v>9.1586130000000008</v>
      </c>
      <c r="F46">
        <v>12.055339</v>
      </c>
      <c r="G46">
        <v>14.955923</v>
      </c>
      <c r="H46">
        <f>90-Table4[[#This Row],[Topocentric zenith angle]]</f>
        <v>5.9688450000000017</v>
      </c>
      <c r="I46">
        <f>360-Table4[[#This Row],[Top. azimuth angle (westward from S)]]</f>
        <v>14.616427999999985</v>
      </c>
      <c r="J46">
        <f>Table4[[#This Row],[Time (H:MM:SS)]]*(24)*(100/24)</f>
        <v>45.833333333333336</v>
      </c>
    </row>
    <row r="47" spans="1:10">
      <c r="A47" s="4">
        <v>43831</v>
      </c>
      <c r="B47" s="5">
        <v>0.46875</v>
      </c>
      <c r="C47">
        <v>83.612075000000004</v>
      </c>
      <c r="D47">
        <v>348.828148</v>
      </c>
      <c r="E47">
        <v>9.1586130000000008</v>
      </c>
      <c r="F47">
        <v>12.055339</v>
      </c>
      <c r="G47">
        <v>14.955923</v>
      </c>
      <c r="H47">
        <f>90-Table4[[#This Row],[Topocentric zenith angle]]</f>
        <v>6.3879249999999956</v>
      </c>
      <c r="I47">
        <f>360-Table4[[#This Row],[Top. azimuth angle (westward from S)]]</f>
        <v>11.171852000000001</v>
      </c>
      <c r="J47">
        <f>Table4[[#This Row],[Time (H:MM:SS)]]*(24)*(100/24)</f>
        <v>46.875</v>
      </c>
    </row>
    <row r="48" spans="1:10">
      <c r="A48" s="4">
        <v>43831</v>
      </c>
      <c r="B48" s="5">
        <v>0.47916666666666669</v>
      </c>
      <c r="C48">
        <v>83.303751000000005</v>
      </c>
      <c r="D48">
        <v>352.28700099999998</v>
      </c>
      <c r="E48">
        <v>9.1586130000000008</v>
      </c>
      <c r="F48">
        <v>12.055339</v>
      </c>
      <c r="G48">
        <v>14.955923</v>
      </c>
      <c r="H48">
        <f>90-Table4[[#This Row],[Topocentric zenith angle]]</f>
        <v>6.6962489999999946</v>
      </c>
      <c r="I48">
        <f>360-Table4[[#This Row],[Top. azimuth angle (westward from S)]]</f>
        <v>7.7129990000000248</v>
      </c>
      <c r="J48">
        <f>Table4[[#This Row],[Time (H:MM:SS)]]*(24)*(100/24)</f>
        <v>47.916666666666671</v>
      </c>
    </row>
    <row r="49" spans="1:10">
      <c r="A49" s="4">
        <v>43831</v>
      </c>
      <c r="B49" s="5">
        <v>0.48958333333333331</v>
      </c>
      <c r="C49">
        <v>83.107696000000004</v>
      </c>
      <c r="D49">
        <v>355.755942</v>
      </c>
      <c r="E49">
        <v>9.1586130000000008</v>
      </c>
      <c r="F49">
        <v>12.055339</v>
      </c>
      <c r="G49">
        <v>14.955923</v>
      </c>
      <c r="H49">
        <f>90-Table4[[#This Row],[Topocentric zenith angle]]</f>
        <v>6.8923039999999958</v>
      </c>
      <c r="I49">
        <f>360-Table4[[#This Row],[Top. azimuth angle (westward from S)]]</f>
        <v>4.2440579999999954</v>
      </c>
      <c r="J49">
        <f>Table4[[#This Row],[Time (H:MM:SS)]]*(24)*(100/24)</f>
        <v>48.958333333333336</v>
      </c>
    </row>
    <row r="50" spans="1:10">
      <c r="A50" s="4">
        <v>43831</v>
      </c>
      <c r="B50" s="5">
        <v>0.5</v>
      </c>
      <c r="C50">
        <v>83.024880999999993</v>
      </c>
      <c r="D50">
        <v>359.23053599999997</v>
      </c>
      <c r="E50">
        <v>9.1586130000000008</v>
      </c>
      <c r="F50">
        <v>12.055339</v>
      </c>
      <c r="G50">
        <v>14.955923</v>
      </c>
      <c r="H50">
        <f>90-Table4[[#This Row],[Topocentric zenith angle]]</f>
        <v>6.9751190000000065</v>
      </c>
      <c r="I50">
        <f>360-Table4[[#This Row],[Top. azimuth angle (westward from S)]]</f>
        <v>0.76946400000002768</v>
      </c>
      <c r="J50">
        <f>Table4[[#This Row],[Time (H:MM:SS)]]*(24)*(100/24)</f>
        <v>50</v>
      </c>
    </row>
    <row r="51" spans="1:10">
      <c r="A51" s="4">
        <v>43831</v>
      </c>
      <c r="B51" s="5">
        <v>0.51041666666666663</v>
      </c>
      <c r="C51">
        <v>83.055719999999994</v>
      </c>
      <c r="D51">
        <v>2.7062050000000002</v>
      </c>
      <c r="E51">
        <v>9.1586130000000008</v>
      </c>
      <c r="F51">
        <v>12.055339</v>
      </c>
      <c r="G51">
        <v>14.955923</v>
      </c>
      <c r="H51">
        <f>90-Table4[[#This Row],[Topocentric zenith angle]]</f>
        <v>6.9442800000000062</v>
      </c>
      <c r="I51">
        <f>-1*Table4[[#This Row],[Top. azimuth angle (westward from S)]]</f>
        <v>-2.7062050000000002</v>
      </c>
      <c r="J51">
        <f>Table4[[#This Row],[Time (H:MM:SS)]]*(24)*(100/24)</f>
        <v>51.041666666666671</v>
      </c>
    </row>
    <row r="52" spans="1:10">
      <c r="A52" s="4">
        <v>43831</v>
      </c>
      <c r="B52" s="5">
        <v>0.52083333333333337</v>
      </c>
      <c r="C52">
        <v>83.200056000000004</v>
      </c>
      <c r="D52">
        <v>6.1783489999999999</v>
      </c>
      <c r="E52">
        <v>9.1586130000000008</v>
      </c>
      <c r="F52">
        <v>12.055339</v>
      </c>
      <c r="G52">
        <v>14.955923</v>
      </c>
      <c r="H52">
        <f>90-Table4[[#This Row],[Topocentric zenith angle]]</f>
        <v>6.7999439999999964</v>
      </c>
      <c r="I52">
        <f>-1*Table4[[#This Row],[Top. azimuth angle (westward from S)]]</f>
        <v>-6.1783489999999999</v>
      </c>
      <c r="J52">
        <f>Table4[[#This Row],[Time (H:MM:SS)]]*(24)*(100/24)</f>
        <v>52.083333333333336</v>
      </c>
    </row>
    <row r="53" spans="1:10">
      <c r="A53" s="4">
        <v>43831</v>
      </c>
      <c r="B53" s="5">
        <v>0.53125</v>
      </c>
      <c r="C53">
        <v>83.457168999999993</v>
      </c>
      <c r="D53">
        <v>9.6424540000000007</v>
      </c>
      <c r="E53">
        <v>9.1586130000000008</v>
      </c>
      <c r="F53">
        <v>12.055339</v>
      </c>
      <c r="G53">
        <v>14.955923</v>
      </c>
      <c r="H53">
        <f>90-Table4[[#This Row],[Topocentric zenith angle]]</f>
        <v>6.5428310000000067</v>
      </c>
      <c r="I53">
        <f>-1*Table4[[#This Row],[Top. azimuth angle (westward from S)]]</f>
        <v>-9.6424540000000007</v>
      </c>
      <c r="J53">
        <f>Table4[[#This Row],[Time (H:MM:SS)]]*(24)*(100/24)</f>
        <v>53.125000000000007</v>
      </c>
    </row>
    <row r="54" spans="1:10">
      <c r="A54" s="4">
        <v>43831</v>
      </c>
      <c r="B54" s="5">
        <v>0.54166666666666663</v>
      </c>
      <c r="C54">
        <v>83.825788000000003</v>
      </c>
      <c r="D54">
        <v>13.094206</v>
      </c>
      <c r="E54">
        <v>9.1586130000000008</v>
      </c>
      <c r="F54">
        <v>12.055339</v>
      </c>
      <c r="G54">
        <v>14.955923</v>
      </c>
      <c r="H54">
        <f>90-Table4[[#This Row],[Topocentric zenith angle]]</f>
        <v>6.1742119999999971</v>
      </c>
      <c r="I54">
        <f>-1*Table4[[#This Row],[Top. azimuth angle (westward from S)]]</f>
        <v>-13.094206</v>
      </c>
      <c r="J54">
        <f>Table4[[#This Row],[Time (H:MM:SS)]]*(24)*(100/24)</f>
        <v>54.166666666666671</v>
      </c>
    </row>
    <row r="55" spans="1:10">
      <c r="A55" s="4">
        <v>43831</v>
      </c>
      <c r="B55" s="5">
        <v>0.55208333333333337</v>
      </c>
      <c r="C55">
        <v>84.304113000000001</v>
      </c>
      <c r="D55">
        <v>16.529592000000001</v>
      </c>
      <c r="E55">
        <v>9.1586130000000008</v>
      </c>
      <c r="F55">
        <v>12.055339</v>
      </c>
      <c r="G55">
        <v>14.955923</v>
      </c>
      <c r="H55">
        <f>90-Table4[[#This Row],[Topocentric zenith angle]]</f>
        <v>5.695886999999999</v>
      </c>
      <c r="I55">
        <f>-1*Table4[[#This Row],[Top. azimuth angle (westward from S)]]</f>
        <v>-16.529592000000001</v>
      </c>
      <c r="J55">
        <f>Table4[[#This Row],[Time (H:MM:SS)]]*(24)*(100/24)</f>
        <v>55.208333333333336</v>
      </c>
    </row>
    <row r="56" spans="1:10">
      <c r="A56" s="4">
        <v>43831</v>
      </c>
      <c r="B56" s="5">
        <v>0.5625</v>
      </c>
      <c r="C56">
        <v>84.889848999999998</v>
      </c>
      <c r="D56">
        <v>19.944998999999999</v>
      </c>
      <c r="E56">
        <v>9.1586130000000008</v>
      </c>
      <c r="F56">
        <v>12.055339</v>
      </c>
      <c r="G56">
        <v>14.955923</v>
      </c>
      <c r="H56">
        <f>90-Table4[[#This Row],[Topocentric zenith angle]]</f>
        <v>5.1101510000000019</v>
      </c>
      <c r="I56">
        <f>-1*Table4[[#This Row],[Top. azimuth angle (westward from S)]]</f>
        <v>-19.944998999999999</v>
      </c>
      <c r="J56">
        <f>Table4[[#This Row],[Time (H:MM:SS)]]*(24)*(100/24)</f>
        <v>56.250000000000007</v>
      </c>
    </row>
    <row r="57" spans="1:10">
      <c r="A57" s="4">
        <v>43831</v>
      </c>
      <c r="B57" s="5">
        <v>0.57291666666666663</v>
      </c>
      <c r="C57">
        <v>85.580243999999993</v>
      </c>
      <c r="D57">
        <v>23.337281999999998</v>
      </c>
      <c r="E57">
        <v>9.1586130000000008</v>
      </c>
      <c r="F57">
        <v>12.055339</v>
      </c>
      <c r="G57">
        <v>14.955923</v>
      </c>
      <c r="H57">
        <f>90-Table4[[#This Row],[Topocentric zenith angle]]</f>
        <v>4.4197560000000067</v>
      </c>
      <c r="I57">
        <f>-1*Table4[[#This Row],[Top. azimuth angle (westward from S)]]</f>
        <v>-23.337281999999998</v>
      </c>
      <c r="J57">
        <f>Table4[[#This Row],[Time (H:MM:SS)]]*(24)*(100/24)</f>
        <v>57.291666666666671</v>
      </c>
    </row>
    <row r="58" spans="1:10">
      <c r="A58" s="4">
        <v>43831</v>
      </c>
      <c r="B58" s="5">
        <v>0.58333333333333337</v>
      </c>
      <c r="C58">
        <v>86.372135999999998</v>
      </c>
      <c r="D58">
        <v>26.703841000000001</v>
      </c>
      <c r="E58">
        <v>9.1586130000000008</v>
      </c>
      <c r="F58">
        <v>12.055339</v>
      </c>
      <c r="G58">
        <v>14.955923</v>
      </c>
      <c r="H58">
        <f>90-Table4[[#This Row],[Topocentric zenith angle]]</f>
        <v>3.6278640000000024</v>
      </c>
      <c r="I58">
        <f>-1*Table4[[#This Row],[Top. azimuth angle (westward from S)]]</f>
        <v>-26.703841000000001</v>
      </c>
      <c r="J58">
        <f>Table4[[#This Row],[Time (H:MM:SS)]]*(24)*(100/24)</f>
        <v>58.333333333333336</v>
      </c>
    </row>
    <row r="59" spans="1:10">
      <c r="A59" s="4">
        <v>43831</v>
      </c>
      <c r="B59" s="5">
        <v>0.59375</v>
      </c>
      <c r="C59">
        <v>87.261996999999994</v>
      </c>
      <c r="D59">
        <v>30.042656000000001</v>
      </c>
      <c r="E59">
        <v>9.1586130000000008</v>
      </c>
      <c r="F59">
        <v>12.055339</v>
      </c>
      <c r="G59">
        <v>14.955923</v>
      </c>
      <c r="H59">
        <f>90-Table4[[#This Row],[Topocentric zenith angle]]</f>
        <v>2.7380030000000062</v>
      </c>
      <c r="I59">
        <f>-1*Table4[[#This Row],[Top. azimuth angle (westward from S)]]</f>
        <v>-30.042656000000001</v>
      </c>
      <c r="J59">
        <f>Table4[[#This Row],[Time (H:MM:SS)]]*(24)*(100/24)</f>
        <v>59.375000000000007</v>
      </c>
    </row>
    <row r="60" spans="1:10">
      <c r="A60" s="4">
        <v>43831</v>
      </c>
      <c r="B60" s="5">
        <v>0.60416666666666663</v>
      </c>
      <c r="C60">
        <v>88.245985000000005</v>
      </c>
      <c r="D60">
        <v>33.352328999999997</v>
      </c>
      <c r="E60">
        <v>9.1586130000000008</v>
      </c>
      <c r="F60">
        <v>12.055339</v>
      </c>
      <c r="G60">
        <v>14.955923</v>
      </c>
      <c r="H60">
        <f>90-Table4[[#This Row],[Topocentric zenith angle]]</f>
        <v>1.7540149999999954</v>
      </c>
      <c r="I60">
        <f>-1*Table4[[#This Row],[Top. azimuth angle (westward from S)]]</f>
        <v>-33.352328999999997</v>
      </c>
      <c r="J60">
        <f>Table4[[#This Row],[Time (H:MM:SS)]]*(24)*(100/24)</f>
        <v>60.416666666666671</v>
      </c>
    </row>
    <row r="61" spans="1:10">
      <c r="A61" s="4">
        <v>43831</v>
      </c>
      <c r="B61" s="5">
        <v>0.61458333333333337</v>
      </c>
      <c r="C61">
        <v>89.319996000000003</v>
      </c>
      <c r="D61">
        <v>36.632095999999997</v>
      </c>
      <c r="E61">
        <v>9.1586130000000008</v>
      </c>
      <c r="F61">
        <v>12.055339</v>
      </c>
      <c r="G61">
        <v>14.955923</v>
      </c>
      <c r="H61">
        <f>90-Table4[[#This Row],[Topocentric zenith angle]]</f>
        <v>0.68000399999999672</v>
      </c>
      <c r="I61">
        <f>-1*Table4[[#This Row],[Top. azimuth angle (westward from S)]]</f>
        <v>-36.632095999999997</v>
      </c>
      <c r="J61">
        <f>Table4[[#This Row],[Time (H:MM:SS)]]*(24)*(100/24)</f>
        <v>61.458333333333336</v>
      </c>
    </row>
    <row r="62" spans="1:10">
      <c r="A62" s="4">
        <v>43831</v>
      </c>
      <c r="B62" s="5">
        <v>0.625</v>
      </c>
      <c r="C62">
        <v>90.479704999999996</v>
      </c>
      <c r="D62">
        <v>39.881833999999998</v>
      </c>
      <c r="E62">
        <v>9.1586130000000008</v>
      </c>
      <c r="F62">
        <v>12.055339</v>
      </c>
      <c r="G62">
        <v>14.955923</v>
      </c>
      <c r="H62">
        <f>90-Table4[[#This Row],[Topocentric zenith angle]]</f>
        <v>-0.47970499999999561</v>
      </c>
      <c r="I62">
        <f>-1*Table4[[#This Row],[Top. azimuth angle (westward from S)]]</f>
        <v>-39.881833999999998</v>
      </c>
      <c r="J62">
        <f>Table4[[#This Row],[Time (H:MM:SS)]]*(24)*(100/24)</f>
        <v>62.500000000000007</v>
      </c>
    </row>
    <row r="63" spans="1:10">
      <c r="A63" s="4">
        <v>43831</v>
      </c>
      <c r="B63" s="5">
        <v>0.63541666666666663</v>
      </c>
      <c r="C63">
        <v>91.720616000000007</v>
      </c>
      <c r="D63">
        <v>43.102055999999997</v>
      </c>
      <c r="E63">
        <v>9.1586130000000008</v>
      </c>
      <c r="F63">
        <v>12.055339</v>
      </c>
      <c r="G63">
        <v>14.955923</v>
      </c>
      <c r="H63">
        <f>90-Table4[[#This Row],[Topocentric zenith angle]]</f>
        <v>-1.7206160000000068</v>
      </c>
      <c r="I63">
        <f>-1*Table4[[#This Row],[Top. azimuth angle (westward from S)]]</f>
        <v>-43.102055999999997</v>
      </c>
      <c r="J63">
        <f>Table4[[#This Row],[Time (H:MM:SS)]]*(24)*(100/24)</f>
        <v>63.541666666666671</v>
      </c>
    </row>
    <row r="64" spans="1:10">
      <c r="A64" s="4">
        <v>43831</v>
      </c>
      <c r="B64" s="5">
        <v>0.64583333333333337</v>
      </c>
      <c r="C64">
        <v>93.038096999999993</v>
      </c>
      <c r="D64">
        <v>46.293897000000001</v>
      </c>
      <c r="E64">
        <v>9.1586130000000008</v>
      </c>
      <c r="F64">
        <v>12.055339</v>
      </c>
      <c r="G64">
        <v>14.955923</v>
      </c>
      <c r="H64">
        <f>90-Table4[[#This Row],[Topocentric zenith angle]]</f>
        <v>-3.0380969999999934</v>
      </c>
      <c r="I64">
        <f>-1*Table4[[#This Row],[Top. azimuth angle (westward from S)]]</f>
        <v>-46.293897000000001</v>
      </c>
      <c r="J64">
        <f>Table4[[#This Row],[Time (H:MM:SS)]]*(24)*(100/24)</f>
        <v>64.583333333333343</v>
      </c>
    </row>
    <row r="65" spans="1:10">
      <c r="A65" s="4">
        <v>43831</v>
      </c>
      <c r="B65" s="5">
        <v>0.65625</v>
      </c>
      <c r="C65">
        <v>94.427417000000005</v>
      </c>
      <c r="D65">
        <v>49.459094</v>
      </c>
      <c r="E65">
        <v>9.1586130000000008</v>
      </c>
      <c r="F65">
        <v>12.055339</v>
      </c>
      <c r="G65">
        <v>14.955923</v>
      </c>
      <c r="H65">
        <f>90-Table4[[#This Row],[Topocentric zenith angle]]</f>
        <v>-4.4274170000000055</v>
      </c>
      <c r="I65">
        <f>-1*Table4[[#This Row],[Top. azimuth angle (westward from S)]]</f>
        <v>-49.459094</v>
      </c>
      <c r="J65">
        <f>Table4[[#This Row],[Time (H:MM:SS)]]*(24)*(100/24)</f>
        <v>65.625</v>
      </c>
    </row>
    <row r="66" spans="1:10">
      <c r="A66" s="4">
        <v>43831</v>
      </c>
      <c r="B66" s="5">
        <v>0.66666666666666663</v>
      </c>
      <c r="C66">
        <v>95.883775</v>
      </c>
      <c r="D66">
        <v>52.599966000000002</v>
      </c>
      <c r="E66">
        <v>9.1586130000000008</v>
      </c>
      <c r="F66">
        <v>12.055339</v>
      </c>
      <c r="G66">
        <v>14.955923</v>
      </c>
      <c r="H66">
        <f>90-Table4[[#This Row],[Topocentric zenith angle]]</f>
        <v>-5.883775</v>
      </c>
      <c r="I66">
        <f>-1*Table4[[#This Row],[Top. azimuth angle (westward from S)]]</f>
        <v>-52.599966000000002</v>
      </c>
      <c r="J66">
        <f>Table4[[#This Row],[Time (H:MM:SS)]]*(24)*(100/24)</f>
        <v>66.666666666666671</v>
      </c>
    </row>
    <row r="67" spans="1:10">
      <c r="A67" s="4">
        <v>43831</v>
      </c>
      <c r="B67" s="5">
        <v>0.67708333333333337</v>
      </c>
      <c r="C67">
        <v>97.402320000000003</v>
      </c>
      <c r="D67">
        <v>55.719392999999997</v>
      </c>
      <c r="E67">
        <v>9.1586130000000008</v>
      </c>
      <c r="F67">
        <v>12.055339</v>
      </c>
      <c r="G67">
        <v>14.955923</v>
      </c>
      <c r="H67">
        <f>90-Table4[[#This Row],[Topocentric zenith angle]]</f>
        <v>-7.4023200000000031</v>
      </c>
      <c r="I67">
        <f>-1*Table4[[#This Row],[Top. azimuth angle (westward from S)]]</f>
        <v>-55.719392999999997</v>
      </c>
      <c r="J67">
        <f>Table4[[#This Row],[Time (H:MM:SS)]]*(24)*(100/24)</f>
        <v>67.708333333333343</v>
      </c>
    </row>
    <row r="68" spans="1:10">
      <c r="A68" s="4">
        <v>43831</v>
      </c>
      <c r="B68" s="5">
        <v>0.6875</v>
      </c>
      <c r="C68">
        <v>98.978168999999994</v>
      </c>
      <c r="D68">
        <v>58.820791999999997</v>
      </c>
      <c r="E68">
        <v>9.1586130000000008</v>
      </c>
      <c r="F68">
        <v>12.055339</v>
      </c>
      <c r="G68">
        <v>14.955923</v>
      </c>
      <c r="H68">
        <f>90-Table4[[#This Row],[Topocentric zenith angle]]</f>
        <v>-8.9781689999999941</v>
      </c>
      <c r="I68">
        <f>-1*Table4[[#This Row],[Top. azimuth angle (westward from S)]]</f>
        <v>-58.820791999999997</v>
      </c>
      <c r="J68">
        <f>Table4[[#This Row],[Time (H:MM:SS)]]*(24)*(100/24)</f>
        <v>68.75</v>
      </c>
    </row>
    <row r="69" spans="1:10">
      <c r="A69" s="4">
        <v>43831</v>
      </c>
      <c r="B69" s="5">
        <v>0.69791666666666663</v>
      </c>
      <c r="C69">
        <v>100.606416</v>
      </c>
      <c r="D69">
        <v>61.908101000000002</v>
      </c>
      <c r="E69">
        <v>9.1586130000000008</v>
      </c>
      <c r="F69">
        <v>12.055339</v>
      </c>
      <c r="G69">
        <v>14.955923</v>
      </c>
      <c r="H69">
        <f>90-Table4[[#This Row],[Topocentric zenith angle]]</f>
        <v>-10.606415999999996</v>
      </c>
      <c r="I69">
        <f>-1*Table4[[#This Row],[Top. azimuth angle (westward from S)]]</f>
        <v>-61.908101000000002</v>
      </c>
      <c r="J69">
        <f>Table4[[#This Row],[Time (H:MM:SS)]]*(24)*(100/24)</f>
        <v>69.791666666666671</v>
      </c>
    </row>
    <row r="70" spans="1:10">
      <c r="A70" s="4">
        <v>43831</v>
      </c>
      <c r="B70" s="5">
        <v>0.70833333333333337</v>
      </c>
      <c r="C70">
        <v>102.282139</v>
      </c>
      <c r="D70">
        <v>64.985761999999994</v>
      </c>
      <c r="E70">
        <v>9.1586130000000008</v>
      </c>
      <c r="F70">
        <v>12.055339</v>
      </c>
      <c r="G70">
        <v>14.955923</v>
      </c>
      <c r="H70">
        <f>90-Table4[[#This Row],[Topocentric zenith angle]]</f>
        <v>-12.282139000000001</v>
      </c>
      <c r="I70">
        <f>-1*Table4[[#This Row],[Top. azimuth angle (westward from S)]]</f>
        <v>-64.985761999999994</v>
      </c>
      <c r="J70">
        <f>Table4[[#This Row],[Time (H:MM:SS)]]*(24)*(100/24)</f>
        <v>70.833333333333343</v>
      </c>
    </row>
    <row r="71" spans="1:10">
      <c r="A71" s="4">
        <v>43831</v>
      </c>
      <c r="B71" s="5">
        <v>0.71875</v>
      </c>
      <c r="C71">
        <v>104.00039</v>
      </c>
      <c r="D71">
        <v>68.058718999999996</v>
      </c>
      <c r="E71">
        <v>9.1586130000000008</v>
      </c>
      <c r="F71">
        <v>12.055339</v>
      </c>
      <c r="G71">
        <v>14.955923</v>
      </c>
      <c r="H71">
        <f>90-Table4[[#This Row],[Topocentric zenith angle]]</f>
        <v>-14.000389999999996</v>
      </c>
      <c r="I71">
        <f>-1*Table4[[#This Row],[Top. azimuth angle (westward from S)]]</f>
        <v>-68.058718999999996</v>
      </c>
      <c r="J71">
        <f>Table4[[#This Row],[Time (H:MM:SS)]]*(24)*(100/24)</f>
        <v>71.875</v>
      </c>
    </row>
    <row r="72" spans="1:10">
      <c r="A72" s="4">
        <v>43831</v>
      </c>
      <c r="B72" s="5">
        <v>0.72916666666666663</v>
      </c>
      <c r="C72">
        <v>105.756196</v>
      </c>
      <c r="D72">
        <v>71.132408999999996</v>
      </c>
      <c r="E72">
        <v>9.1586130000000008</v>
      </c>
      <c r="F72">
        <v>12.055339</v>
      </c>
      <c r="G72">
        <v>14.955923</v>
      </c>
      <c r="H72">
        <f>90-Table4[[#This Row],[Topocentric zenith angle]]</f>
        <v>-15.756196000000003</v>
      </c>
      <c r="I72">
        <f>-1*Table4[[#This Row],[Top. azimuth angle (westward from S)]]</f>
        <v>-71.132408999999996</v>
      </c>
      <c r="J72">
        <f>Table4[[#This Row],[Time (H:MM:SS)]]*(24)*(100/24)</f>
        <v>72.916666666666671</v>
      </c>
    </row>
    <row r="73" spans="1:10">
      <c r="A73" s="4">
        <v>43831</v>
      </c>
      <c r="B73" s="5">
        <v>0.73958333333333337</v>
      </c>
      <c r="C73">
        <v>107.544539</v>
      </c>
      <c r="D73">
        <v>74.212766999999999</v>
      </c>
      <c r="E73">
        <v>9.1586130000000008</v>
      </c>
      <c r="F73">
        <v>12.055339</v>
      </c>
      <c r="G73">
        <v>14.955923</v>
      </c>
      <c r="H73">
        <f>90-Table4[[#This Row],[Topocentric zenith angle]]</f>
        <v>-17.544539</v>
      </c>
      <c r="I73">
        <f>-1*Table4[[#This Row],[Top. azimuth angle (westward from S)]]</f>
        <v>-74.212766999999999</v>
      </c>
      <c r="J73">
        <f>Table4[[#This Row],[Time (H:MM:SS)]]*(24)*(100/24)</f>
        <v>73.958333333333343</v>
      </c>
    </row>
    <row r="74" spans="1:10">
      <c r="A74" s="4">
        <v>43831</v>
      </c>
      <c r="B74" s="5">
        <v>0.75</v>
      </c>
      <c r="C74">
        <v>109.360342</v>
      </c>
      <c r="D74">
        <v>77.306237999999993</v>
      </c>
      <c r="E74">
        <v>9.1586130000000008</v>
      </c>
      <c r="F74">
        <v>12.055339</v>
      </c>
      <c r="G74">
        <v>14.955923</v>
      </c>
      <c r="H74">
        <f>90-Table4[[#This Row],[Topocentric zenith angle]]</f>
        <v>-19.360342000000003</v>
      </c>
      <c r="I74">
        <f>-1*Table4[[#This Row],[Top. azimuth angle (westward from S)]]</f>
        <v>-77.306237999999993</v>
      </c>
      <c r="J74">
        <f>Table4[[#This Row],[Time (H:MM:SS)]]*(24)*(100/24)</f>
        <v>75</v>
      </c>
    </row>
    <row r="75" spans="1:10">
      <c r="A75" s="4">
        <v>43831</v>
      </c>
      <c r="B75" s="5">
        <v>0.76041666666666663</v>
      </c>
      <c r="C75">
        <v>111.198436</v>
      </c>
      <c r="D75">
        <v>80.419788999999994</v>
      </c>
      <c r="E75">
        <v>9.1586130000000008</v>
      </c>
      <c r="F75">
        <v>12.055339</v>
      </c>
      <c r="G75">
        <v>14.955923</v>
      </c>
      <c r="H75">
        <f>90-Table4[[#This Row],[Topocentric zenith angle]]</f>
        <v>-21.198436000000001</v>
      </c>
      <c r="I75">
        <f>-1*Table4[[#This Row],[Top. azimuth angle (westward from S)]]</f>
        <v>-80.419788999999994</v>
      </c>
      <c r="J75">
        <f>Table4[[#This Row],[Time (H:MM:SS)]]*(24)*(100/24)</f>
        <v>76.041666666666671</v>
      </c>
    </row>
    <row r="76" spans="1:10">
      <c r="A76" s="4">
        <v>43831</v>
      </c>
      <c r="B76" s="5">
        <v>0.77083333333333337</v>
      </c>
      <c r="C76">
        <v>113.05353599999999</v>
      </c>
      <c r="D76">
        <v>83.560931999999994</v>
      </c>
      <c r="E76">
        <v>9.1586130000000008</v>
      </c>
      <c r="F76">
        <v>12.055339</v>
      </c>
      <c r="G76">
        <v>14.955923</v>
      </c>
      <c r="H76">
        <f>90-Table4[[#This Row],[Topocentric zenith angle]]</f>
        <v>-23.053535999999994</v>
      </c>
      <c r="I76">
        <f>-1*Table4[[#This Row],[Top. azimuth angle (westward from S)]]</f>
        <v>-83.560931999999994</v>
      </c>
      <c r="J76">
        <f>Table4[[#This Row],[Time (H:MM:SS)]]*(24)*(100/24)</f>
        <v>77.083333333333343</v>
      </c>
    </row>
    <row r="77" spans="1:10">
      <c r="A77" s="4">
        <v>43831</v>
      </c>
      <c r="B77" s="5">
        <v>0.78125</v>
      </c>
      <c r="C77">
        <v>114.920203</v>
      </c>
      <c r="D77">
        <v>86.737746999999999</v>
      </c>
      <c r="E77">
        <v>9.1586130000000008</v>
      </c>
      <c r="F77">
        <v>12.055339</v>
      </c>
      <c r="G77">
        <v>14.955923</v>
      </c>
      <c r="H77">
        <f>90-Table4[[#This Row],[Topocentric zenith angle]]</f>
        <v>-24.920203000000001</v>
      </c>
      <c r="I77">
        <f>-1*Table4[[#This Row],[Top. azimuth angle (westward from S)]]</f>
        <v>-86.737746999999999</v>
      </c>
      <c r="J77">
        <f>Table4[[#This Row],[Time (H:MM:SS)]]*(24)*(100/24)</f>
        <v>78.125</v>
      </c>
    </row>
    <row r="78" spans="1:10">
      <c r="A78" s="4">
        <v>43831</v>
      </c>
      <c r="B78" s="5">
        <v>0.79166666666666663</v>
      </c>
      <c r="C78">
        <v>116.792801</v>
      </c>
      <c r="D78">
        <v>89.958905999999999</v>
      </c>
      <c r="E78">
        <v>9.1586130000000008</v>
      </c>
      <c r="F78">
        <v>12.055339</v>
      </c>
      <c r="G78">
        <v>14.955923</v>
      </c>
      <c r="H78">
        <f>90-Table4[[#This Row],[Topocentric zenith angle]]</f>
        <v>-26.792800999999997</v>
      </c>
      <c r="I78">
        <f>-1*Table4[[#This Row],[Top. azimuth angle (westward from S)]]</f>
        <v>-89.958905999999999</v>
      </c>
      <c r="J78">
        <f>Table4[[#This Row],[Time (H:MM:SS)]]*(24)*(100/24)</f>
        <v>79.166666666666671</v>
      </c>
    </row>
    <row r="79" spans="1:10">
      <c r="A79" s="4">
        <v>43831</v>
      </c>
      <c r="B79" s="5">
        <v>0.80208333333333337</v>
      </c>
      <c r="C79">
        <v>118.665446</v>
      </c>
      <c r="D79">
        <v>93.233697000000006</v>
      </c>
      <c r="E79">
        <v>9.1586130000000008</v>
      </c>
      <c r="F79">
        <v>12.055339</v>
      </c>
      <c r="G79">
        <v>14.955923</v>
      </c>
      <c r="H79">
        <f>90-Table4[[#This Row],[Topocentric zenith angle]]</f>
        <v>-28.665446000000003</v>
      </c>
      <c r="I79">
        <f>-1*Table4[[#This Row],[Top. azimuth angle (westward from S)]]</f>
        <v>-93.233697000000006</v>
      </c>
      <c r="J79">
        <f>Table4[[#This Row],[Time (H:MM:SS)]]*(24)*(100/24)</f>
        <v>80.208333333333343</v>
      </c>
    </row>
    <row r="80" spans="1:10">
      <c r="A80" s="4">
        <v>43831</v>
      </c>
      <c r="B80" s="5">
        <v>0.8125</v>
      </c>
      <c r="C80">
        <v>120.53196</v>
      </c>
      <c r="D80">
        <v>96.572040999999999</v>
      </c>
      <c r="E80">
        <v>9.1586130000000008</v>
      </c>
      <c r="F80">
        <v>12.055339</v>
      </c>
      <c r="G80">
        <v>14.955923</v>
      </c>
      <c r="H80">
        <f>90-Table4[[#This Row],[Topocentric zenith angle]]</f>
        <v>-30.531959999999998</v>
      </c>
      <c r="I80">
        <f>-1*Table4[[#This Row],[Top. azimuth angle (westward from S)]]</f>
        <v>-96.572040999999999</v>
      </c>
      <c r="J80">
        <f>Table4[[#This Row],[Time (H:MM:SS)]]*(24)*(100/24)</f>
        <v>81.25</v>
      </c>
    </row>
    <row r="81" spans="1:10">
      <c r="A81" s="4">
        <v>43831</v>
      </c>
      <c r="B81" s="5">
        <v>0.82291666666666663</v>
      </c>
      <c r="C81">
        <v>122.385802</v>
      </c>
      <c r="D81">
        <v>99.984495999999993</v>
      </c>
      <c r="E81">
        <v>9.1586130000000008</v>
      </c>
      <c r="F81">
        <v>12.055339</v>
      </c>
      <c r="G81">
        <v>14.955923</v>
      </c>
      <c r="H81">
        <f>90-Table4[[#This Row],[Topocentric zenith angle]]</f>
        <v>-32.385801999999998</v>
      </c>
      <c r="I81">
        <f>-1*Table4[[#This Row],[Top. azimuth angle (westward from S)]]</f>
        <v>-99.984495999999993</v>
      </c>
      <c r="J81">
        <f>Table4[[#This Row],[Time (H:MM:SS)]]*(24)*(100/24)</f>
        <v>82.291666666666671</v>
      </c>
    </row>
    <row r="82" spans="1:10">
      <c r="A82" s="4">
        <v>43831</v>
      </c>
      <c r="B82" s="5">
        <v>0.83333333333333337</v>
      </c>
      <c r="C82">
        <v>124.220011</v>
      </c>
      <c r="D82">
        <v>103.48224399999999</v>
      </c>
      <c r="E82">
        <v>9.1586130000000008</v>
      </c>
      <c r="F82">
        <v>12.055339</v>
      </c>
      <c r="G82">
        <v>14.955923</v>
      </c>
      <c r="H82">
        <f>90-Table4[[#This Row],[Topocentric zenith angle]]</f>
        <v>-34.220011</v>
      </c>
      <c r="I82">
        <f>-1*Table4[[#This Row],[Top. azimuth angle (westward from S)]]</f>
        <v>-103.48224399999999</v>
      </c>
      <c r="J82">
        <f>Table4[[#This Row],[Time (H:MM:SS)]]*(24)*(100/24)</f>
        <v>83.333333333333343</v>
      </c>
    </row>
    <row r="83" spans="1:10">
      <c r="A83" s="4">
        <v>43831</v>
      </c>
      <c r="B83" s="5">
        <v>0.84375</v>
      </c>
      <c r="C83">
        <v>126.027134</v>
      </c>
      <c r="D83">
        <v>107.077039</v>
      </c>
      <c r="E83">
        <v>9.1586130000000008</v>
      </c>
      <c r="F83">
        <v>12.055339</v>
      </c>
      <c r="G83">
        <v>14.955923</v>
      </c>
      <c r="H83">
        <f>90-Table4[[#This Row],[Topocentric zenith angle]]</f>
        <v>-36.027134000000004</v>
      </c>
      <c r="I83">
        <f>-1*Table4[[#This Row],[Top. azimuth angle (westward from S)]]</f>
        <v>-107.077039</v>
      </c>
      <c r="J83">
        <f>Table4[[#This Row],[Time (H:MM:SS)]]*(24)*(100/24)</f>
        <v>84.375</v>
      </c>
    </row>
    <row r="84" spans="1:10">
      <c r="A84" s="4">
        <v>43831</v>
      </c>
      <c r="B84" s="5">
        <v>0.85416666666666663</v>
      </c>
      <c r="C84">
        <v>127.799159</v>
      </c>
      <c r="D84">
        <v>110.781114</v>
      </c>
      <c r="E84">
        <v>9.1586130000000008</v>
      </c>
      <c r="F84">
        <v>12.055339</v>
      </c>
      <c r="G84">
        <v>14.955923</v>
      </c>
      <c r="H84">
        <f>90-Table4[[#This Row],[Topocentric zenith angle]]</f>
        <v>-37.799159000000003</v>
      </c>
      <c r="I84">
        <f>-1*Table4[[#This Row],[Top. azimuth angle (westward from S)]]</f>
        <v>-110.781114</v>
      </c>
      <c r="J84">
        <f>Table4[[#This Row],[Time (H:MM:SS)]]*(24)*(100/24)</f>
        <v>85.416666666666671</v>
      </c>
    </row>
    <row r="85" spans="1:10">
      <c r="A85" s="4">
        <v>43831</v>
      </c>
      <c r="B85" s="5">
        <v>0.86458333333333337</v>
      </c>
      <c r="C85">
        <v>129.52744200000001</v>
      </c>
      <c r="D85">
        <v>114.60702499999999</v>
      </c>
      <c r="E85">
        <v>9.1586130000000008</v>
      </c>
      <c r="F85">
        <v>12.055339</v>
      </c>
      <c r="G85">
        <v>14.955923</v>
      </c>
      <c r="H85">
        <f>90-Table4[[#This Row],[Topocentric zenith angle]]</f>
        <v>-39.527442000000008</v>
      </c>
      <c r="I85">
        <f>-1*Table4[[#This Row],[Top. azimuth angle (westward from S)]]</f>
        <v>-114.60702499999999</v>
      </c>
      <c r="J85">
        <f>Table4[[#This Row],[Time (H:MM:SS)]]*(24)*(100/24)</f>
        <v>86.458333333333343</v>
      </c>
    </row>
    <row r="86" spans="1:10">
      <c r="A86" s="4">
        <v>43831</v>
      </c>
      <c r="B86" s="5">
        <v>0.875</v>
      </c>
      <c r="C86">
        <v>131.202652</v>
      </c>
      <c r="D86">
        <v>118.56739899999999</v>
      </c>
      <c r="E86">
        <v>9.1586130000000008</v>
      </c>
      <c r="F86">
        <v>12.055339</v>
      </c>
      <c r="G86">
        <v>14.955923</v>
      </c>
      <c r="H86">
        <f>90-Table4[[#This Row],[Topocentric zenith angle]]</f>
        <v>-41.202652</v>
      </c>
      <c r="I86">
        <f>-1*Table4[[#This Row],[Top. azimuth angle (westward from S)]]</f>
        <v>-118.56739899999999</v>
      </c>
      <c r="J86">
        <f>Table4[[#This Row],[Time (H:MM:SS)]]*(24)*(100/24)</f>
        <v>87.5</v>
      </c>
    </row>
    <row r="87" spans="1:10">
      <c r="A87" s="4">
        <v>43831</v>
      </c>
      <c r="B87" s="5">
        <v>0.88541666666666663</v>
      </c>
      <c r="C87">
        <v>132.814717</v>
      </c>
      <c r="D87">
        <v>122.674584</v>
      </c>
      <c r="E87">
        <v>9.1586130000000008</v>
      </c>
      <c r="F87">
        <v>12.055339</v>
      </c>
      <c r="G87">
        <v>14.955923</v>
      </c>
      <c r="H87">
        <f>90-Table4[[#This Row],[Topocentric zenith angle]]</f>
        <v>-42.814717000000002</v>
      </c>
      <c r="I87">
        <f>-1*Table4[[#This Row],[Top. azimuth angle (westward from S)]]</f>
        <v>-122.674584</v>
      </c>
      <c r="J87">
        <f>Table4[[#This Row],[Time (H:MM:SS)]]*(24)*(100/24)</f>
        <v>88.541666666666671</v>
      </c>
    </row>
    <row r="88" spans="1:10">
      <c r="A88" s="4">
        <v>43831</v>
      </c>
      <c r="B88" s="5">
        <v>0.89583333333333337</v>
      </c>
      <c r="C88">
        <v>134.35280599999999</v>
      </c>
      <c r="D88">
        <v>126.94015</v>
      </c>
      <c r="E88">
        <v>9.1586130000000008</v>
      </c>
      <c r="F88">
        <v>12.055339</v>
      </c>
      <c r="G88">
        <v>14.955923</v>
      </c>
      <c r="H88">
        <f>90-Table4[[#This Row],[Topocentric zenith angle]]</f>
        <v>-44.352805999999987</v>
      </c>
      <c r="I88">
        <f>-1*Table4[[#This Row],[Top. azimuth angle (westward from S)]]</f>
        <v>-126.94015</v>
      </c>
      <c r="J88">
        <f>Table4[[#This Row],[Time (H:MM:SS)]]*(24)*(100/24)</f>
        <v>89.583333333333343</v>
      </c>
    </row>
    <row r="89" spans="1:10">
      <c r="A89" s="4">
        <v>43831</v>
      </c>
      <c r="B89" s="5">
        <v>0.90625</v>
      </c>
      <c r="C89">
        <v>135.80533700000001</v>
      </c>
      <c r="D89">
        <v>131.374236</v>
      </c>
      <c r="E89">
        <v>9.1586130000000008</v>
      </c>
      <c r="F89">
        <v>12.055339</v>
      </c>
      <c r="G89">
        <v>14.955923</v>
      </c>
      <c r="H89">
        <f>90-Table4[[#This Row],[Topocentric zenith angle]]</f>
        <v>-45.805337000000009</v>
      </c>
      <c r="I89">
        <f>-1*Table4[[#This Row],[Top. azimuth angle (westward from S)]]</f>
        <v>-131.374236</v>
      </c>
      <c r="J89">
        <f>Table4[[#This Row],[Time (H:MM:SS)]]*(24)*(100/24)</f>
        <v>90.625</v>
      </c>
    </row>
    <row r="90" spans="1:10">
      <c r="A90" s="4">
        <v>43831</v>
      </c>
      <c r="B90" s="5">
        <v>0.91666666666666663</v>
      </c>
      <c r="C90">
        <v>137.16004899999999</v>
      </c>
      <c r="D90">
        <v>135.98473100000001</v>
      </c>
      <c r="E90">
        <v>9.1586130000000008</v>
      </c>
      <c r="F90">
        <v>12.055339</v>
      </c>
      <c r="G90">
        <v>14.955923</v>
      </c>
      <c r="H90">
        <f>90-Table4[[#This Row],[Topocentric zenith angle]]</f>
        <v>-47.160048999999987</v>
      </c>
      <c r="I90">
        <f>-1*Table4[[#This Row],[Top. azimuth angle (westward from S)]]</f>
        <v>-135.98473100000001</v>
      </c>
      <c r="J90">
        <f>Table4[[#This Row],[Time (H:MM:SS)]]*(24)*(100/24)</f>
        <v>91.666666666666671</v>
      </c>
    </row>
    <row r="91" spans="1:10">
      <c r="A91" s="4">
        <v>43831</v>
      </c>
      <c r="B91" s="5">
        <v>0.92708333333333337</v>
      </c>
      <c r="C91">
        <v>138.404135</v>
      </c>
      <c r="D91">
        <v>140.776287</v>
      </c>
      <c r="E91">
        <v>9.1586130000000008</v>
      </c>
      <c r="F91">
        <v>12.055339</v>
      </c>
      <c r="G91">
        <v>14.955923</v>
      </c>
      <c r="H91">
        <f>90-Table4[[#This Row],[Topocentric zenith angle]]</f>
        <v>-48.404134999999997</v>
      </c>
      <c r="I91">
        <f>-1*Table4[[#This Row],[Top. azimuth angle (westward from S)]]</f>
        <v>-140.776287</v>
      </c>
      <c r="J91">
        <f>Table4[[#This Row],[Time (H:MM:SS)]]*(24)*(100/24)</f>
        <v>92.708333333333343</v>
      </c>
    </row>
    <row r="92" spans="1:10">
      <c r="A92" s="4">
        <v>43831</v>
      </c>
      <c r="B92" s="5">
        <v>0.9375</v>
      </c>
      <c r="C92">
        <v>139.52447100000001</v>
      </c>
      <c r="D92">
        <v>145.749233</v>
      </c>
      <c r="E92">
        <v>9.1586130000000008</v>
      </c>
      <c r="F92">
        <v>12.055339</v>
      </c>
      <c r="G92">
        <v>14.955923</v>
      </c>
      <c r="H92">
        <f>90-Table4[[#This Row],[Topocentric zenith angle]]</f>
        <v>-49.524471000000005</v>
      </c>
      <c r="I92">
        <f>-1*Table4[[#This Row],[Top. azimuth angle (westward from S)]]</f>
        <v>-145.749233</v>
      </c>
      <c r="J92">
        <f>Table4[[#This Row],[Time (H:MM:SS)]]*(24)*(100/24)</f>
        <v>93.75</v>
      </c>
    </row>
    <row r="93" spans="1:10">
      <c r="A93" s="4">
        <v>43831</v>
      </c>
      <c r="B93" s="5">
        <v>0.94791666666666663</v>
      </c>
      <c r="C93">
        <v>140.50794200000001</v>
      </c>
      <c r="D93">
        <v>150.89846299999999</v>
      </c>
      <c r="E93">
        <v>9.1586130000000008</v>
      </c>
      <c r="F93">
        <v>12.055339</v>
      </c>
      <c r="G93">
        <v>14.955923</v>
      </c>
      <c r="H93">
        <f>90-Table4[[#This Row],[Topocentric zenith angle]]</f>
        <v>-50.507942000000014</v>
      </c>
      <c r="I93">
        <f>-1*Table4[[#This Row],[Top. azimuth angle (westward from S)]]</f>
        <v>-150.89846299999999</v>
      </c>
      <c r="J93">
        <f>Table4[[#This Row],[Time (H:MM:SS)]]*(24)*(100/24)</f>
        <v>94.791666666666671</v>
      </c>
    </row>
    <row r="94" spans="1:10">
      <c r="A94" s="4">
        <v>43831</v>
      </c>
      <c r="B94" s="5">
        <v>0.95833333333333337</v>
      </c>
      <c r="C94">
        <v>141.341872</v>
      </c>
      <c r="D94">
        <v>156.212458</v>
      </c>
      <c r="E94">
        <v>9.1586130000000008</v>
      </c>
      <c r="F94">
        <v>12.055339</v>
      </c>
      <c r="G94">
        <v>14.955923</v>
      </c>
      <c r="H94">
        <f>90-Table4[[#This Row],[Topocentric zenith angle]]</f>
        <v>-51.341871999999995</v>
      </c>
      <c r="I94">
        <f>-1*Table4[[#This Row],[Top. azimuth angle (westward from S)]]</f>
        <v>-156.212458</v>
      </c>
      <c r="J94">
        <f>Table4[[#This Row],[Time (H:MM:SS)]]*(24)*(100/24)</f>
        <v>95.833333333333343</v>
      </c>
    </row>
    <row r="95" spans="1:10">
      <c r="A95" s="4">
        <v>43831</v>
      </c>
      <c r="B95" s="5">
        <v>0.96875</v>
      </c>
      <c r="C95">
        <v>142.01455300000001</v>
      </c>
      <c r="D95">
        <v>161.672631</v>
      </c>
      <c r="E95">
        <v>9.1586130000000008</v>
      </c>
      <c r="F95">
        <v>12.055339</v>
      </c>
      <c r="G95">
        <v>14.955923</v>
      </c>
      <c r="H95">
        <f>90-Table4[[#This Row],[Topocentric zenith angle]]</f>
        <v>-52.014553000000006</v>
      </c>
      <c r="I95">
        <f>-1*Table4[[#This Row],[Top. azimuth angle (westward from S)]]</f>
        <v>-161.672631</v>
      </c>
      <c r="J95">
        <f>Table4[[#This Row],[Time (H:MM:SS)]]*(24)*(100/24)</f>
        <v>96.875</v>
      </c>
    </row>
    <row r="96" spans="1:10">
      <c r="A96" s="4">
        <v>43831</v>
      </c>
      <c r="B96" s="5">
        <v>0.97916666666666663</v>
      </c>
      <c r="C96">
        <v>142.51582500000001</v>
      </c>
      <c r="D96">
        <v>167.253207</v>
      </c>
      <c r="E96">
        <v>9.1586130000000008</v>
      </c>
      <c r="F96">
        <v>12.055339</v>
      </c>
      <c r="G96">
        <v>14.955923</v>
      </c>
      <c r="H96">
        <f>90-Table4[[#This Row],[Topocentric zenith angle]]</f>
        <v>-52.515825000000007</v>
      </c>
      <c r="I96">
        <f>-1*Table4[[#This Row],[Top. azimuth angle (westward from S)]]</f>
        <v>-167.253207</v>
      </c>
      <c r="J96">
        <f>Table4[[#This Row],[Time (H:MM:SS)]]*(24)*(100/24)</f>
        <v>97.916666666666671</v>
      </c>
    </row>
    <row r="97" spans="1:10">
      <c r="A97" s="4">
        <v>43831</v>
      </c>
      <c r="B97" s="5">
        <v>0.98958333333333337</v>
      </c>
      <c r="C97">
        <v>142.83766199999999</v>
      </c>
      <c r="D97">
        <v>172.921817</v>
      </c>
      <c r="E97">
        <v>9.1586130000000008</v>
      </c>
      <c r="F97">
        <v>12.055339</v>
      </c>
      <c r="G97">
        <v>14.955923</v>
      </c>
      <c r="H97">
        <f>90-Table4[[#This Row],[Topocentric zenith angle]]</f>
        <v>-52.837661999999995</v>
      </c>
      <c r="I97">
        <f>-1*Table4[[#This Row],[Top. azimuth angle (westward from S)]]</f>
        <v>-172.921817</v>
      </c>
      <c r="J97">
        <f>Table4[[#This Row],[Time (H:MM:SS)]]*(24)*(100/24)</f>
        <v>98.958333333333343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BFDE-7C70-4668-AC98-3B24A4ACE82C}">
  <dimension ref="A1:J97"/>
  <sheetViews>
    <sheetView topLeftCell="A25" workbookViewId="0">
      <selection activeCell="I50" sqref="I50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43836</v>
      </c>
      <c r="B2" s="5">
        <v>0</v>
      </c>
      <c r="C2">
        <v>97.914970999999994</v>
      </c>
      <c r="D2">
        <v>180.50264200000001</v>
      </c>
      <c r="E2">
        <v>2.930072</v>
      </c>
      <c r="F2">
        <v>11.965464000000001</v>
      </c>
      <c r="G2">
        <v>21.019798999999999</v>
      </c>
      <c r="H2">
        <f>90-Table5[[#This Row],[Topocentric zenith angle]]</f>
        <v>-7.9149709999999942</v>
      </c>
      <c r="I2">
        <f>360-Table5[[#This Row],[Top. azimuth angle (westward from S)]]</f>
        <v>179.49735799999999</v>
      </c>
      <c r="J2">
        <f>Table5[[#This Row],[Time (H:MM:SS)]]*(24)*(100/24)</f>
        <v>0</v>
      </c>
    </row>
    <row r="3" spans="1:10">
      <c r="A3" s="4">
        <v>43836</v>
      </c>
      <c r="B3" s="5">
        <v>1.0416666666666666E-2</v>
      </c>
      <c r="C3">
        <v>97.839778999999993</v>
      </c>
      <c r="D3">
        <v>184.009255</v>
      </c>
      <c r="E3">
        <v>2.930072</v>
      </c>
      <c r="F3">
        <v>11.965464000000001</v>
      </c>
      <c r="G3">
        <v>21.019798999999999</v>
      </c>
      <c r="H3">
        <f>90-Table5[[#This Row],[Topocentric zenith angle]]</f>
        <v>-7.8397789999999929</v>
      </c>
      <c r="I3">
        <f>360-Table5[[#This Row],[Top. azimuth angle (westward from S)]]</f>
        <v>175.990745</v>
      </c>
      <c r="J3">
        <f>Table5[[#This Row],[Time (H:MM:SS)]]*(24)*(100/24)</f>
        <v>1.0416666666666667</v>
      </c>
    </row>
    <row r="4" spans="1:10">
      <c r="A4" s="4">
        <v>43836</v>
      </c>
      <c r="B4" s="5">
        <v>2.0833333333333332E-2</v>
      </c>
      <c r="C4">
        <v>97.650243000000003</v>
      </c>
      <c r="D4">
        <v>187.510324</v>
      </c>
      <c r="E4">
        <v>2.930072</v>
      </c>
      <c r="F4">
        <v>11.965464000000001</v>
      </c>
      <c r="G4">
        <v>21.019798999999999</v>
      </c>
      <c r="H4">
        <f>90-Table5[[#This Row],[Topocentric zenith angle]]</f>
        <v>-7.6502430000000032</v>
      </c>
      <c r="I4">
        <f>360-Table5[[#This Row],[Top. azimuth angle (westward from S)]]</f>
        <v>172.489676</v>
      </c>
      <c r="J4">
        <f>Table5[[#This Row],[Time (H:MM:SS)]]*(24)*(100/24)</f>
        <v>2.0833333333333335</v>
      </c>
    </row>
    <row r="5" spans="1:10">
      <c r="A5" s="4">
        <v>43836</v>
      </c>
      <c r="B5" s="5">
        <v>3.125E-2</v>
      </c>
      <c r="C5">
        <v>97.347322000000005</v>
      </c>
      <c r="D5">
        <v>191.00122099999999</v>
      </c>
      <c r="E5">
        <v>2.930072</v>
      </c>
      <c r="F5">
        <v>11.965464000000001</v>
      </c>
      <c r="G5">
        <v>21.019798999999999</v>
      </c>
      <c r="H5">
        <f>90-Table5[[#This Row],[Topocentric zenith angle]]</f>
        <v>-7.3473220000000055</v>
      </c>
      <c r="I5">
        <f>360-Table5[[#This Row],[Top. azimuth angle (westward from S)]]</f>
        <v>168.99877900000001</v>
      </c>
      <c r="J5">
        <f>Table5[[#This Row],[Time (H:MM:SS)]]*(24)*(100/24)</f>
        <v>3.125</v>
      </c>
    </row>
    <row r="6" spans="1:10">
      <c r="A6" s="4">
        <v>43836</v>
      </c>
      <c r="B6" s="5">
        <v>4.1666666666666664E-2</v>
      </c>
      <c r="C6">
        <v>96.932533000000006</v>
      </c>
      <c r="D6">
        <v>194.47756999999999</v>
      </c>
      <c r="E6">
        <v>2.930072</v>
      </c>
      <c r="F6">
        <v>11.965464000000001</v>
      </c>
      <c r="G6">
        <v>21.019798999999999</v>
      </c>
      <c r="H6">
        <f>90-Table5[[#This Row],[Topocentric zenith angle]]</f>
        <v>-6.9325330000000065</v>
      </c>
      <c r="I6">
        <f>360-Table5[[#This Row],[Top. azimuth angle (westward from S)]]</f>
        <v>165.52243000000001</v>
      </c>
      <c r="J6">
        <f>Table5[[#This Row],[Time (H:MM:SS)]]*(24)*(100/24)</f>
        <v>4.166666666666667</v>
      </c>
    </row>
    <row r="7" spans="1:10">
      <c r="A7" s="4">
        <v>43836</v>
      </c>
      <c r="B7" s="5">
        <v>5.2083333333333336E-2</v>
      </c>
      <c r="C7">
        <v>96.407927999999998</v>
      </c>
      <c r="D7">
        <v>197.935351</v>
      </c>
      <c r="E7">
        <v>2.930072</v>
      </c>
      <c r="F7">
        <v>11.965464000000001</v>
      </c>
      <c r="G7">
        <v>21.019798999999999</v>
      </c>
      <c r="H7">
        <f>90-Table5[[#This Row],[Topocentric zenith angle]]</f>
        <v>-6.4079279999999983</v>
      </c>
      <c r="I7">
        <f>360-Table5[[#This Row],[Top. azimuth angle (westward from S)]]</f>
        <v>162.064649</v>
      </c>
      <c r="J7">
        <f>Table5[[#This Row],[Time (H:MM:SS)]]*(24)*(100/24)</f>
        <v>5.2083333333333339</v>
      </c>
    </row>
    <row r="8" spans="1:10">
      <c r="A8" s="4">
        <v>43836</v>
      </c>
      <c r="B8" s="5">
        <v>6.25E-2</v>
      </c>
      <c r="C8">
        <v>95.776052000000007</v>
      </c>
      <c r="D8">
        <v>201.37099000000001</v>
      </c>
      <c r="E8">
        <v>2.930072</v>
      </c>
      <c r="F8">
        <v>11.965464000000001</v>
      </c>
      <c r="G8">
        <v>21.019798999999999</v>
      </c>
      <c r="H8">
        <f>90-Table5[[#This Row],[Topocentric zenith angle]]</f>
        <v>-5.7760520000000071</v>
      </c>
      <c r="I8">
        <f>360-Table5[[#This Row],[Top. azimuth angle (westward from S)]]</f>
        <v>158.62900999999999</v>
      </c>
      <c r="J8">
        <f>Table5[[#This Row],[Time (H:MM:SS)]]*(24)*(100/24)</f>
        <v>6.25</v>
      </c>
    </row>
    <row r="9" spans="1:10">
      <c r="A9" s="4">
        <v>43836</v>
      </c>
      <c r="B9" s="5">
        <v>7.2916666666666671E-2</v>
      </c>
      <c r="C9">
        <v>95.039897999999994</v>
      </c>
      <c r="D9">
        <v>204.78143499999999</v>
      </c>
      <c r="E9">
        <v>2.930072</v>
      </c>
      <c r="F9">
        <v>11.965464000000001</v>
      </c>
      <c r="G9">
        <v>21.019798999999999</v>
      </c>
      <c r="H9">
        <f>90-Table5[[#This Row],[Topocentric zenith angle]]</f>
        <v>-5.0398979999999938</v>
      </c>
      <c r="I9">
        <f>360-Table5[[#This Row],[Top. azimuth angle (westward from S)]]</f>
        <v>155.21856500000001</v>
      </c>
      <c r="J9">
        <f>Table5[[#This Row],[Time (H:MM:SS)]]*(24)*(100/24)</f>
        <v>7.291666666666667</v>
      </c>
    </row>
    <row r="10" spans="1:10">
      <c r="A10" s="4">
        <v>43836</v>
      </c>
      <c r="B10" s="5">
        <v>8.3333333333333329E-2</v>
      </c>
      <c r="C10">
        <v>94.202866</v>
      </c>
      <c r="D10">
        <v>208.16421800000001</v>
      </c>
      <c r="E10">
        <v>2.930072</v>
      </c>
      <c r="F10">
        <v>11.965464000000001</v>
      </c>
      <c r="G10">
        <v>21.019798999999999</v>
      </c>
      <c r="H10">
        <f>90-Table5[[#This Row],[Topocentric zenith angle]]</f>
        <v>-4.2028660000000002</v>
      </c>
      <c r="I10">
        <f>360-Table5[[#This Row],[Top. azimuth angle (westward from S)]]</f>
        <v>151.83578199999999</v>
      </c>
      <c r="J10">
        <f>Table5[[#This Row],[Time (H:MM:SS)]]*(24)*(100/24)</f>
        <v>8.3333333333333339</v>
      </c>
    </row>
    <row r="11" spans="1:10">
      <c r="A11" s="4">
        <v>43836</v>
      </c>
      <c r="B11" s="5">
        <v>9.375E-2</v>
      </c>
      <c r="C11">
        <v>93.268703000000002</v>
      </c>
      <c r="D11">
        <v>211.517492</v>
      </c>
      <c r="E11">
        <v>2.930072</v>
      </c>
      <c r="F11">
        <v>11.965464000000001</v>
      </c>
      <c r="G11">
        <v>21.019798999999999</v>
      </c>
      <c r="H11">
        <f>90-Table5[[#This Row],[Topocentric zenith angle]]</f>
        <v>-3.2687030000000021</v>
      </c>
      <c r="I11">
        <f>360-Table5[[#This Row],[Top. azimuth angle (westward from S)]]</f>
        <v>148.482508</v>
      </c>
      <c r="J11">
        <f>Table5[[#This Row],[Time (H:MM:SS)]]*(24)*(100/24)</f>
        <v>9.375</v>
      </c>
    </row>
    <row r="12" spans="1:10">
      <c r="A12" s="4">
        <v>43836</v>
      </c>
      <c r="B12" s="5">
        <v>0.10416666666666667</v>
      </c>
      <c r="C12">
        <v>92.241460000000004</v>
      </c>
      <c r="D12">
        <v>214.84006099999999</v>
      </c>
      <c r="E12">
        <v>2.930072</v>
      </c>
      <c r="F12">
        <v>11.965464000000001</v>
      </c>
      <c r="G12">
        <v>21.019798999999999</v>
      </c>
      <c r="H12">
        <f>90-Table5[[#This Row],[Topocentric zenith angle]]</f>
        <v>-2.2414600000000036</v>
      </c>
      <c r="I12">
        <f>360-Table5[[#This Row],[Top. azimuth angle (westward from S)]]</f>
        <v>145.15993900000001</v>
      </c>
      <c r="J12">
        <f>Table5[[#This Row],[Time (H:MM:SS)]]*(24)*(100/24)</f>
        <v>10.416666666666668</v>
      </c>
    </row>
    <row r="13" spans="1:10">
      <c r="A13" s="4">
        <v>43836</v>
      </c>
      <c r="B13" s="5">
        <v>0.11458333333333333</v>
      </c>
      <c r="C13">
        <v>91.125432000000004</v>
      </c>
      <c r="D13">
        <v>218.13139000000001</v>
      </c>
      <c r="E13">
        <v>2.930072</v>
      </c>
      <c r="F13">
        <v>11.965464000000001</v>
      </c>
      <c r="G13">
        <v>21.019798999999999</v>
      </c>
      <c r="H13">
        <f>90-Table5[[#This Row],[Topocentric zenith angle]]</f>
        <v>-1.1254320000000035</v>
      </c>
      <c r="I13">
        <f>360-Table5[[#This Row],[Top. azimuth angle (westward from S)]]</f>
        <v>141.86860999999999</v>
      </c>
      <c r="J13">
        <f>Table5[[#This Row],[Time (H:MM:SS)]]*(24)*(100/24)</f>
        <v>11.458333333333334</v>
      </c>
    </row>
    <row r="14" spans="1:10">
      <c r="A14" s="4">
        <v>43836</v>
      </c>
      <c r="B14" s="5">
        <v>0.125</v>
      </c>
      <c r="C14">
        <v>89.925117</v>
      </c>
      <c r="D14">
        <v>221.39160000000001</v>
      </c>
      <c r="E14">
        <v>2.930072</v>
      </c>
      <c r="F14">
        <v>11.965464000000001</v>
      </c>
      <c r="G14">
        <v>21.019798999999999</v>
      </c>
      <c r="H14">
        <f>90-Table5[[#This Row],[Topocentric zenith angle]]</f>
        <v>7.4882999999999811E-2</v>
      </c>
      <c r="I14">
        <f>360-Table5[[#This Row],[Top. azimuth angle (westward from S)]]</f>
        <v>138.60839999999999</v>
      </c>
      <c r="J14">
        <f>Table5[[#This Row],[Time (H:MM:SS)]]*(24)*(100/24)</f>
        <v>12.5</v>
      </c>
    </row>
    <row r="15" spans="1:10">
      <c r="A15" s="4">
        <v>43836</v>
      </c>
      <c r="B15" s="5">
        <v>0.13541666666666666</v>
      </c>
      <c r="C15">
        <v>88.645168999999996</v>
      </c>
      <c r="D15">
        <v>224.621464</v>
      </c>
      <c r="E15">
        <v>2.930072</v>
      </c>
      <c r="F15">
        <v>11.965464000000001</v>
      </c>
      <c r="G15">
        <v>21.019798999999999</v>
      </c>
      <c r="H15">
        <f>90-Table5[[#This Row],[Topocentric zenith angle]]</f>
        <v>1.3548310000000043</v>
      </c>
      <c r="I15">
        <f>360-Table5[[#This Row],[Top. azimuth angle (westward from S)]]</f>
        <v>135.378536</v>
      </c>
      <c r="J15">
        <f>Table5[[#This Row],[Time (H:MM:SS)]]*(24)*(100/24)</f>
        <v>13.541666666666668</v>
      </c>
    </row>
    <row r="16" spans="1:10">
      <c r="A16" s="4">
        <v>43836</v>
      </c>
      <c r="B16" s="5">
        <v>0.14583333333333334</v>
      </c>
      <c r="C16">
        <v>87.290360000000007</v>
      </c>
      <c r="D16">
        <v>227.822382</v>
      </c>
      <c r="E16">
        <v>2.930072</v>
      </c>
      <c r="F16">
        <v>11.965464000000001</v>
      </c>
      <c r="G16">
        <v>21.019798999999999</v>
      </c>
      <c r="H16">
        <f>90-Table5[[#This Row],[Topocentric zenith angle]]</f>
        <v>2.7096399999999932</v>
      </c>
      <c r="I16">
        <f>360-Table5[[#This Row],[Top. azimuth angle (westward from S)]]</f>
        <v>132.177618</v>
      </c>
      <c r="J16">
        <f>Table5[[#This Row],[Time (H:MM:SS)]]*(24)*(100/24)</f>
        <v>14.583333333333334</v>
      </c>
    </row>
    <row r="17" spans="1:10">
      <c r="A17" s="4">
        <v>43836</v>
      </c>
      <c r="B17" s="5">
        <v>0.15625</v>
      </c>
      <c r="C17">
        <v>85.865547000000007</v>
      </c>
      <c r="D17">
        <v>230.99636000000001</v>
      </c>
      <c r="E17">
        <v>2.930072</v>
      </c>
      <c r="F17">
        <v>11.965464000000001</v>
      </c>
      <c r="G17">
        <v>21.019798999999999</v>
      </c>
      <c r="H17">
        <f>90-Table5[[#This Row],[Topocentric zenith angle]]</f>
        <v>4.1344529999999935</v>
      </c>
      <c r="I17">
        <f>360-Table5[[#This Row],[Top. azimuth angle (westward from S)]]</f>
        <v>129.00363999999999</v>
      </c>
      <c r="J17">
        <f>Table5[[#This Row],[Time (H:MM:SS)]]*(24)*(100/24)</f>
        <v>15.625000000000002</v>
      </c>
    </row>
    <row r="18" spans="1:10">
      <c r="A18" s="4">
        <v>43836</v>
      </c>
      <c r="B18" s="5">
        <v>0.16666666666666666</v>
      </c>
      <c r="C18">
        <v>84.375643999999994</v>
      </c>
      <c r="D18">
        <v>234.145984</v>
      </c>
      <c r="E18">
        <v>2.930072</v>
      </c>
      <c r="F18">
        <v>11.965464000000001</v>
      </c>
      <c r="G18">
        <v>21.019798999999999</v>
      </c>
      <c r="H18">
        <f>90-Table5[[#This Row],[Topocentric zenith angle]]</f>
        <v>5.6243560000000059</v>
      </c>
      <c r="I18">
        <f>360-Table5[[#This Row],[Top. azimuth angle (westward from S)]]</f>
        <v>125.854016</v>
      </c>
      <c r="J18">
        <f>Table5[[#This Row],[Time (H:MM:SS)]]*(24)*(100/24)</f>
        <v>16.666666666666668</v>
      </c>
    </row>
    <row r="19" spans="1:10">
      <c r="A19" s="4">
        <v>43836</v>
      </c>
      <c r="B19" s="5">
        <v>0.17708333333333334</v>
      </c>
      <c r="C19">
        <v>82.825602000000003</v>
      </c>
      <c r="D19">
        <v>237.27439799999999</v>
      </c>
      <c r="E19">
        <v>2.930072</v>
      </c>
      <c r="F19">
        <v>11.965464000000001</v>
      </c>
      <c r="G19">
        <v>21.019798999999999</v>
      </c>
      <c r="H19">
        <f>90-Table5[[#This Row],[Topocentric zenith angle]]</f>
        <v>7.1743979999999965</v>
      </c>
      <c r="I19">
        <f>360-Table5[[#This Row],[Top. azimuth angle (westward from S)]]</f>
        <v>122.72560200000001</v>
      </c>
      <c r="J19">
        <f>Table5[[#This Row],[Time (H:MM:SS)]]*(24)*(100/24)</f>
        <v>17.708333333333336</v>
      </c>
    </row>
    <row r="20" spans="1:10">
      <c r="A20" s="4">
        <v>43836</v>
      </c>
      <c r="B20" s="5">
        <v>0.1875</v>
      </c>
      <c r="C20">
        <v>81.220398000000003</v>
      </c>
      <c r="D20">
        <v>240.385277</v>
      </c>
      <c r="E20">
        <v>2.930072</v>
      </c>
      <c r="F20">
        <v>11.965464000000001</v>
      </c>
      <c r="G20">
        <v>21.019798999999999</v>
      </c>
      <c r="H20">
        <f>90-Table5[[#This Row],[Topocentric zenith angle]]</f>
        <v>8.779601999999997</v>
      </c>
      <c r="I20">
        <f>360-Table5[[#This Row],[Top. azimuth angle (westward from S)]]</f>
        <v>119.614723</v>
      </c>
      <c r="J20">
        <f>Table5[[#This Row],[Time (H:MM:SS)]]*(24)*(100/24)</f>
        <v>18.75</v>
      </c>
    </row>
    <row r="21" spans="1:10">
      <c r="A21" s="4">
        <v>43836</v>
      </c>
      <c r="B21" s="5">
        <v>0.19791666666666666</v>
      </c>
      <c r="C21">
        <v>79.565021999999999</v>
      </c>
      <c r="D21">
        <v>243.48280800000001</v>
      </c>
      <c r="E21">
        <v>2.930072</v>
      </c>
      <c r="F21">
        <v>11.965464000000001</v>
      </c>
      <c r="G21">
        <v>21.019798999999999</v>
      </c>
      <c r="H21">
        <f>90-Table5[[#This Row],[Topocentric zenith angle]]</f>
        <v>10.434978000000001</v>
      </c>
      <c r="I21">
        <f>360-Table5[[#This Row],[Top. azimuth angle (westward from S)]]</f>
        <v>116.51719199999999</v>
      </c>
      <c r="J21">
        <f>Table5[[#This Row],[Time (H:MM:SS)]]*(24)*(100/24)</f>
        <v>19.791666666666668</v>
      </c>
    </row>
    <row r="22" spans="1:10">
      <c r="A22" s="4">
        <v>43836</v>
      </c>
      <c r="B22" s="5">
        <v>0.20833333333333334</v>
      </c>
      <c r="C22">
        <v>77.864478000000005</v>
      </c>
      <c r="D22">
        <v>246.57167999999999</v>
      </c>
      <c r="E22">
        <v>2.930072</v>
      </c>
      <c r="F22">
        <v>11.965464000000001</v>
      </c>
      <c r="G22">
        <v>21.019798999999999</v>
      </c>
      <c r="H22">
        <f>90-Table5[[#This Row],[Topocentric zenith angle]]</f>
        <v>12.135521999999995</v>
      </c>
      <c r="I22">
        <f>360-Table5[[#This Row],[Top. azimuth angle (westward from S)]]</f>
        <v>113.42832000000001</v>
      </c>
      <c r="J22">
        <f>Table5[[#This Row],[Time (H:MM:SS)]]*(24)*(100/24)</f>
        <v>20.833333333333336</v>
      </c>
    </row>
    <row r="23" spans="1:10">
      <c r="A23" s="4">
        <v>43836</v>
      </c>
      <c r="B23" s="5">
        <v>0.21875</v>
      </c>
      <c r="C23">
        <v>76.123793000000006</v>
      </c>
      <c r="D23">
        <v>249.65706800000001</v>
      </c>
      <c r="E23">
        <v>2.930072</v>
      </c>
      <c r="F23">
        <v>11.965464000000001</v>
      </c>
      <c r="G23">
        <v>21.019798999999999</v>
      </c>
      <c r="H23">
        <f>90-Table5[[#This Row],[Topocentric zenith angle]]</f>
        <v>13.876206999999994</v>
      </c>
      <c r="I23">
        <f>360-Table5[[#This Row],[Top. azimuth angle (westward from S)]]</f>
        <v>110.34293199999999</v>
      </c>
      <c r="J23">
        <f>Table5[[#This Row],[Time (H:MM:SS)]]*(24)*(100/24)</f>
        <v>21.875</v>
      </c>
    </row>
    <row r="24" spans="1:10">
      <c r="A24" s="4">
        <v>43836</v>
      </c>
      <c r="B24" s="5">
        <v>0.22916666666666666</v>
      </c>
      <c r="C24">
        <v>74.348018999999994</v>
      </c>
      <c r="D24">
        <v>252.74463600000001</v>
      </c>
      <c r="E24">
        <v>2.930072</v>
      </c>
      <c r="F24">
        <v>11.965464000000001</v>
      </c>
      <c r="G24">
        <v>21.019798999999999</v>
      </c>
      <c r="H24">
        <f>90-Table5[[#This Row],[Topocentric zenith angle]]</f>
        <v>15.651981000000006</v>
      </c>
      <c r="I24">
        <f>360-Table5[[#This Row],[Top. azimuth angle (westward from S)]]</f>
        <v>107.25536399999999</v>
      </c>
      <c r="J24">
        <f>Table5[[#This Row],[Time (H:MM:SS)]]*(24)*(100/24)</f>
        <v>22.916666666666668</v>
      </c>
    </row>
    <row r="25" spans="1:10">
      <c r="A25" s="4">
        <v>43836</v>
      </c>
      <c r="B25" s="5">
        <v>0.23958333333333334</v>
      </c>
      <c r="C25">
        <v>72.542258000000004</v>
      </c>
      <c r="D25">
        <v>255.84053499999999</v>
      </c>
      <c r="E25">
        <v>2.930072</v>
      </c>
      <c r="F25">
        <v>11.965464000000001</v>
      </c>
      <c r="G25">
        <v>21.019798999999999</v>
      </c>
      <c r="H25">
        <f>90-Table5[[#This Row],[Topocentric zenith angle]]</f>
        <v>17.457741999999996</v>
      </c>
      <c r="I25">
        <f>360-Table5[[#This Row],[Top. azimuth angle (westward from S)]]</f>
        <v>104.15946500000001</v>
      </c>
      <c r="J25">
        <f>Table5[[#This Row],[Time (H:MM:SS)]]*(24)*(100/24)</f>
        <v>23.958333333333336</v>
      </c>
    </row>
    <row r="26" spans="1:10">
      <c r="A26" s="4">
        <v>43836</v>
      </c>
      <c r="B26" s="5">
        <v>0.25</v>
      </c>
      <c r="C26">
        <v>70.711676999999995</v>
      </c>
      <c r="D26">
        <v>258.95141699999999</v>
      </c>
      <c r="E26">
        <v>2.930072</v>
      </c>
      <c r="F26">
        <v>11.965464000000001</v>
      </c>
      <c r="G26">
        <v>21.019798999999999</v>
      </c>
      <c r="H26">
        <f>90-Table5[[#This Row],[Topocentric zenith angle]]</f>
        <v>19.288323000000005</v>
      </c>
      <c r="I26">
        <f>360-Table5[[#This Row],[Top. azimuth angle (westward from S)]]</f>
        <v>101.04858300000001</v>
      </c>
      <c r="J26">
        <f>Table5[[#This Row],[Time (H:MM:SS)]]*(24)*(100/24)</f>
        <v>25</v>
      </c>
    </row>
    <row r="27" spans="1:10">
      <c r="A27" s="4">
        <v>43836</v>
      </c>
      <c r="B27" s="5">
        <v>0.26041666666666669</v>
      </c>
      <c r="C27">
        <v>68.861540000000005</v>
      </c>
      <c r="D27">
        <v>262.08444500000002</v>
      </c>
      <c r="E27">
        <v>2.930072</v>
      </c>
      <c r="F27">
        <v>11.965464000000001</v>
      </c>
      <c r="G27">
        <v>21.019798999999999</v>
      </c>
      <c r="H27">
        <f>90-Table5[[#This Row],[Topocentric zenith angle]]</f>
        <v>21.138459999999995</v>
      </c>
      <c r="I27">
        <f>360-Table5[[#This Row],[Top. azimuth angle (westward from S)]]</f>
        <v>97.915554999999983</v>
      </c>
      <c r="J27">
        <f>Table5[[#This Row],[Time (H:MM:SS)]]*(24)*(100/24)</f>
        <v>26.041666666666668</v>
      </c>
    </row>
    <row r="28" spans="1:10">
      <c r="A28" s="4">
        <v>43836</v>
      </c>
      <c r="B28" s="5">
        <v>0.27083333333333331</v>
      </c>
      <c r="C28">
        <v>66.997240000000005</v>
      </c>
      <c r="D28">
        <v>265.24731200000002</v>
      </c>
      <c r="E28">
        <v>2.930072</v>
      </c>
      <c r="F28">
        <v>11.965464000000001</v>
      </c>
      <c r="G28">
        <v>21.019798999999999</v>
      </c>
      <c r="H28">
        <f>90-Table5[[#This Row],[Topocentric zenith angle]]</f>
        <v>23.002759999999995</v>
      </c>
      <c r="I28">
        <f>360-Table5[[#This Row],[Top. azimuth angle (westward from S)]]</f>
        <v>94.752687999999978</v>
      </c>
      <c r="J28">
        <f>Table5[[#This Row],[Time (H:MM:SS)]]*(24)*(100/24)</f>
        <v>27.083333333333336</v>
      </c>
    </row>
    <row r="29" spans="1:10">
      <c r="A29" s="4">
        <v>43836</v>
      </c>
      <c r="B29" s="5">
        <v>0.28125</v>
      </c>
      <c r="C29">
        <v>65.124334000000005</v>
      </c>
      <c r="D29">
        <v>268.44826399999999</v>
      </c>
      <c r="E29">
        <v>2.930072</v>
      </c>
      <c r="F29">
        <v>11.965464000000001</v>
      </c>
      <c r="G29">
        <v>21.019798999999999</v>
      </c>
      <c r="H29">
        <f>90-Table5[[#This Row],[Topocentric zenith angle]]</f>
        <v>24.875665999999995</v>
      </c>
      <c r="I29">
        <f>360-Table5[[#This Row],[Top. azimuth angle (westward from S)]]</f>
        <v>91.551736000000005</v>
      </c>
      <c r="J29">
        <f>Table5[[#This Row],[Time (H:MM:SS)]]*(24)*(100/24)</f>
        <v>28.125000000000004</v>
      </c>
    </row>
    <row r="30" spans="1:10">
      <c r="A30" s="4">
        <v>43836</v>
      </c>
      <c r="B30" s="5">
        <v>0.29166666666666669</v>
      </c>
      <c r="C30">
        <v>63.248593999999997</v>
      </c>
      <c r="D30">
        <v>271.69611700000002</v>
      </c>
      <c r="E30">
        <v>2.930072</v>
      </c>
      <c r="F30">
        <v>11.965464000000001</v>
      </c>
      <c r="G30">
        <v>21.019798999999999</v>
      </c>
      <c r="H30">
        <f>90-Table5[[#This Row],[Topocentric zenith angle]]</f>
        <v>26.751406000000003</v>
      </c>
      <c r="I30">
        <f>360-Table5[[#This Row],[Top. azimuth angle (westward from S)]]</f>
        <v>88.303882999999985</v>
      </c>
      <c r="J30">
        <f>Table5[[#This Row],[Time (H:MM:SS)]]*(24)*(100/24)</f>
        <v>29.166666666666668</v>
      </c>
    </row>
    <row r="31" spans="1:10">
      <c r="A31" s="4">
        <v>43836</v>
      </c>
      <c r="B31" s="5">
        <v>0.30208333333333331</v>
      </c>
      <c r="C31">
        <v>61.376049000000002</v>
      </c>
      <c r="D31">
        <v>275.00027499999999</v>
      </c>
      <c r="E31">
        <v>2.930072</v>
      </c>
      <c r="F31">
        <v>11.965464000000001</v>
      </c>
      <c r="G31">
        <v>21.019798999999999</v>
      </c>
      <c r="H31">
        <f>90-Table5[[#This Row],[Topocentric zenith angle]]</f>
        <v>28.623950999999998</v>
      </c>
      <c r="I31">
        <f>360-Table5[[#This Row],[Top. azimuth angle (westward from S)]]</f>
        <v>84.999725000000012</v>
      </c>
      <c r="J31">
        <f>Table5[[#This Row],[Time (H:MM:SS)]]*(24)*(100/24)</f>
        <v>30.208333333333336</v>
      </c>
    </row>
    <row r="32" spans="1:10">
      <c r="A32" s="4">
        <v>43836</v>
      </c>
      <c r="B32" s="5">
        <v>0.3125</v>
      </c>
      <c r="C32">
        <v>59.513044000000001</v>
      </c>
      <c r="D32">
        <v>278.37073400000003</v>
      </c>
      <c r="E32">
        <v>2.930072</v>
      </c>
      <c r="F32">
        <v>11.965464000000001</v>
      </c>
      <c r="G32">
        <v>21.019798999999999</v>
      </c>
      <c r="H32">
        <f>90-Table5[[#This Row],[Topocentric zenith angle]]</f>
        <v>30.486955999999999</v>
      </c>
      <c r="I32">
        <f>360-Table5[[#This Row],[Top. azimuth angle (westward from S)]]</f>
        <v>81.629265999999973</v>
      </c>
      <c r="J32">
        <f>Table5[[#This Row],[Time (H:MM:SS)]]*(24)*(100/24)</f>
        <v>31.250000000000004</v>
      </c>
    </row>
    <row r="33" spans="1:10">
      <c r="A33" s="4">
        <v>43836</v>
      </c>
      <c r="B33" s="5">
        <v>0.32291666666666669</v>
      </c>
      <c r="C33">
        <v>57.6663</v>
      </c>
      <c r="D33">
        <v>281.81807800000001</v>
      </c>
      <c r="E33">
        <v>2.930072</v>
      </c>
      <c r="F33">
        <v>11.965464000000001</v>
      </c>
      <c r="G33">
        <v>21.019798999999999</v>
      </c>
      <c r="H33">
        <f>90-Table5[[#This Row],[Topocentric zenith angle]]</f>
        <v>32.3337</v>
      </c>
      <c r="I33">
        <f>360-Table5[[#This Row],[Top. azimuth angle (westward from S)]]</f>
        <v>78.181921999999986</v>
      </c>
      <c r="J33">
        <f>Table5[[#This Row],[Time (H:MM:SS)]]*(24)*(100/24)</f>
        <v>32.291666666666671</v>
      </c>
    </row>
    <row r="34" spans="1:10">
      <c r="A34" s="4">
        <v>43836</v>
      </c>
      <c r="B34" s="5">
        <v>0.33333333333333331</v>
      </c>
      <c r="C34">
        <v>55.842976999999998</v>
      </c>
      <c r="D34">
        <v>285.35344300000003</v>
      </c>
      <c r="E34">
        <v>2.930072</v>
      </c>
      <c r="F34">
        <v>11.965464000000001</v>
      </c>
      <c r="G34">
        <v>21.019798999999999</v>
      </c>
      <c r="H34">
        <f>90-Table5[[#This Row],[Topocentric zenith angle]]</f>
        <v>34.157023000000002</v>
      </c>
      <c r="I34">
        <f>360-Table5[[#This Row],[Top. azimuth angle (westward from S)]]</f>
        <v>74.646556999999973</v>
      </c>
      <c r="J34">
        <f>Table5[[#This Row],[Time (H:MM:SS)]]*(24)*(100/24)</f>
        <v>33.333333333333336</v>
      </c>
    </row>
    <row r="35" spans="1:10">
      <c r="A35" s="4">
        <v>43836</v>
      </c>
      <c r="B35" s="5">
        <v>0.34375</v>
      </c>
      <c r="C35">
        <v>54.050736000000001</v>
      </c>
      <c r="D35">
        <v>288.98844500000001</v>
      </c>
      <c r="E35">
        <v>2.930072</v>
      </c>
      <c r="F35">
        <v>11.965464000000001</v>
      </c>
      <c r="G35">
        <v>21.019798999999999</v>
      </c>
      <c r="H35">
        <f>90-Table5[[#This Row],[Topocentric zenith angle]]</f>
        <v>35.949263999999999</v>
      </c>
      <c r="I35">
        <f>360-Table5[[#This Row],[Top. azimuth angle (westward from S)]]</f>
        <v>71.011554999999987</v>
      </c>
      <c r="J35">
        <f>Table5[[#This Row],[Time (H:MM:SS)]]*(24)*(100/24)</f>
        <v>34.375</v>
      </c>
    </row>
    <row r="36" spans="1:10">
      <c r="A36" s="4">
        <v>43836</v>
      </c>
      <c r="B36" s="5">
        <v>0.35416666666666669</v>
      </c>
      <c r="C36">
        <v>52.297812999999998</v>
      </c>
      <c r="D36">
        <v>292.73505699999998</v>
      </c>
      <c r="E36">
        <v>2.930072</v>
      </c>
      <c r="F36">
        <v>11.965464000000001</v>
      </c>
      <c r="G36">
        <v>21.019798999999999</v>
      </c>
      <c r="H36">
        <f>90-Table5[[#This Row],[Topocentric zenith angle]]</f>
        <v>37.702187000000002</v>
      </c>
      <c r="I36">
        <f>360-Table5[[#This Row],[Top. azimuth angle (westward from S)]]</f>
        <v>67.264943000000017</v>
      </c>
      <c r="J36">
        <f>Table5[[#This Row],[Time (H:MM:SS)]]*(24)*(100/24)</f>
        <v>35.416666666666671</v>
      </c>
    </row>
    <row r="37" spans="1:10">
      <c r="A37" s="4">
        <v>43836</v>
      </c>
      <c r="B37" s="5">
        <v>0.36458333333333331</v>
      </c>
      <c r="C37">
        <v>50.593072999999997</v>
      </c>
      <c r="D37">
        <v>296.60541999999998</v>
      </c>
      <c r="E37">
        <v>2.930072</v>
      </c>
      <c r="F37">
        <v>11.965464000000001</v>
      </c>
      <c r="G37">
        <v>21.019798999999999</v>
      </c>
      <c r="H37">
        <f>90-Table5[[#This Row],[Topocentric zenith angle]]</f>
        <v>39.406927000000003</v>
      </c>
      <c r="I37">
        <f>360-Table5[[#This Row],[Top. azimuth angle (westward from S)]]</f>
        <v>63.394580000000019</v>
      </c>
      <c r="J37">
        <f>Table5[[#This Row],[Time (H:MM:SS)]]*(24)*(100/24)</f>
        <v>36.458333333333336</v>
      </c>
    </row>
    <row r="38" spans="1:10">
      <c r="A38" s="4">
        <v>43836</v>
      </c>
      <c r="B38" s="5">
        <v>0.375</v>
      </c>
      <c r="C38">
        <v>48.946061999999998</v>
      </c>
      <c r="D38">
        <v>300.61155300000001</v>
      </c>
      <c r="E38">
        <v>2.930072</v>
      </c>
      <c r="F38">
        <v>11.965464000000001</v>
      </c>
      <c r="G38">
        <v>21.019798999999999</v>
      </c>
      <c r="H38">
        <f>90-Table5[[#This Row],[Topocentric zenith angle]]</f>
        <v>41.053938000000002</v>
      </c>
      <c r="I38">
        <f>360-Table5[[#This Row],[Top. azimuth angle (westward from S)]]</f>
        <v>59.388446999999985</v>
      </c>
      <c r="J38">
        <f>Table5[[#This Row],[Time (H:MM:SS)]]*(24)*(100/24)</f>
        <v>37.5</v>
      </c>
    </row>
    <row r="39" spans="1:10">
      <c r="A39" s="4">
        <v>43836</v>
      </c>
      <c r="B39" s="5">
        <v>0.38541666666666669</v>
      </c>
      <c r="C39">
        <v>47.367046999999999</v>
      </c>
      <c r="D39">
        <v>304.76495699999998</v>
      </c>
      <c r="E39">
        <v>2.930072</v>
      </c>
      <c r="F39">
        <v>11.965464000000001</v>
      </c>
      <c r="G39">
        <v>21.019798999999999</v>
      </c>
      <c r="H39">
        <f>90-Table5[[#This Row],[Topocentric zenith angle]]</f>
        <v>42.632953000000001</v>
      </c>
      <c r="I39">
        <f>360-Table5[[#This Row],[Top. azimuth angle (westward from S)]]</f>
        <v>55.235043000000019</v>
      </c>
      <c r="J39">
        <f>Table5[[#This Row],[Time (H:MM:SS)]]*(24)*(100/24)</f>
        <v>38.541666666666671</v>
      </c>
    </row>
    <row r="40" spans="1:10">
      <c r="A40" s="4">
        <v>43836</v>
      </c>
      <c r="B40" s="5">
        <v>0.39583333333333331</v>
      </c>
      <c r="C40">
        <v>45.867010999999998</v>
      </c>
      <c r="D40">
        <v>309.07607400000001</v>
      </c>
      <c r="E40">
        <v>2.930072</v>
      </c>
      <c r="F40">
        <v>11.965464000000001</v>
      </c>
      <c r="G40">
        <v>21.019798999999999</v>
      </c>
      <c r="H40">
        <f>90-Table5[[#This Row],[Topocentric zenith angle]]</f>
        <v>44.132989000000002</v>
      </c>
      <c r="I40">
        <f>360-Table5[[#This Row],[Top. azimuth angle (westward from S)]]</f>
        <v>50.923925999999994</v>
      </c>
      <c r="J40">
        <f>Table5[[#This Row],[Time (H:MM:SS)]]*(24)*(100/24)</f>
        <v>39.583333333333336</v>
      </c>
    </row>
    <row r="41" spans="1:10">
      <c r="A41" s="4">
        <v>43836</v>
      </c>
      <c r="B41" s="5">
        <v>0.40625</v>
      </c>
      <c r="C41">
        <v>44.457621000000003</v>
      </c>
      <c r="D41">
        <v>313.55360999999999</v>
      </c>
      <c r="E41">
        <v>2.930072</v>
      </c>
      <c r="F41">
        <v>11.965464000000001</v>
      </c>
      <c r="G41">
        <v>21.019798999999999</v>
      </c>
      <c r="H41">
        <f>90-Table5[[#This Row],[Topocentric zenith angle]]</f>
        <v>45.542378999999997</v>
      </c>
      <c r="I41">
        <f>360-Table5[[#This Row],[Top. azimuth angle (westward from S)]]</f>
        <v>46.446390000000008</v>
      </c>
      <c r="J41">
        <f>Table5[[#This Row],[Time (H:MM:SS)]]*(24)*(100/24)</f>
        <v>40.625</v>
      </c>
    </row>
    <row r="42" spans="1:10">
      <c r="A42" s="4">
        <v>43836</v>
      </c>
      <c r="B42" s="5">
        <v>0.41666666666666669</v>
      </c>
      <c r="C42">
        <v>43.151131999999997</v>
      </c>
      <c r="D42">
        <v>318.20368500000001</v>
      </c>
      <c r="E42">
        <v>2.930072</v>
      </c>
      <c r="F42">
        <v>11.965464000000001</v>
      </c>
      <c r="G42">
        <v>21.019798999999999</v>
      </c>
      <c r="H42">
        <f>90-Table5[[#This Row],[Topocentric zenith angle]]</f>
        <v>46.848868000000003</v>
      </c>
      <c r="I42">
        <f>360-Table5[[#This Row],[Top. azimuth angle (westward from S)]]</f>
        <v>41.796314999999993</v>
      </c>
      <c r="J42">
        <f>Table5[[#This Row],[Time (H:MM:SS)]]*(24)*(100/24)</f>
        <v>41.666666666666671</v>
      </c>
    </row>
    <row r="43" spans="1:10">
      <c r="A43" s="4">
        <v>43836</v>
      </c>
      <c r="B43" s="5">
        <v>0.42708333333333331</v>
      </c>
      <c r="C43">
        <v>41.960213000000003</v>
      </c>
      <c r="D43">
        <v>323.02888300000001</v>
      </c>
      <c r="E43">
        <v>2.930072</v>
      </c>
      <c r="F43">
        <v>11.965464000000001</v>
      </c>
      <c r="G43">
        <v>21.019798999999999</v>
      </c>
      <c r="H43">
        <f>90-Table5[[#This Row],[Topocentric zenith angle]]</f>
        <v>48.039786999999997</v>
      </c>
      <c r="I43">
        <f>360-Table5[[#This Row],[Top. azimuth angle (westward from S)]]</f>
        <v>36.971116999999992</v>
      </c>
      <c r="J43">
        <f>Table5[[#This Row],[Time (H:MM:SS)]]*(24)*(100/24)</f>
        <v>42.708333333333336</v>
      </c>
    </row>
    <row r="44" spans="1:10">
      <c r="A44" s="4">
        <v>43836</v>
      </c>
      <c r="B44" s="5">
        <v>0.4375</v>
      </c>
      <c r="C44">
        <v>40.897689999999997</v>
      </c>
      <c r="D44">
        <v>328.02721700000001</v>
      </c>
      <c r="E44">
        <v>2.930072</v>
      </c>
      <c r="F44">
        <v>11.965464000000001</v>
      </c>
      <c r="G44">
        <v>21.019798999999999</v>
      </c>
      <c r="H44">
        <f>90-Table5[[#This Row],[Topocentric zenith angle]]</f>
        <v>49.102310000000003</v>
      </c>
      <c r="I44">
        <f>360-Table5[[#This Row],[Top. azimuth angle (westward from S)]]</f>
        <v>31.972782999999993</v>
      </c>
      <c r="J44">
        <f>Table5[[#This Row],[Time (H:MM:SS)]]*(24)*(100/24)</f>
        <v>43.75</v>
      </c>
    </row>
    <row r="45" spans="1:10">
      <c r="A45" s="4">
        <v>43836</v>
      </c>
      <c r="B45" s="5">
        <v>0.44791666666666669</v>
      </c>
      <c r="C45">
        <v>39.976191</v>
      </c>
      <c r="D45">
        <v>333.191149</v>
      </c>
      <c r="E45">
        <v>2.930072</v>
      </c>
      <c r="F45">
        <v>11.965464000000001</v>
      </c>
      <c r="G45">
        <v>21.019798999999999</v>
      </c>
      <c r="H45">
        <f>90-Table5[[#This Row],[Topocentric zenith angle]]</f>
        <v>50.023809</v>
      </c>
      <c r="I45">
        <f>360-Table5[[#This Row],[Top. azimuth angle (westward from S)]]</f>
        <v>26.808851000000004</v>
      </c>
      <c r="J45">
        <f>Table5[[#This Row],[Time (H:MM:SS)]]*(24)*(100/24)</f>
        <v>44.791666666666671</v>
      </c>
    </row>
    <row r="46" spans="1:10">
      <c r="A46" s="4">
        <v>43836</v>
      </c>
      <c r="B46" s="5">
        <v>0.45833333333333331</v>
      </c>
      <c r="C46">
        <v>39.207693999999996</v>
      </c>
      <c r="D46">
        <v>338.50681200000002</v>
      </c>
      <c r="E46">
        <v>2.930072</v>
      </c>
      <c r="F46">
        <v>11.965464000000001</v>
      </c>
      <c r="G46">
        <v>21.019798999999999</v>
      </c>
      <c r="H46">
        <f>90-Table5[[#This Row],[Topocentric zenith angle]]</f>
        <v>50.792306000000004</v>
      </c>
      <c r="I46">
        <f>360-Table5[[#This Row],[Top. azimuth angle (westward from S)]]</f>
        <v>21.493187999999975</v>
      </c>
      <c r="J46">
        <f>Table5[[#This Row],[Time (H:MM:SS)]]*(24)*(100/24)</f>
        <v>45.833333333333336</v>
      </c>
    </row>
    <row r="47" spans="1:10">
      <c r="A47" s="4">
        <v>43836</v>
      </c>
      <c r="B47" s="5">
        <v>0.46875</v>
      </c>
      <c r="C47">
        <v>38.603003000000001</v>
      </c>
      <c r="D47">
        <v>343.95360199999999</v>
      </c>
      <c r="E47">
        <v>2.930072</v>
      </c>
      <c r="F47">
        <v>11.965464000000001</v>
      </c>
      <c r="G47">
        <v>21.019798999999999</v>
      </c>
      <c r="H47">
        <f>90-Table5[[#This Row],[Topocentric zenith angle]]</f>
        <v>51.396996999999999</v>
      </c>
      <c r="I47">
        <f>360-Table5[[#This Row],[Top. azimuth angle (westward from S)]]</f>
        <v>16.046398000000011</v>
      </c>
      <c r="J47">
        <f>Table5[[#This Row],[Time (H:MM:SS)]]*(24)*(100/24)</f>
        <v>46.875</v>
      </c>
    </row>
    <row r="48" spans="1:10">
      <c r="A48" s="4">
        <v>43836</v>
      </c>
      <c r="B48" s="5">
        <v>0.47916666666666669</v>
      </c>
      <c r="C48">
        <v>38.171194</v>
      </c>
      <c r="D48">
        <v>349.50434100000001</v>
      </c>
      <c r="E48">
        <v>2.930072</v>
      </c>
      <c r="F48">
        <v>11.965464000000001</v>
      </c>
      <c r="G48">
        <v>21.019798999999999</v>
      </c>
      <c r="H48">
        <f>90-Table5[[#This Row],[Topocentric zenith angle]]</f>
        <v>51.828806</v>
      </c>
      <c r="I48">
        <f>360-Table5[[#This Row],[Top. azimuth angle (westward from S)]]</f>
        <v>10.495658999999989</v>
      </c>
      <c r="J48">
        <f>Table5[[#This Row],[Time (H:MM:SS)]]*(24)*(100/24)</f>
        <v>47.916666666666671</v>
      </c>
    </row>
    <row r="49" spans="1:10">
      <c r="A49" s="4">
        <v>43836</v>
      </c>
      <c r="B49" s="5">
        <v>0.48958333333333331</v>
      </c>
      <c r="C49">
        <v>37.919079000000004</v>
      </c>
      <c r="D49">
        <v>355.12612799999999</v>
      </c>
      <c r="E49">
        <v>2.930072</v>
      </c>
      <c r="F49">
        <v>11.965464000000001</v>
      </c>
      <c r="G49">
        <v>21.019798999999999</v>
      </c>
      <c r="H49">
        <f>90-Table5[[#This Row],[Topocentric zenith angle]]</f>
        <v>52.080920999999996</v>
      </c>
      <c r="I49">
        <f>360-Table5[[#This Row],[Top. azimuth angle (westward from S)]]</f>
        <v>4.8738720000000058</v>
      </c>
      <c r="J49">
        <f>Table5[[#This Row],[Time (H:MM:SS)]]*(24)*(100/24)</f>
        <v>48.958333333333336</v>
      </c>
    </row>
    <row r="50" spans="1:10">
      <c r="A50" s="4">
        <v>43836</v>
      </c>
      <c r="B50" s="5">
        <v>0.5</v>
      </c>
      <c r="C50">
        <v>37.850768000000002</v>
      </c>
      <c r="D50">
        <v>0.78186999999999995</v>
      </c>
      <c r="E50">
        <v>2.930072</v>
      </c>
      <c r="F50">
        <v>11.965464000000001</v>
      </c>
      <c r="G50">
        <v>21.019798999999999</v>
      </c>
      <c r="H50">
        <f>90-Table5[[#This Row],[Topocentric zenith angle]]</f>
        <v>52.149231999999998</v>
      </c>
      <c r="I50">
        <f>-1*Table5[[#This Row],[Top. azimuth angle (westward from S)]]</f>
        <v>-0.78186999999999995</v>
      </c>
      <c r="J50">
        <f>Table5[[#This Row],[Time (H:MM:SS)]]*(24)*(100/24)</f>
        <v>50</v>
      </c>
    </row>
    <row r="51" spans="1:10">
      <c r="A51" s="4">
        <v>43836</v>
      </c>
      <c r="B51" s="5">
        <v>0.51041666666666663</v>
      </c>
      <c r="C51">
        <v>37.967382000000001</v>
      </c>
      <c r="D51">
        <v>6.4324019999999997</v>
      </c>
      <c r="E51">
        <v>2.930072</v>
      </c>
      <c r="F51">
        <v>11.965464000000001</v>
      </c>
      <c r="G51">
        <v>21.019798999999999</v>
      </c>
      <c r="H51">
        <f>90-Table5[[#This Row],[Topocentric zenith angle]]</f>
        <v>52.032617999999999</v>
      </c>
      <c r="I51">
        <f>-1*Table5[[#This Row],[Top. azimuth angle (westward from S)]]</f>
        <v>-6.4324019999999997</v>
      </c>
      <c r="J51">
        <f>Table5[[#This Row],[Time (H:MM:SS)]]*(24)*(100/24)</f>
        <v>51.041666666666671</v>
      </c>
    </row>
    <row r="52" spans="1:10">
      <c r="A52" s="4">
        <v>43836</v>
      </c>
      <c r="B52" s="5">
        <v>0.52083333333333337</v>
      </c>
      <c r="C52">
        <v>38.266979999999997</v>
      </c>
      <c r="D52">
        <v>12.038878</v>
      </c>
      <c r="E52">
        <v>2.930072</v>
      </c>
      <c r="F52">
        <v>11.965464000000001</v>
      </c>
      <c r="G52">
        <v>21.019798999999999</v>
      </c>
      <c r="H52">
        <f>90-Table5[[#This Row],[Topocentric zenith angle]]</f>
        <v>51.733020000000003</v>
      </c>
      <c r="I52">
        <f>-1*Table5[[#This Row],[Top. azimuth angle (westward from S)]]</f>
        <v>-12.038878</v>
      </c>
      <c r="J52">
        <f>Table5[[#This Row],[Time (H:MM:SS)]]*(24)*(100/24)</f>
        <v>52.083333333333336</v>
      </c>
    </row>
    <row r="53" spans="1:10">
      <c r="A53" s="4">
        <v>43836</v>
      </c>
      <c r="B53" s="5">
        <v>0.53125</v>
      </c>
      <c r="C53">
        <v>38.744689999999999</v>
      </c>
      <c r="D53">
        <v>17.565132999999999</v>
      </c>
      <c r="E53">
        <v>2.930072</v>
      </c>
      <c r="F53">
        <v>11.965464000000001</v>
      </c>
      <c r="G53">
        <v>21.019798999999999</v>
      </c>
      <c r="H53">
        <f>90-Table5[[#This Row],[Topocentric zenith angle]]</f>
        <v>51.255310000000001</v>
      </c>
      <c r="I53">
        <f>-1*Table5[[#This Row],[Top. azimuth angle (westward from S)]]</f>
        <v>-17.565132999999999</v>
      </c>
      <c r="J53">
        <f>Table5[[#This Row],[Time (H:MM:SS)]]*(24)*(100/24)</f>
        <v>53.125000000000007</v>
      </c>
    </row>
    <row r="54" spans="1:10">
      <c r="A54" s="4">
        <v>43836</v>
      </c>
      <c r="B54" s="5">
        <v>0.54166666666666663</v>
      </c>
      <c r="C54">
        <v>39.393040999999997</v>
      </c>
      <c r="D54">
        <v>22.979659000000002</v>
      </c>
      <c r="E54">
        <v>2.930072</v>
      </c>
      <c r="F54">
        <v>11.965464000000001</v>
      </c>
      <c r="G54">
        <v>21.019798999999999</v>
      </c>
      <c r="H54">
        <f>90-Table5[[#This Row],[Topocentric zenith angle]]</f>
        <v>50.606959000000003</v>
      </c>
      <c r="I54">
        <f>-1*Table5[[#This Row],[Top. azimuth angle (westward from S)]]</f>
        <v>-22.979659000000002</v>
      </c>
      <c r="J54">
        <f>Table5[[#This Row],[Time (H:MM:SS)]]*(24)*(100/24)</f>
        <v>54.166666666666671</v>
      </c>
    </row>
    <row r="55" spans="1:10">
      <c r="A55" s="4">
        <v>43836</v>
      </c>
      <c r="B55" s="5">
        <v>0.55208333333333337</v>
      </c>
      <c r="C55">
        <v>40.202435000000001</v>
      </c>
      <c r="D55">
        <v>28.256969999999999</v>
      </c>
      <c r="E55">
        <v>2.930072</v>
      </c>
      <c r="F55">
        <v>11.965464000000001</v>
      </c>
      <c r="G55">
        <v>21.019798999999999</v>
      </c>
      <c r="H55">
        <f>90-Table5[[#This Row],[Topocentric zenith angle]]</f>
        <v>49.797564999999999</v>
      </c>
      <c r="I55">
        <f>-1*Table5[[#This Row],[Top. azimuth angle (westward from S)]]</f>
        <v>-28.256969999999999</v>
      </c>
      <c r="J55">
        <f>Table5[[#This Row],[Time (H:MM:SS)]]*(24)*(100/24)</f>
        <v>55.208333333333336</v>
      </c>
    </row>
    <row r="56" spans="1:10">
      <c r="A56" s="4">
        <v>43836</v>
      </c>
      <c r="B56" s="5">
        <v>0.5625</v>
      </c>
      <c r="C56">
        <v>41.161693</v>
      </c>
      <c r="D56">
        <v>33.378259</v>
      </c>
      <c r="E56">
        <v>2.930072</v>
      </c>
      <c r="F56">
        <v>11.965464000000001</v>
      </c>
      <c r="G56">
        <v>21.019798999999999</v>
      </c>
      <c r="H56">
        <f>90-Table5[[#This Row],[Topocentric zenith angle]]</f>
        <v>48.838307</v>
      </c>
      <c r="I56">
        <f>-1*Table5[[#This Row],[Top. azimuth angle (westward from S)]]</f>
        <v>-33.378259</v>
      </c>
      <c r="J56">
        <f>Table5[[#This Row],[Time (H:MM:SS)]]*(24)*(100/24)</f>
        <v>56.250000000000007</v>
      </c>
    </row>
    <row r="57" spans="1:10">
      <c r="A57" s="4">
        <v>43836</v>
      </c>
      <c r="B57" s="5">
        <v>0.57291666666666663</v>
      </c>
      <c r="C57">
        <v>42.258609</v>
      </c>
      <c r="D57">
        <v>38.331394000000003</v>
      </c>
      <c r="E57">
        <v>2.930072</v>
      </c>
      <c r="F57">
        <v>11.965464000000001</v>
      </c>
      <c r="G57">
        <v>21.019798999999999</v>
      </c>
      <c r="H57">
        <f>90-Table5[[#This Row],[Topocentric zenith angle]]</f>
        <v>47.741391</v>
      </c>
      <c r="I57">
        <f>-1*Table5[[#This Row],[Top. azimuth angle (westward from S)]]</f>
        <v>-38.331394000000003</v>
      </c>
      <c r="J57">
        <f>Table5[[#This Row],[Time (H:MM:SS)]]*(24)*(100/24)</f>
        <v>57.291666666666671</v>
      </c>
    </row>
    <row r="58" spans="1:10">
      <c r="A58" s="4">
        <v>43836</v>
      </c>
      <c r="B58" s="5">
        <v>0.58333333333333337</v>
      </c>
      <c r="C58">
        <v>43.480452999999997</v>
      </c>
      <c r="D58">
        <v>43.110396999999999</v>
      </c>
      <c r="E58">
        <v>2.930072</v>
      </c>
      <c r="F58">
        <v>11.965464000000001</v>
      </c>
      <c r="G58">
        <v>21.019798999999999</v>
      </c>
      <c r="H58">
        <f>90-Table5[[#This Row],[Topocentric zenith angle]]</f>
        <v>46.519547000000003</v>
      </c>
      <c r="I58">
        <f>-1*Table5[[#This Row],[Top. azimuth angle (westward from S)]]</f>
        <v>-43.110396999999999</v>
      </c>
      <c r="J58">
        <f>Table5[[#This Row],[Time (H:MM:SS)]]*(24)*(100/24)</f>
        <v>58.333333333333336</v>
      </c>
    </row>
    <row r="59" spans="1:10">
      <c r="A59" s="4">
        <v>43836</v>
      </c>
      <c r="B59" s="5">
        <v>0.59375</v>
      </c>
      <c r="C59">
        <v>44.814405000000001</v>
      </c>
      <c r="D59">
        <v>47.714593999999998</v>
      </c>
      <c r="E59">
        <v>2.930072</v>
      </c>
      <c r="F59">
        <v>11.965464000000001</v>
      </c>
      <c r="G59">
        <v>21.019798999999999</v>
      </c>
      <c r="H59">
        <f>90-Table5[[#This Row],[Topocentric zenith angle]]</f>
        <v>45.185594999999999</v>
      </c>
      <c r="I59">
        <f>-1*Table5[[#This Row],[Top. azimuth angle (westward from S)]]</f>
        <v>-47.714593999999998</v>
      </c>
      <c r="J59">
        <f>Table5[[#This Row],[Time (H:MM:SS)]]*(24)*(100/24)</f>
        <v>59.375000000000007</v>
      </c>
    </row>
    <row r="60" spans="1:10">
      <c r="A60" s="4">
        <v>43836</v>
      </c>
      <c r="B60" s="5">
        <v>0.60416666666666663</v>
      </c>
      <c r="C60">
        <v>46.247875999999998</v>
      </c>
      <c r="D60">
        <v>52.147601999999999</v>
      </c>
      <c r="E60">
        <v>2.930072</v>
      </c>
      <c r="F60">
        <v>11.965464000000001</v>
      </c>
      <c r="G60">
        <v>21.019798999999999</v>
      </c>
      <c r="H60">
        <f>90-Table5[[#This Row],[Topocentric zenith angle]]</f>
        <v>43.752124000000002</v>
      </c>
      <c r="I60">
        <f>-1*Table5[[#This Row],[Top. azimuth angle (westward from S)]]</f>
        <v>-52.147601999999999</v>
      </c>
      <c r="J60">
        <f>Table5[[#This Row],[Time (H:MM:SS)]]*(24)*(100/24)</f>
        <v>60.416666666666671</v>
      </c>
    </row>
    <row r="61" spans="1:10">
      <c r="A61" s="4">
        <v>43836</v>
      </c>
      <c r="B61" s="5">
        <v>0.61458333333333337</v>
      </c>
      <c r="C61">
        <v>47.768749999999997</v>
      </c>
      <c r="D61">
        <v>56.416317999999997</v>
      </c>
      <c r="E61">
        <v>2.930072</v>
      </c>
      <c r="F61">
        <v>11.965464000000001</v>
      </c>
      <c r="G61">
        <v>21.019798999999999</v>
      </c>
      <c r="H61">
        <f>90-Table5[[#This Row],[Topocentric zenith angle]]</f>
        <v>42.231250000000003</v>
      </c>
      <c r="I61">
        <f>-1*Table5[[#This Row],[Top. azimuth angle (westward from S)]]</f>
        <v>-56.416317999999997</v>
      </c>
      <c r="J61">
        <f>Table5[[#This Row],[Time (H:MM:SS)]]*(24)*(100/24)</f>
        <v>61.458333333333336</v>
      </c>
    </row>
    <row r="62" spans="1:10">
      <c r="A62" s="4">
        <v>43836</v>
      </c>
      <c r="B62" s="5">
        <v>0.625</v>
      </c>
      <c r="C62">
        <v>49.365529000000002</v>
      </c>
      <c r="D62">
        <v>60.529980000000002</v>
      </c>
      <c r="E62">
        <v>2.930072</v>
      </c>
      <c r="F62">
        <v>11.965464000000001</v>
      </c>
      <c r="G62">
        <v>21.019798999999999</v>
      </c>
      <c r="H62">
        <f>90-Table5[[#This Row],[Topocentric zenith angle]]</f>
        <v>40.634470999999998</v>
      </c>
      <c r="I62">
        <f>-1*Table5[[#This Row],[Top. azimuth angle (westward from S)]]</f>
        <v>-60.529980000000002</v>
      </c>
      <c r="J62">
        <f>Table5[[#This Row],[Time (H:MM:SS)]]*(24)*(100/24)</f>
        <v>62.500000000000007</v>
      </c>
    </row>
    <row r="63" spans="1:10">
      <c r="A63" s="4">
        <v>43836</v>
      </c>
      <c r="B63" s="5">
        <v>0.63541666666666663</v>
      </c>
      <c r="C63">
        <v>51.027413000000003</v>
      </c>
      <c r="D63">
        <v>64.499370999999996</v>
      </c>
      <c r="E63">
        <v>2.930072</v>
      </c>
      <c r="F63">
        <v>11.965464000000001</v>
      </c>
      <c r="G63">
        <v>21.019798999999999</v>
      </c>
      <c r="H63">
        <f>90-Table5[[#This Row],[Topocentric zenith angle]]</f>
        <v>38.972586999999997</v>
      </c>
      <c r="I63">
        <f>-1*Table5[[#This Row],[Top. azimuth angle (westward from S)]]</f>
        <v>-64.499370999999996</v>
      </c>
      <c r="J63">
        <f>Table5[[#This Row],[Time (H:MM:SS)]]*(24)*(100/24)</f>
        <v>63.541666666666671</v>
      </c>
    </row>
    <row r="64" spans="1:10">
      <c r="A64" s="4">
        <v>43836</v>
      </c>
      <c r="B64" s="5">
        <v>0.64583333333333337</v>
      </c>
      <c r="C64">
        <v>52.744323999999999</v>
      </c>
      <c r="D64">
        <v>68.336174999999997</v>
      </c>
      <c r="E64">
        <v>2.930072</v>
      </c>
      <c r="F64">
        <v>11.965464000000001</v>
      </c>
      <c r="G64">
        <v>21.019798999999999</v>
      </c>
      <c r="H64">
        <f>90-Table5[[#This Row],[Topocentric zenith angle]]</f>
        <v>37.255676000000001</v>
      </c>
      <c r="I64">
        <f>-1*Table5[[#This Row],[Top. azimuth angle (westward from S)]]</f>
        <v>-68.336174999999997</v>
      </c>
      <c r="J64">
        <f>Table5[[#This Row],[Time (H:MM:SS)]]*(24)*(100/24)</f>
        <v>64.583333333333343</v>
      </c>
    </row>
    <row r="65" spans="1:10">
      <c r="A65" s="4">
        <v>43836</v>
      </c>
      <c r="B65" s="5">
        <v>0.65625</v>
      </c>
      <c r="C65">
        <v>54.506895</v>
      </c>
      <c r="D65">
        <v>72.052474000000004</v>
      </c>
      <c r="E65">
        <v>2.930072</v>
      </c>
      <c r="F65">
        <v>11.965464000000001</v>
      </c>
      <c r="G65">
        <v>21.019798999999999</v>
      </c>
      <c r="H65">
        <f>90-Table5[[#This Row],[Topocentric zenith angle]]</f>
        <v>35.493105</v>
      </c>
      <c r="I65">
        <f>-1*Table5[[#This Row],[Top. azimuth angle (westward from S)]]</f>
        <v>-72.052474000000004</v>
      </c>
      <c r="J65">
        <f>Table5[[#This Row],[Time (H:MM:SS)]]*(24)*(100/24)</f>
        <v>65.625</v>
      </c>
    </row>
    <row r="66" spans="1:10">
      <c r="A66" s="4">
        <v>43836</v>
      </c>
      <c r="B66" s="5">
        <v>0.66666666666666663</v>
      </c>
      <c r="C66">
        <v>56.306431000000003</v>
      </c>
      <c r="D66">
        <v>75.660383999999993</v>
      </c>
      <c r="E66">
        <v>2.930072</v>
      </c>
      <c r="F66">
        <v>11.965464000000001</v>
      </c>
      <c r="G66">
        <v>21.019798999999999</v>
      </c>
      <c r="H66">
        <f>90-Table5[[#This Row],[Topocentric zenith angle]]</f>
        <v>33.693568999999997</v>
      </c>
      <c r="I66">
        <f>-1*Table5[[#This Row],[Top. azimuth angle (westward from S)]]</f>
        <v>-75.660383999999993</v>
      </c>
      <c r="J66">
        <f>Table5[[#This Row],[Time (H:MM:SS)]]*(24)*(100/24)</f>
        <v>66.666666666666671</v>
      </c>
    </row>
    <row r="67" spans="1:10">
      <c r="A67" s="4">
        <v>43836</v>
      </c>
      <c r="B67" s="5">
        <v>0.67708333333333337</v>
      </c>
      <c r="C67">
        <v>58.13485</v>
      </c>
      <c r="D67">
        <v>79.171796999999998</v>
      </c>
      <c r="E67">
        <v>2.930072</v>
      </c>
      <c r="F67">
        <v>11.965464000000001</v>
      </c>
      <c r="G67">
        <v>21.019798999999999</v>
      </c>
      <c r="H67">
        <f>90-Table5[[#This Row],[Topocentric zenith angle]]</f>
        <v>31.86515</v>
      </c>
      <c r="I67">
        <f>-1*Table5[[#This Row],[Top. azimuth angle (westward from S)]]</f>
        <v>-79.171796999999998</v>
      </c>
      <c r="J67">
        <f>Table5[[#This Row],[Time (H:MM:SS)]]*(24)*(100/24)</f>
        <v>67.708333333333343</v>
      </c>
    </row>
    <row r="68" spans="1:10">
      <c r="A68" s="4">
        <v>43836</v>
      </c>
      <c r="B68" s="5">
        <v>0.6875</v>
      </c>
      <c r="C68">
        <v>59.984627000000003</v>
      </c>
      <c r="D68">
        <v>82.598207000000002</v>
      </c>
      <c r="E68">
        <v>2.930072</v>
      </c>
      <c r="F68">
        <v>11.965464000000001</v>
      </c>
      <c r="G68">
        <v>21.019798999999999</v>
      </c>
      <c r="H68">
        <f>90-Table5[[#This Row],[Topocentric zenith angle]]</f>
        <v>30.015372999999997</v>
      </c>
      <c r="I68">
        <f>-1*Table5[[#This Row],[Top. azimuth angle (westward from S)]]</f>
        <v>-82.598207000000002</v>
      </c>
      <c r="J68">
        <f>Table5[[#This Row],[Time (H:MM:SS)]]*(24)*(100/24)</f>
        <v>68.75</v>
      </c>
    </row>
    <row r="69" spans="1:10">
      <c r="A69" s="4">
        <v>43836</v>
      </c>
      <c r="B69" s="5">
        <v>0.69791666666666663</v>
      </c>
      <c r="C69">
        <v>61.848720999999998</v>
      </c>
      <c r="D69">
        <v>85.950603999999998</v>
      </c>
      <c r="E69">
        <v>2.930072</v>
      </c>
      <c r="F69">
        <v>11.965464000000001</v>
      </c>
      <c r="G69">
        <v>21.019798999999999</v>
      </c>
      <c r="H69">
        <f>90-Table5[[#This Row],[Topocentric zenith angle]]</f>
        <v>28.151279000000002</v>
      </c>
      <c r="I69">
        <f>-1*Table5[[#This Row],[Top. azimuth angle (westward from S)]]</f>
        <v>-85.950603999999998</v>
      </c>
      <c r="J69">
        <f>Table5[[#This Row],[Time (H:MM:SS)]]*(24)*(100/24)</f>
        <v>69.791666666666671</v>
      </c>
    </row>
    <row r="70" spans="1:10">
      <c r="A70" s="4">
        <v>43836</v>
      </c>
      <c r="B70" s="5">
        <v>0.70833333333333337</v>
      </c>
      <c r="C70">
        <v>63.720514999999999</v>
      </c>
      <c r="D70">
        <v>89.239412999999999</v>
      </c>
      <c r="E70">
        <v>2.930072</v>
      </c>
      <c r="F70">
        <v>11.965464000000001</v>
      </c>
      <c r="G70">
        <v>21.019798999999999</v>
      </c>
      <c r="H70">
        <f>90-Table5[[#This Row],[Topocentric zenith angle]]</f>
        <v>26.279485000000001</v>
      </c>
      <c r="I70">
        <f>-1*Table5[[#This Row],[Top. azimuth angle (westward from S)]]</f>
        <v>-89.239412999999999</v>
      </c>
      <c r="J70">
        <f>Table5[[#This Row],[Time (H:MM:SS)]]*(24)*(100/24)</f>
        <v>70.833333333333343</v>
      </c>
    </row>
    <row r="71" spans="1:10">
      <c r="A71" s="4">
        <v>43836</v>
      </c>
      <c r="B71" s="5">
        <v>0.71875</v>
      </c>
      <c r="C71">
        <v>65.593746999999993</v>
      </c>
      <c r="D71">
        <v>92.474468000000002</v>
      </c>
      <c r="E71">
        <v>2.930072</v>
      </c>
      <c r="F71">
        <v>11.965464000000001</v>
      </c>
      <c r="G71">
        <v>21.019798999999999</v>
      </c>
      <c r="H71">
        <f>90-Table5[[#This Row],[Topocentric zenith angle]]</f>
        <v>24.406253000000007</v>
      </c>
      <c r="I71">
        <f>-1*Table5[[#This Row],[Top. azimuth angle (westward from S)]]</f>
        <v>-92.474468000000002</v>
      </c>
      <c r="J71">
        <f>Table5[[#This Row],[Time (H:MM:SS)]]*(24)*(100/24)</f>
        <v>71.875</v>
      </c>
    </row>
    <row r="72" spans="1:10">
      <c r="A72" s="4">
        <v>43836</v>
      </c>
      <c r="B72" s="5">
        <v>0.72916666666666663</v>
      </c>
      <c r="C72">
        <v>67.462461000000005</v>
      </c>
      <c r="D72">
        <v>95.665008999999998</v>
      </c>
      <c r="E72">
        <v>2.930072</v>
      </c>
      <c r="F72">
        <v>11.965464000000001</v>
      </c>
      <c r="G72">
        <v>21.019798999999999</v>
      </c>
      <c r="H72">
        <f>90-Table5[[#This Row],[Topocentric zenith angle]]</f>
        <v>22.537538999999995</v>
      </c>
      <c r="I72">
        <f>-1*Table5[[#This Row],[Top. azimuth angle (westward from S)]]</f>
        <v>-95.665008999999998</v>
      </c>
      <c r="J72">
        <f>Table5[[#This Row],[Time (H:MM:SS)]]*(24)*(100/24)</f>
        <v>72.916666666666671</v>
      </c>
    </row>
    <row r="73" spans="1:10">
      <c r="A73" s="4">
        <v>43836</v>
      </c>
      <c r="B73" s="5">
        <v>0.73958333333333337</v>
      </c>
      <c r="C73">
        <v>69.320943999999997</v>
      </c>
      <c r="D73">
        <v>98.819692000000003</v>
      </c>
      <c r="E73">
        <v>2.930072</v>
      </c>
      <c r="F73">
        <v>11.965464000000001</v>
      </c>
      <c r="G73">
        <v>21.019798999999999</v>
      </c>
      <c r="H73">
        <f>90-Table5[[#This Row],[Topocentric zenith angle]]</f>
        <v>20.679056000000003</v>
      </c>
      <c r="I73">
        <f>-1*Table5[[#This Row],[Top. azimuth angle (westward from S)]]</f>
        <v>-98.819692000000003</v>
      </c>
      <c r="J73">
        <f>Table5[[#This Row],[Time (H:MM:SS)]]*(24)*(100/24)</f>
        <v>73.958333333333343</v>
      </c>
    </row>
    <row r="74" spans="1:10">
      <c r="A74" s="4">
        <v>43836</v>
      </c>
      <c r="B74" s="5">
        <v>0.75</v>
      </c>
      <c r="C74">
        <v>71.163683000000006</v>
      </c>
      <c r="D74">
        <v>101.94660500000001</v>
      </c>
      <c r="E74">
        <v>2.930072</v>
      </c>
      <c r="F74">
        <v>11.965464000000001</v>
      </c>
      <c r="G74">
        <v>21.019798999999999</v>
      </c>
      <c r="H74">
        <f>90-Table5[[#This Row],[Topocentric zenith angle]]</f>
        <v>18.836316999999994</v>
      </c>
      <c r="I74">
        <f>-1*Table5[[#This Row],[Top. azimuth angle (westward from S)]]</f>
        <v>-101.94660500000001</v>
      </c>
      <c r="J74">
        <f>Table5[[#This Row],[Time (H:MM:SS)]]*(24)*(100/24)</f>
        <v>75</v>
      </c>
    </row>
    <row r="75" spans="1:10">
      <c r="A75" s="4">
        <v>43836</v>
      </c>
      <c r="B75" s="5">
        <v>0.76041666666666663</v>
      </c>
      <c r="C75">
        <v>72.985320999999999</v>
      </c>
      <c r="D75">
        <v>105.05328799999999</v>
      </c>
      <c r="E75">
        <v>2.930072</v>
      </c>
      <c r="F75">
        <v>11.965464000000001</v>
      </c>
      <c r="G75">
        <v>21.019798999999999</v>
      </c>
      <c r="H75">
        <f>90-Table5[[#This Row],[Topocentric zenith angle]]</f>
        <v>17.014679000000001</v>
      </c>
      <c r="I75">
        <f>-1*Table5[[#This Row],[Top. azimuth angle (westward from S)]]</f>
        <v>-105.05328799999999</v>
      </c>
      <c r="J75">
        <f>Table5[[#This Row],[Time (H:MM:SS)]]*(24)*(100/24)</f>
        <v>76.041666666666671</v>
      </c>
    </row>
    <row r="76" spans="1:10">
      <c r="A76" s="4">
        <v>43836</v>
      </c>
      <c r="B76" s="5">
        <v>0.77083333333333337</v>
      </c>
      <c r="C76">
        <v>74.780623000000006</v>
      </c>
      <c r="D76">
        <v>108.14675800000001</v>
      </c>
      <c r="E76">
        <v>2.930072</v>
      </c>
      <c r="F76">
        <v>11.965464000000001</v>
      </c>
      <c r="G76">
        <v>21.019798999999999</v>
      </c>
      <c r="H76">
        <f>90-Table5[[#This Row],[Topocentric zenith angle]]</f>
        <v>15.219376999999994</v>
      </c>
      <c r="I76">
        <f>-1*Table5[[#This Row],[Top. azimuth angle (westward from S)]]</f>
        <v>-108.14675800000001</v>
      </c>
      <c r="J76">
        <f>Table5[[#This Row],[Time (H:MM:SS)]]*(24)*(100/24)</f>
        <v>77.083333333333343</v>
      </c>
    </row>
    <row r="77" spans="1:10">
      <c r="A77" s="4">
        <v>43836</v>
      </c>
      <c r="B77" s="5">
        <v>0.78125</v>
      </c>
      <c r="C77">
        <v>76.544439999999994</v>
      </c>
      <c r="D77">
        <v>111.233519</v>
      </c>
      <c r="E77">
        <v>2.930072</v>
      </c>
      <c r="F77">
        <v>11.965464000000001</v>
      </c>
      <c r="G77">
        <v>21.019798999999999</v>
      </c>
      <c r="H77">
        <f>90-Table5[[#This Row],[Topocentric zenith angle]]</f>
        <v>13.455560000000006</v>
      </c>
      <c r="I77">
        <f>-1*Table5[[#This Row],[Top. azimuth angle (westward from S)]]</f>
        <v>-111.233519</v>
      </c>
      <c r="J77">
        <f>Table5[[#This Row],[Time (H:MM:SS)]]*(24)*(100/24)</f>
        <v>78.125</v>
      </c>
    </row>
    <row r="78" spans="1:10">
      <c r="A78" s="4">
        <v>43836</v>
      </c>
      <c r="B78" s="5">
        <v>0.79166666666666663</v>
      </c>
      <c r="C78">
        <v>78.271685000000005</v>
      </c>
      <c r="D78">
        <v>114.31958</v>
      </c>
      <c r="E78">
        <v>2.930072</v>
      </c>
      <c r="F78">
        <v>11.965464000000001</v>
      </c>
      <c r="G78">
        <v>21.019798999999999</v>
      </c>
      <c r="H78">
        <f>90-Table5[[#This Row],[Topocentric zenith angle]]</f>
        <v>11.728314999999995</v>
      </c>
      <c r="I78">
        <f>-1*Table5[[#This Row],[Top. azimuth angle (westward from S)]]</f>
        <v>-114.31958</v>
      </c>
      <c r="J78">
        <f>Table5[[#This Row],[Time (H:MM:SS)]]*(24)*(100/24)</f>
        <v>79.166666666666671</v>
      </c>
    </row>
    <row r="79" spans="1:10">
      <c r="A79" s="4">
        <v>43836</v>
      </c>
      <c r="B79" s="5">
        <v>0.80208333333333337</v>
      </c>
      <c r="C79">
        <v>79.957313999999997</v>
      </c>
      <c r="D79">
        <v>117.41046</v>
      </c>
      <c r="E79">
        <v>2.930072</v>
      </c>
      <c r="F79">
        <v>11.965464000000001</v>
      </c>
      <c r="G79">
        <v>21.019798999999999</v>
      </c>
      <c r="H79">
        <f>90-Table5[[#This Row],[Topocentric zenith angle]]</f>
        <v>10.042686000000003</v>
      </c>
      <c r="I79">
        <f>-1*Table5[[#This Row],[Top. azimuth angle (westward from S)]]</f>
        <v>-117.41046</v>
      </c>
      <c r="J79">
        <f>Table5[[#This Row],[Time (H:MM:SS)]]*(24)*(100/24)</f>
        <v>80.208333333333343</v>
      </c>
    </row>
    <row r="80" spans="1:10">
      <c r="A80" s="4">
        <v>43836</v>
      </c>
      <c r="B80" s="5">
        <v>0.8125</v>
      </c>
      <c r="C80">
        <v>81.596311</v>
      </c>
      <c r="D80">
        <v>120.511191</v>
      </c>
      <c r="E80">
        <v>2.930072</v>
      </c>
      <c r="F80">
        <v>11.965464000000001</v>
      </c>
      <c r="G80">
        <v>21.019798999999999</v>
      </c>
      <c r="H80">
        <f>90-Table5[[#This Row],[Topocentric zenith angle]]</f>
        <v>8.403689</v>
      </c>
      <c r="I80">
        <f>-1*Table5[[#This Row],[Top. azimuth angle (westward from S)]]</f>
        <v>-120.511191</v>
      </c>
      <c r="J80">
        <f>Table5[[#This Row],[Time (H:MM:SS)]]*(24)*(100/24)</f>
        <v>81.25</v>
      </c>
    </row>
    <row r="81" spans="1:10">
      <c r="A81" s="4">
        <v>43836</v>
      </c>
      <c r="B81" s="5">
        <v>0.82291666666666663</v>
      </c>
      <c r="C81">
        <v>83.183678</v>
      </c>
      <c r="D81">
        <v>123.626312</v>
      </c>
      <c r="E81">
        <v>2.930072</v>
      </c>
      <c r="F81">
        <v>11.965464000000001</v>
      </c>
      <c r="G81">
        <v>21.019798999999999</v>
      </c>
      <c r="H81">
        <f>90-Table5[[#This Row],[Topocentric zenith angle]]</f>
        <v>6.8163219999999995</v>
      </c>
      <c r="I81">
        <f>-1*Table5[[#This Row],[Top. azimuth angle (westward from S)]]</f>
        <v>-123.626312</v>
      </c>
      <c r="J81">
        <f>Table5[[#This Row],[Time (H:MM:SS)]]*(24)*(100/24)</f>
        <v>82.291666666666671</v>
      </c>
    </row>
    <row r="82" spans="1:10">
      <c r="A82" s="4">
        <v>43836</v>
      </c>
      <c r="B82" s="5">
        <v>0.83333333333333337</v>
      </c>
      <c r="C82">
        <v>84.714431000000005</v>
      </c>
      <c r="D82">
        <v>126.759857</v>
      </c>
      <c r="E82">
        <v>2.930072</v>
      </c>
      <c r="F82">
        <v>11.965464000000001</v>
      </c>
      <c r="G82">
        <v>21.019798999999999</v>
      </c>
      <c r="H82">
        <f>90-Table5[[#This Row],[Topocentric zenith angle]]</f>
        <v>5.2855689999999953</v>
      </c>
      <c r="I82">
        <f>-1*Table5[[#This Row],[Top. azimuth angle (westward from S)]]</f>
        <v>-126.759857</v>
      </c>
      <c r="J82">
        <f>Table5[[#This Row],[Time (H:MM:SS)]]*(24)*(100/24)</f>
        <v>83.333333333333343</v>
      </c>
    </row>
    <row r="83" spans="1:10">
      <c r="A83" s="4">
        <v>43836</v>
      </c>
      <c r="B83" s="5">
        <v>0.84375</v>
      </c>
      <c r="C83">
        <v>86.183606999999995</v>
      </c>
      <c r="D83">
        <v>129.915345</v>
      </c>
      <c r="E83">
        <v>2.930072</v>
      </c>
      <c r="F83">
        <v>11.965464000000001</v>
      </c>
      <c r="G83">
        <v>21.019798999999999</v>
      </c>
      <c r="H83">
        <f>90-Table5[[#This Row],[Topocentric zenith angle]]</f>
        <v>3.816393000000005</v>
      </c>
      <c r="I83">
        <f>-1*Table5[[#This Row],[Top. azimuth angle (westward from S)]]</f>
        <v>-129.915345</v>
      </c>
      <c r="J83">
        <f>Table5[[#This Row],[Time (H:MM:SS)]]*(24)*(100/24)</f>
        <v>84.375</v>
      </c>
    </row>
    <row r="84" spans="1:10">
      <c r="A84" s="4">
        <v>43836</v>
      </c>
      <c r="B84" s="5">
        <v>0.85416666666666663</v>
      </c>
      <c r="C84">
        <v>87.586269999999999</v>
      </c>
      <c r="D84">
        <v>133.095752</v>
      </c>
      <c r="E84">
        <v>2.930072</v>
      </c>
      <c r="F84">
        <v>11.965464000000001</v>
      </c>
      <c r="G84">
        <v>21.019798999999999</v>
      </c>
      <c r="H84">
        <f>90-Table5[[#This Row],[Topocentric zenith angle]]</f>
        <v>2.413730000000001</v>
      </c>
      <c r="I84">
        <f>-1*Table5[[#This Row],[Top. azimuth angle (westward from S)]]</f>
        <v>-133.095752</v>
      </c>
      <c r="J84">
        <f>Table5[[#This Row],[Time (H:MM:SS)]]*(24)*(100/24)</f>
        <v>85.416666666666671</v>
      </c>
    </row>
    <row r="85" spans="1:10">
      <c r="A85" s="4">
        <v>43836</v>
      </c>
      <c r="B85" s="5">
        <v>0.86458333333333337</v>
      </c>
      <c r="C85">
        <v>88.917527000000007</v>
      </c>
      <c r="D85">
        <v>136.303494</v>
      </c>
      <c r="E85">
        <v>2.930072</v>
      </c>
      <c r="F85">
        <v>11.965464000000001</v>
      </c>
      <c r="G85">
        <v>21.019798999999999</v>
      </c>
      <c r="H85">
        <f>90-Table5[[#This Row],[Topocentric zenith angle]]</f>
        <v>1.0824729999999931</v>
      </c>
      <c r="I85">
        <f>-1*Table5[[#This Row],[Top. azimuth angle (westward from S)]]</f>
        <v>-136.303494</v>
      </c>
      <c r="J85">
        <f>Table5[[#This Row],[Time (H:MM:SS)]]*(24)*(100/24)</f>
        <v>86.458333333333343</v>
      </c>
    </row>
    <row r="86" spans="1:10">
      <c r="A86" s="4">
        <v>43836</v>
      </c>
      <c r="B86" s="5">
        <v>0.875</v>
      </c>
      <c r="C86">
        <v>90.172551999999996</v>
      </c>
      <c r="D86">
        <v>139.54039800000001</v>
      </c>
      <c r="E86">
        <v>2.930072</v>
      </c>
      <c r="F86">
        <v>11.965464000000001</v>
      </c>
      <c r="G86">
        <v>21.019798999999999</v>
      </c>
      <c r="H86">
        <f>90-Table5[[#This Row],[Topocentric zenith angle]]</f>
        <v>-0.17255199999999604</v>
      </c>
      <c r="I86">
        <f>-1*Table5[[#This Row],[Top. azimuth angle (westward from S)]]</f>
        <v>-139.54039800000001</v>
      </c>
      <c r="J86">
        <f>Table5[[#This Row],[Time (H:MM:SS)]]*(24)*(100/24)</f>
        <v>87.5</v>
      </c>
    </row>
    <row r="87" spans="1:10">
      <c r="A87" s="4">
        <v>43836</v>
      </c>
      <c r="B87" s="5">
        <v>0.88541666666666663</v>
      </c>
      <c r="C87">
        <v>91.346614000000002</v>
      </c>
      <c r="D87">
        <v>142.807681</v>
      </c>
      <c r="E87">
        <v>2.930072</v>
      </c>
      <c r="F87">
        <v>11.965464000000001</v>
      </c>
      <c r="G87">
        <v>21.019798999999999</v>
      </c>
      <c r="H87">
        <f>90-Table5[[#This Row],[Topocentric zenith angle]]</f>
        <v>-1.3466140000000024</v>
      </c>
      <c r="I87">
        <f>-1*Table5[[#This Row],[Top. azimuth angle (westward from S)]]</f>
        <v>-142.807681</v>
      </c>
      <c r="J87">
        <f>Table5[[#This Row],[Time (H:MM:SS)]]*(24)*(100/24)</f>
        <v>88.541666666666671</v>
      </c>
    </row>
    <row r="88" spans="1:10">
      <c r="A88" s="4">
        <v>43836</v>
      </c>
      <c r="B88" s="5">
        <v>0.89583333333333337</v>
      </c>
      <c r="C88">
        <v>92.435109999999995</v>
      </c>
      <c r="D88">
        <v>146.10592399999999</v>
      </c>
      <c r="E88">
        <v>2.930072</v>
      </c>
      <c r="F88">
        <v>11.965464000000001</v>
      </c>
      <c r="G88">
        <v>21.019798999999999</v>
      </c>
      <c r="H88">
        <f>90-Table5[[#This Row],[Topocentric zenith angle]]</f>
        <v>-2.4351099999999946</v>
      </c>
      <c r="I88">
        <f>-1*Table5[[#This Row],[Top. azimuth angle (westward from S)]]</f>
        <v>-146.10592399999999</v>
      </c>
      <c r="J88">
        <f>Table5[[#This Row],[Time (H:MM:SS)]]*(24)*(100/24)</f>
        <v>89.583333333333343</v>
      </c>
    </row>
    <row r="89" spans="1:10">
      <c r="A89" s="4">
        <v>43836</v>
      </c>
      <c r="B89" s="5">
        <v>0.90625</v>
      </c>
      <c r="C89">
        <v>93.433609000000004</v>
      </c>
      <c r="D89">
        <v>149.435059</v>
      </c>
      <c r="E89">
        <v>2.930072</v>
      </c>
      <c r="F89">
        <v>11.965464000000001</v>
      </c>
      <c r="G89">
        <v>21.019798999999999</v>
      </c>
      <c r="H89">
        <f>90-Table5[[#This Row],[Topocentric zenith angle]]</f>
        <v>-3.4336090000000041</v>
      </c>
      <c r="I89">
        <f>-1*Table5[[#This Row],[Top. azimuth angle (westward from S)]]</f>
        <v>-149.435059</v>
      </c>
      <c r="J89">
        <f>Table5[[#This Row],[Time (H:MM:SS)]]*(24)*(100/24)</f>
        <v>90.625</v>
      </c>
    </row>
    <row r="90" spans="1:10">
      <c r="A90" s="4">
        <v>43836</v>
      </c>
      <c r="B90" s="5">
        <v>0.91666666666666663</v>
      </c>
      <c r="C90">
        <v>94.337890999999999</v>
      </c>
      <c r="D90">
        <v>152.79436000000001</v>
      </c>
      <c r="E90">
        <v>2.930072</v>
      </c>
      <c r="F90">
        <v>11.965464000000001</v>
      </c>
      <c r="G90">
        <v>21.019798999999999</v>
      </c>
      <c r="H90">
        <f>90-Table5[[#This Row],[Topocentric zenith angle]]</f>
        <v>-4.3378909999999991</v>
      </c>
      <c r="I90">
        <f>-1*Table5[[#This Row],[Top. azimuth angle (westward from S)]]</f>
        <v>-152.79436000000001</v>
      </c>
      <c r="J90">
        <f>Table5[[#This Row],[Time (H:MM:SS)]]*(24)*(100/24)</f>
        <v>91.666666666666671</v>
      </c>
    </row>
    <row r="91" spans="1:10">
      <c r="A91" s="4">
        <v>43836</v>
      </c>
      <c r="B91" s="5">
        <v>0.92708333333333337</v>
      </c>
      <c r="C91">
        <v>95.144002999999998</v>
      </c>
      <c r="D91">
        <v>156.182447</v>
      </c>
      <c r="E91">
        <v>2.930072</v>
      </c>
      <c r="F91">
        <v>11.965464000000001</v>
      </c>
      <c r="G91">
        <v>21.019798999999999</v>
      </c>
      <c r="H91">
        <f>90-Table5[[#This Row],[Topocentric zenith angle]]</f>
        <v>-5.1440029999999979</v>
      </c>
      <c r="I91">
        <f>-1*Table5[[#This Row],[Top. azimuth angle (westward from S)]]</f>
        <v>-156.182447</v>
      </c>
      <c r="J91">
        <f>Table5[[#This Row],[Time (H:MM:SS)]]*(24)*(100/24)</f>
        <v>92.708333333333343</v>
      </c>
    </row>
    <row r="92" spans="1:10">
      <c r="A92" s="4">
        <v>43836</v>
      </c>
      <c r="B92" s="5">
        <v>0.9375</v>
      </c>
      <c r="C92">
        <v>95.848303999999999</v>
      </c>
      <c r="D92">
        <v>159.59729400000001</v>
      </c>
      <c r="E92">
        <v>2.930072</v>
      </c>
      <c r="F92">
        <v>11.965464000000001</v>
      </c>
      <c r="G92">
        <v>21.019798999999999</v>
      </c>
      <c r="H92">
        <f>90-Table5[[#This Row],[Topocentric zenith angle]]</f>
        <v>-5.8483039999999988</v>
      </c>
      <c r="I92">
        <f>-1*Table5[[#This Row],[Top. azimuth angle (westward from S)]]</f>
        <v>-159.59729400000001</v>
      </c>
      <c r="J92">
        <f>Table5[[#This Row],[Time (H:MM:SS)]]*(24)*(100/24)</f>
        <v>93.75</v>
      </c>
    </row>
    <row r="93" spans="1:10">
      <c r="A93" s="4">
        <v>43836</v>
      </c>
      <c r="B93" s="5">
        <v>0.94791666666666663</v>
      </c>
      <c r="C93">
        <v>96.447519999999997</v>
      </c>
      <c r="D93">
        <v>163.036271</v>
      </c>
      <c r="E93">
        <v>2.930072</v>
      </c>
      <c r="F93">
        <v>11.965464000000001</v>
      </c>
      <c r="G93">
        <v>21.019798999999999</v>
      </c>
      <c r="H93">
        <f>90-Table5[[#This Row],[Topocentric zenith angle]]</f>
        <v>-6.4475199999999973</v>
      </c>
      <c r="I93">
        <f>-1*Table5[[#This Row],[Top. azimuth angle (westward from S)]]</f>
        <v>-163.036271</v>
      </c>
      <c r="J93">
        <f>Table5[[#This Row],[Time (H:MM:SS)]]*(24)*(100/24)</f>
        <v>94.791666666666671</v>
      </c>
    </row>
    <row r="94" spans="1:10">
      <c r="A94" s="4">
        <v>43836</v>
      </c>
      <c r="B94" s="5">
        <v>0.95833333333333337</v>
      </c>
      <c r="C94">
        <v>96.938790999999995</v>
      </c>
      <c r="D94">
        <v>166.496182</v>
      </c>
      <c r="E94">
        <v>2.930072</v>
      </c>
      <c r="F94">
        <v>11.965464000000001</v>
      </c>
      <c r="G94">
        <v>21.019798999999999</v>
      </c>
      <c r="H94">
        <f>90-Table5[[#This Row],[Topocentric zenith angle]]</f>
        <v>-6.9387909999999948</v>
      </c>
      <c r="I94">
        <f>-1*Table5[[#This Row],[Top. azimuth angle (westward from S)]]</f>
        <v>-166.496182</v>
      </c>
      <c r="J94">
        <f>Table5[[#This Row],[Time (H:MM:SS)]]*(24)*(100/24)</f>
        <v>95.833333333333343</v>
      </c>
    </row>
    <row r="95" spans="1:10">
      <c r="A95" s="4">
        <v>43836</v>
      </c>
      <c r="B95" s="5">
        <v>0.96875</v>
      </c>
      <c r="C95">
        <v>97.319721000000001</v>
      </c>
      <c r="D95">
        <v>169.973333</v>
      </c>
      <c r="E95">
        <v>2.930072</v>
      </c>
      <c r="F95">
        <v>11.965464000000001</v>
      </c>
      <c r="G95">
        <v>21.019798999999999</v>
      </c>
      <c r="H95">
        <f>90-Table5[[#This Row],[Topocentric zenith angle]]</f>
        <v>-7.3197210000000013</v>
      </c>
      <c r="I95">
        <f>-1*Table5[[#This Row],[Top. azimuth angle (westward from S)]]</f>
        <v>-169.973333</v>
      </c>
      <c r="J95">
        <f>Table5[[#This Row],[Time (H:MM:SS)]]*(24)*(100/24)</f>
        <v>96.875</v>
      </c>
    </row>
    <row r="96" spans="1:10">
      <c r="A96" s="4">
        <v>43836</v>
      </c>
      <c r="B96" s="5">
        <v>0.97916666666666663</v>
      </c>
      <c r="C96">
        <v>97.588420999999997</v>
      </c>
      <c r="D96">
        <v>173.46360899999999</v>
      </c>
      <c r="E96">
        <v>2.930072</v>
      </c>
      <c r="F96">
        <v>11.965464000000001</v>
      </c>
      <c r="G96">
        <v>21.019798999999999</v>
      </c>
      <c r="H96">
        <f>90-Table5[[#This Row],[Topocentric zenith angle]]</f>
        <v>-7.5884209999999968</v>
      </c>
      <c r="I96">
        <f>-1*Table5[[#This Row],[Top. azimuth angle (westward from S)]]</f>
        <v>-173.46360899999999</v>
      </c>
      <c r="J96">
        <f>Table5[[#This Row],[Time (H:MM:SS)]]*(24)*(100/24)</f>
        <v>97.916666666666671</v>
      </c>
    </row>
    <row r="97" spans="1:10">
      <c r="A97" s="4">
        <v>43836</v>
      </c>
      <c r="B97" s="5">
        <v>0.98958333333333337</v>
      </c>
      <c r="C97">
        <v>97.743534999999994</v>
      </c>
      <c r="D97">
        <v>176.96257399999999</v>
      </c>
      <c r="E97">
        <v>2.930072</v>
      </c>
      <c r="F97">
        <v>11.965464000000001</v>
      </c>
      <c r="G97">
        <v>21.019798999999999</v>
      </c>
      <c r="H97">
        <f>90-Table5[[#This Row],[Topocentric zenith angle]]</f>
        <v>-7.7435349999999943</v>
      </c>
      <c r="I97">
        <f>-1*Table5[[#This Row],[Top. azimuth angle (westward from S)]]</f>
        <v>-176.96257399999999</v>
      </c>
      <c r="J97">
        <f>Table5[[#This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D99E-5A41-46DC-886E-F7DE7D4BF12A}">
  <dimension ref="A1:J97"/>
  <sheetViews>
    <sheetView topLeftCell="C1" workbookViewId="0">
      <selection activeCell="P7" sqref="P7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43842</v>
      </c>
      <c r="B2" s="5">
        <v>0</v>
      </c>
      <c r="C2">
        <v>141.786528</v>
      </c>
      <c r="D2">
        <v>184.13087999999999</v>
      </c>
      <c r="E2">
        <v>8.7058560000000007</v>
      </c>
      <c r="F2">
        <v>11.819642999999999</v>
      </c>
      <c r="G2">
        <v>14.92623</v>
      </c>
      <c r="H2">
        <f>90-Table6[[#This Row],[Topocentric zenith angle]]</f>
        <v>-51.786528000000004</v>
      </c>
      <c r="I2">
        <f>360-Table6[[#This Row],[Top. azimuth angle (westward from S)]]</f>
        <v>175.86912000000001</v>
      </c>
      <c r="J2">
        <f>Table6[[#This Row],[Time (H:MM:SS)]]*(24)*(100/24)</f>
        <v>0</v>
      </c>
    </row>
    <row r="3" spans="1:10">
      <c r="A3" s="4">
        <v>43842</v>
      </c>
      <c r="B3" s="5">
        <v>1.0416666666666666E-2</v>
      </c>
      <c r="C3">
        <v>141.56187700000001</v>
      </c>
      <c r="D3">
        <v>189.73204100000001</v>
      </c>
      <c r="E3">
        <v>8.7058560000000007</v>
      </c>
      <c r="F3">
        <v>11.819642999999999</v>
      </c>
      <c r="G3">
        <v>14.92623</v>
      </c>
      <c r="H3">
        <f>90-Table6[[#This Row],[Topocentric zenith angle]]</f>
        <v>-51.56187700000001</v>
      </c>
      <c r="I3">
        <f>360-Table6[[#This Row],[Top. azimuth angle (westward from S)]]</f>
        <v>170.26795899999999</v>
      </c>
      <c r="J3">
        <f>Table6[[#This Row],[Time (H:MM:SS)]]*(24)*(100/24)</f>
        <v>1.0416666666666667</v>
      </c>
    </row>
    <row r="4" spans="1:10">
      <c r="A4" s="4">
        <v>43842</v>
      </c>
      <c r="B4" s="5">
        <v>2.0833333333333332E-2</v>
      </c>
      <c r="C4">
        <v>141.157692</v>
      </c>
      <c r="D4">
        <v>195.26850899999999</v>
      </c>
      <c r="E4">
        <v>8.7058560000000007</v>
      </c>
      <c r="F4">
        <v>11.819642999999999</v>
      </c>
      <c r="G4">
        <v>14.92623</v>
      </c>
      <c r="H4">
        <f>90-Table6[[#This Row],[Topocentric zenith angle]]</f>
        <v>-51.157691999999997</v>
      </c>
      <c r="I4">
        <f>360-Table6[[#This Row],[Top. azimuth angle (westward from S)]]</f>
        <v>164.73149100000001</v>
      </c>
      <c r="J4">
        <f>Table6[[#This Row],[Time (H:MM:SS)]]*(24)*(100/24)</f>
        <v>2.0833333333333335</v>
      </c>
    </row>
    <row r="5" spans="1:10">
      <c r="A5" s="4">
        <v>43842</v>
      </c>
      <c r="B5" s="5">
        <v>3.125E-2</v>
      </c>
      <c r="C5">
        <v>140.58033399999999</v>
      </c>
      <c r="D5">
        <v>200.707312</v>
      </c>
      <c r="E5">
        <v>8.7058560000000007</v>
      </c>
      <c r="F5">
        <v>11.819642999999999</v>
      </c>
      <c r="G5">
        <v>14.92623</v>
      </c>
      <c r="H5">
        <f>90-Table6[[#This Row],[Topocentric zenith angle]]</f>
        <v>-50.580333999999993</v>
      </c>
      <c r="I5">
        <f>360-Table6[[#This Row],[Top. azimuth angle (westward from S)]]</f>
        <v>159.292688</v>
      </c>
      <c r="J5">
        <f>Table6[[#This Row],[Time (H:MM:SS)]]*(24)*(100/24)</f>
        <v>3.125</v>
      </c>
    </row>
    <row r="6" spans="1:10">
      <c r="A6" s="4">
        <v>43842</v>
      </c>
      <c r="B6" s="5">
        <v>4.1666666666666664E-2</v>
      </c>
      <c r="C6">
        <v>139.83846399999999</v>
      </c>
      <c r="D6">
        <v>206.020861</v>
      </c>
      <c r="E6">
        <v>8.7058560000000007</v>
      </c>
      <c r="F6">
        <v>11.819642999999999</v>
      </c>
      <c r="G6">
        <v>14.92623</v>
      </c>
      <c r="H6">
        <f>90-Table6[[#This Row],[Topocentric zenith angle]]</f>
        <v>-49.838463999999988</v>
      </c>
      <c r="I6">
        <f>360-Table6[[#This Row],[Top. azimuth angle (westward from S)]]</f>
        <v>153.979139</v>
      </c>
      <c r="J6">
        <f>Table6[[#This Row],[Time (H:MM:SS)]]*(24)*(100/24)</f>
        <v>4.166666666666667</v>
      </c>
    </row>
    <row r="7" spans="1:10">
      <c r="A7" s="4">
        <v>43842</v>
      </c>
      <c r="B7" s="5">
        <v>5.2083333333333336E-2</v>
      </c>
      <c r="C7">
        <v>138.942531</v>
      </c>
      <c r="D7">
        <v>211.18788499999999</v>
      </c>
      <c r="E7">
        <v>8.7058560000000007</v>
      </c>
      <c r="F7">
        <v>11.819642999999999</v>
      </c>
      <c r="G7">
        <v>14.92623</v>
      </c>
      <c r="H7">
        <f>90-Table6[[#This Row],[Topocentric zenith angle]]</f>
        <v>-48.942531000000002</v>
      </c>
      <c r="I7">
        <f>360-Table6[[#This Row],[Top. azimuth angle (westward from S)]]</f>
        <v>148.81211500000001</v>
      </c>
      <c r="J7">
        <f>Table6[[#This Row],[Time (H:MM:SS)]]*(24)*(100/24)</f>
        <v>5.2083333333333339</v>
      </c>
    </row>
    <row r="8" spans="1:10">
      <c r="A8" s="4">
        <v>43842</v>
      </c>
      <c r="B8" s="5">
        <v>6.25E-2</v>
      </c>
      <c r="C8">
        <v>137.90422899999999</v>
      </c>
      <c r="D8">
        <v>216.19368600000001</v>
      </c>
      <c r="E8">
        <v>8.7058560000000007</v>
      </c>
      <c r="F8">
        <v>11.819642999999999</v>
      </c>
      <c r="G8">
        <v>14.92623</v>
      </c>
      <c r="H8">
        <f>90-Table6[[#This Row],[Topocentric zenith angle]]</f>
        <v>-47.904228999999987</v>
      </c>
      <c r="I8">
        <f>360-Table6[[#This Row],[Top. azimuth angle (westward from S)]]</f>
        <v>143.80631399999999</v>
      </c>
      <c r="J8">
        <f>Table6[[#This Row],[Time (H:MM:SS)]]*(24)*(100/24)</f>
        <v>6.25</v>
      </c>
    </row>
    <row r="9" spans="1:10">
      <c r="A9" s="4">
        <v>43842</v>
      </c>
      <c r="B9" s="5">
        <v>7.2916666666666671E-2</v>
      </c>
      <c r="C9">
        <v>136.73598000000001</v>
      </c>
      <c r="D9">
        <v>221.02983800000001</v>
      </c>
      <c r="E9">
        <v>8.7058560000000007</v>
      </c>
      <c r="F9">
        <v>11.819642999999999</v>
      </c>
      <c r="G9">
        <v>14.92623</v>
      </c>
      <c r="H9">
        <f>90-Table6[[#This Row],[Topocentric zenith angle]]</f>
        <v>-46.735980000000012</v>
      </c>
      <c r="I9">
        <f>360-Table6[[#This Row],[Top. azimuth angle (westward from S)]]</f>
        <v>138.97016199999999</v>
      </c>
      <c r="J9">
        <f>Table6[[#This Row],[Time (H:MM:SS)]]*(24)*(100/24)</f>
        <v>7.291666666666667</v>
      </c>
    </row>
    <row r="10" spans="1:10">
      <c r="A10" s="4">
        <v>43842</v>
      </c>
      <c r="B10" s="5">
        <v>8.3333333333333329E-2</v>
      </c>
      <c r="C10">
        <v>135.45047400000001</v>
      </c>
      <c r="D10">
        <v>225.693479</v>
      </c>
      <c r="E10">
        <v>8.7058560000000007</v>
      </c>
      <c r="F10">
        <v>11.819642999999999</v>
      </c>
      <c r="G10">
        <v>14.92623</v>
      </c>
      <c r="H10">
        <f>90-Table6[[#This Row],[Topocentric zenith angle]]</f>
        <v>-45.450474000000014</v>
      </c>
      <c r="I10">
        <f>360-Table6[[#This Row],[Top. azimuth angle (westward from S)]]</f>
        <v>134.306521</v>
      </c>
      <c r="J10">
        <f>Table6[[#This Row],[Time (H:MM:SS)]]*(24)*(100/24)</f>
        <v>8.3333333333333339</v>
      </c>
    </row>
    <row r="11" spans="1:10">
      <c r="A11" s="4">
        <v>43842</v>
      </c>
      <c r="B11" s="5">
        <v>9.375E-2</v>
      </c>
      <c r="C11">
        <v>134.06030799999999</v>
      </c>
      <c r="D11">
        <v>230.18638899999999</v>
      </c>
      <c r="E11">
        <v>8.7058560000000007</v>
      </c>
      <c r="F11">
        <v>11.819642999999999</v>
      </c>
      <c r="G11">
        <v>14.92623</v>
      </c>
      <c r="H11">
        <f>90-Table6[[#This Row],[Topocentric zenith angle]]</f>
        <v>-44.060307999999992</v>
      </c>
      <c r="I11">
        <f>360-Table6[[#This Row],[Top. azimuth angle (westward from S)]]</f>
        <v>129.81361100000001</v>
      </c>
      <c r="J11">
        <f>Table6[[#This Row],[Time (H:MM:SS)]]*(24)*(100/24)</f>
        <v>9.375</v>
      </c>
    </row>
    <row r="12" spans="1:10">
      <c r="A12" s="4">
        <v>43842</v>
      </c>
      <c r="B12" s="5">
        <v>0.10416666666666667</v>
      </c>
      <c r="C12">
        <v>132.57771600000001</v>
      </c>
      <c r="D12">
        <v>234.51399000000001</v>
      </c>
      <c r="E12">
        <v>8.7058560000000007</v>
      </c>
      <c r="F12">
        <v>11.819642999999999</v>
      </c>
      <c r="G12">
        <v>14.92623</v>
      </c>
      <c r="H12">
        <f>90-Table6[[#This Row],[Topocentric zenith angle]]</f>
        <v>-42.577716000000009</v>
      </c>
      <c r="I12">
        <f>360-Table6[[#This Row],[Top. azimuth angle (westward from S)]]</f>
        <v>125.48600999999999</v>
      </c>
      <c r="J12">
        <f>Table6[[#This Row],[Time (H:MM:SS)]]*(24)*(100/24)</f>
        <v>10.416666666666668</v>
      </c>
    </row>
    <row r="13" spans="1:10">
      <c r="A13" s="4">
        <v>43842</v>
      </c>
      <c r="B13" s="5">
        <v>0.11458333333333333</v>
      </c>
      <c r="C13">
        <v>131.01438300000001</v>
      </c>
      <c r="D13">
        <v>238.684404</v>
      </c>
      <c r="E13">
        <v>8.7058560000000007</v>
      </c>
      <c r="F13">
        <v>11.819642999999999</v>
      </c>
      <c r="G13">
        <v>14.92623</v>
      </c>
      <c r="H13">
        <f>90-Table6[[#This Row],[Topocentric zenith angle]]</f>
        <v>-41.014383000000009</v>
      </c>
      <c r="I13">
        <f>360-Table6[[#This Row],[Top. azimuth angle (westward from S)]]</f>
        <v>121.315596</v>
      </c>
      <c r="J13">
        <f>Table6[[#This Row],[Time (H:MM:SS)]]*(24)*(100/24)</f>
        <v>11.458333333333334</v>
      </c>
    </row>
    <row r="14" spans="1:10">
      <c r="A14" s="4">
        <v>43842</v>
      </c>
      <c r="B14" s="5">
        <v>0.125</v>
      </c>
      <c r="C14">
        <v>129.38134099999999</v>
      </c>
      <c r="D14">
        <v>242.707605</v>
      </c>
      <c r="E14">
        <v>8.7058560000000007</v>
      </c>
      <c r="F14">
        <v>11.819642999999999</v>
      </c>
      <c r="G14">
        <v>14.92623</v>
      </c>
      <c r="H14">
        <f>90-Table6[[#This Row],[Topocentric zenith angle]]</f>
        <v>-39.381340999999992</v>
      </c>
      <c r="I14">
        <f>360-Table6[[#This Row],[Top. azimuth angle (westward from S)]]</f>
        <v>117.292395</v>
      </c>
      <c r="J14">
        <f>Table6[[#This Row],[Time (H:MM:SS)]]*(24)*(100/24)</f>
        <v>12.5</v>
      </c>
    </row>
    <row r="15" spans="1:10">
      <c r="A15" s="4">
        <v>43842</v>
      </c>
      <c r="B15" s="5">
        <v>0.13541666666666666</v>
      </c>
      <c r="C15">
        <v>127.68892</v>
      </c>
      <c r="D15">
        <v>246.59473399999999</v>
      </c>
      <c r="E15">
        <v>8.7058560000000007</v>
      </c>
      <c r="F15">
        <v>11.819642999999999</v>
      </c>
      <c r="G15">
        <v>14.92623</v>
      </c>
      <c r="H15">
        <f>90-Table6[[#This Row],[Topocentric zenith angle]]</f>
        <v>-37.688919999999996</v>
      </c>
      <c r="I15">
        <f>360-Table6[[#This Row],[Top. azimuth angle (westward from S)]]</f>
        <v>113.40526600000001</v>
      </c>
      <c r="J15">
        <f>Table6[[#This Row],[Time (H:MM:SS)]]*(24)*(100/24)</f>
        <v>13.541666666666668</v>
      </c>
    </row>
    <row r="16" spans="1:10">
      <c r="A16" s="4">
        <v>43842</v>
      </c>
      <c r="B16" s="5">
        <v>0.14583333333333334</v>
      </c>
      <c r="C16">
        <v>125.946744</v>
      </c>
      <c r="D16">
        <v>250.357539</v>
      </c>
      <c r="E16">
        <v>8.7058560000000007</v>
      </c>
      <c r="F16">
        <v>11.819642999999999</v>
      </c>
      <c r="G16">
        <v>14.92623</v>
      </c>
      <c r="H16">
        <f>90-Table6[[#This Row],[Topocentric zenith angle]]</f>
        <v>-35.946743999999995</v>
      </c>
      <c r="I16">
        <f>360-Table6[[#This Row],[Top. azimuth angle (westward from S)]]</f>
        <v>109.642461</v>
      </c>
      <c r="J16">
        <f>Table6[[#This Row],[Time (H:MM:SS)]]*(24)*(100/24)</f>
        <v>14.583333333333334</v>
      </c>
    </row>
    <row r="17" spans="1:10">
      <c r="A17" s="4">
        <v>43842</v>
      </c>
      <c r="B17" s="5">
        <v>0.15625</v>
      </c>
      <c r="C17">
        <v>124.16376200000001</v>
      </c>
      <c r="D17">
        <v>254.007969</v>
      </c>
      <c r="E17">
        <v>8.7058560000000007</v>
      </c>
      <c r="F17">
        <v>11.819642999999999</v>
      </c>
      <c r="G17">
        <v>14.92623</v>
      </c>
      <c r="H17">
        <f>90-Table6[[#This Row],[Topocentric zenith angle]]</f>
        <v>-34.163762000000006</v>
      </c>
      <c r="I17">
        <f>360-Table6[[#This Row],[Top. azimuth angle (westward from S)]]</f>
        <v>105.992031</v>
      </c>
      <c r="J17">
        <f>Table6[[#This Row],[Time (H:MM:SS)]]*(24)*(100/24)</f>
        <v>15.625000000000002</v>
      </c>
    </row>
    <row r="18" spans="1:10">
      <c r="A18" s="4">
        <v>43842</v>
      </c>
      <c r="B18" s="5">
        <v>0.16666666666666666</v>
      </c>
      <c r="C18">
        <v>122.34828899999999</v>
      </c>
      <c r="D18">
        <v>257.55786799999998</v>
      </c>
      <c r="E18">
        <v>8.7058560000000007</v>
      </c>
      <c r="F18">
        <v>11.819642999999999</v>
      </c>
      <c r="G18">
        <v>14.92623</v>
      </c>
      <c r="H18">
        <f>90-Table6[[#This Row],[Topocentric zenith angle]]</f>
        <v>-32.348288999999994</v>
      </c>
      <c r="I18">
        <f>360-Table6[[#This Row],[Top. azimuth angle (westward from S)]]</f>
        <v>102.44213200000002</v>
      </c>
      <c r="J18">
        <f>Table6[[#This Row],[Time (H:MM:SS)]]*(24)*(100/24)</f>
        <v>16.666666666666668</v>
      </c>
    </row>
    <row r="19" spans="1:10">
      <c r="A19" s="4">
        <v>43842</v>
      </c>
      <c r="B19" s="5">
        <v>0.17708333333333334</v>
      </c>
      <c r="C19">
        <v>120.50806799999999</v>
      </c>
      <c r="D19">
        <v>261.01877300000001</v>
      </c>
      <c r="E19">
        <v>8.7058560000000007</v>
      </c>
      <c r="F19">
        <v>11.819642999999999</v>
      </c>
      <c r="G19">
        <v>14.92623</v>
      </c>
      <c r="H19">
        <f>90-Table6[[#This Row],[Topocentric zenith angle]]</f>
        <v>-30.508067999999994</v>
      </c>
      <c r="I19">
        <f>360-Table6[[#This Row],[Top. azimuth angle (westward from S)]]</f>
        <v>98.98122699999999</v>
      </c>
      <c r="J19">
        <f>Table6[[#This Row],[Time (H:MM:SS)]]*(24)*(100/24)</f>
        <v>17.708333333333336</v>
      </c>
    </row>
    <row r="20" spans="1:10">
      <c r="A20" s="4">
        <v>43842</v>
      </c>
      <c r="B20" s="5">
        <v>0.1875</v>
      </c>
      <c r="C20">
        <v>118.650335</v>
      </c>
      <c r="D20">
        <v>264.40177399999999</v>
      </c>
      <c r="E20">
        <v>8.7058560000000007</v>
      </c>
      <c r="F20">
        <v>11.819642999999999</v>
      </c>
      <c r="G20">
        <v>14.92623</v>
      </c>
      <c r="H20">
        <f>90-Table6[[#This Row],[Topocentric zenith angle]]</f>
        <v>-28.650334999999998</v>
      </c>
      <c r="I20">
        <f>360-Table6[[#This Row],[Top. azimuth angle (westward from S)]]</f>
        <v>95.598226000000011</v>
      </c>
      <c r="J20">
        <f>Table6[[#This Row],[Time (H:MM:SS)]]*(24)*(100/24)</f>
        <v>18.75</v>
      </c>
    </row>
    <row r="21" spans="1:10">
      <c r="A21" s="4">
        <v>43842</v>
      </c>
      <c r="B21" s="5">
        <v>0.19791666666666666</v>
      </c>
      <c r="C21">
        <v>116.781881</v>
      </c>
      <c r="D21">
        <v>267.717443</v>
      </c>
      <c r="E21">
        <v>8.7058560000000007</v>
      </c>
      <c r="F21">
        <v>11.819642999999999</v>
      </c>
      <c r="G21">
        <v>14.92623</v>
      </c>
      <c r="H21">
        <f>90-Table6[[#This Row],[Topocentric zenith angle]]</f>
        <v>-26.781880999999998</v>
      </c>
      <c r="I21">
        <f>360-Table6[[#This Row],[Top. azimuth angle (westward from S)]]</f>
        <v>92.282556999999997</v>
      </c>
      <c r="J21">
        <f>Table6[[#This Row],[Time (H:MM:SS)]]*(24)*(100/24)</f>
        <v>19.791666666666668</v>
      </c>
    </row>
    <row r="22" spans="1:10">
      <c r="A22" s="4">
        <v>43842</v>
      </c>
      <c r="B22" s="5">
        <v>0.20833333333333334</v>
      </c>
      <c r="C22">
        <v>114.909115</v>
      </c>
      <c r="D22">
        <v>270.97578499999997</v>
      </c>
      <c r="E22">
        <v>8.7058560000000007</v>
      </c>
      <c r="F22">
        <v>11.819642999999999</v>
      </c>
      <c r="G22">
        <v>14.92623</v>
      </c>
      <c r="H22">
        <f>90-Table6[[#This Row],[Topocentric zenith angle]]</f>
        <v>-24.909115</v>
      </c>
      <c r="I22">
        <f>360-Table6[[#This Row],[Top. azimuth angle (westward from S)]]</f>
        <v>89.024215000000027</v>
      </c>
      <c r="J22">
        <f>Table6[[#This Row],[Time (H:MM:SS)]]*(24)*(100/24)</f>
        <v>20.833333333333336</v>
      </c>
    </row>
    <row r="23" spans="1:10">
      <c r="A23" s="4">
        <v>43842</v>
      </c>
      <c r="B23" s="5">
        <v>0.21875</v>
      </c>
      <c r="C23">
        <v>113.03812499999999</v>
      </c>
      <c r="D23">
        <v>274.18622800000003</v>
      </c>
      <c r="E23">
        <v>8.7058560000000007</v>
      </c>
      <c r="F23">
        <v>11.819642999999999</v>
      </c>
      <c r="G23">
        <v>14.92623</v>
      </c>
      <c r="H23">
        <f>90-Table6[[#This Row],[Topocentric zenith angle]]</f>
        <v>-23.038124999999994</v>
      </c>
      <c r="I23">
        <f>360-Table6[[#This Row],[Top. azimuth angle (westward from S)]]</f>
        <v>85.813771999999972</v>
      </c>
      <c r="J23">
        <f>Table6[[#This Row],[Time (H:MM:SS)]]*(24)*(100/24)</f>
        <v>21.875</v>
      </c>
    </row>
    <row r="24" spans="1:10">
      <c r="A24" s="4">
        <v>43842</v>
      </c>
      <c r="B24" s="5">
        <v>0.22916666666666666</v>
      </c>
      <c r="C24">
        <v>111.174734</v>
      </c>
      <c r="D24">
        <v>277.35762199999999</v>
      </c>
      <c r="E24">
        <v>8.7058560000000007</v>
      </c>
      <c r="F24">
        <v>11.819642999999999</v>
      </c>
      <c r="G24">
        <v>14.92623</v>
      </c>
      <c r="H24">
        <f>90-Table6[[#This Row],[Topocentric zenith angle]]</f>
        <v>-21.174734000000001</v>
      </c>
      <c r="I24">
        <f>360-Table6[[#This Row],[Top. azimuth angle (westward from S)]]</f>
        <v>82.642378000000008</v>
      </c>
      <c r="J24">
        <f>Table6[[#This Row],[Time (H:MM:SS)]]*(24)*(100/24)</f>
        <v>22.916666666666668</v>
      </c>
    </row>
    <row r="25" spans="1:10">
      <c r="A25" s="4">
        <v>43842</v>
      </c>
      <c r="B25" s="5">
        <v>0.23958333333333334</v>
      </c>
      <c r="C25">
        <v>109.324547</v>
      </c>
      <c r="D25">
        <v>280.49825800000002</v>
      </c>
      <c r="E25">
        <v>8.7058560000000007</v>
      </c>
      <c r="F25">
        <v>11.819642999999999</v>
      </c>
      <c r="G25">
        <v>14.92623</v>
      </c>
      <c r="H25">
        <f>90-Table6[[#This Row],[Topocentric zenith angle]]</f>
        <v>-19.324546999999995</v>
      </c>
      <c r="I25">
        <f>360-Table6[[#This Row],[Top. azimuth angle (westward from S)]]</f>
        <v>79.501741999999979</v>
      </c>
      <c r="J25">
        <f>Table6[[#This Row],[Time (H:MM:SS)]]*(24)*(100/24)</f>
        <v>23.958333333333336</v>
      </c>
    </row>
    <row r="26" spans="1:10">
      <c r="A26" s="4">
        <v>43842</v>
      </c>
      <c r="B26" s="5">
        <v>0.25</v>
      </c>
      <c r="C26">
        <v>107.49299600000001</v>
      </c>
      <c r="D26">
        <v>283.61587800000001</v>
      </c>
      <c r="E26">
        <v>8.7058560000000007</v>
      </c>
      <c r="F26">
        <v>11.819642999999999</v>
      </c>
      <c r="G26">
        <v>14.92623</v>
      </c>
      <c r="H26">
        <f>90-Table6[[#This Row],[Topocentric zenith angle]]</f>
        <v>-17.492996000000005</v>
      </c>
      <c r="I26">
        <f>360-Table6[[#This Row],[Top. azimuth angle (westward from S)]]</f>
        <v>76.384121999999991</v>
      </c>
      <c r="J26">
        <f>Table6[[#This Row],[Time (H:MM:SS)]]*(24)*(100/24)</f>
        <v>25</v>
      </c>
    </row>
    <row r="27" spans="1:10">
      <c r="A27" s="4">
        <v>43842</v>
      </c>
      <c r="B27" s="5">
        <v>0.26041666666666669</v>
      </c>
      <c r="C27">
        <v>105.685382</v>
      </c>
      <c r="D27">
        <v>286.71770099999998</v>
      </c>
      <c r="E27">
        <v>8.7058560000000007</v>
      </c>
      <c r="F27">
        <v>11.819642999999999</v>
      </c>
      <c r="G27">
        <v>14.92623</v>
      </c>
      <c r="H27">
        <f>90-Table6[[#This Row],[Topocentric zenith angle]]</f>
        <v>-15.685382000000004</v>
      </c>
      <c r="I27">
        <f>360-Table6[[#This Row],[Top. azimuth angle (westward from S)]]</f>
        <v>73.282299000000023</v>
      </c>
      <c r="J27">
        <f>Table6[[#This Row],[Time (H:MM:SS)]]*(24)*(100/24)</f>
        <v>26.041666666666668</v>
      </c>
    </row>
    <row r="28" spans="1:10">
      <c r="A28" s="4">
        <v>43842</v>
      </c>
      <c r="B28" s="5">
        <v>0.27083333333333331</v>
      </c>
      <c r="C28">
        <v>103.90690600000001</v>
      </c>
      <c r="D28">
        <v>289.81043699999998</v>
      </c>
      <c r="E28">
        <v>8.7058560000000007</v>
      </c>
      <c r="F28">
        <v>11.819642999999999</v>
      </c>
      <c r="G28">
        <v>14.92623</v>
      </c>
      <c r="H28">
        <f>90-Table6[[#This Row],[Topocentric zenith angle]]</f>
        <v>-13.906906000000006</v>
      </c>
      <c r="I28">
        <f>360-Table6[[#This Row],[Top. azimuth angle (westward from S)]]</f>
        <v>70.189563000000021</v>
      </c>
      <c r="J28">
        <f>Table6[[#This Row],[Time (H:MM:SS)]]*(24)*(100/24)</f>
        <v>27.083333333333336</v>
      </c>
    </row>
    <row r="29" spans="1:10">
      <c r="A29" s="4">
        <v>43842</v>
      </c>
      <c r="B29" s="5">
        <v>0.28125</v>
      </c>
      <c r="C29">
        <v>102.16269699999999</v>
      </c>
      <c r="D29">
        <v>292.90029700000002</v>
      </c>
      <c r="E29">
        <v>8.7058560000000007</v>
      </c>
      <c r="F29">
        <v>11.819642999999999</v>
      </c>
      <c r="G29">
        <v>14.92623</v>
      </c>
      <c r="H29">
        <f>90-Table6[[#This Row],[Topocentric zenith angle]]</f>
        <v>-12.162696999999994</v>
      </c>
      <c r="I29">
        <f>360-Table6[[#This Row],[Top. azimuth angle (westward from S)]]</f>
        <v>67.099702999999977</v>
      </c>
      <c r="J29">
        <f>Table6[[#This Row],[Time (H:MM:SS)]]*(24)*(100/24)</f>
        <v>28.125000000000004</v>
      </c>
    </row>
    <row r="30" spans="1:10">
      <c r="A30" s="4">
        <v>43842</v>
      </c>
      <c r="B30" s="5">
        <v>0.29166666666666669</v>
      </c>
      <c r="C30">
        <v>100.457835</v>
      </c>
      <c r="D30">
        <v>295.99301000000003</v>
      </c>
      <c r="E30">
        <v>8.7058560000000007</v>
      </c>
      <c r="F30">
        <v>11.819642999999999</v>
      </c>
      <c r="G30">
        <v>14.92623</v>
      </c>
      <c r="H30">
        <f>90-Table6[[#This Row],[Topocentric zenith angle]]</f>
        <v>-10.457835000000003</v>
      </c>
      <c r="I30">
        <f>360-Table6[[#This Row],[Top. azimuth angle (westward from S)]]</f>
        <v>64.006989999999973</v>
      </c>
      <c r="J30">
        <f>Table6[[#This Row],[Time (H:MM:SS)]]*(24)*(100/24)</f>
        <v>29.166666666666668</v>
      </c>
    </row>
    <row r="31" spans="1:10">
      <c r="A31" s="4">
        <v>43842</v>
      </c>
      <c r="B31" s="5">
        <v>0.30208333333333331</v>
      </c>
      <c r="C31">
        <v>98.797370000000001</v>
      </c>
      <c r="D31">
        <v>299.093817</v>
      </c>
      <c r="E31">
        <v>8.7058560000000007</v>
      </c>
      <c r="F31">
        <v>11.819642999999999</v>
      </c>
      <c r="G31">
        <v>14.92623</v>
      </c>
      <c r="H31">
        <f>90-Table6[[#This Row],[Topocentric zenith angle]]</f>
        <v>-8.7973700000000008</v>
      </c>
      <c r="I31">
        <f>360-Table6[[#This Row],[Top. azimuth angle (westward from S)]]</f>
        <v>60.906182999999999</v>
      </c>
      <c r="J31">
        <f>Table6[[#This Row],[Time (H:MM:SS)]]*(24)*(100/24)</f>
        <v>30.208333333333336</v>
      </c>
    </row>
    <row r="32" spans="1:10">
      <c r="A32" s="4">
        <v>43842</v>
      </c>
      <c r="B32" s="5">
        <v>0.3125</v>
      </c>
      <c r="C32">
        <v>97.186331999999993</v>
      </c>
      <c r="D32">
        <v>302.20747499999999</v>
      </c>
      <c r="E32">
        <v>8.7058560000000007</v>
      </c>
      <c r="F32">
        <v>11.819642999999999</v>
      </c>
      <c r="G32">
        <v>14.92623</v>
      </c>
      <c r="H32">
        <f>90-Table6[[#This Row],[Topocentric zenith angle]]</f>
        <v>-7.1863319999999931</v>
      </c>
      <c r="I32">
        <f>360-Table6[[#This Row],[Top. azimuth angle (westward from S)]]</f>
        <v>57.792525000000012</v>
      </c>
      <c r="J32">
        <f>Table6[[#This Row],[Time (H:MM:SS)]]*(24)*(100/24)</f>
        <v>31.250000000000004</v>
      </c>
    </row>
    <row r="33" spans="1:10">
      <c r="A33" s="4">
        <v>43842</v>
      </c>
      <c r="B33" s="5">
        <v>0.32291666666666669</v>
      </c>
      <c r="C33">
        <v>95.629733999999999</v>
      </c>
      <c r="D33">
        <v>305.33824099999998</v>
      </c>
      <c r="E33">
        <v>8.7058560000000007</v>
      </c>
      <c r="F33">
        <v>11.819642999999999</v>
      </c>
      <c r="G33">
        <v>14.92623</v>
      </c>
      <c r="H33">
        <f>90-Table6[[#This Row],[Topocentric zenith angle]]</f>
        <v>-5.6297339999999991</v>
      </c>
      <c r="I33">
        <f>360-Table6[[#This Row],[Top. azimuth angle (westward from S)]]</f>
        <v>54.661759000000018</v>
      </c>
      <c r="J33">
        <f>Table6[[#This Row],[Time (H:MM:SS)]]*(24)*(100/24)</f>
        <v>32.291666666666671</v>
      </c>
    </row>
    <row r="34" spans="1:10">
      <c r="A34" s="4">
        <v>43842</v>
      </c>
      <c r="B34" s="5">
        <v>0.33333333333333331</v>
      </c>
      <c r="C34">
        <v>94.132575000000003</v>
      </c>
      <c r="D34">
        <v>308.48986600000001</v>
      </c>
      <c r="E34">
        <v>8.7058560000000007</v>
      </c>
      <c r="F34">
        <v>11.819642999999999</v>
      </c>
      <c r="G34">
        <v>14.92623</v>
      </c>
      <c r="H34">
        <f>90-Table6[[#This Row],[Topocentric zenith angle]]</f>
        <v>-4.1325750000000028</v>
      </c>
      <c r="I34">
        <f>360-Table6[[#This Row],[Top. azimuth angle (westward from S)]]</f>
        <v>51.510133999999994</v>
      </c>
      <c r="J34">
        <f>Table6[[#This Row],[Time (H:MM:SS)]]*(24)*(100/24)</f>
        <v>33.333333333333336</v>
      </c>
    </row>
    <row r="35" spans="1:10">
      <c r="A35" s="4">
        <v>43842</v>
      </c>
      <c r="B35" s="5">
        <v>0.34375</v>
      </c>
      <c r="C35">
        <v>92.699832000000001</v>
      </c>
      <c r="D35">
        <v>311.66556600000001</v>
      </c>
      <c r="E35">
        <v>8.7058560000000007</v>
      </c>
      <c r="F35">
        <v>11.819642999999999</v>
      </c>
      <c r="G35">
        <v>14.92623</v>
      </c>
      <c r="H35">
        <f>90-Table6[[#This Row],[Topocentric zenith angle]]</f>
        <v>-2.6998320000000007</v>
      </c>
      <c r="I35">
        <f>360-Table6[[#This Row],[Top. azimuth angle (westward from S)]]</f>
        <v>48.334433999999987</v>
      </c>
      <c r="J35">
        <f>Table6[[#This Row],[Time (H:MM:SS)]]*(24)*(100/24)</f>
        <v>34.375</v>
      </c>
    </row>
    <row r="36" spans="1:10">
      <c r="A36" s="4">
        <v>43842</v>
      </c>
      <c r="B36" s="5">
        <v>0.35416666666666669</v>
      </c>
      <c r="C36">
        <v>91.336448000000004</v>
      </c>
      <c r="D36">
        <v>314.86800499999998</v>
      </c>
      <c r="E36">
        <v>8.7058560000000007</v>
      </c>
      <c r="F36">
        <v>11.819642999999999</v>
      </c>
      <c r="G36">
        <v>14.92623</v>
      </c>
      <c r="H36">
        <f>90-Table6[[#This Row],[Topocentric zenith angle]]</f>
        <v>-1.3364480000000043</v>
      </c>
      <c r="I36">
        <f>360-Table6[[#This Row],[Top. azimuth angle (westward from S)]]</f>
        <v>45.131995000000018</v>
      </c>
      <c r="J36">
        <f>Table6[[#This Row],[Time (H:MM:SS)]]*(24)*(100/24)</f>
        <v>35.416666666666671</v>
      </c>
    </row>
    <row r="37" spans="1:10">
      <c r="A37" s="4">
        <v>43842</v>
      </c>
      <c r="B37" s="5">
        <v>0.36458333333333331</v>
      </c>
      <c r="C37">
        <v>90.047308999999998</v>
      </c>
      <c r="D37">
        <v>318.09926899999999</v>
      </c>
      <c r="E37">
        <v>8.7058560000000007</v>
      </c>
      <c r="F37">
        <v>11.819642999999999</v>
      </c>
      <c r="G37">
        <v>14.92623</v>
      </c>
      <c r="H37">
        <f>90-Table6[[#This Row],[Topocentric zenith angle]]</f>
        <v>-4.7308999999998491E-2</v>
      </c>
      <c r="I37">
        <f>360-Table6[[#This Row],[Top. azimuth angle (westward from S)]]</f>
        <v>41.900731000000007</v>
      </c>
      <c r="J37">
        <f>Table6[[#This Row],[Time (H:MM:SS)]]*(24)*(100/24)</f>
        <v>36.458333333333336</v>
      </c>
    </row>
    <row r="38" spans="1:10">
      <c r="A38" s="4">
        <v>43842</v>
      </c>
      <c r="B38" s="5">
        <v>0.375</v>
      </c>
      <c r="C38">
        <v>88.837221</v>
      </c>
      <c r="D38">
        <v>321.360837</v>
      </c>
      <c r="E38">
        <v>8.7058560000000007</v>
      </c>
      <c r="F38">
        <v>11.819642999999999</v>
      </c>
      <c r="G38">
        <v>14.92623</v>
      </c>
      <c r="H38">
        <f>90-Table6[[#This Row],[Topocentric zenith angle]]</f>
        <v>1.1627790000000005</v>
      </c>
      <c r="I38">
        <f>360-Table6[[#This Row],[Top. azimuth angle (westward from S)]]</f>
        <v>38.639162999999996</v>
      </c>
      <c r="J38">
        <f>Table6[[#This Row],[Time (H:MM:SS)]]*(24)*(100/24)</f>
        <v>37.5</v>
      </c>
    </row>
    <row r="39" spans="1:10">
      <c r="A39" s="4">
        <v>43842</v>
      </c>
      <c r="B39" s="5">
        <v>0.38541666666666669</v>
      </c>
      <c r="C39">
        <v>87.710875999999999</v>
      </c>
      <c r="D39">
        <v>324.65356000000003</v>
      </c>
      <c r="E39">
        <v>8.7058560000000007</v>
      </c>
      <c r="F39">
        <v>11.819642999999999</v>
      </c>
      <c r="G39">
        <v>14.92623</v>
      </c>
      <c r="H39">
        <f>90-Table6[[#This Row],[Topocentric zenith angle]]</f>
        <v>2.289124000000001</v>
      </c>
      <c r="I39">
        <f>360-Table6[[#This Row],[Top. azimuth angle (westward from S)]]</f>
        <v>35.346439999999973</v>
      </c>
      <c r="J39">
        <f>Table6[[#This Row],[Time (H:MM:SS)]]*(24)*(100/24)</f>
        <v>38.541666666666671</v>
      </c>
    </row>
    <row r="40" spans="1:10">
      <c r="A40" s="4">
        <v>43842</v>
      </c>
      <c r="B40" s="5">
        <v>0.39583333333333331</v>
      </c>
      <c r="C40">
        <v>86.672814000000002</v>
      </c>
      <c r="D40">
        <v>327.97763800000001</v>
      </c>
      <c r="E40">
        <v>8.7058560000000007</v>
      </c>
      <c r="F40">
        <v>11.819642999999999</v>
      </c>
      <c r="G40">
        <v>14.92623</v>
      </c>
      <c r="H40">
        <f>90-Table6[[#This Row],[Topocentric zenith angle]]</f>
        <v>3.3271859999999975</v>
      </c>
      <c r="I40">
        <f>360-Table6[[#This Row],[Top. azimuth angle (westward from S)]]</f>
        <v>32.022361999999987</v>
      </c>
      <c r="J40">
        <f>Table6[[#This Row],[Time (H:MM:SS)]]*(24)*(100/24)</f>
        <v>39.583333333333336</v>
      </c>
    </row>
    <row r="41" spans="1:10">
      <c r="A41" s="4">
        <v>43842</v>
      </c>
      <c r="B41" s="5">
        <v>0.40625</v>
      </c>
      <c r="C41">
        <v>85.727379999999997</v>
      </c>
      <c r="D41">
        <v>331.33261199999998</v>
      </c>
      <c r="E41">
        <v>8.7058560000000007</v>
      </c>
      <c r="F41">
        <v>11.819642999999999</v>
      </c>
      <c r="G41">
        <v>14.92623</v>
      </c>
      <c r="H41">
        <f>90-Table6[[#This Row],[Topocentric zenith angle]]</f>
        <v>4.2726200000000034</v>
      </c>
      <c r="I41">
        <f>360-Table6[[#This Row],[Top. azimuth angle (westward from S)]]</f>
        <v>28.667388000000017</v>
      </c>
      <c r="J41">
        <f>Table6[[#This Row],[Time (H:MM:SS)]]*(24)*(100/24)</f>
        <v>40.625</v>
      </c>
    </row>
    <row r="42" spans="1:10">
      <c r="A42" s="4">
        <v>43842</v>
      </c>
      <c r="B42" s="5">
        <v>0.41666666666666669</v>
      </c>
      <c r="C42">
        <v>84.878674000000004</v>
      </c>
      <c r="D42">
        <v>334.717355</v>
      </c>
      <c r="E42">
        <v>8.7058560000000007</v>
      </c>
      <c r="F42">
        <v>11.819642999999999</v>
      </c>
      <c r="G42">
        <v>14.92623</v>
      </c>
      <c r="H42">
        <f>90-Table6[[#This Row],[Topocentric zenith angle]]</f>
        <v>5.1213259999999963</v>
      </c>
      <c r="I42">
        <f>360-Table6[[#This Row],[Top. azimuth angle (westward from S)]]</f>
        <v>25.282645000000002</v>
      </c>
      <c r="J42">
        <f>Table6[[#This Row],[Time (H:MM:SS)]]*(24)*(100/24)</f>
        <v>41.666666666666671</v>
      </c>
    </row>
    <row r="43" spans="1:10">
      <c r="A43" s="4">
        <v>43842</v>
      </c>
      <c r="B43" s="5">
        <v>0.42708333333333331</v>
      </c>
      <c r="C43">
        <v>84.130502000000007</v>
      </c>
      <c r="D43">
        <v>338.130087</v>
      </c>
      <c r="E43">
        <v>8.7058560000000007</v>
      </c>
      <c r="F43">
        <v>11.819642999999999</v>
      </c>
      <c r="G43">
        <v>14.92623</v>
      </c>
      <c r="H43">
        <f>90-Table6[[#This Row],[Topocentric zenith angle]]</f>
        <v>5.869497999999993</v>
      </c>
      <c r="I43">
        <f>360-Table6[[#This Row],[Top. azimuth angle (westward from S)]]</f>
        <v>21.869912999999997</v>
      </c>
      <c r="J43">
        <f>Table6[[#This Row],[Time (H:MM:SS)]]*(24)*(100/24)</f>
        <v>42.708333333333336</v>
      </c>
    </row>
    <row r="44" spans="1:10">
      <c r="A44" s="4">
        <v>43842</v>
      </c>
      <c r="B44" s="5">
        <v>0.4375</v>
      </c>
      <c r="C44">
        <v>83.486324999999994</v>
      </c>
      <c r="D44">
        <v>341.56839200000002</v>
      </c>
      <c r="E44">
        <v>8.7058560000000007</v>
      </c>
      <c r="F44">
        <v>11.819642999999999</v>
      </c>
      <c r="G44">
        <v>14.92623</v>
      </c>
      <c r="H44">
        <f>90-Table6[[#This Row],[Topocentric zenith angle]]</f>
        <v>6.5136750000000063</v>
      </c>
      <c r="I44">
        <f>360-Table6[[#This Row],[Top. azimuth angle (westward from S)]]</f>
        <v>18.431607999999983</v>
      </c>
      <c r="J44">
        <f>Table6[[#This Row],[Time (H:MM:SS)]]*(24)*(100/24)</f>
        <v>43.75</v>
      </c>
    </row>
    <row r="45" spans="1:10">
      <c r="A45" s="4">
        <v>43842</v>
      </c>
      <c r="B45" s="5">
        <v>0.44791666666666669</v>
      </c>
      <c r="C45">
        <v>82.949203999999995</v>
      </c>
      <c r="D45">
        <v>345.029268</v>
      </c>
      <c r="E45">
        <v>8.7058560000000007</v>
      </c>
      <c r="F45">
        <v>11.819642999999999</v>
      </c>
      <c r="G45">
        <v>14.92623</v>
      </c>
      <c r="H45">
        <f>90-Table6[[#This Row],[Topocentric zenith angle]]</f>
        <v>7.0507960000000054</v>
      </c>
      <c r="I45">
        <f>360-Table6[[#This Row],[Top. azimuth angle (westward from S)]]</f>
        <v>14.970731999999998</v>
      </c>
      <c r="J45">
        <f>Table6[[#This Row],[Time (H:MM:SS)]]*(24)*(100/24)</f>
        <v>44.791666666666671</v>
      </c>
    </row>
    <row r="46" spans="1:10">
      <c r="A46" s="4">
        <v>43842</v>
      </c>
      <c r="B46" s="5">
        <v>0.45833333333333331</v>
      </c>
      <c r="C46">
        <v>82.521754000000001</v>
      </c>
      <c r="D46">
        <v>348.50917299999998</v>
      </c>
      <c r="E46">
        <v>8.7058560000000007</v>
      </c>
      <c r="F46">
        <v>11.819642999999999</v>
      </c>
      <c r="G46">
        <v>14.92623</v>
      </c>
      <c r="H46">
        <f>90-Table6[[#This Row],[Topocentric zenith angle]]</f>
        <v>7.4782459999999986</v>
      </c>
      <c r="I46">
        <f>360-Table6[[#This Row],[Top. azimuth angle (westward from S)]]</f>
        <v>11.490827000000024</v>
      </c>
      <c r="J46">
        <f>Table6[[#This Row],[Time (H:MM:SS)]]*(24)*(100/24)</f>
        <v>45.833333333333336</v>
      </c>
    </row>
    <row r="47" spans="1:10">
      <c r="A47" s="4">
        <v>43842</v>
      </c>
      <c r="B47" s="5">
        <v>0.46875</v>
      </c>
      <c r="C47">
        <v>82.206095000000005</v>
      </c>
      <c r="D47">
        <v>352.00410900000003</v>
      </c>
      <c r="E47">
        <v>8.7058560000000007</v>
      </c>
      <c r="F47">
        <v>11.819642999999999</v>
      </c>
      <c r="G47">
        <v>14.92623</v>
      </c>
      <c r="H47">
        <f>90-Table6[[#This Row],[Topocentric zenith angle]]</f>
        <v>7.7939049999999952</v>
      </c>
      <c r="I47">
        <f>360-Table6[[#This Row],[Top. azimuth angle (westward from S)]]</f>
        <v>7.9958909999999719</v>
      </c>
      <c r="J47">
        <f>Table6[[#This Row],[Time (H:MM:SS)]]*(24)*(100/24)</f>
        <v>46.875</v>
      </c>
    </row>
    <row r="48" spans="1:10">
      <c r="A48" s="4">
        <v>43842</v>
      </c>
      <c r="B48" s="5">
        <v>0.47916666666666669</v>
      </c>
      <c r="C48">
        <v>82.003821000000002</v>
      </c>
      <c r="D48">
        <v>355.50970699999999</v>
      </c>
      <c r="E48">
        <v>8.7058560000000007</v>
      </c>
      <c r="F48">
        <v>11.819642999999999</v>
      </c>
      <c r="G48">
        <v>14.92623</v>
      </c>
      <c r="H48">
        <f>90-Table6[[#This Row],[Topocentric zenith angle]]</f>
        <v>7.9961789999999979</v>
      </c>
      <c r="I48">
        <f>360-Table6[[#This Row],[Top. azimuth angle (westward from S)]]</f>
        <v>4.4902930000000083</v>
      </c>
      <c r="J48">
        <f>Table6[[#This Row],[Time (H:MM:SS)]]*(24)*(100/24)</f>
        <v>47.916666666666671</v>
      </c>
    </row>
    <row r="49" spans="1:10">
      <c r="A49" s="4">
        <v>43842</v>
      </c>
      <c r="B49" s="5">
        <v>0.48958333333333331</v>
      </c>
      <c r="C49">
        <v>81.915963000000005</v>
      </c>
      <c r="D49">
        <v>359.02133199999997</v>
      </c>
      <c r="E49">
        <v>8.7058560000000007</v>
      </c>
      <c r="F49">
        <v>11.819642999999999</v>
      </c>
      <c r="G49">
        <v>14.92623</v>
      </c>
      <c r="H49">
        <f>90-Table6[[#This Row],[Topocentric zenith angle]]</f>
        <v>8.084036999999995</v>
      </c>
      <c r="I49">
        <f>360-Table6[[#This Row],[Top. azimuth angle (westward from S)]]</f>
        <v>0.9786680000000274</v>
      </c>
      <c r="J49">
        <f>Table6[[#This Row],[Time (H:MM:SS)]]*(24)*(100/24)</f>
        <v>48.958333333333336</v>
      </c>
    </row>
    <row r="50" spans="1:10">
      <c r="A50" s="4">
        <v>43842</v>
      </c>
      <c r="B50" s="5">
        <v>0.5</v>
      </c>
      <c r="C50">
        <v>81.942972999999995</v>
      </c>
      <c r="D50">
        <v>2.5341969999999998</v>
      </c>
      <c r="E50">
        <v>8.7058560000000007</v>
      </c>
      <c r="F50">
        <v>11.819642999999999</v>
      </c>
      <c r="G50">
        <v>14.92623</v>
      </c>
      <c r="H50">
        <f>90-Table6[[#This Row],[Topocentric zenith angle]]</f>
        <v>8.057027000000005</v>
      </c>
      <c r="I50">
        <f>-1*Table6[[#This Row],[Top. azimuth angle (westward from S)]]</f>
        <v>-2.5341969999999998</v>
      </c>
      <c r="J50">
        <f>Table6[[#This Row],[Time (H:MM:SS)]]*(24)*(100/24)</f>
        <v>50</v>
      </c>
    </row>
    <row r="51" spans="1:10">
      <c r="A51" s="4">
        <v>43842</v>
      </c>
      <c r="B51" s="5">
        <v>0.51041666666666663</v>
      </c>
      <c r="C51">
        <v>82.084716</v>
      </c>
      <c r="D51">
        <v>6.043482</v>
      </c>
      <c r="E51">
        <v>8.7058560000000007</v>
      </c>
      <c r="F51">
        <v>11.819642999999999</v>
      </c>
      <c r="G51">
        <v>14.92623</v>
      </c>
      <c r="H51">
        <f>90-Table6[[#This Row],[Topocentric zenith angle]]</f>
        <v>7.9152839999999998</v>
      </c>
      <c r="I51">
        <f>-1*Table6[[#This Row],[Top. azimuth angle (westward from S)]]</f>
        <v>-6.043482</v>
      </c>
      <c r="J51">
        <f>Table6[[#This Row],[Time (H:MM:SS)]]*(24)*(100/24)</f>
        <v>51.041666666666671</v>
      </c>
    </row>
    <row r="52" spans="1:10">
      <c r="A52" s="4">
        <v>43842</v>
      </c>
      <c r="B52" s="5">
        <v>0.52083333333333337</v>
      </c>
      <c r="C52">
        <v>82.340472000000005</v>
      </c>
      <c r="D52">
        <v>9.5444560000000003</v>
      </c>
      <c r="E52">
        <v>8.7058560000000007</v>
      </c>
      <c r="F52">
        <v>11.819642999999999</v>
      </c>
      <c r="G52">
        <v>14.92623</v>
      </c>
      <c r="H52">
        <f>90-Table6[[#This Row],[Topocentric zenith angle]]</f>
        <v>7.6595279999999946</v>
      </c>
      <c r="I52">
        <f>-1*Table6[[#This Row],[Top. azimuth angle (westward from S)]]</f>
        <v>-9.5444560000000003</v>
      </c>
      <c r="J52">
        <f>Table6[[#This Row],[Time (H:MM:SS)]]*(24)*(100/24)</f>
        <v>52.083333333333336</v>
      </c>
    </row>
    <row r="53" spans="1:10">
      <c r="A53" s="4">
        <v>43842</v>
      </c>
      <c r="B53" s="5">
        <v>0.53125</v>
      </c>
      <c r="C53">
        <v>82.708945999999997</v>
      </c>
      <c r="D53">
        <v>13.032594</v>
      </c>
      <c r="E53">
        <v>8.7058560000000007</v>
      </c>
      <c r="F53">
        <v>11.819642999999999</v>
      </c>
      <c r="G53">
        <v>14.92623</v>
      </c>
      <c r="H53">
        <f>90-Table6[[#This Row],[Topocentric zenith angle]]</f>
        <v>7.2910540000000026</v>
      </c>
      <c r="I53">
        <f>-1*Table6[[#This Row],[Top. azimuth angle (westward from S)]]</f>
        <v>-13.032594</v>
      </c>
      <c r="J53">
        <f>Table6[[#This Row],[Time (H:MM:SS)]]*(24)*(100/24)</f>
        <v>53.125000000000007</v>
      </c>
    </row>
    <row r="54" spans="1:10">
      <c r="A54" s="4">
        <v>43842</v>
      </c>
      <c r="B54" s="5">
        <v>0.54166666666666663</v>
      </c>
      <c r="C54">
        <v>83.188300999999996</v>
      </c>
      <c r="D54">
        <v>16.503685000000001</v>
      </c>
      <c r="E54">
        <v>8.7058560000000007</v>
      </c>
      <c r="F54">
        <v>11.819642999999999</v>
      </c>
      <c r="G54">
        <v>14.92623</v>
      </c>
      <c r="H54">
        <f>90-Table6[[#This Row],[Topocentric zenith angle]]</f>
        <v>6.8116990000000044</v>
      </c>
      <c r="I54">
        <f>-1*Table6[[#This Row],[Top. azimuth angle (westward from S)]]</f>
        <v>-16.503685000000001</v>
      </c>
      <c r="J54">
        <f>Table6[[#This Row],[Time (H:MM:SS)]]*(24)*(100/24)</f>
        <v>54.166666666666671</v>
      </c>
    </row>
    <row r="55" spans="1:10">
      <c r="A55" s="4">
        <v>43842</v>
      </c>
      <c r="B55" s="5">
        <v>0.55208333333333337</v>
      </c>
      <c r="C55">
        <v>83.776183000000003</v>
      </c>
      <c r="D55">
        <v>19.953934</v>
      </c>
      <c r="E55">
        <v>8.7058560000000007</v>
      </c>
      <c r="F55">
        <v>11.819642999999999</v>
      </c>
      <c r="G55">
        <v>14.92623</v>
      </c>
      <c r="H55">
        <f>90-Table6[[#This Row],[Topocentric zenith angle]]</f>
        <v>6.2238169999999968</v>
      </c>
      <c r="I55">
        <f>-1*Table6[[#This Row],[Top. azimuth angle (westward from S)]]</f>
        <v>-19.953934</v>
      </c>
      <c r="J55">
        <f>Table6[[#This Row],[Time (H:MM:SS)]]*(24)*(100/24)</f>
        <v>55.208333333333336</v>
      </c>
    </row>
    <row r="56" spans="1:10">
      <c r="A56" s="4">
        <v>43842</v>
      </c>
      <c r="B56" s="5">
        <v>0.5625</v>
      </c>
      <c r="C56">
        <v>84.469768000000002</v>
      </c>
      <c r="D56">
        <v>23.380039</v>
      </c>
      <c r="E56">
        <v>8.7058560000000007</v>
      </c>
      <c r="F56">
        <v>11.819642999999999</v>
      </c>
      <c r="G56">
        <v>14.92623</v>
      </c>
      <c r="H56">
        <f>90-Table6[[#This Row],[Topocentric zenith angle]]</f>
        <v>5.530231999999998</v>
      </c>
      <c r="I56">
        <f>-1*Table6[[#This Row],[Top. azimuth angle (westward from S)]]</f>
        <v>-23.380039</v>
      </c>
      <c r="J56">
        <f>Table6[[#This Row],[Time (H:MM:SS)]]*(24)*(100/24)</f>
        <v>56.250000000000007</v>
      </c>
    </row>
    <row r="57" spans="1:10">
      <c r="A57" s="4">
        <v>43842</v>
      </c>
      <c r="B57" s="5">
        <v>0.57291666666666663</v>
      </c>
      <c r="C57">
        <v>85.265805</v>
      </c>
      <c r="D57">
        <v>26.779263</v>
      </c>
      <c r="E57">
        <v>8.7058560000000007</v>
      </c>
      <c r="F57">
        <v>11.819642999999999</v>
      </c>
      <c r="G57">
        <v>14.92623</v>
      </c>
      <c r="H57">
        <f>90-Table6[[#This Row],[Topocentric zenith angle]]</f>
        <v>4.7341949999999997</v>
      </c>
      <c r="I57">
        <f>-1*Table6[[#This Row],[Top. azimuth angle (westward from S)]]</f>
        <v>-26.779263</v>
      </c>
      <c r="J57">
        <f>Table6[[#This Row],[Time (H:MM:SS)]]*(24)*(100/24)</f>
        <v>57.291666666666671</v>
      </c>
    </row>
    <row r="58" spans="1:10">
      <c r="A58" s="4">
        <v>43842</v>
      </c>
      <c r="B58" s="5">
        <v>0.58333333333333337</v>
      </c>
      <c r="C58">
        <v>86.160670999999994</v>
      </c>
      <c r="D58">
        <v>30.149481000000002</v>
      </c>
      <c r="E58">
        <v>8.7058560000000007</v>
      </c>
      <c r="F58">
        <v>11.819642999999999</v>
      </c>
      <c r="G58">
        <v>14.92623</v>
      </c>
      <c r="H58">
        <f>90-Table6[[#This Row],[Topocentric zenith angle]]</f>
        <v>3.8393290000000064</v>
      </c>
      <c r="I58">
        <f>-1*Table6[[#This Row],[Top. azimuth angle (westward from S)]]</f>
        <v>-30.149481000000002</v>
      </c>
      <c r="J58">
        <f>Table6[[#This Row],[Time (H:MM:SS)]]*(24)*(100/24)</f>
        <v>58.333333333333336</v>
      </c>
    </row>
    <row r="59" spans="1:10">
      <c r="A59" s="4">
        <v>43842</v>
      </c>
      <c r="B59" s="5">
        <v>0.59375</v>
      </c>
      <c r="C59">
        <v>87.150419999999997</v>
      </c>
      <c r="D59">
        <v>33.489212000000002</v>
      </c>
      <c r="E59">
        <v>8.7058560000000007</v>
      </c>
      <c r="F59">
        <v>11.819642999999999</v>
      </c>
      <c r="G59">
        <v>14.92623</v>
      </c>
      <c r="H59">
        <f>90-Table6[[#This Row],[Topocentric zenith angle]]</f>
        <v>2.8495800000000031</v>
      </c>
      <c r="I59">
        <f>-1*Table6[[#This Row],[Top. azimuth angle (westward from S)]]</f>
        <v>-33.489212000000002</v>
      </c>
      <c r="J59">
        <f>Table6[[#This Row],[Time (H:MM:SS)]]*(24)*(100/24)</f>
        <v>59.375000000000007</v>
      </c>
    </row>
    <row r="60" spans="1:10">
      <c r="A60" s="4">
        <v>43842</v>
      </c>
      <c r="B60" s="5">
        <v>0.60416666666666663</v>
      </c>
      <c r="C60">
        <v>88.230836999999994</v>
      </c>
      <c r="D60">
        <v>36.797637000000002</v>
      </c>
      <c r="E60">
        <v>8.7058560000000007</v>
      </c>
      <c r="F60">
        <v>11.819642999999999</v>
      </c>
      <c r="G60">
        <v>14.92623</v>
      </c>
      <c r="H60">
        <f>90-Table6[[#This Row],[Topocentric zenith angle]]</f>
        <v>1.769163000000006</v>
      </c>
      <c r="I60">
        <f>-1*Table6[[#This Row],[Top. azimuth angle (westward from S)]]</f>
        <v>-36.797637000000002</v>
      </c>
      <c r="J60">
        <f>Table6[[#This Row],[Time (H:MM:SS)]]*(24)*(100/24)</f>
        <v>60.416666666666671</v>
      </c>
    </row>
    <row r="61" spans="1:10">
      <c r="A61" s="4">
        <v>43842</v>
      </c>
      <c r="B61" s="5">
        <v>0.61458333333333337</v>
      </c>
      <c r="C61">
        <v>89.397485000000003</v>
      </c>
      <c r="D61">
        <v>40.074599999999997</v>
      </c>
      <c r="E61">
        <v>8.7058560000000007</v>
      </c>
      <c r="F61">
        <v>11.819642999999999</v>
      </c>
      <c r="G61">
        <v>14.92623</v>
      </c>
      <c r="H61">
        <f>90-Table6[[#This Row],[Topocentric zenith angle]]</f>
        <v>0.6025149999999968</v>
      </c>
      <c r="I61">
        <f>-1*Table6[[#This Row],[Top. azimuth angle (westward from S)]]</f>
        <v>-40.074599999999997</v>
      </c>
      <c r="J61">
        <f>Table6[[#This Row],[Time (H:MM:SS)]]*(24)*(100/24)</f>
        <v>61.458333333333336</v>
      </c>
    </row>
    <row r="62" spans="1:10">
      <c r="A62" s="4">
        <v>43842</v>
      </c>
      <c r="B62" s="5">
        <v>0.625</v>
      </c>
      <c r="C62">
        <v>90.645752999999999</v>
      </c>
      <c r="D62">
        <v>43.320604000000003</v>
      </c>
      <c r="E62">
        <v>8.7058560000000007</v>
      </c>
      <c r="F62">
        <v>11.819642999999999</v>
      </c>
      <c r="G62">
        <v>14.92623</v>
      </c>
      <c r="H62">
        <f>90-Table6[[#This Row],[Topocentric zenith angle]]</f>
        <v>-0.64575299999999913</v>
      </c>
      <c r="I62">
        <f>-1*Table6[[#This Row],[Top. azimuth angle (westward from S)]]</f>
        <v>-43.320604000000003</v>
      </c>
      <c r="J62">
        <f>Table6[[#This Row],[Time (H:MM:SS)]]*(24)*(100/24)</f>
        <v>62.500000000000007</v>
      </c>
    </row>
    <row r="63" spans="1:10">
      <c r="A63" s="4">
        <v>43842</v>
      </c>
      <c r="B63" s="5">
        <v>0.63541666666666663</v>
      </c>
      <c r="C63">
        <v>91.970899000000003</v>
      </c>
      <c r="D63">
        <v>46.536788999999999</v>
      </c>
      <c r="E63">
        <v>8.7058560000000007</v>
      </c>
      <c r="F63">
        <v>11.819642999999999</v>
      </c>
      <c r="G63">
        <v>14.92623</v>
      </c>
      <c r="H63">
        <f>90-Table6[[#This Row],[Topocentric zenith angle]]</f>
        <v>-1.9708990000000028</v>
      </c>
      <c r="I63">
        <f>-1*Table6[[#This Row],[Top. azimuth angle (westward from S)]]</f>
        <v>-46.536788999999999</v>
      </c>
      <c r="J63">
        <f>Table6[[#This Row],[Time (H:MM:SS)]]*(24)*(100/24)</f>
        <v>63.541666666666671</v>
      </c>
    </row>
    <row r="64" spans="1:10">
      <c r="A64" s="4">
        <v>43842</v>
      </c>
      <c r="B64" s="5">
        <v>0.64583333333333337</v>
      </c>
      <c r="C64">
        <v>93.368080000000006</v>
      </c>
      <c r="D64">
        <v>49.724916999999998</v>
      </c>
      <c r="E64">
        <v>8.7058560000000007</v>
      </c>
      <c r="F64">
        <v>11.819642999999999</v>
      </c>
      <c r="G64">
        <v>14.92623</v>
      </c>
      <c r="H64">
        <f>90-Table6[[#This Row],[Topocentric zenith angle]]</f>
        <v>-3.3680800000000062</v>
      </c>
      <c r="I64">
        <f>-1*Table6[[#This Row],[Top. azimuth angle (westward from S)]]</f>
        <v>-49.724916999999998</v>
      </c>
      <c r="J64">
        <f>Table6[[#This Row],[Time (H:MM:SS)]]*(24)*(100/24)</f>
        <v>64.583333333333343</v>
      </c>
    </row>
    <row r="65" spans="1:10">
      <c r="A65" s="4">
        <v>43842</v>
      </c>
      <c r="B65" s="5">
        <v>0.65625</v>
      </c>
      <c r="C65">
        <v>94.832387999999995</v>
      </c>
      <c r="D65">
        <v>52.887338999999997</v>
      </c>
      <c r="E65">
        <v>8.7058560000000007</v>
      </c>
      <c r="F65">
        <v>11.819642999999999</v>
      </c>
      <c r="G65">
        <v>14.92623</v>
      </c>
      <c r="H65">
        <f>90-Table6[[#This Row],[Topocentric zenith angle]]</f>
        <v>-4.8323879999999946</v>
      </c>
      <c r="I65">
        <f>-1*Table6[[#This Row],[Top. azimuth angle (westward from S)]]</f>
        <v>-52.887338999999997</v>
      </c>
      <c r="J65">
        <f>Table6[[#This Row],[Time (H:MM:SS)]]*(24)*(100/24)</f>
        <v>65.625</v>
      </c>
    </row>
    <row r="66" spans="1:10">
      <c r="A66" s="4">
        <v>43842</v>
      </c>
      <c r="B66" s="5">
        <v>0.66666666666666663</v>
      </c>
      <c r="C66">
        <v>96.358869999999996</v>
      </c>
      <c r="D66">
        <v>56.026975999999998</v>
      </c>
      <c r="E66">
        <v>8.7058560000000007</v>
      </c>
      <c r="F66">
        <v>11.819642999999999</v>
      </c>
      <c r="G66">
        <v>14.92623</v>
      </c>
      <c r="H66">
        <f>90-Table6[[#This Row],[Topocentric zenith angle]]</f>
        <v>-6.358869999999996</v>
      </c>
      <c r="I66">
        <f>-1*Table6[[#This Row],[Top. azimuth angle (westward from S)]]</f>
        <v>-56.026975999999998</v>
      </c>
      <c r="J66">
        <f>Table6[[#This Row],[Time (H:MM:SS)]]*(24)*(100/24)</f>
        <v>66.666666666666671</v>
      </c>
    </row>
    <row r="67" spans="1:10">
      <c r="A67" s="4">
        <v>43842</v>
      </c>
      <c r="B67" s="5">
        <v>0.67708333333333337</v>
      </c>
      <c r="C67">
        <v>97.942545999999993</v>
      </c>
      <c r="D67">
        <v>59.147288000000003</v>
      </c>
      <c r="E67">
        <v>8.7058560000000007</v>
      </c>
      <c r="F67">
        <v>11.819642999999999</v>
      </c>
      <c r="G67">
        <v>14.92623</v>
      </c>
      <c r="H67">
        <f>90-Table6[[#This Row],[Topocentric zenith angle]]</f>
        <v>-7.942545999999993</v>
      </c>
      <c r="I67">
        <f>-1*Table6[[#This Row],[Top. azimuth angle (westward from S)]]</f>
        <v>-59.147288000000003</v>
      </c>
      <c r="J67">
        <f>Table6[[#This Row],[Time (H:MM:SS)]]*(24)*(100/24)</f>
        <v>67.708333333333343</v>
      </c>
    </row>
    <row r="68" spans="1:10">
      <c r="A68" s="4">
        <v>43842</v>
      </c>
      <c r="B68" s="5">
        <v>0.6875</v>
      </c>
      <c r="C68">
        <v>99.578417999999999</v>
      </c>
      <c r="D68">
        <v>62.252257</v>
      </c>
      <c r="E68">
        <v>8.7058560000000007</v>
      </c>
      <c r="F68">
        <v>11.819642999999999</v>
      </c>
      <c r="G68">
        <v>14.92623</v>
      </c>
      <c r="H68">
        <f>90-Table6[[#This Row],[Topocentric zenith angle]]</f>
        <v>-9.5784179999999992</v>
      </c>
      <c r="I68">
        <f>-1*Table6[[#This Row],[Top. azimuth angle (westward from S)]]</f>
        <v>-62.252257</v>
      </c>
      <c r="J68">
        <f>Table6[[#This Row],[Time (H:MM:SS)]]*(24)*(100/24)</f>
        <v>68.75</v>
      </c>
    </row>
    <row r="69" spans="1:10">
      <c r="A69" s="4">
        <v>43842</v>
      </c>
      <c r="B69" s="5">
        <v>0.69791666666666663</v>
      </c>
      <c r="C69">
        <v>101.26147400000001</v>
      </c>
      <c r="D69">
        <v>65.346368999999996</v>
      </c>
      <c r="E69">
        <v>8.7058560000000007</v>
      </c>
      <c r="F69">
        <v>11.819642999999999</v>
      </c>
      <c r="G69">
        <v>14.92623</v>
      </c>
      <c r="H69">
        <f>90-Table6[[#This Row],[Topocentric zenith angle]]</f>
        <v>-11.261474000000007</v>
      </c>
      <c r="I69">
        <f>-1*Table6[[#This Row],[Top. azimuth angle (westward from S)]]</f>
        <v>-65.346368999999996</v>
      </c>
      <c r="J69">
        <f>Table6[[#This Row],[Time (H:MM:SS)]]*(24)*(100/24)</f>
        <v>69.791666666666671</v>
      </c>
    </row>
    <row r="70" spans="1:10">
      <c r="A70" s="4">
        <v>43842</v>
      </c>
      <c r="B70" s="5">
        <v>0.70833333333333337</v>
      </c>
      <c r="C70">
        <v>102.986688</v>
      </c>
      <c r="D70">
        <v>68.434601000000001</v>
      </c>
      <c r="E70">
        <v>8.7058560000000007</v>
      </c>
      <c r="F70">
        <v>11.819642999999999</v>
      </c>
      <c r="G70">
        <v>14.92623</v>
      </c>
      <c r="H70">
        <f>90-Table6[[#This Row],[Topocentric zenith angle]]</f>
        <v>-12.986688000000001</v>
      </c>
      <c r="I70">
        <f>-1*Table6[[#This Row],[Top. azimuth angle (westward from S)]]</f>
        <v>-68.434601000000001</v>
      </c>
      <c r="J70">
        <f>Table6[[#This Row],[Time (H:MM:SS)]]*(24)*(100/24)</f>
        <v>70.833333333333343</v>
      </c>
    </row>
    <row r="71" spans="1:10">
      <c r="A71" s="4">
        <v>43842</v>
      </c>
      <c r="B71" s="5">
        <v>0.71875</v>
      </c>
      <c r="C71">
        <v>104.749008</v>
      </c>
      <c r="D71">
        <v>71.522413</v>
      </c>
      <c r="E71">
        <v>8.7058560000000007</v>
      </c>
      <c r="F71">
        <v>11.819642999999999</v>
      </c>
      <c r="G71">
        <v>14.92623</v>
      </c>
      <c r="H71">
        <f>90-Table6[[#This Row],[Topocentric zenith angle]]</f>
        <v>-14.749008000000003</v>
      </c>
      <c r="I71">
        <f>-1*Table6[[#This Row],[Top. azimuth angle (westward from S)]]</f>
        <v>-71.522413</v>
      </c>
      <c r="J71">
        <f>Table6[[#This Row],[Time (H:MM:SS)]]*(24)*(100/24)</f>
        <v>71.875</v>
      </c>
    </row>
    <row r="72" spans="1:10">
      <c r="A72" s="4">
        <v>43842</v>
      </c>
      <c r="B72" s="5">
        <v>0.72916666666666663</v>
      </c>
      <c r="C72">
        <v>106.543347</v>
      </c>
      <c r="D72">
        <v>74.615751000000003</v>
      </c>
      <c r="E72">
        <v>8.7058560000000007</v>
      </c>
      <c r="F72">
        <v>11.819642999999999</v>
      </c>
      <c r="G72">
        <v>14.92623</v>
      </c>
      <c r="H72">
        <f>90-Table6[[#This Row],[Topocentric zenith angle]]</f>
        <v>-16.543346999999997</v>
      </c>
      <c r="I72">
        <f>-1*Table6[[#This Row],[Top. azimuth angle (westward from S)]]</f>
        <v>-74.615751000000003</v>
      </c>
      <c r="J72">
        <f>Table6[[#This Row],[Time (H:MM:SS)]]*(24)*(100/24)</f>
        <v>72.916666666666671</v>
      </c>
    </row>
    <row r="73" spans="1:10">
      <c r="A73" s="4">
        <v>43842</v>
      </c>
      <c r="B73" s="5">
        <v>0.73958333333333337</v>
      </c>
      <c r="C73">
        <v>108.364559</v>
      </c>
      <c r="D73">
        <v>77.721053999999995</v>
      </c>
      <c r="E73">
        <v>8.7058560000000007</v>
      </c>
      <c r="F73">
        <v>11.819642999999999</v>
      </c>
      <c r="G73">
        <v>14.92623</v>
      </c>
      <c r="H73">
        <f>90-Table6[[#This Row],[Topocentric zenith angle]]</f>
        <v>-18.364559</v>
      </c>
      <c r="I73">
        <f>-1*Table6[[#This Row],[Top. azimuth angle (westward from S)]]</f>
        <v>-77.721053999999995</v>
      </c>
      <c r="J73">
        <f>Table6[[#This Row],[Time (H:MM:SS)]]*(24)*(100/24)</f>
        <v>73.958333333333343</v>
      </c>
    </row>
    <row r="74" spans="1:10">
      <c r="A74" s="4">
        <v>43842</v>
      </c>
      <c r="B74" s="5">
        <v>0.75</v>
      </c>
      <c r="C74">
        <v>110.20741599999999</v>
      </c>
      <c r="D74">
        <v>80.845259999999996</v>
      </c>
      <c r="E74">
        <v>8.7058560000000007</v>
      </c>
      <c r="F74">
        <v>11.819642999999999</v>
      </c>
      <c r="G74">
        <v>14.92623</v>
      </c>
      <c r="H74">
        <f>90-Table6[[#This Row],[Topocentric zenith angle]]</f>
        <v>-20.207415999999995</v>
      </c>
      <c r="I74">
        <f>-1*Table6[[#This Row],[Top. azimuth angle (westward from S)]]</f>
        <v>-80.845259999999996</v>
      </c>
      <c r="J74">
        <f>Table6[[#This Row],[Time (H:MM:SS)]]*(24)*(100/24)</f>
        <v>75</v>
      </c>
    </row>
    <row r="75" spans="1:10">
      <c r="A75" s="4">
        <v>43842</v>
      </c>
      <c r="B75" s="5">
        <v>0.76041666666666663</v>
      </c>
      <c r="C75">
        <v>112.066576</v>
      </c>
      <c r="D75">
        <v>83.995827000000006</v>
      </c>
      <c r="E75">
        <v>8.7058560000000007</v>
      </c>
      <c r="F75">
        <v>11.819642999999999</v>
      </c>
      <c r="G75">
        <v>14.92623</v>
      </c>
      <c r="H75">
        <f>90-Table6[[#This Row],[Topocentric zenith angle]]</f>
        <v>-22.066575999999998</v>
      </c>
      <c r="I75">
        <f>-1*Table6[[#This Row],[Top. azimuth angle (westward from S)]]</f>
        <v>-83.995827000000006</v>
      </c>
      <c r="J75">
        <f>Table6[[#This Row],[Time (H:MM:SS)]]*(24)*(100/24)</f>
        <v>76.041666666666671</v>
      </c>
    </row>
    <row r="76" spans="1:10">
      <c r="A76" s="4">
        <v>43842</v>
      </c>
      <c r="B76" s="5">
        <v>0.77083333333333337</v>
      </c>
      <c r="C76">
        <v>113.936549</v>
      </c>
      <c r="D76">
        <v>87.180749000000006</v>
      </c>
      <c r="E76">
        <v>8.7058560000000007</v>
      </c>
      <c r="F76">
        <v>11.819642999999999</v>
      </c>
      <c r="G76">
        <v>14.92623</v>
      </c>
      <c r="H76">
        <f>90-Table6[[#This Row],[Topocentric zenith angle]]</f>
        <v>-23.936548999999999</v>
      </c>
      <c r="I76">
        <f>-1*Table6[[#This Row],[Top. azimuth angle (westward from S)]]</f>
        <v>-87.180749000000006</v>
      </c>
      <c r="J76">
        <f>Table6[[#This Row],[Time (H:MM:SS)]]*(24)*(100/24)</f>
        <v>77.083333333333343</v>
      </c>
    </row>
    <row r="77" spans="1:10">
      <c r="A77" s="4">
        <v>43842</v>
      </c>
      <c r="B77" s="5">
        <v>0.78125</v>
      </c>
      <c r="C77">
        <v>115.811656</v>
      </c>
      <c r="D77">
        <v>90.408576999999994</v>
      </c>
      <c r="E77">
        <v>8.7058560000000007</v>
      </c>
      <c r="F77">
        <v>11.819642999999999</v>
      </c>
      <c r="G77">
        <v>14.92623</v>
      </c>
      <c r="H77">
        <f>90-Table6[[#This Row],[Topocentric zenith angle]]</f>
        <v>-25.811655999999999</v>
      </c>
      <c r="I77">
        <f>-1*Table6[[#This Row],[Top. azimuth angle (westward from S)]]</f>
        <v>-90.408576999999994</v>
      </c>
      <c r="J77">
        <f>Table6[[#This Row],[Time (H:MM:SS)]]*(24)*(100/24)</f>
        <v>78.125</v>
      </c>
    </row>
    <row r="78" spans="1:10">
      <c r="A78" s="4">
        <v>43842</v>
      </c>
      <c r="B78" s="5">
        <v>0.79166666666666663</v>
      </c>
      <c r="C78">
        <v>117.685976</v>
      </c>
      <c r="D78">
        <v>93.688436999999993</v>
      </c>
      <c r="E78">
        <v>8.7058560000000007</v>
      </c>
      <c r="F78">
        <v>11.819642999999999</v>
      </c>
      <c r="G78">
        <v>14.92623</v>
      </c>
      <c r="H78">
        <f>90-Table6[[#This Row],[Topocentric zenith angle]]</f>
        <v>-27.685975999999997</v>
      </c>
      <c r="I78">
        <f>-1*Table6[[#This Row],[Top. azimuth angle (westward from S)]]</f>
        <v>-93.688436999999993</v>
      </c>
      <c r="J78">
        <f>Table6[[#This Row],[Time (H:MM:SS)]]*(24)*(100/24)</f>
        <v>79.166666666666671</v>
      </c>
    </row>
    <row r="79" spans="1:10">
      <c r="A79" s="4">
        <v>43842</v>
      </c>
      <c r="B79" s="5">
        <v>0.80208333333333337</v>
      </c>
      <c r="C79">
        <v>119.553302</v>
      </c>
      <c r="D79">
        <v>97.030039000000002</v>
      </c>
      <c r="E79">
        <v>8.7058560000000007</v>
      </c>
      <c r="F79">
        <v>11.819642999999999</v>
      </c>
      <c r="G79">
        <v>14.92623</v>
      </c>
      <c r="H79">
        <f>90-Table6[[#This Row],[Topocentric zenith angle]]</f>
        <v>-29.553302000000002</v>
      </c>
      <c r="I79">
        <f>-1*Table6[[#This Row],[Top. azimuth angle (westward from S)]]</f>
        <v>-97.030039000000002</v>
      </c>
      <c r="J79">
        <f>Table6[[#This Row],[Time (H:MM:SS)]]*(24)*(100/24)</f>
        <v>80.208333333333343</v>
      </c>
    </row>
    <row r="80" spans="1:10">
      <c r="A80" s="4">
        <v>43842</v>
      </c>
      <c r="B80" s="5">
        <v>0.8125</v>
      </c>
      <c r="C80">
        <v>121.407078</v>
      </c>
      <c r="D80">
        <v>100.443675</v>
      </c>
      <c r="E80">
        <v>8.7058560000000007</v>
      </c>
      <c r="F80">
        <v>11.819642999999999</v>
      </c>
      <c r="G80">
        <v>14.92623</v>
      </c>
      <c r="H80">
        <f>90-Table6[[#This Row],[Topocentric zenith angle]]</f>
        <v>-31.407077999999998</v>
      </c>
      <c r="I80">
        <f>-1*Table6[[#This Row],[Top. azimuth angle (westward from S)]]</f>
        <v>-100.443675</v>
      </c>
      <c r="J80">
        <f>Table6[[#This Row],[Time (H:MM:SS)]]*(24)*(100/24)</f>
        <v>81.25</v>
      </c>
    </row>
    <row r="81" spans="1:10">
      <c r="A81" s="4">
        <v>43842</v>
      </c>
      <c r="B81" s="5">
        <v>0.82291666666666663</v>
      </c>
      <c r="C81">
        <v>123.24033799999999</v>
      </c>
      <c r="D81">
        <v>103.940195</v>
      </c>
      <c r="E81">
        <v>8.7058560000000007</v>
      </c>
      <c r="F81">
        <v>11.819642999999999</v>
      </c>
      <c r="G81">
        <v>14.92623</v>
      </c>
      <c r="H81">
        <f>90-Table6[[#This Row],[Topocentric zenith angle]]</f>
        <v>-33.240337999999994</v>
      </c>
      <c r="I81">
        <f>-1*Table6[[#This Row],[Top. azimuth angle (westward from S)]]</f>
        <v>-103.940195</v>
      </c>
      <c r="J81">
        <f>Table6[[#This Row],[Time (H:MM:SS)]]*(24)*(100/24)</f>
        <v>82.291666666666671</v>
      </c>
    </row>
    <row r="82" spans="1:10">
      <c r="A82" s="4">
        <v>43842</v>
      </c>
      <c r="B82" s="5">
        <v>0.83333333333333337</v>
      </c>
      <c r="C82">
        <v>125.04564499999999</v>
      </c>
      <c r="D82">
        <v>107.53095500000001</v>
      </c>
      <c r="E82">
        <v>8.7058560000000007</v>
      </c>
      <c r="F82">
        <v>11.819642999999999</v>
      </c>
      <c r="G82">
        <v>14.92623</v>
      </c>
      <c r="H82">
        <f>90-Table6[[#This Row],[Topocentric zenith angle]]</f>
        <v>-35.045644999999993</v>
      </c>
      <c r="I82">
        <f>-1*Table6[[#This Row],[Top. azimuth angle (westward from S)]]</f>
        <v>-107.53095500000001</v>
      </c>
      <c r="J82">
        <f>Table6[[#This Row],[Time (H:MM:SS)]]*(24)*(100/24)</f>
        <v>83.333333333333343</v>
      </c>
    </row>
    <row r="83" spans="1:10">
      <c r="A83" s="4">
        <v>43842</v>
      </c>
      <c r="B83" s="5">
        <v>0.84375</v>
      </c>
      <c r="C83">
        <v>126.81501900000001</v>
      </c>
      <c r="D83">
        <v>111.22771299999999</v>
      </c>
      <c r="E83">
        <v>8.7058560000000007</v>
      </c>
      <c r="F83">
        <v>11.819642999999999</v>
      </c>
      <c r="G83">
        <v>14.92623</v>
      </c>
      <c r="H83">
        <f>90-Table6[[#This Row],[Topocentric zenith angle]]</f>
        <v>-36.815019000000007</v>
      </c>
      <c r="I83">
        <f>-1*Table6[[#This Row],[Top. azimuth angle (westward from S)]]</f>
        <v>-111.22771299999999</v>
      </c>
      <c r="J83">
        <f>Table6[[#This Row],[Time (H:MM:SS)]]*(24)*(100/24)</f>
        <v>84.375</v>
      </c>
    </row>
    <row r="84" spans="1:10">
      <c r="A84" s="4">
        <v>43842</v>
      </c>
      <c r="B84" s="5">
        <v>0.85416666666666663</v>
      </c>
      <c r="C84">
        <v>128.539883</v>
      </c>
      <c r="D84">
        <v>115.042473</v>
      </c>
      <c r="E84">
        <v>8.7058560000000007</v>
      </c>
      <c r="F84">
        <v>11.819642999999999</v>
      </c>
      <c r="G84">
        <v>14.92623</v>
      </c>
      <c r="H84">
        <f>90-Table6[[#This Row],[Topocentric zenith angle]]</f>
        <v>-38.539883000000003</v>
      </c>
      <c r="I84">
        <f>-1*Table6[[#This Row],[Top. azimuth angle (westward from S)]]</f>
        <v>-115.042473</v>
      </c>
      <c r="J84">
        <f>Table6[[#This Row],[Time (H:MM:SS)]]*(24)*(100/24)</f>
        <v>85.416666666666671</v>
      </c>
    </row>
    <row r="85" spans="1:10">
      <c r="A85" s="4">
        <v>43842</v>
      </c>
      <c r="B85" s="5">
        <v>0.86458333333333337</v>
      </c>
      <c r="C85">
        <v>130.21099899999999</v>
      </c>
      <c r="D85">
        <v>118.987235</v>
      </c>
      <c r="E85">
        <v>8.7058560000000007</v>
      </c>
      <c r="F85">
        <v>11.819642999999999</v>
      </c>
      <c r="G85">
        <v>14.92623</v>
      </c>
      <c r="H85">
        <f>90-Table6[[#This Row],[Topocentric zenith angle]]</f>
        <v>-40.210998999999987</v>
      </c>
      <c r="I85">
        <f>-1*Table6[[#This Row],[Top. azimuth angle (westward from S)]]</f>
        <v>-118.987235</v>
      </c>
      <c r="J85">
        <f>Table6[[#This Row],[Time (H:MM:SS)]]*(24)*(100/24)</f>
        <v>86.458333333333343</v>
      </c>
    </row>
    <row r="86" spans="1:10">
      <c r="A86" s="4">
        <v>43842</v>
      </c>
      <c r="B86" s="5">
        <v>0.875</v>
      </c>
      <c r="C86">
        <v>131.818434</v>
      </c>
      <c r="D86">
        <v>123.07365299999999</v>
      </c>
      <c r="E86">
        <v>8.7058560000000007</v>
      </c>
      <c r="F86">
        <v>11.819642999999999</v>
      </c>
      <c r="G86">
        <v>14.92623</v>
      </c>
      <c r="H86">
        <f>90-Table6[[#This Row],[Topocentric zenith angle]]</f>
        <v>-41.818433999999996</v>
      </c>
      <c r="I86">
        <f>-1*Table6[[#This Row],[Top. azimuth angle (westward from S)]]</f>
        <v>-123.07365299999999</v>
      </c>
      <c r="J86">
        <f>Table6[[#This Row],[Time (H:MM:SS)]]*(24)*(100/24)</f>
        <v>87.5</v>
      </c>
    </row>
    <row r="87" spans="1:10">
      <c r="A87" s="4">
        <v>43842</v>
      </c>
      <c r="B87" s="5">
        <v>0.88541666666666663</v>
      </c>
      <c r="C87">
        <v>133.35153800000001</v>
      </c>
      <c r="D87">
        <v>127.312561</v>
      </c>
      <c r="E87">
        <v>8.7058560000000007</v>
      </c>
      <c r="F87">
        <v>11.819642999999999</v>
      </c>
      <c r="G87">
        <v>14.92623</v>
      </c>
      <c r="H87">
        <f>90-Table6[[#This Row],[Topocentric zenith angle]]</f>
        <v>-43.351538000000005</v>
      </c>
      <c r="I87">
        <f>-1*Table6[[#This Row],[Top. azimuth angle (westward from S)]]</f>
        <v>-127.312561</v>
      </c>
      <c r="J87">
        <f>Table6[[#This Row],[Time (H:MM:SS)]]*(24)*(100/24)</f>
        <v>88.541666666666671</v>
      </c>
    </row>
    <row r="88" spans="1:10">
      <c r="A88" s="4">
        <v>43842</v>
      </c>
      <c r="B88" s="5">
        <v>0.89583333333333337</v>
      </c>
      <c r="C88">
        <v>134.79896600000001</v>
      </c>
      <c r="D88">
        <v>131.713357</v>
      </c>
      <c r="E88">
        <v>8.7058560000000007</v>
      </c>
      <c r="F88">
        <v>11.819642999999999</v>
      </c>
      <c r="G88">
        <v>14.92623</v>
      </c>
      <c r="H88">
        <f>90-Table6[[#This Row],[Topocentric zenith angle]]</f>
        <v>-44.798966000000007</v>
      </c>
      <c r="I88">
        <f>-1*Table6[[#This Row],[Top. azimuth angle (westward from S)]]</f>
        <v>-131.713357</v>
      </c>
      <c r="J88">
        <f>Table6[[#This Row],[Time (H:MM:SS)]]*(24)*(100/24)</f>
        <v>89.583333333333343</v>
      </c>
    </row>
    <row r="89" spans="1:10">
      <c r="A89" s="4">
        <v>43842</v>
      </c>
      <c r="B89" s="5">
        <v>0.90625</v>
      </c>
      <c r="C89">
        <v>136.148751</v>
      </c>
      <c r="D89">
        <v>136.28323599999999</v>
      </c>
      <c r="E89">
        <v>8.7058560000000007</v>
      </c>
      <c r="F89">
        <v>11.819642999999999</v>
      </c>
      <c r="G89">
        <v>14.92623</v>
      </c>
      <c r="H89">
        <f>90-Table6[[#This Row],[Topocentric zenith angle]]</f>
        <v>-46.148751000000004</v>
      </c>
      <c r="I89">
        <f>-1*Table6[[#This Row],[Top. azimuth angle (westward from S)]]</f>
        <v>-136.28323599999999</v>
      </c>
      <c r="J89">
        <f>Table6[[#This Row],[Time (H:MM:SS)]]*(24)*(100/24)</f>
        <v>90.625</v>
      </c>
    </row>
    <row r="90" spans="1:10">
      <c r="A90" s="4">
        <v>43842</v>
      </c>
      <c r="B90" s="5">
        <v>0.91666666666666663</v>
      </c>
      <c r="C90">
        <v>137.38843600000001</v>
      </c>
      <c r="D90">
        <v>141.02629099999999</v>
      </c>
      <c r="E90">
        <v>8.7058560000000007</v>
      </c>
      <c r="F90">
        <v>11.819642999999999</v>
      </c>
      <c r="G90">
        <v>14.92623</v>
      </c>
      <c r="H90">
        <f>90-Table6[[#This Row],[Topocentric zenith angle]]</f>
        <v>-47.388436000000013</v>
      </c>
      <c r="I90">
        <f>-1*Table6[[#This Row],[Top. azimuth angle (westward from S)]]</f>
        <v>-141.02629099999999</v>
      </c>
      <c r="J90">
        <f>Table6[[#This Row],[Time (H:MM:SS)]]*(24)*(100/24)</f>
        <v>91.666666666666671</v>
      </c>
    </row>
    <row r="91" spans="1:10">
      <c r="A91" s="4">
        <v>43842</v>
      </c>
      <c r="B91" s="5">
        <v>0.92708333333333337</v>
      </c>
      <c r="C91">
        <v>138.50529399999999</v>
      </c>
      <c r="D91">
        <v>145.94251700000001</v>
      </c>
      <c r="E91">
        <v>8.7058560000000007</v>
      </c>
      <c r="F91">
        <v>11.819642999999999</v>
      </c>
      <c r="G91">
        <v>14.92623</v>
      </c>
      <c r="H91">
        <f>90-Table6[[#This Row],[Topocentric zenith angle]]</f>
        <v>-48.505293999999992</v>
      </c>
      <c r="I91">
        <f>-1*Table6[[#This Row],[Top. azimuth angle (westward from S)]]</f>
        <v>-145.94251700000001</v>
      </c>
      <c r="J91">
        <f>Table6[[#This Row],[Time (H:MM:SS)]]*(24)*(100/24)</f>
        <v>92.708333333333343</v>
      </c>
    </row>
    <row r="92" spans="1:10">
      <c r="A92" s="4">
        <v>43842</v>
      </c>
      <c r="B92" s="5">
        <v>0.9375</v>
      </c>
      <c r="C92">
        <v>139.48664500000001</v>
      </c>
      <c r="D92">
        <v>151.026813</v>
      </c>
      <c r="E92">
        <v>8.7058560000000007</v>
      </c>
      <c r="F92">
        <v>11.819642999999999</v>
      </c>
      <c r="G92">
        <v>14.92623</v>
      </c>
      <c r="H92">
        <f>90-Table6[[#This Row],[Topocentric zenith angle]]</f>
        <v>-49.48664500000001</v>
      </c>
      <c r="I92">
        <f>-1*Table6[[#This Row],[Top. azimuth angle (westward from S)]]</f>
        <v>-151.026813</v>
      </c>
      <c r="J92">
        <f>Table6[[#This Row],[Time (H:MM:SS)]]*(24)*(100/24)</f>
        <v>93.75</v>
      </c>
    </row>
    <row r="93" spans="1:10">
      <c r="A93" s="4">
        <v>43842</v>
      </c>
      <c r="B93" s="5">
        <v>0.94791666666666663</v>
      </c>
      <c r="C93">
        <v>140.32025899999999</v>
      </c>
      <c r="D93">
        <v>156.26811900000001</v>
      </c>
      <c r="E93">
        <v>8.7058560000000007</v>
      </c>
      <c r="F93">
        <v>11.819642999999999</v>
      </c>
      <c r="G93">
        <v>14.92623</v>
      </c>
      <c r="H93">
        <f>90-Table6[[#This Row],[Topocentric zenith angle]]</f>
        <v>-50.320258999999993</v>
      </c>
      <c r="I93">
        <f>-1*Table6[[#This Row],[Top. azimuth angle (westward from S)]]</f>
        <v>-156.26811900000001</v>
      </c>
      <c r="J93">
        <f>Table6[[#This Row],[Time (H:MM:SS)]]*(24)*(100/24)</f>
        <v>94.791666666666671</v>
      </c>
    </row>
    <row r="94" spans="1:10">
      <c r="A94" s="4">
        <v>43842</v>
      </c>
      <c r="B94" s="5">
        <v>0.95833333333333337</v>
      </c>
      <c r="C94">
        <v>140.99484799999999</v>
      </c>
      <c r="D94">
        <v>161.64883800000001</v>
      </c>
      <c r="E94">
        <v>8.7058560000000007</v>
      </c>
      <c r="F94">
        <v>11.819642999999999</v>
      </c>
      <c r="G94">
        <v>14.92623</v>
      </c>
      <c r="H94">
        <f>90-Table6[[#This Row],[Topocentric zenith angle]]</f>
        <v>-50.99484799999999</v>
      </c>
      <c r="I94">
        <f>-1*Table6[[#This Row],[Top. azimuth angle (westward from S)]]</f>
        <v>-161.64883800000001</v>
      </c>
      <c r="J94">
        <f>Table6[[#This Row],[Time (H:MM:SS)]]*(24)*(100/24)</f>
        <v>95.833333333333343</v>
      </c>
    </row>
    <row r="95" spans="1:10">
      <c r="A95" s="4">
        <v>43842</v>
      </c>
      <c r="B95" s="5">
        <v>0.96875</v>
      </c>
      <c r="C95">
        <v>141.50060999999999</v>
      </c>
      <c r="D95">
        <v>167.14474899999999</v>
      </c>
      <c r="E95">
        <v>8.7058560000000007</v>
      </c>
      <c r="F95">
        <v>11.819642999999999</v>
      </c>
      <c r="G95">
        <v>14.92623</v>
      </c>
      <c r="H95">
        <f>90-Table6[[#This Row],[Topocentric zenith angle]]</f>
        <v>-51.500609999999995</v>
      </c>
      <c r="I95">
        <f>-1*Table6[[#This Row],[Top. azimuth angle (westward from S)]]</f>
        <v>-167.14474899999999</v>
      </c>
      <c r="J95">
        <f>Table6[[#This Row],[Time (H:MM:SS)]]*(24)*(100/24)</f>
        <v>96.875</v>
      </c>
    </row>
    <row r="96" spans="1:10">
      <c r="A96" s="4">
        <v>43842</v>
      </c>
      <c r="B96" s="5">
        <v>0.97916666666666663</v>
      </c>
      <c r="C96">
        <v>141.829769</v>
      </c>
      <c r="D96">
        <v>172.725551</v>
      </c>
      <c r="E96">
        <v>8.7058560000000007</v>
      </c>
      <c r="F96">
        <v>11.819642999999999</v>
      </c>
      <c r="G96">
        <v>14.92623</v>
      </c>
      <c r="H96">
        <f>90-Table6[[#This Row],[Topocentric zenith angle]]</f>
        <v>-51.829768999999999</v>
      </c>
      <c r="I96">
        <f>-1*Table6[[#This Row],[Top. azimuth angle (westward from S)]]</f>
        <v>-172.725551</v>
      </c>
      <c r="J96">
        <f>Table6[[#This Row],[Time (H:MM:SS)]]*(24)*(100/24)</f>
        <v>97.916666666666671</v>
      </c>
    </row>
    <row r="97" spans="1:10">
      <c r="A97" s="4">
        <v>43842</v>
      </c>
      <c r="B97" s="5">
        <v>0.98958333333333337</v>
      </c>
      <c r="C97">
        <v>141.977059</v>
      </c>
      <c r="D97">
        <v>178.35609700000001</v>
      </c>
      <c r="E97">
        <v>8.7058560000000007</v>
      </c>
      <c r="F97">
        <v>11.819642999999999</v>
      </c>
      <c r="G97">
        <v>14.92623</v>
      </c>
      <c r="H97">
        <f>90-Table6[[#This Row],[Topocentric zenith angle]]</f>
        <v>-51.977058999999997</v>
      </c>
      <c r="I97">
        <f>-1*Table6[[#This Row],[Top. azimuth angle (westward from S)]]</f>
        <v>-178.35609700000001</v>
      </c>
      <c r="J97">
        <f>Table6[[#This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4246-B3EA-4313-840C-2837D0CE4441}">
  <dimension ref="A1:J97"/>
  <sheetViews>
    <sheetView topLeftCell="A22" workbookViewId="0">
      <selection activeCell="I2" sqref="I2:I50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43831</v>
      </c>
      <c r="B2" s="5">
        <v>0</v>
      </c>
      <c r="C2">
        <v>173.025105</v>
      </c>
      <c r="D2">
        <v>174.15292500000001</v>
      </c>
      <c r="E2">
        <v>6.9781079999999998</v>
      </c>
      <c r="F2">
        <v>12.055339</v>
      </c>
      <c r="G2">
        <v>17.134155</v>
      </c>
      <c r="H2">
        <f>90-Table7[[#This Row],[Topocentric zenith angle]]</f>
        <v>-83.025104999999996</v>
      </c>
      <c r="I2">
        <f>360-Table7[[#This Row],[Top. azimuth angle (westward from S)]]</f>
        <v>185.84707499999999</v>
      </c>
      <c r="J2">
        <f>Table7[[#This Row],[Time (H:MM:SS)]]*(24)*(100/24)</f>
        <v>0</v>
      </c>
    </row>
    <row r="3" spans="1:10">
      <c r="A3" s="4">
        <v>43831</v>
      </c>
      <c r="B3" s="5">
        <v>1.0416666666666666E-2</v>
      </c>
      <c r="C3">
        <v>172.56555599999999</v>
      </c>
      <c r="D3">
        <v>201.68250599999999</v>
      </c>
      <c r="E3">
        <v>6.9781079999999998</v>
      </c>
      <c r="F3">
        <v>12.055339</v>
      </c>
      <c r="G3">
        <v>17.134155</v>
      </c>
      <c r="H3">
        <f>90-Table7[[#This Row],[Topocentric zenith angle]]</f>
        <v>-82.565555999999987</v>
      </c>
      <c r="I3">
        <f>360-Table7[[#This Row],[Top. azimuth angle (westward from S)]]</f>
        <v>158.31749400000001</v>
      </c>
      <c r="J3">
        <f>Table7[[#This Row],[Time (H:MM:SS)]]*(24)*(100/24)</f>
        <v>1.0416666666666667</v>
      </c>
    </row>
    <row r="4" spans="1:10">
      <c r="A4" s="4">
        <v>43831</v>
      </c>
      <c r="B4" s="5">
        <v>2.0833333333333332E-2</v>
      </c>
      <c r="C4">
        <v>170.816619</v>
      </c>
      <c r="D4">
        <v>222.47923499999999</v>
      </c>
      <c r="E4">
        <v>6.9781079999999998</v>
      </c>
      <c r="F4">
        <v>12.055339</v>
      </c>
      <c r="G4">
        <v>17.134155</v>
      </c>
      <c r="H4">
        <f>90-Table7[[#This Row],[Topocentric zenith angle]]</f>
        <v>-80.816619000000003</v>
      </c>
      <c r="I4">
        <f>360-Table7[[#This Row],[Top. azimuth angle (westward from S)]]</f>
        <v>137.52076500000001</v>
      </c>
      <c r="J4">
        <f>Table7[[#This Row],[Time (H:MM:SS)]]*(24)*(100/24)</f>
        <v>2.0833333333333335</v>
      </c>
    </row>
    <row r="5" spans="1:10">
      <c r="A5" s="4">
        <v>43831</v>
      </c>
      <c r="B5" s="5">
        <v>3.125E-2</v>
      </c>
      <c r="C5">
        <v>168.346025</v>
      </c>
      <c r="D5">
        <v>235.91087400000001</v>
      </c>
      <c r="E5">
        <v>6.9781079999999998</v>
      </c>
      <c r="F5">
        <v>12.055339</v>
      </c>
      <c r="G5">
        <v>17.134155</v>
      </c>
      <c r="H5">
        <f>90-Table7[[#This Row],[Topocentric zenith angle]]</f>
        <v>-78.346024999999997</v>
      </c>
      <c r="I5">
        <f>360-Table7[[#This Row],[Top. azimuth angle (westward from S)]]</f>
        <v>124.08912599999999</v>
      </c>
      <c r="J5">
        <f>Table7[[#This Row],[Time (H:MM:SS)]]*(24)*(100/24)</f>
        <v>3.125</v>
      </c>
    </row>
    <row r="6" spans="1:10">
      <c r="A6" s="4">
        <v>43831</v>
      </c>
      <c r="B6" s="5">
        <v>4.1666666666666664E-2</v>
      </c>
      <c r="C6">
        <v>165.52005500000001</v>
      </c>
      <c r="D6">
        <v>244.71578400000001</v>
      </c>
      <c r="E6">
        <v>6.9781079999999998</v>
      </c>
      <c r="F6">
        <v>12.055339</v>
      </c>
      <c r="G6">
        <v>17.134155</v>
      </c>
      <c r="H6">
        <f>90-Table7[[#This Row],[Topocentric zenith angle]]</f>
        <v>-75.520055000000013</v>
      </c>
      <c r="I6">
        <f>360-Table7[[#This Row],[Top. azimuth angle (westward from S)]]</f>
        <v>115.28421599999999</v>
      </c>
      <c r="J6">
        <f>Table7[[#This Row],[Time (H:MM:SS)]]*(24)*(100/24)</f>
        <v>4.166666666666667</v>
      </c>
    </row>
    <row r="7" spans="1:10">
      <c r="A7" s="4">
        <v>43831</v>
      </c>
      <c r="B7" s="5">
        <v>5.2083333333333336E-2</v>
      </c>
      <c r="C7">
        <v>162.511965</v>
      </c>
      <c r="D7">
        <v>250.87330399999999</v>
      </c>
      <c r="E7">
        <v>6.9781079999999998</v>
      </c>
      <c r="F7">
        <v>12.055339</v>
      </c>
      <c r="G7">
        <v>17.134155</v>
      </c>
      <c r="H7">
        <f>90-Table7[[#This Row],[Topocentric zenith angle]]</f>
        <v>-72.511965000000004</v>
      </c>
      <c r="I7">
        <f>360-Table7[[#This Row],[Top. azimuth angle (westward from S)]]</f>
        <v>109.12669600000001</v>
      </c>
      <c r="J7">
        <f>Table7[[#This Row],[Time (H:MM:SS)]]*(24)*(100/24)</f>
        <v>5.2083333333333339</v>
      </c>
    </row>
    <row r="8" spans="1:10">
      <c r="A8" s="4">
        <v>43831</v>
      </c>
      <c r="B8" s="5">
        <v>6.25E-2</v>
      </c>
      <c r="C8">
        <v>159.403445</v>
      </c>
      <c r="D8">
        <v>255.46981600000001</v>
      </c>
      <c r="E8">
        <v>6.9781079999999998</v>
      </c>
      <c r="F8">
        <v>12.055339</v>
      </c>
      <c r="G8">
        <v>17.134155</v>
      </c>
      <c r="H8">
        <f>90-Table7[[#This Row],[Topocentric zenith angle]]</f>
        <v>-69.403445000000005</v>
      </c>
      <c r="I8">
        <f>360-Table7[[#This Row],[Top. azimuth angle (westward from S)]]</f>
        <v>104.53018399999999</v>
      </c>
      <c r="J8">
        <f>Table7[[#This Row],[Time (H:MM:SS)]]*(24)*(100/24)</f>
        <v>6.25</v>
      </c>
    </row>
    <row r="9" spans="1:10">
      <c r="A9" s="4">
        <v>43831</v>
      </c>
      <c r="B9" s="5">
        <v>7.2916666666666671E-2</v>
      </c>
      <c r="C9">
        <v>156.23610300000001</v>
      </c>
      <c r="D9">
        <v>259.096113</v>
      </c>
      <c r="E9">
        <v>6.9781079999999998</v>
      </c>
      <c r="F9">
        <v>12.055339</v>
      </c>
      <c r="G9">
        <v>17.134155</v>
      </c>
      <c r="H9">
        <f>90-Table7[[#This Row],[Topocentric zenith angle]]</f>
        <v>-66.236103000000014</v>
      </c>
      <c r="I9">
        <f>360-Table7[[#This Row],[Top. azimuth angle (westward from S)]]</f>
        <v>100.903887</v>
      </c>
      <c r="J9">
        <f>Table7[[#This Row],[Time (H:MM:SS)]]*(24)*(100/24)</f>
        <v>7.291666666666667</v>
      </c>
    </row>
    <row r="10" spans="1:10">
      <c r="A10" s="4">
        <v>43831</v>
      </c>
      <c r="B10" s="5">
        <v>8.3333333333333329E-2</v>
      </c>
      <c r="C10">
        <v>153.03304</v>
      </c>
      <c r="D10">
        <v>262.08878199999998</v>
      </c>
      <c r="E10">
        <v>6.9781079999999998</v>
      </c>
      <c r="F10">
        <v>12.055339</v>
      </c>
      <c r="G10">
        <v>17.134155</v>
      </c>
      <c r="H10">
        <f>90-Table7[[#This Row],[Topocentric zenith angle]]</f>
        <v>-63.03304</v>
      </c>
      <c r="I10">
        <f>360-Table7[[#This Row],[Top. azimuth angle (westward from S)]]</f>
        <v>97.911218000000019</v>
      </c>
      <c r="J10">
        <f>Table7[[#This Row],[Time (H:MM:SS)]]*(24)*(100/24)</f>
        <v>8.3333333333333339</v>
      </c>
    </row>
    <row r="11" spans="1:10">
      <c r="A11" s="4">
        <v>43831</v>
      </c>
      <c r="B11" s="5">
        <v>9.375E-2</v>
      </c>
      <c r="C11">
        <v>149.808145</v>
      </c>
      <c r="D11">
        <v>264.65034300000002</v>
      </c>
      <c r="E11">
        <v>6.9781079999999998</v>
      </c>
      <c r="F11">
        <v>12.055339</v>
      </c>
      <c r="G11">
        <v>17.134155</v>
      </c>
      <c r="H11">
        <f>90-Table7[[#This Row],[Topocentric zenith angle]]</f>
        <v>-59.808144999999996</v>
      </c>
      <c r="I11">
        <f>360-Table7[[#This Row],[Top. azimuth angle (westward from S)]]</f>
        <v>95.349656999999979</v>
      </c>
      <c r="J11">
        <f>Table7[[#This Row],[Time (H:MM:SS)]]*(24)*(100/24)</f>
        <v>9.375</v>
      </c>
    </row>
    <row r="12" spans="1:10">
      <c r="A12" s="4">
        <v>43831</v>
      </c>
      <c r="B12" s="5">
        <v>0.10416666666666667</v>
      </c>
      <c r="C12">
        <v>146.57039</v>
      </c>
      <c r="D12">
        <v>266.90902999999997</v>
      </c>
      <c r="E12">
        <v>6.9781079999999998</v>
      </c>
      <c r="F12">
        <v>12.055339</v>
      </c>
      <c r="G12">
        <v>17.134155</v>
      </c>
      <c r="H12">
        <f>90-Table7[[#This Row],[Topocentric zenith angle]]</f>
        <v>-56.570390000000003</v>
      </c>
      <c r="I12">
        <f>360-Table7[[#This Row],[Top. azimuth angle (westward from S)]]</f>
        <v>93.090970000000027</v>
      </c>
      <c r="J12">
        <f>Table7[[#This Row],[Time (H:MM:SS)]]*(24)*(100/24)</f>
        <v>10.416666666666668</v>
      </c>
    </row>
    <row r="13" spans="1:10">
      <c r="A13" s="4">
        <v>43831</v>
      </c>
      <c r="B13" s="5">
        <v>0.11458333333333333</v>
      </c>
      <c r="C13">
        <v>143.32596899999999</v>
      </c>
      <c r="D13">
        <v>268.949816</v>
      </c>
      <c r="E13">
        <v>6.9781079999999998</v>
      </c>
      <c r="F13">
        <v>12.055339</v>
      </c>
      <c r="G13">
        <v>17.134155</v>
      </c>
      <c r="H13">
        <f>90-Table7[[#This Row],[Topocentric zenith angle]]</f>
        <v>-53.325968999999986</v>
      </c>
      <c r="I13">
        <f>360-Table7[[#This Row],[Top. azimuth angle (westward from S)]]</f>
        <v>91.050184000000002</v>
      </c>
      <c r="J13">
        <f>Table7[[#This Row],[Time (H:MM:SS)]]*(24)*(100/24)</f>
        <v>11.458333333333334</v>
      </c>
    </row>
    <row r="14" spans="1:10">
      <c r="A14" s="4">
        <v>43831</v>
      </c>
      <c r="B14" s="5">
        <v>0.125</v>
      </c>
      <c r="C14">
        <v>140.07943599999999</v>
      </c>
      <c r="D14">
        <v>270.83132499999999</v>
      </c>
      <c r="E14">
        <v>6.9781079999999998</v>
      </c>
      <c r="F14">
        <v>12.055339</v>
      </c>
      <c r="G14">
        <v>17.134155</v>
      </c>
      <c r="H14">
        <f>90-Table7[[#This Row],[Topocentric zenith angle]]</f>
        <v>-50.079435999999987</v>
      </c>
      <c r="I14">
        <f>360-Table7[[#This Row],[Top. azimuth angle (westward from S)]]</f>
        <v>89.168675000000007</v>
      </c>
      <c r="J14">
        <f>Table7[[#This Row],[Time (H:MM:SS)]]*(24)*(100/24)</f>
        <v>12.5</v>
      </c>
    </row>
    <row r="15" spans="1:10">
      <c r="A15" s="4">
        <v>43831</v>
      </c>
      <c r="B15" s="5">
        <v>0.13541666666666666</v>
      </c>
      <c r="C15">
        <v>136.83434</v>
      </c>
      <c r="D15">
        <v>272.59548899999999</v>
      </c>
      <c r="E15">
        <v>6.9781079999999998</v>
      </c>
      <c r="F15">
        <v>12.055339</v>
      </c>
      <c r="G15">
        <v>17.134155</v>
      </c>
      <c r="H15">
        <f>90-Table7[[#This Row],[Topocentric zenith angle]]</f>
        <v>-46.834339999999997</v>
      </c>
      <c r="I15">
        <f>360-Table7[[#This Row],[Top. azimuth angle (westward from S)]]</f>
        <v>87.404511000000014</v>
      </c>
      <c r="J15">
        <f>Table7[[#This Row],[Time (H:MM:SS)]]*(24)*(100/24)</f>
        <v>13.541666666666668</v>
      </c>
    </row>
    <row r="16" spans="1:10">
      <c r="A16" s="4">
        <v>43831</v>
      </c>
      <c r="B16" s="5">
        <v>0.14583333333333334</v>
      </c>
      <c r="C16">
        <v>133.59360799999999</v>
      </c>
      <c r="D16">
        <v>274.27331700000002</v>
      </c>
      <c r="E16">
        <v>6.9781079999999998</v>
      </c>
      <c r="F16">
        <v>12.055339</v>
      </c>
      <c r="G16">
        <v>17.134155</v>
      </c>
      <c r="H16">
        <f>90-Table7[[#This Row],[Topocentric zenith angle]]</f>
        <v>-43.593607999999989</v>
      </c>
      <c r="I16">
        <f>360-Table7[[#This Row],[Top. azimuth angle (westward from S)]]</f>
        <v>85.72668299999998</v>
      </c>
      <c r="J16">
        <f>Table7[[#This Row],[Time (H:MM:SS)]]*(24)*(100/24)</f>
        <v>14.583333333333334</v>
      </c>
    </row>
    <row r="17" spans="1:10">
      <c r="A17" s="4">
        <v>43831</v>
      </c>
      <c r="B17" s="5">
        <v>0.15625</v>
      </c>
      <c r="C17">
        <v>130.35978399999999</v>
      </c>
      <c r="D17">
        <v>275.888465</v>
      </c>
      <c r="E17">
        <v>6.9781079999999998</v>
      </c>
      <c r="F17">
        <v>12.055339</v>
      </c>
      <c r="G17">
        <v>17.134155</v>
      </c>
      <c r="H17">
        <f>90-Table7[[#This Row],[Topocentric zenith angle]]</f>
        <v>-40.359783999999991</v>
      </c>
      <c r="I17">
        <f>360-Table7[[#This Row],[Top. azimuth angle (westward from S)]]</f>
        <v>84.111535000000003</v>
      </c>
      <c r="J17">
        <f>Table7[[#This Row],[Time (H:MM:SS)]]*(24)*(100/24)</f>
        <v>15.625000000000002</v>
      </c>
    </row>
    <row r="18" spans="1:10">
      <c r="A18" s="4">
        <v>43831</v>
      </c>
      <c r="B18" s="5">
        <v>0.16666666666666666</v>
      </c>
      <c r="C18">
        <v>127.135183</v>
      </c>
      <c r="D18">
        <v>277.45953200000002</v>
      </c>
      <c r="E18">
        <v>6.9781079999999998</v>
      </c>
      <c r="F18">
        <v>12.055339</v>
      </c>
      <c r="G18">
        <v>17.134155</v>
      </c>
      <c r="H18">
        <f>90-Table7[[#This Row],[Topocentric zenith angle]]</f>
        <v>-37.135182999999998</v>
      </c>
      <c r="I18">
        <f>360-Table7[[#This Row],[Top. azimuth angle (westward from S)]]</f>
        <v>82.540467999999976</v>
      </c>
      <c r="J18">
        <f>Table7[[#This Row],[Time (H:MM:SS)]]*(24)*(100/24)</f>
        <v>16.666666666666668</v>
      </c>
    </row>
    <row r="19" spans="1:10">
      <c r="A19" s="4">
        <v>43831</v>
      </c>
      <c r="B19" s="5">
        <v>0.17708333333333334</v>
      </c>
      <c r="C19">
        <v>123.921998</v>
      </c>
      <c r="D19">
        <v>279.00157400000001</v>
      </c>
      <c r="E19">
        <v>6.9781079999999998</v>
      </c>
      <c r="F19">
        <v>12.055339</v>
      </c>
      <c r="G19">
        <v>17.134155</v>
      </c>
      <c r="H19">
        <f>90-Table7[[#This Row],[Topocentric zenith angle]]</f>
        <v>-33.921998000000002</v>
      </c>
      <c r="I19">
        <f>360-Table7[[#This Row],[Top. azimuth angle (westward from S)]]</f>
        <v>80.998425999999995</v>
      </c>
      <c r="J19">
        <f>Table7[[#This Row],[Time (H:MM:SS)]]*(24)*(100/24)</f>
        <v>17.708333333333336</v>
      </c>
    </row>
    <row r="20" spans="1:10">
      <c r="A20" s="4">
        <v>43831</v>
      </c>
      <c r="B20" s="5">
        <v>0.1875</v>
      </c>
      <c r="C20">
        <v>120.72238</v>
      </c>
      <c r="D20">
        <v>280.52714200000003</v>
      </c>
      <c r="E20">
        <v>6.9781079999999998</v>
      </c>
      <c r="F20">
        <v>12.055339</v>
      </c>
      <c r="G20">
        <v>17.134155</v>
      </c>
      <c r="H20">
        <f>90-Table7[[#This Row],[Topocentric zenith angle]]</f>
        <v>-30.722380000000001</v>
      </c>
      <c r="I20">
        <f>360-Table7[[#This Row],[Top. azimuth angle (westward from S)]]</f>
        <v>79.472857999999974</v>
      </c>
      <c r="J20">
        <f>Table7[[#This Row],[Time (H:MM:SS)]]*(24)*(100/24)</f>
        <v>18.75</v>
      </c>
    </row>
    <row r="21" spans="1:10">
      <c r="A21" s="4">
        <v>43831</v>
      </c>
      <c r="B21" s="5">
        <v>0.19791666666666666</v>
      </c>
      <c r="C21">
        <v>117.538498</v>
      </c>
      <c r="D21">
        <v>282.04700100000002</v>
      </c>
      <c r="E21">
        <v>6.9781079999999998</v>
      </c>
      <c r="F21">
        <v>12.055339</v>
      </c>
      <c r="G21">
        <v>17.134155</v>
      </c>
      <c r="H21">
        <f>90-Table7[[#This Row],[Topocentric zenith angle]]</f>
        <v>-27.538498000000004</v>
      </c>
      <c r="I21">
        <f>360-Table7[[#This Row],[Top. azimuth angle (westward from S)]]</f>
        <v>77.952998999999977</v>
      </c>
      <c r="J21">
        <f>Table7[[#This Row],[Time (H:MM:SS)]]*(24)*(100/24)</f>
        <v>19.791666666666668</v>
      </c>
    </row>
    <row r="22" spans="1:10">
      <c r="A22" s="4">
        <v>43831</v>
      </c>
      <c r="B22" s="5">
        <v>0.20833333333333334</v>
      </c>
      <c r="C22">
        <v>114.372586</v>
      </c>
      <c r="D22">
        <v>283.57065399999999</v>
      </c>
      <c r="E22">
        <v>6.9781079999999998</v>
      </c>
      <c r="F22">
        <v>12.055339</v>
      </c>
      <c r="G22">
        <v>17.134155</v>
      </c>
      <c r="H22">
        <f>90-Table7[[#This Row],[Topocentric zenith angle]]</f>
        <v>-24.372585999999998</v>
      </c>
      <c r="I22">
        <f>360-Table7[[#This Row],[Top. azimuth angle (westward from S)]]</f>
        <v>76.42934600000001</v>
      </c>
      <c r="J22">
        <f>Table7[[#This Row],[Time (H:MM:SS)]]*(24)*(100/24)</f>
        <v>20.833333333333336</v>
      </c>
    </row>
    <row r="23" spans="1:10">
      <c r="A23" s="4">
        <v>43831</v>
      </c>
      <c r="B23" s="5">
        <v>0.21875</v>
      </c>
      <c r="C23">
        <v>111.22699</v>
      </c>
      <c r="D23">
        <v>285.10672</v>
      </c>
      <c r="E23">
        <v>6.9781079999999998</v>
      </c>
      <c r="F23">
        <v>12.055339</v>
      </c>
      <c r="G23">
        <v>17.134155</v>
      </c>
      <c r="H23">
        <f>90-Table7[[#This Row],[Topocentric zenith angle]]</f>
        <v>-21.226990000000001</v>
      </c>
      <c r="I23">
        <f>360-Table7[[#This Row],[Top. azimuth angle (westward from S)]]</f>
        <v>74.893280000000004</v>
      </c>
      <c r="J23">
        <f>Table7[[#This Row],[Time (H:MM:SS)]]*(24)*(100/24)</f>
        <v>21.875</v>
      </c>
    </row>
    <row r="24" spans="1:10">
      <c r="A24" s="4">
        <v>43831</v>
      </c>
      <c r="B24" s="5">
        <v>0.22916666666666666</v>
      </c>
      <c r="C24">
        <v>108.10420499999999</v>
      </c>
      <c r="D24">
        <v>286.66322700000001</v>
      </c>
      <c r="E24">
        <v>6.9781079999999998</v>
      </c>
      <c r="F24">
        <v>12.055339</v>
      </c>
      <c r="G24">
        <v>17.134155</v>
      </c>
      <c r="H24">
        <f>90-Table7[[#This Row],[Topocentric zenith angle]]</f>
        <v>-18.104204999999993</v>
      </c>
      <c r="I24">
        <f>360-Table7[[#This Row],[Top. azimuth angle (westward from S)]]</f>
        <v>73.336772999999994</v>
      </c>
      <c r="J24">
        <f>Table7[[#This Row],[Time (H:MM:SS)]]*(24)*(100/24)</f>
        <v>22.916666666666668</v>
      </c>
    </row>
    <row r="25" spans="1:10">
      <c r="A25" s="4">
        <v>43831</v>
      </c>
      <c r="B25" s="5">
        <v>0.23958333333333334</v>
      </c>
      <c r="C25">
        <v>105.006917</v>
      </c>
      <c r="D25">
        <v>288.24783000000002</v>
      </c>
      <c r="E25">
        <v>6.9781079999999998</v>
      </c>
      <c r="F25">
        <v>12.055339</v>
      </c>
      <c r="G25">
        <v>17.134155</v>
      </c>
      <c r="H25">
        <f>90-Table7[[#This Row],[Topocentric zenith angle]]</f>
        <v>-15.006917000000001</v>
      </c>
      <c r="I25">
        <f>360-Table7[[#This Row],[Top. azimuth angle (westward from S)]]</f>
        <v>71.752169999999978</v>
      </c>
      <c r="J25">
        <f>Table7[[#This Row],[Time (H:MM:SS)]]*(24)*(100/24)</f>
        <v>23.958333333333336</v>
      </c>
    </row>
    <row r="26" spans="1:10">
      <c r="A26" s="4">
        <v>43831</v>
      </c>
      <c r="B26" s="5">
        <v>0.25</v>
      </c>
      <c r="C26">
        <v>101.938039</v>
      </c>
      <c r="D26">
        <v>289.86799400000001</v>
      </c>
      <c r="E26">
        <v>6.9781079999999998</v>
      </c>
      <c r="F26">
        <v>12.055339</v>
      </c>
      <c r="G26">
        <v>17.134155</v>
      </c>
      <c r="H26">
        <f>90-Table7[[#This Row],[Topocentric zenith angle]]</f>
        <v>-11.938039000000003</v>
      </c>
      <c r="I26">
        <f>360-Table7[[#This Row],[Top. azimuth angle (westward from S)]]</f>
        <v>70.13200599999999</v>
      </c>
      <c r="J26">
        <f>Table7[[#This Row],[Time (H:MM:SS)]]*(24)*(100/24)</f>
        <v>25</v>
      </c>
    </row>
    <row r="27" spans="1:10">
      <c r="A27" s="4">
        <v>43831</v>
      </c>
      <c r="B27" s="5">
        <v>0.26041666666666669</v>
      </c>
      <c r="C27">
        <v>98.900754000000006</v>
      </c>
      <c r="D27">
        <v>291.53113300000001</v>
      </c>
      <c r="E27">
        <v>6.9781079999999998</v>
      </c>
      <c r="F27">
        <v>12.055339</v>
      </c>
      <c r="G27">
        <v>17.134155</v>
      </c>
      <c r="H27">
        <f>90-Table7[[#This Row],[Topocentric zenith angle]]</f>
        <v>-8.9007540000000063</v>
      </c>
      <c r="I27">
        <f>360-Table7[[#This Row],[Top. azimuth angle (westward from S)]]</f>
        <v>68.468866999999989</v>
      </c>
      <c r="J27">
        <f>Table7[[#This Row],[Time (H:MM:SS)]]*(24)*(100/24)</f>
        <v>26.041666666666668</v>
      </c>
    </row>
    <row r="28" spans="1:10">
      <c r="A28" s="4">
        <v>43831</v>
      </c>
      <c r="B28" s="5">
        <v>0.27083333333333331</v>
      </c>
      <c r="C28">
        <v>95.898561000000001</v>
      </c>
      <c r="D28">
        <v>293.24472700000001</v>
      </c>
      <c r="E28">
        <v>6.9781079999999998</v>
      </c>
      <c r="F28">
        <v>12.055339</v>
      </c>
      <c r="G28">
        <v>17.134155</v>
      </c>
      <c r="H28">
        <f>90-Table7[[#This Row],[Topocentric zenith angle]]</f>
        <v>-5.8985610000000008</v>
      </c>
      <c r="I28">
        <f>360-Table7[[#This Row],[Top. azimuth angle (westward from S)]]</f>
        <v>66.755272999999988</v>
      </c>
      <c r="J28">
        <f>Table7[[#This Row],[Time (H:MM:SS)]]*(24)*(100/24)</f>
        <v>27.083333333333336</v>
      </c>
    </row>
    <row r="29" spans="1:10">
      <c r="A29" s="4">
        <v>43831</v>
      </c>
      <c r="B29" s="5">
        <v>0.28125</v>
      </c>
      <c r="C29">
        <v>92.935320000000004</v>
      </c>
      <c r="D29">
        <v>295.01641799999999</v>
      </c>
      <c r="E29">
        <v>6.9781079999999998</v>
      </c>
      <c r="F29">
        <v>12.055339</v>
      </c>
      <c r="G29">
        <v>17.134155</v>
      </c>
      <c r="H29">
        <f>90-Table7[[#This Row],[Topocentric zenith angle]]</f>
        <v>-2.9353200000000044</v>
      </c>
      <c r="I29">
        <f>360-Table7[[#This Row],[Top. azimuth angle (westward from S)]]</f>
        <v>64.983582000000013</v>
      </c>
      <c r="J29">
        <f>Table7[[#This Row],[Time (H:MM:SS)]]*(24)*(100/24)</f>
        <v>28.125000000000004</v>
      </c>
    </row>
    <row r="30" spans="1:10">
      <c r="A30" s="4">
        <v>43831</v>
      </c>
      <c r="B30" s="5">
        <v>0.29166666666666669</v>
      </c>
      <c r="C30">
        <v>90.015304999999998</v>
      </c>
      <c r="D30">
        <v>296.85408999999999</v>
      </c>
      <c r="E30">
        <v>6.9781079999999998</v>
      </c>
      <c r="F30">
        <v>12.055339</v>
      </c>
      <c r="G30">
        <v>17.134155</v>
      </c>
      <c r="H30">
        <f>90-Table7[[#This Row],[Topocentric zenith angle]]</f>
        <v>-1.5304999999997904E-2</v>
      </c>
      <c r="I30">
        <f>360-Table7[[#This Row],[Top. azimuth angle (westward from S)]]</f>
        <v>63.145910000000015</v>
      </c>
      <c r="J30">
        <f>Table7[[#This Row],[Time (H:MM:SS)]]*(24)*(100/24)</f>
        <v>29.166666666666668</v>
      </c>
    </row>
    <row r="31" spans="1:10">
      <c r="A31" s="4">
        <v>43831</v>
      </c>
      <c r="B31" s="5">
        <v>0.30208333333333331</v>
      </c>
      <c r="C31">
        <v>87.143259</v>
      </c>
      <c r="D31">
        <v>298.76592799999997</v>
      </c>
      <c r="E31">
        <v>6.9781079999999998</v>
      </c>
      <c r="F31">
        <v>12.055339</v>
      </c>
      <c r="G31">
        <v>17.134155</v>
      </c>
      <c r="H31">
        <f>90-Table7[[#This Row],[Topocentric zenith angle]]</f>
        <v>2.8567409999999995</v>
      </c>
      <c r="I31">
        <f>360-Table7[[#This Row],[Top. azimuth angle (westward from S)]]</f>
        <v>61.234072000000026</v>
      </c>
      <c r="J31">
        <f>Table7[[#This Row],[Time (H:MM:SS)]]*(24)*(100/24)</f>
        <v>30.208333333333336</v>
      </c>
    </row>
    <row r="32" spans="1:10">
      <c r="A32" s="4">
        <v>43831</v>
      </c>
      <c r="B32" s="5">
        <v>0.3125</v>
      </c>
      <c r="C32">
        <v>84.324456999999995</v>
      </c>
      <c r="D32">
        <v>300.76045499999998</v>
      </c>
      <c r="E32">
        <v>6.9781079999999998</v>
      </c>
      <c r="F32">
        <v>12.055339</v>
      </c>
      <c r="G32">
        <v>17.134155</v>
      </c>
      <c r="H32">
        <f>90-Table7[[#This Row],[Topocentric zenith angle]]</f>
        <v>5.6755430000000047</v>
      </c>
      <c r="I32">
        <f>360-Table7[[#This Row],[Top. azimuth angle (westward from S)]]</f>
        <v>59.239545000000021</v>
      </c>
      <c r="J32">
        <f>Table7[[#This Row],[Time (H:MM:SS)]]*(24)*(100/24)</f>
        <v>31.250000000000004</v>
      </c>
    </row>
    <row r="33" spans="1:10">
      <c r="A33" s="4">
        <v>43831</v>
      </c>
      <c r="B33" s="5">
        <v>0.32291666666666669</v>
      </c>
      <c r="C33">
        <v>81.564769999999996</v>
      </c>
      <c r="D33">
        <v>302.84655400000003</v>
      </c>
      <c r="E33">
        <v>6.9781079999999998</v>
      </c>
      <c r="F33">
        <v>12.055339</v>
      </c>
      <c r="G33">
        <v>17.134155</v>
      </c>
      <c r="H33">
        <f>90-Table7[[#This Row],[Topocentric zenith angle]]</f>
        <v>8.4352300000000042</v>
      </c>
      <c r="I33">
        <f>360-Table7[[#This Row],[Top. azimuth angle (westward from S)]]</f>
        <v>57.153445999999974</v>
      </c>
      <c r="J33">
        <f>Table7[[#This Row],[Time (H:MM:SS)]]*(24)*(100/24)</f>
        <v>32.291666666666671</v>
      </c>
    </row>
    <row r="34" spans="1:10">
      <c r="A34" s="4">
        <v>43831</v>
      </c>
      <c r="B34" s="5">
        <v>0.33333333333333331</v>
      </c>
      <c r="C34">
        <v>78.870731000000006</v>
      </c>
      <c r="D34">
        <v>305.03344800000002</v>
      </c>
      <c r="E34">
        <v>6.9781079999999998</v>
      </c>
      <c r="F34">
        <v>12.055339</v>
      </c>
      <c r="G34">
        <v>17.134155</v>
      </c>
      <c r="H34">
        <f>90-Table7[[#This Row],[Topocentric zenith angle]]</f>
        <v>11.129268999999994</v>
      </c>
      <c r="I34">
        <f>360-Table7[[#This Row],[Top. azimuth angle (westward from S)]]</f>
        <v>54.966551999999979</v>
      </c>
      <c r="J34">
        <f>Table7[[#This Row],[Time (H:MM:SS)]]*(24)*(100/24)</f>
        <v>33.333333333333336</v>
      </c>
    </row>
    <row r="35" spans="1:10">
      <c r="A35" s="4">
        <v>43831</v>
      </c>
      <c r="B35" s="5">
        <v>0.34375</v>
      </c>
      <c r="C35">
        <v>76.249607999999995</v>
      </c>
      <c r="D35">
        <v>307.33065800000003</v>
      </c>
      <c r="E35">
        <v>6.9781079999999998</v>
      </c>
      <c r="F35">
        <v>12.055339</v>
      </c>
      <c r="G35">
        <v>17.134155</v>
      </c>
      <c r="H35">
        <f>90-Table7[[#This Row],[Topocentric zenith angle]]</f>
        <v>13.750392000000005</v>
      </c>
      <c r="I35">
        <f>360-Table7[[#This Row],[Top. azimuth angle (westward from S)]]</f>
        <v>52.669341999999972</v>
      </c>
      <c r="J35">
        <f>Table7[[#This Row],[Time (H:MM:SS)]]*(24)*(100/24)</f>
        <v>34.375</v>
      </c>
    </row>
    <row r="36" spans="1:10">
      <c r="A36" s="4">
        <v>43831</v>
      </c>
      <c r="B36" s="5">
        <v>0.35416666666666669</v>
      </c>
      <c r="C36">
        <v>73.709470999999994</v>
      </c>
      <c r="D36">
        <v>309.74789399999997</v>
      </c>
      <c r="E36">
        <v>6.9781079999999998</v>
      </c>
      <c r="F36">
        <v>12.055339</v>
      </c>
      <c r="G36">
        <v>17.134155</v>
      </c>
      <c r="H36">
        <f>90-Table7[[#This Row],[Topocentric zenith angle]]</f>
        <v>16.290529000000006</v>
      </c>
      <c r="I36">
        <f>360-Table7[[#This Row],[Top. azimuth angle (westward from S)]]</f>
        <v>50.252106000000026</v>
      </c>
      <c r="J36">
        <f>Table7[[#This Row],[Time (H:MM:SS)]]*(24)*(100/24)</f>
        <v>35.416666666666671</v>
      </c>
    </row>
    <row r="37" spans="1:10">
      <c r="A37" s="4">
        <v>43831</v>
      </c>
      <c r="B37" s="5">
        <v>0.36458333333333331</v>
      </c>
      <c r="C37">
        <v>71.259254999999996</v>
      </c>
      <c r="D37">
        <v>312.29489899999999</v>
      </c>
      <c r="E37">
        <v>6.9781079999999998</v>
      </c>
      <c r="F37">
        <v>12.055339</v>
      </c>
      <c r="G37">
        <v>17.134155</v>
      </c>
      <c r="H37">
        <f>90-Table7[[#This Row],[Topocentric zenith angle]]</f>
        <v>18.740745000000004</v>
      </c>
      <c r="I37">
        <f>360-Table7[[#This Row],[Top. azimuth angle (westward from S)]]</f>
        <v>47.705101000000013</v>
      </c>
      <c r="J37">
        <f>Table7[[#This Row],[Time (H:MM:SS)]]*(24)*(100/24)</f>
        <v>36.458333333333336</v>
      </c>
    </row>
    <row r="38" spans="1:10">
      <c r="A38" s="4">
        <v>43831</v>
      </c>
      <c r="B38" s="5">
        <v>0.375</v>
      </c>
      <c r="C38">
        <v>68.908806999999996</v>
      </c>
      <c r="D38">
        <v>314.98120399999999</v>
      </c>
      <c r="E38">
        <v>6.9781079999999998</v>
      </c>
      <c r="F38">
        <v>12.055339</v>
      </c>
      <c r="G38">
        <v>17.134155</v>
      </c>
      <c r="H38">
        <f>90-Table7[[#This Row],[Topocentric zenith angle]]</f>
        <v>21.091193000000004</v>
      </c>
      <c r="I38">
        <f>360-Table7[[#This Row],[Top. azimuth angle (westward from S)]]</f>
        <v>45.018796000000009</v>
      </c>
      <c r="J38">
        <f>Table7[[#This Row],[Time (H:MM:SS)]]*(24)*(100/24)</f>
        <v>37.5</v>
      </c>
    </row>
    <row r="39" spans="1:10">
      <c r="A39" s="4">
        <v>43831</v>
      </c>
      <c r="B39" s="5">
        <v>0.38541666666666669</v>
      </c>
      <c r="C39">
        <v>66.668919000000002</v>
      </c>
      <c r="D39">
        <v>317.81579299999999</v>
      </c>
      <c r="E39">
        <v>6.9781079999999998</v>
      </c>
      <c r="F39">
        <v>12.055339</v>
      </c>
      <c r="G39">
        <v>17.134155</v>
      </c>
      <c r="H39">
        <f>90-Table7[[#This Row],[Topocentric zenith angle]]</f>
        <v>23.331080999999998</v>
      </c>
      <c r="I39">
        <f>360-Table7[[#This Row],[Top. azimuth angle (westward from S)]]</f>
        <v>42.184207000000015</v>
      </c>
      <c r="J39">
        <f>Table7[[#This Row],[Time (H:MM:SS)]]*(24)*(100/24)</f>
        <v>38.541666666666671</v>
      </c>
    </row>
    <row r="40" spans="1:10">
      <c r="A40" s="4">
        <v>43831</v>
      </c>
      <c r="B40" s="5">
        <v>0.39583333333333331</v>
      </c>
      <c r="C40">
        <v>64.551322999999996</v>
      </c>
      <c r="D40">
        <v>320.80666200000002</v>
      </c>
      <c r="E40">
        <v>6.9781079999999998</v>
      </c>
      <c r="F40">
        <v>12.055339</v>
      </c>
      <c r="G40">
        <v>17.134155</v>
      </c>
      <c r="H40">
        <f>90-Table7[[#This Row],[Topocentric zenith angle]]</f>
        <v>25.448677000000004</v>
      </c>
      <c r="I40">
        <f>360-Table7[[#This Row],[Top. azimuth angle (westward from S)]]</f>
        <v>39.193337999999983</v>
      </c>
      <c r="J40">
        <f>Table7[[#This Row],[Time (H:MM:SS)]]*(24)*(100/24)</f>
        <v>39.583333333333336</v>
      </c>
    </row>
    <row r="41" spans="1:10">
      <c r="A41" s="4">
        <v>43831</v>
      </c>
      <c r="B41" s="5">
        <v>0.40625</v>
      </c>
      <c r="C41">
        <v>62.568643999999999</v>
      </c>
      <c r="D41">
        <v>323.96024999999997</v>
      </c>
      <c r="E41">
        <v>6.9781079999999998</v>
      </c>
      <c r="F41">
        <v>12.055339</v>
      </c>
      <c r="G41">
        <v>17.134155</v>
      </c>
      <c r="H41">
        <f>90-Table7[[#This Row],[Topocentric zenith angle]]</f>
        <v>27.431356000000001</v>
      </c>
      <c r="I41">
        <f>360-Table7[[#This Row],[Top. azimuth angle (westward from S)]]</f>
        <v>36.039750000000026</v>
      </c>
      <c r="J41">
        <f>Table7[[#This Row],[Time (H:MM:SS)]]*(24)*(100/24)</f>
        <v>40.625</v>
      </c>
    </row>
    <row r="42" spans="1:10">
      <c r="A42" s="4">
        <v>43831</v>
      </c>
      <c r="B42" s="5">
        <v>0.41666666666666669</v>
      </c>
      <c r="C42">
        <v>60.734284000000002</v>
      </c>
      <c r="D42">
        <v>327.28076700000003</v>
      </c>
      <c r="E42">
        <v>6.9781079999999998</v>
      </c>
      <c r="F42">
        <v>12.055339</v>
      </c>
      <c r="G42">
        <v>17.134155</v>
      </c>
      <c r="H42">
        <f>90-Table7[[#This Row],[Topocentric zenith angle]]</f>
        <v>29.265715999999998</v>
      </c>
      <c r="I42">
        <f>360-Table7[[#This Row],[Top. azimuth angle (westward from S)]]</f>
        <v>32.719232999999974</v>
      </c>
      <c r="J42">
        <f>Table7[[#This Row],[Time (H:MM:SS)]]*(24)*(100/24)</f>
        <v>41.666666666666671</v>
      </c>
    </row>
    <row r="43" spans="1:10">
      <c r="A43" s="4">
        <v>43831</v>
      </c>
      <c r="B43" s="5">
        <v>0.42708333333333331</v>
      </c>
      <c r="C43">
        <v>59.062235000000001</v>
      </c>
      <c r="D43">
        <v>330.76941599999998</v>
      </c>
      <c r="E43">
        <v>6.9781079999999998</v>
      </c>
      <c r="F43">
        <v>12.055339</v>
      </c>
      <c r="G43">
        <v>17.134155</v>
      </c>
      <c r="H43">
        <f>90-Table7[[#This Row],[Topocentric zenith angle]]</f>
        <v>30.937764999999999</v>
      </c>
      <c r="I43">
        <f>360-Table7[[#This Row],[Top. azimuth angle (westward from S)]]</f>
        <v>29.230584000000022</v>
      </c>
      <c r="J43">
        <f>Table7[[#This Row],[Time (H:MM:SS)]]*(24)*(100/24)</f>
        <v>42.708333333333336</v>
      </c>
    </row>
    <row r="44" spans="1:10">
      <c r="A44" s="4">
        <v>43831</v>
      </c>
      <c r="B44" s="5">
        <v>0.4375</v>
      </c>
      <c r="C44">
        <v>57.566795999999997</v>
      </c>
      <c r="D44">
        <v>334.42358100000001</v>
      </c>
      <c r="E44">
        <v>6.9781079999999998</v>
      </c>
      <c r="F44">
        <v>12.055339</v>
      </c>
      <c r="G44">
        <v>17.134155</v>
      </c>
      <c r="H44">
        <f>90-Table7[[#This Row],[Topocentric zenith angle]]</f>
        <v>32.433204000000003</v>
      </c>
      <c r="I44">
        <f>360-Table7[[#This Row],[Top. azimuth angle (westward from S)]]</f>
        <v>25.576418999999987</v>
      </c>
      <c r="J44">
        <f>Table7[[#This Row],[Time (H:MM:SS)]]*(24)*(100/24)</f>
        <v>43.75</v>
      </c>
    </row>
    <row r="45" spans="1:10">
      <c r="A45" s="4">
        <v>43831</v>
      </c>
      <c r="B45" s="5">
        <v>0.44791666666666669</v>
      </c>
      <c r="C45">
        <v>56.262186</v>
      </c>
      <c r="D45">
        <v>338.23603100000003</v>
      </c>
      <c r="E45">
        <v>6.9781079999999998</v>
      </c>
      <c r="F45">
        <v>12.055339</v>
      </c>
      <c r="G45">
        <v>17.134155</v>
      </c>
      <c r="H45">
        <f>90-Table7[[#This Row],[Topocentric zenith angle]]</f>
        <v>33.737814</v>
      </c>
      <c r="I45">
        <f>360-Table7[[#This Row],[Top. azimuth angle (westward from S)]]</f>
        <v>21.763968999999975</v>
      </c>
      <c r="J45">
        <f>Table7[[#This Row],[Time (H:MM:SS)]]*(24)*(100/24)</f>
        <v>44.791666666666671</v>
      </c>
    </row>
    <row r="46" spans="1:10">
      <c r="A46" s="4">
        <v>43831</v>
      </c>
      <c r="B46" s="5">
        <v>0.45833333333333331</v>
      </c>
      <c r="C46">
        <v>55.162061999999999</v>
      </c>
      <c r="D46">
        <v>342.19428699999997</v>
      </c>
      <c r="E46">
        <v>6.9781079999999998</v>
      </c>
      <c r="F46">
        <v>12.055339</v>
      </c>
      <c r="G46">
        <v>17.134155</v>
      </c>
      <c r="H46">
        <f>90-Table7[[#This Row],[Topocentric zenith angle]]</f>
        <v>34.837938000000001</v>
      </c>
      <c r="I46">
        <f>360-Table7[[#This Row],[Top. azimuth angle (westward from S)]]</f>
        <v>17.805713000000026</v>
      </c>
      <c r="J46">
        <f>Table7[[#This Row],[Time (H:MM:SS)]]*(24)*(100/24)</f>
        <v>45.833333333333336</v>
      </c>
    </row>
    <row r="47" spans="1:10">
      <c r="A47" s="4">
        <v>43831</v>
      </c>
      <c r="B47" s="5">
        <v>0.46875</v>
      </c>
      <c r="C47">
        <v>54.278956000000001</v>
      </c>
      <c r="D47">
        <v>346.28025300000002</v>
      </c>
      <c r="E47">
        <v>6.9781079999999998</v>
      </c>
      <c r="F47">
        <v>12.055339</v>
      </c>
      <c r="G47">
        <v>17.134155</v>
      </c>
      <c r="H47">
        <f>90-Table7[[#This Row],[Topocentric zenith angle]]</f>
        <v>35.721043999999999</v>
      </c>
      <c r="I47">
        <f>360-Table7[[#This Row],[Top. azimuth angle (westward from S)]]</f>
        <v>13.719746999999984</v>
      </c>
      <c r="J47">
        <f>Table7[[#This Row],[Time (H:MM:SS)]]*(24)*(100/24)</f>
        <v>46.875</v>
      </c>
    </row>
    <row r="48" spans="1:10">
      <c r="A48" s="4">
        <v>43831</v>
      </c>
      <c r="B48" s="5">
        <v>0.47916666666666669</v>
      </c>
      <c r="C48">
        <v>53.623669</v>
      </c>
      <c r="D48">
        <v>350.47027400000002</v>
      </c>
      <c r="E48">
        <v>6.9781079999999998</v>
      </c>
      <c r="F48">
        <v>12.055339</v>
      </c>
      <c r="G48">
        <v>17.134155</v>
      </c>
      <c r="H48">
        <f>90-Table7[[#This Row],[Topocentric zenith angle]]</f>
        <v>36.376331</v>
      </c>
      <c r="I48">
        <f>360-Table7[[#This Row],[Top. azimuth angle (westward from S)]]</f>
        <v>9.5297259999999824</v>
      </c>
      <c r="J48">
        <f>Table7[[#This Row],[Time (H:MM:SS)]]*(24)*(100/24)</f>
        <v>47.916666666666671</v>
      </c>
    </row>
    <row r="49" spans="1:10">
      <c r="A49" s="4">
        <v>43831</v>
      </c>
      <c r="B49" s="5">
        <v>0.48958333333333331</v>
      </c>
      <c r="C49">
        <v>53.204675000000002</v>
      </c>
      <c r="D49">
        <v>354.73569400000002</v>
      </c>
      <c r="E49">
        <v>6.9781079999999998</v>
      </c>
      <c r="F49">
        <v>12.055339</v>
      </c>
      <c r="G49">
        <v>17.134155</v>
      </c>
      <c r="H49">
        <f>90-Table7[[#This Row],[Topocentric zenith angle]]</f>
        <v>36.795324999999998</v>
      </c>
      <c r="I49">
        <f>360-Table7[[#This Row],[Top. azimuth angle (westward from S)]]</f>
        <v>5.2643059999999764</v>
      </c>
      <c r="J49">
        <f>Table7[[#This Row],[Time (H:MM:SS)]]*(24)*(100/24)</f>
        <v>48.958333333333336</v>
      </c>
    </row>
    <row r="50" spans="1:10">
      <c r="A50" s="4">
        <v>43831</v>
      </c>
      <c r="B50" s="5">
        <v>0.5</v>
      </c>
      <c r="C50">
        <v>53.027611</v>
      </c>
      <c r="D50">
        <v>359.04396800000001</v>
      </c>
      <c r="E50">
        <v>6.9781079999999998</v>
      </c>
      <c r="F50">
        <v>12.055339</v>
      </c>
      <c r="G50">
        <v>17.134155</v>
      </c>
      <c r="H50">
        <f>90-Table7[[#This Row],[Topocentric zenith angle]]</f>
        <v>36.972389</v>
      </c>
      <c r="I50">
        <f>360-Table7[[#This Row],[Top. azimuth angle (westward from S)]]</f>
        <v>0.95603199999999333</v>
      </c>
      <c r="J50">
        <f>Table7[[#This Row],[Time (H:MM:SS)]]*(24)*(100/24)</f>
        <v>50</v>
      </c>
    </row>
    <row r="51" spans="1:10">
      <c r="A51" s="4">
        <v>43831</v>
      </c>
      <c r="B51" s="5">
        <v>0.51041666666666663</v>
      </c>
      <c r="C51">
        <v>53.094914000000003</v>
      </c>
      <c r="D51">
        <v>3.360236</v>
      </c>
      <c r="E51">
        <v>6.9781079999999998</v>
      </c>
      <c r="F51">
        <v>12.055339</v>
      </c>
      <c r="G51">
        <v>17.134155</v>
      </c>
      <c r="H51">
        <f>90-Table7[[#This Row],[Topocentric zenith angle]]</f>
        <v>36.905085999999997</v>
      </c>
      <c r="I51">
        <f>-1*Table7[[#This Row],[Top. azimuth angle (westward from S)]]</f>
        <v>-3.360236</v>
      </c>
      <c r="J51">
        <f>Table7[[#This Row],[Time (H:MM:SS)]]*(24)*(100/24)</f>
        <v>51.041666666666671</v>
      </c>
    </row>
    <row r="52" spans="1:10">
      <c r="A52" s="4">
        <v>43831</v>
      </c>
      <c r="B52" s="5">
        <v>0.52083333333333337</v>
      </c>
      <c r="C52">
        <v>53.405656</v>
      </c>
      <c r="D52">
        <v>7.6491980000000002</v>
      </c>
      <c r="E52">
        <v>6.9781079999999998</v>
      </c>
      <c r="F52">
        <v>12.055339</v>
      </c>
      <c r="G52">
        <v>17.134155</v>
      </c>
      <c r="H52">
        <f>90-Table7[[#This Row],[Topocentric zenith angle]]</f>
        <v>36.594344</v>
      </c>
      <c r="I52">
        <f>-1*Table7[[#This Row],[Top. azimuth angle (westward from S)]]</f>
        <v>-7.6491980000000002</v>
      </c>
      <c r="J52">
        <f>Table7[[#This Row],[Time (H:MM:SS)]]*(24)*(100/24)</f>
        <v>52.083333333333336</v>
      </c>
    </row>
    <row r="53" spans="1:10">
      <c r="A53" s="4">
        <v>43831</v>
      </c>
      <c r="B53" s="5">
        <v>0.53125</v>
      </c>
      <c r="C53">
        <v>53.955606000000003</v>
      </c>
      <c r="D53">
        <v>11.877048</v>
      </c>
      <c r="E53">
        <v>6.9781079999999998</v>
      </c>
      <c r="F53">
        <v>12.055339</v>
      </c>
      <c r="G53">
        <v>17.134155</v>
      </c>
      <c r="H53">
        <f>90-Table7[[#This Row],[Topocentric zenith angle]]</f>
        <v>36.044393999999997</v>
      </c>
      <c r="I53">
        <f>-1*Table7[[#This Row],[Top. azimuth angle (westward from S)]]</f>
        <v>-11.877048</v>
      </c>
      <c r="J53">
        <f>Table7[[#This Row],[Time (H:MM:SS)]]*(24)*(100/24)</f>
        <v>53.125000000000007</v>
      </c>
    </row>
    <row r="54" spans="1:10">
      <c r="A54" s="4">
        <v>43831</v>
      </c>
      <c r="B54" s="5">
        <v>0.54166666666666663</v>
      </c>
      <c r="C54">
        <v>54.73751</v>
      </c>
      <c r="D54">
        <v>16.013214999999999</v>
      </c>
      <c r="E54">
        <v>6.9781079999999998</v>
      </c>
      <c r="F54">
        <v>12.055339</v>
      </c>
      <c r="G54">
        <v>17.134155</v>
      </c>
      <c r="H54">
        <f>90-Table7[[#This Row],[Topocentric zenith angle]]</f>
        <v>35.26249</v>
      </c>
      <c r="I54">
        <f>-1*Table7[[#This Row],[Top. azimuth angle (westward from S)]]</f>
        <v>-16.013214999999999</v>
      </c>
      <c r="J54">
        <f>Table7[[#This Row],[Time (H:MM:SS)]]*(24)*(100/24)</f>
        <v>54.166666666666671</v>
      </c>
    </row>
    <row r="55" spans="1:10">
      <c r="A55" s="4">
        <v>43831</v>
      </c>
      <c r="B55" s="5">
        <v>0.55208333333333337</v>
      </c>
      <c r="C55">
        <v>55.741546</v>
      </c>
      <c r="D55">
        <v>20.031692</v>
      </c>
      <c r="E55">
        <v>6.9781079999999998</v>
      </c>
      <c r="F55">
        <v>12.055339</v>
      </c>
      <c r="G55">
        <v>17.134155</v>
      </c>
      <c r="H55">
        <f>90-Table7[[#This Row],[Topocentric zenith angle]]</f>
        <v>34.258454</v>
      </c>
      <c r="I55">
        <f>-1*Table7[[#This Row],[Top. azimuth angle (westward from S)]]</f>
        <v>-20.031692</v>
      </c>
      <c r="J55">
        <f>Table7[[#This Row],[Time (H:MM:SS)]]*(24)*(100/24)</f>
        <v>55.208333333333336</v>
      </c>
    </row>
    <row r="56" spans="1:10">
      <c r="A56" s="4">
        <v>43831</v>
      </c>
      <c r="B56" s="5">
        <v>0.5625</v>
      </c>
      <c r="C56">
        <v>56.955883999999998</v>
      </c>
      <c r="D56">
        <v>23.911847999999999</v>
      </c>
      <c r="E56">
        <v>6.9781079999999998</v>
      </c>
      <c r="F56">
        <v>12.055339</v>
      </c>
      <c r="G56">
        <v>17.134155</v>
      </c>
      <c r="H56">
        <f>90-Table7[[#This Row],[Topocentric zenith angle]]</f>
        <v>33.044116000000002</v>
      </c>
      <c r="I56">
        <f>-1*Table7[[#This Row],[Top. azimuth angle (westward from S)]]</f>
        <v>-23.911847999999999</v>
      </c>
      <c r="J56">
        <f>Table7[[#This Row],[Time (H:MM:SS)]]*(24)*(100/24)</f>
        <v>56.250000000000007</v>
      </c>
    </row>
    <row r="57" spans="1:10">
      <c r="A57" s="4">
        <v>43831</v>
      </c>
      <c r="B57" s="5">
        <v>0.57291666666666663</v>
      </c>
      <c r="C57">
        <v>58.367303</v>
      </c>
      <c r="D57">
        <v>27.6387</v>
      </c>
      <c r="E57">
        <v>6.9781079999999998</v>
      </c>
      <c r="F57">
        <v>12.055339</v>
      </c>
      <c r="G57">
        <v>17.134155</v>
      </c>
      <c r="H57">
        <f>90-Table7[[#This Row],[Topocentric zenith angle]]</f>
        <v>31.632697</v>
      </c>
      <c r="I57">
        <f>-1*Table7[[#This Row],[Top. azimuth angle (westward from S)]]</f>
        <v>-27.6387</v>
      </c>
      <c r="J57">
        <f>Table7[[#This Row],[Time (H:MM:SS)]]*(24)*(100/24)</f>
        <v>57.291666666666671</v>
      </c>
    </row>
    <row r="58" spans="1:10">
      <c r="A58" s="4">
        <v>43831</v>
      </c>
      <c r="B58" s="5">
        <v>0.58333333333333337</v>
      </c>
      <c r="C58">
        <v>59.961770999999999</v>
      </c>
      <c r="D58">
        <v>31.202725000000001</v>
      </c>
      <c r="E58">
        <v>6.9781079999999998</v>
      </c>
      <c r="F58">
        <v>12.055339</v>
      </c>
      <c r="G58">
        <v>17.134155</v>
      </c>
      <c r="H58">
        <f>90-Table7[[#This Row],[Topocentric zenith angle]]</f>
        <v>30.038229000000001</v>
      </c>
      <c r="I58">
        <f>-1*Table7[[#This Row],[Top. azimuth angle (westward from S)]]</f>
        <v>-31.202725000000001</v>
      </c>
      <c r="J58">
        <f>Table7[[#This Row],[Time (H:MM:SS)]]*(24)*(100/24)</f>
        <v>58.333333333333336</v>
      </c>
    </row>
    <row r="59" spans="1:10">
      <c r="A59" s="4">
        <v>43831</v>
      </c>
      <c r="B59" s="5">
        <v>0.59375</v>
      </c>
      <c r="C59">
        <v>61.724969999999999</v>
      </c>
      <c r="D59">
        <v>34.599325</v>
      </c>
      <c r="E59">
        <v>6.9781079999999998</v>
      </c>
      <c r="F59">
        <v>12.055339</v>
      </c>
      <c r="G59">
        <v>17.134155</v>
      </c>
      <c r="H59">
        <f>90-Table7[[#This Row],[Topocentric zenith angle]]</f>
        <v>28.275030000000001</v>
      </c>
      <c r="I59">
        <f>-1*Table7[[#This Row],[Top. azimuth angle (westward from S)]]</f>
        <v>-34.599325</v>
      </c>
      <c r="J59">
        <f>Table7[[#This Row],[Time (H:MM:SS)]]*(24)*(100/24)</f>
        <v>59.375000000000007</v>
      </c>
    </row>
    <row r="60" spans="1:10">
      <c r="A60" s="4">
        <v>43831</v>
      </c>
      <c r="B60" s="5">
        <v>0.60416666666666663</v>
      </c>
      <c r="C60">
        <v>63.642732000000002</v>
      </c>
      <c r="D60">
        <v>37.828086999999996</v>
      </c>
      <c r="E60">
        <v>6.9781079999999998</v>
      </c>
      <c r="F60">
        <v>12.055339</v>
      </c>
      <c r="G60">
        <v>17.134155</v>
      </c>
      <c r="H60">
        <f>90-Table7[[#This Row],[Topocentric zenith angle]]</f>
        <v>26.357267999999998</v>
      </c>
      <c r="I60">
        <f>-1*Table7[[#This Row],[Top. azimuth angle (westward from S)]]</f>
        <v>-37.828086999999996</v>
      </c>
      <c r="J60">
        <f>Table7[[#This Row],[Time (H:MM:SS)]]*(24)*(100/24)</f>
        <v>60.416666666666671</v>
      </c>
    </row>
    <row r="61" spans="1:10">
      <c r="A61" s="4">
        <v>43831</v>
      </c>
      <c r="B61" s="5">
        <v>0.61458333333333337</v>
      </c>
      <c r="C61">
        <v>65.701357999999999</v>
      </c>
      <c r="D61">
        <v>40.891973</v>
      </c>
      <c r="E61">
        <v>6.9781079999999998</v>
      </c>
      <c r="F61">
        <v>12.055339</v>
      </c>
      <c r="G61">
        <v>17.134155</v>
      </c>
      <c r="H61">
        <f>90-Table7[[#This Row],[Topocentric zenith angle]]</f>
        <v>24.298642000000001</v>
      </c>
      <c r="I61">
        <f>-1*Table7[[#This Row],[Top. azimuth angle (westward from S)]]</f>
        <v>-40.891973</v>
      </c>
      <c r="J61">
        <f>Table7[[#This Row],[Time (H:MM:SS)]]*(24)*(100/24)</f>
        <v>61.458333333333336</v>
      </c>
    </row>
    <row r="62" spans="1:10">
      <c r="A62" s="4">
        <v>43831</v>
      </c>
      <c r="B62" s="5">
        <v>0.625</v>
      </c>
      <c r="C62">
        <v>67.887857999999994</v>
      </c>
      <c r="D62">
        <v>43.796512999999997</v>
      </c>
      <c r="E62">
        <v>6.9781079999999998</v>
      </c>
      <c r="F62">
        <v>12.055339</v>
      </c>
      <c r="G62">
        <v>17.134155</v>
      </c>
      <c r="H62">
        <f>90-Table7[[#This Row],[Topocentric zenith angle]]</f>
        <v>22.112142000000006</v>
      </c>
      <c r="I62">
        <f>-1*Table7[[#This Row],[Top. azimuth angle (westward from S)]]</f>
        <v>-43.796512999999997</v>
      </c>
      <c r="J62">
        <f>Table7[[#This Row],[Time (H:MM:SS)]]*(24)*(100/24)</f>
        <v>62.500000000000007</v>
      </c>
    </row>
    <row r="63" spans="1:10">
      <c r="A63" s="4">
        <v>43831</v>
      </c>
      <c r="B63" s="5">
        <v>0.63541666666666663</v>
      </c>
      <c r="C63">
        <v>70.190087000000005</v>
      </c>
      <c r="D63">
        <v>46.549081000000001</v>
      </c>
      <c r="E63">
        <v>6.9781079999999998</v>
      </c>
      <c r="F63">
        <v>12.055339</v>
      </c>
      <c r="G63">
        <v>17.134155</v>
      </c>
      <c r="H63">
        <f>90-Table7[[#This Row],[Topocentric zenith angle]]</f>
        <v>19.809912999999995</v>
      </c>
      <c r="I63">
        <f>-1*Table7[[#This Row],[Top. azimuth angle (westward from S)]]</f>
        <v>-46.549081000000001</v>
      </c>
      <c r="J63">
        <f>Table7[[#This Row],[Time (H:MM:SS)]]*(24)*(100/24)</f>
        <v>63.541666666666671</v>
      </c>
    </row>
    <row r="64" spans="1:10">
      <c r="A64" s="4">
        <v>43831</v>
      </c>
      <c r="B64" s="5">
        <v>0.64583333333333337</v>
      </c>
      <c r="C64">
        <v>72.596829</v>
      </c>
      <c r="D64">
        <v>49.158284999999999</v>
      </c>
      <c r="E64">
        <v>6.9781079999999998</v>
      </c>
      <c r="F64">
        <v>12.055339</v>
      </c>
      <c r="G64">
        <v>17.134155</v>
      </c>
      <c r="H64">
        <f>90-Table7[[#This Row],[Topocentric zenith angle]]</f>
        <v>17.403171</v>
      </c>
      <c r="I64">
        <f>-1*Table7[[#This Row],[Top. azimuth angle (westward from S)]]</f>
        <v>-49.158284999999999</v>
      </c>
      <c r="J64">
        <f>Table7[[#This Row],[Time (H:MM:SS)]]*(24)*(100/24)</f>
        <v>64.583333333333343</v>
      </c>
    </row>
    <row r="65" spans="1:10">
      <c r="A65" s="4">
        <v>43831</v>
      </c>
      <c r="B65" s="5">
        <v>0.65625</v>
      </c>
      <c r="C65">
        <v>75.097812000000005</v>
      </c>
      <c r="D65">
        <v>51.633460999999997</v>
      </c>
      <c r="E65">
        <v>6.9781079999999998</v>
      </c>
      <c r="F65">
        <v>12.055339</v>
      </c>
      <c r="G65">
        <v>17.134155</v>
      </c>
      <c r="H65">
        <f>90-Table7[[#This Row],[Topocentric zenith angle]]</f>
        <v>14.902187999999995</v>
      </c>
      <c r="I65">
        <f>-1*Table7[[#This Row],[Top. azimuth angle (westward from S)]]</f>
        <v>-51.633460999999997</v>
      </c>
      <c r="J65">
        <f>Table7[[#This Row],[Time (H:MM:SS)]]*(24)*(100/24)</f>
        <v>65.625</v>
      </c>
    </row>
    <row r="66" spans="1:10">
      <c r="A66" s="4">
        <v>43831</v>
      </c>
      <c r="B66" s="5">
        <v>0.66666666666666663</v>
      </c>
      <c r="C66">
        <v>77.683695999999998</v>
      </c>
      <c r="D66">
        <v>53.984299</v>
      </c>
      <c r="E66">
        <v>6.9781079999999998</v>
      </c>
      <c r="F66">
        <v>12.055339</v>
      </c>
      <c r="G66">
        <v>17.134155</v>
      </c>
      <c r="H66">
        <f>90-Table7[[#This Row],[Topocentric zenith angle]]</f>
        <v>12.316304000000002</v>
      </c>
      <c r="I66">
        <f>-1*Table7[[#This Row],[Top. azimuth angle (westward from S)]]</f>
        <v>-53.984299</v>
      </c>
      <c r="J66">
        <f>Table7[[#This Row],[Time (H:MM:SS)]]*(24)*(100/24)</f>
        <v>66.666666666666671</v>
      </c>
    </row>
    <row r="67" spans="1:10">
      <c r="A67" s="4">
        <v>43831</v>
      </c>
      <c r="B67" s="5">
        <v>0.67708333333333337</v>
      </c>
      <c r="C67">
        <v>80.346029000000001</v>
      </c>
      <c r="D67">
        <v>56.220554</v>
      </c>
      <c r="E67">
        <v>6.9781079999999998</v>
      </c>
      <c r="F67">
        <v>12.055339</v>
      </c>
      <c r="G67">
        <v>17.134155</v>
      </c>
      <c r="H67">
        <f>90-Table7[[#This Row],[Topocentric zenith angle]]</f>
        <v>9.6539709999999985</v>
      </c>
      <c r="I67">
        <f>-1*Table7[[#This Row],[Top. azimuth angle (westward from S)]]</f>
        <v>-56.220554</v>
      </c>
      <c r="J67">
        <f>Table7[[#This Row],[Time (H:MM:SS)]]*(24)*(100/24)</f>
        <v>67.708333333333343</v>
      </c>
    </row>
    <row r="68" spans="1:10">
      <c r="A68" s="4">
        <v>43831</v>
      </c>
      <c r="B68" s="5">
        <v>0.6875</v>
      </c>
      <c r="C68">
        <v>83.077190000000002</v>
      </c>
      <c r="D68">
        <v>58.351855</v>
      </c>
      <c r="E68">
        <v>6.9781079999999998</v>
      </c>
      <c r="F68">
        <v>12.055339</v>
      </c>
      <c r="G68">
        <v>17.134155</v>
      </c>
      <c r="H68">
        <f>90-Table7[[#This Row],[Topocentric zenith angle]]</f>
        <v>6.9228099999999984</v>
      </c>
      <c r="I68">
        <f>-1*Table7[[#This Row],[Top. azimuth angle (westward from S)]]</f>
        <v>-58.351855</v>
      </c>
      <c r="J68">
        <f>Table7[[#This Row],[Time (H:MM:SS)]]*(24)*(100/24)</f>
        <v>68.75</v>
      </c>
    </row>
    <row r="69" spans="1:10">
      <c r="A69" s="4">
        <v>43831</v>
      </c>
      <c r="B69" s="5">
        <v>0.69791666666666663</v>
      </c>
      <c r="C69">
        <v>85.870322000000002</v>
      </c>
      <c r="D69">
        <v>60.387579000000002</v>
      </c>
      <c r="E69">
        <v>6.9781079999999998</v>
      </c>
      <c r="F69">
        <v>12.055339</v>
      </c>
      <c r="G69">
        <v>17.134155</v>
      </c>
      <c r="H69">
        <f>90-Table7[[#This Row],[Topocentric zenith angle]]</f>
        <v>4.1296779999999984</v>
      </c>
      <c r="I69">
        <f>-1*Table7[[#This Row],[Top. azimuth angle (westward from S)]]</f>
        <v>-60.387579000000002</v>
      </c>
      <c r="J69">
        <f>Table7[[#This Row],[Time (H:MM:SS)]]*(24)*(100/24)</f>
        <v>69.791666666666671</v>
      </c>
    </row>
    <row r="70" spans="1:10">
      <c r="A70" s="4">
        <v>43831</v>
      </c>
      <c r="B70" s="5">
        <v>0.70833333333333337</v>
      </c>
      <c r="C70">
        <v>88.719264999999993</v>
      </c>
      <c r="D70">
        <v>62.336773999999998</v>
      </c>
      <c r="E70">
        <v>6.9781079999999998</v>
      </c>
      <c r="F70">
        <v>12.055339</v>
      </c>
      <c r="G70">
        <v>17.134155</v>
      </c>
      <c r="H70">
        <f>90-Table7[[#This Row],[Topocentric zenith angle]]</f>
        <v>1.2807350000000071</v>
      </c>
      <c r="I70">
        <f>-1*Table7[[#This Row],[Top. azimuth angle (westward from S)]]</f>
        <v>-62.336773999999998</v>
      </c>
      <c r="J70">
        <f>Table7[[#This Row],[Time (H:MM:SS)]]*(24)*(100/24)</f>
        <v>70.833333333333343</v>
      </c>
    </row>
    <row r="71" spans="1:10">
      <c r="A71" s="4">
        <v>43831</v>
      </c>
      <c r="B71" s="5">
        <v>0.71875</v>
      </c>
      <c r="C71">
        <v>91.618482999999998</v>
      </c>
      <c r="D71">
        <v>64.208135999999996</v>
      </c>
      <c r="E71">
        <v>6.9781079999999998</v>
      </c>
      <c r="F71">
        <v>12.055339</v>
      </c>
      <c r="G71">
        <v>17.134155</v>
      </c>
      <c r="H71">
        <f>90-Table7[[#This Row],[Topocentric zenith angle]]</f>
        <v>-1.6184829999999977</v>
      </c>
      <c r="I71">
        <f>-1*Table7[[#This Row],[Top. azimuth angle (westward from S)]]</f>
        <v>-64.208135999999996</v>
      </c>
      <c r="J71">
        <f>Table7[[#This Row],[Time (H:MM:SS)]]*(24)*(100/24)</f>
        <v>71.875</v>
      </c>
    </row>
    <row r="72" spans="1:10">
      <c r="A72" s="4">
        <v>43831</v>
      </c>
      <c r="B72" s="5">
        <v>0.72916666666666663</v>
      </c>
      <c r="C72">
        <v>94.563000000000002</v>
      </c>
      <c r="D72">
        <v>66.010013999999998</v>
      </c>
      <c r="E72">
        <v>6.9781079999999998</v>
      </c>
      <c r="F72">
        <v>12.055339</v>
      </c>
      <c r="G72">
        <v>17.134155</v>
      </c>
      <c r="H72">
        <f>90-Table7[[#This Row],[Topocentric zenith angle]]</f>
        <v>-4.5630000000000024</v>
      </c>
      <c r="I72">
        <f>-1*Table7[[#This Row],[Top. azimuth angle (westward from S)]]</f>
        <v>-66.010013999999998</v>
      </c>
      <c r="J72">
        <f>Table7[[#This Row],[Time (H:MM:SS)]]*(24)*(100/24)</f>
        <v>72.916666666666671</v>
      </c>
    </row>
    <row r="73" spans="1:10">
      <c r="A73" s="4">
        <v>43831</v>
      </c>
      <c r="B73" s="5">
        <v>0.73958333333333337</v>
      </c>
      <c r="C73">
        <v>97.548336000000006</v>
      </c>
      <c r="D73">
        <v>67.750435999999993</v>
      </c>
      <c r="E73">
        <v>6.9781079999999998</v>
      </c>
      <c r="F73">
        <v>12.055339</v>
      </c>
      <c r="G73">
        <v>17.134155</v>
      </c>
      <c r="H73">
        <f>90-Table7[[#This Row],[Topocentric zenith angle]]</f>
        <v>-7.5483360000000062</v>
      </c>
      <c r="I73">
        <f>-1*Table7[[#This Row],[Top. azimuth angle (westward from S)]]</f>
        <v>-67.750435999999993</v>
      </c>
      <c r="J73">
        <f>Table7[[#This Row],[Time (H:MM:SS)]]*(24)*(100/24)</f>
        <v>73.958333333333343</v>
      </c>
    </row>
    <row r="74" spans="1:10">
      <c r="A74" s="4">
        <v>43831</v>
      </c>
      <c r="B74" s="5">
        <v>0.75</v>
      </c>
      <c r="C74">
        <v>100.57044999999999</v>
      </c>
      <c r="D74">
        <v>69.437161000000003</v>
      </c>
      <c r="E74">
        <v>6.9781079999999998</v>
      </c>
      <c r="F74">
        <v>12.055339</v>
      </c>
      <c r="G74">
        <v>17.134155</v>
      </c>
      <c r="H74">
        <f>90-Table7[[#This Row],[Topocentric zenith angle]]</f>
        <v>-10.570449999999994</v>
      </c>
      <c r="I74">
        <f>-1*Table7[[#This Row],[Top. azimuth angle (westward from S)]]</f>
        <v>-69.437161000000003</v>
      </c>
      <c r="J74">
        <f>Table7[[#This Row],[Time (H:MM:SS)]]*(24)*(100/24)</f>
        <v>75</v>
      </c>
    </row>
    <row r="75" spans="1:10">
      <c r="A75" s="4">
        <v>43831</v>
      </c>
      <c r="B75" s="5">
        <v>0.76041666666666663</v>
      </c>
      <c r="C75">
        <v>103.625685</v>
      </c>
      <c r="D75">
        <v>71.077755999999994</v>
      </c>
      <c r="E75">
        <v>6.9781079999999998</v>
      </c>
      <c r="F75">
        <v>12.055339</v>
      </c>
      <c r="G75">
        <v>17.134155</v>
      </c>
      <c r="H75">
        <f>90-Table7[[#This Row],[Topocentric zenith angle]]</f>
        <v>-13.625685000000004</v>
      </c>
      <c r="I75">
        <f>-1*Table7[[#This Row],[Top. azimuth angle (westward from S)]]</f>
        <v>-71.077755999999994</v>
      </c>
      <c r="J75">
        <f>Table7[[#This Row],[Time (H:MM:SS)]]*(24)*(100/24)</f>
        <v>76.041666666666671</v>
      </c>
    </row>
    <row r="76" spans="1:10">
      <c r="A76" s="4">
        <v>43831</v>
      </c>
      <c r="B76" s="5">
        <v>0.77083333333333337</v>
      </c>
      <c r="C76">
        <v>106.710718</v>
      </c>
      <c r="D76">
        <v>72.679676000000001</v>
      </c>
      <c r="E76">
        <v>6.9781079999999998</v>
      </c>
      <c r="F76">
        <v>12.055339</v>
      </c>
      <c r="G76">
        <v>17.134155</v>
      </c>
      <c r="H76">
        <f>90-Table7[[#This Row],[Topocentric zenith angle]]</f>
        <v>-16.710718</v>
      </c>
      <c r="I76">
        <f>-1*Table7[[#This Row],[Top. azimuth angle (westward from S)]]</f>
        <v>-72.679676000000001</v>
      </c>
      <c r="J76">
        <f>Table7[[#This Row],[Time (H:MM:SS)]]*(24)*(100/24)</f>
        <v>77.083333333333343</v>
      </c>
    </row>
    <row r="77" spans="1:10">
      <c r="A77" s="4">
        <v>43831</v>
      </c>
      <c r="B77" s="5">
        <v>0.78125</v>
      </c>
      <c r="C77">
        <v>109.822517</v>
      </c>
      <c r="D77">
        <v>74.250377999999998</v>
      </c>
      <c r="E77">
        <v>6.9781079999999998</v>
      </c>
      <c r="F77">
        <v>12.055339</v>
      </c>
      <c r="G77">
        <v>17.134155</v>
      </c>
      <c r="H77">
        <f>90-Table7[[#This Row],[Topocentric zenith angle]]</f>
        <v>-19.822517000000005</v>
      </c>
      <c r="I77">
        <f>-1*Table7[[#This Row],[Top. azimuth angle (westward from S)]]</f>
        <v>-74.250377999999998</v>
      </c>
      <c r="J77">
        <f>Table7[[#This Row],[Time (H:MM:SS)]]*(24)*(100/24)</f>
        <v>78.125</v>
      </c>
    </row>
    <row r="78" spans="1:10">
      <c r="A78" s="4">
        <v>43831</v>
      </c>
      <c r="B78" s="5">
        <v>0.79166666666666663</v>
      </c>
      <c r="C78">
        <v>112.958294</v>
      </c>
      <c r="D78">
        <v>75.797449</v>
      </c>
      <c r="E78">
        <v>6.9781079999999998</v>
      </c>
      <c r="F78">
        <v>12.055339</v>
      </c>
      <c r="G78">
        <v>17.134155</v>
      </c>
      <c r="H78">
        <f>90-Table7[[#This Row],[Topocentric zenith angle]]</f>
        <v>-22.958293999999995</v>
      </c>
      <c r="I78">
        <f>-1*Table7[[#This Row],[Top. azimuth angle (westward from S)]]</f>
        <v>-75.797449</v>
      </c>
      <c r="J78">
        <f>Table7[[#This Row],[Time (H:MM:SS)]]*(24)*(100/24)</f>
        <v>79.166666666666671</v>
      </c>
    </row>
    <row r="79" spans="1:10">
      <c r="A79" s="4">
        <v>43831</v>
      </c>
      <c r="B79" s="5">
        <v>0.80208333333333337</v>
      </c>
      <c r="C79">
        <v>116.11547</v>
      </c>
      <c r="D79">
        <v>77.328770000000006</v>
      </c>
      <c r="E79">
        <v>6.9781079999999998</v>
      </c>
      <c r="F79">
        <v>12.055339</v>
      </c>
      <c r="G79">
        <v>17.134155</v>
      </c>
      <c r="H79">
        <f>90-Table7[[#This Row],[Topocentric zenith angle]]</f>
        <v>-26.115470000000002</v>
      </c>
      <c r="I79">
        <f>-1*Table7[[#This Row],[Top. azimuth angle (westward from S)]]</f>
        <v>-77.328770000000006</v>
      </c>
      <c r="J79">
        <f>Table7[[#This Row],[Time (H:MM:SS)]]*(24)*(100/24)</f>
        <v>80.208333333333343</v>
      </c>
    </row>
    <row r="80" spans="1:10">
      <c r="A80" s="4">
        <v>43831</v>
      </c>
      <c r="B80" s="5">
        <v>0.8125</v>
      </c>
      <c r="C80">
        <v>119.291628</v>
      </c>
      <c r="D80">
        <v>78.852716000000001</v>
      </c>
      <c r="E80">
        <v>6.9781079999999998</v>
      </c>
      <c r="F80">
        <v>12.055339</v>
      </c>
      <c r="G80">
        <v>17.134155</v>
      </c>
      <c r="H80">
        <f>90-Table7[[#This Row],[Topocentric zenith angle]]</f>
        <v>-29.291628000000003</v>
      </c>
      <c r="I80">
        <f>-1*Table7[[#This Row],[Top. azimuth angle (westward from S)]]</f>
        <v>-78.852716000000001</v>
      </c>
      <c r="J80">
        <f>Table7[[#This Row],[Time (H:MM:SS)]]*(24)*(100/24)</f>
        <v>81.25</v>
      </c>
    </row>
    <row r="81" spans="1:10">
      <c r="A81" s="4">
        <v>43831</v>
      </c>
      <c r="B81" s="5">
        <v>0.82291666666666663</v>
      </c>
      <c r="C81">
        <v>122.484483</v>
      </c>
      <c r="D81">
        <v>80.378418999999994</v>
      </c>
      <c r="E81">
        <v>6.9781079999999998</v>
      </c>
      <c r="F81">
        <v>12.055339</v>
      </c>
      <c r="G81">
        <v>17.134155</v>
      </c>
      <c r="H81">
        <f>90-Table7[[#This Row],[Topocentric zenith angle]]</f>
        <v>-32.484482999999997</v>
      </c>
      <c r="I81">
        <f>-1*Table7[[#This Row],[Top. azimuth angle (westward from S)]]</f>
        <v>-80.378418999999994</v>
      </c>
      <c r="J81">
        <f>Table7[[#This Row],[Time (H:MM:SS)]]*(24)*(100/24)</f>
        <v>82.291666666666671</v>
      </c>
    </row>
    <row r="82" spans="1:10">
      <c r="A82" s="4">
        <v>43831</v>
      </c>
      <c r="B82" s="5">
        <v>0.83333333333333337</v>
      </c>
      <c r="C82">
        <v>125.69183200000001</v>
      </c>
      <c r="D82">
        <v>81.916104000000004</v>
      </c>
      <c r="E82">
        <v>6.9781079999999998</v>
      </c>
      <c r="F82">
        <v>12.055339</v>
      </c>
      <c r="G82">
        <v>17.134155</v>
      </c>
      <c r="H82">
        <f>90-Table7[[#This Row],[Topocentric zenith angle]]</f>
        <v>-35.691832000000005</v>
      </c>
      <c r="I82">
        <f>-1*Table7[[#This Row],[Top. azimuth angle (westward from S)]]</f>
        <v>-81.916104000000004</v>
      </c>
      <c r="J82">
        <f>Table7[[#This Row],[Time (H:MM:SS)]]*(24)*(100/24)</f>
        <v>83.333333333333343</v>
      </c>
    </row>
    <row r="83" spans="1:10">
      <c r="A83" s="4">
        <v>43831</v>
      </c>
      <c r="B83" s="5">
        <v>0.84375</v>
      </c>
      <c r="C83">
        <v>128.91151099999999</v>
      </c>
      <c r="D83">
        <v>83.477547000000001</v>
      </c>
      <c r="E83">
        <v>6.9781079999999998</v>
      </c>
      <c r="F83">
        <v>12.055339</v>
      </c>
      <c r="G83">
        <v>17.134155</v>
      </c>
      <c r="H83">
        <f>90-Table7[[#This Row],[Topocentric zenith angle]]</f>
        <v>-38.91151099999999</v>
      </c>
      <c r="I83">
        <f>-1*Table7[[#This Row],[Top. azimuth angle (westward from S)]]</f>
        <v>-83.477547000000001</v>
      </c>
      <c r="J83">
        <f>Table7[[#This Row],[Time (H:MM:SS)]]*(24)*(100/24)</f>
        <v>84.375</v>
      </c>
    </row>
    <row r="84" spans="1:10">
      <c r="A84" s="4">
        <v>43831</v>
      </c>
      <c r="B84" s="5">
        <v>0.85416666666666663</v>
      </c>
      <c r="C84">
        <v>132.14133799999999</v>
      </c>
      <c r="D84">
        <v>85.076702999999995</v>
      </c>
      <c r="E84">
        <v>6.9781079999999998</v>
      </c>
      <c r="F84">
        <v>12.055339</v>
      </c>
      <c r="G84">
        <v>17.134155</v>
      </c>
      <c r="H84">
        <f>90-Table7[[#This Row],[Topocentric zenith angle]]</f>
        <v>-42.14133799999999</v>
      </c>
      <c r="I84">
        <f>-1*Table7[[#This Row],[Top. azimuth angle (westward from S)]]</f>
        <v>-85.076702999999995</v>
      </c>
      <c r="J84">
        <f>Table7[[#This Row],[Time (H:MM:SS)]]*(24)*(100/24)</f>
        <v>85.416666666666671</v>
      </c>
    </row>
    <row r="85" spans="1:10">
      <c r="A85" s="4">
        <v>43831</v>
      </c>
      <c r="B85" s="5">
        <v>0.86458333333333337</v>
      </c>
      <c r="C85">
        <v>135.37904399999999</v>
      </c>
      <c r="D85">
        <v>86.730592000000001</v>
      </c>
      <c r="E85">
        <v>6.9781079999999998</v>
      </c>
      <c r="F85">
        <v>12.055339</v>
      </c>
      <c r="G85">
        <v>17.134155</v>
      </c>
      <c r="H85">
        <f>90-Table7[[#This Row],[Topocentric zenith angle]]</f>
        <v>-45.379043999999993</v>
      </c>
      <c r="I85">
        <f>-1*Table7[[#This Row],[Top. azimuth angle (westward from S)]]</f>
        <v>-86.730592000000001</v>
      </c>
      <c r="J85">
        <f>Table7[[#This Row],[Time (H:MM:SS)]]*(24)*(100/24)</f>
        <v>86.458333333333343</v>
      </c>
    </row>
    <row r="86" spans="1:10">
      <c r="A86" s="4">
        <v>43831</v>
      </c>
      <c r="B86" s="5">
        <v>0.875</v>
      </c>
      <c r="C86">
        <v>138.62217699999999</v>
      </c>
      <c r="D86">
        <v>88.460590999999994</v>
      </c>
      <c r="E86">
        <v>6.9781079999999998</v>
      </c>
      <c r="F86">
        <v>12.055339</v>
      </c>
      <c r="G86">
        <v>17.134155</v>
      </c>
      <c r="H86">
        <f>90-Table7[[#This Row],[Topocentric zenith angle]]</f>
        <v>-48.622176999999994</v>
      </c>
      <c r="I86">
        <f>-1*Table7[[#This Row],[Top. azimuth angle (westward from S)]]</f>
        <v>-88.460590999999994</v>
      </c>
      <c r="J86">
        <f>Table7[[#This Row],[Time (H:MM:SS)]]*(24)*(100/24)</f>
        <v>87.5</v>
      </c>
    </row>
    <row r="87" spans="1:10">
      <c r="A87" s="4">
        <v>43831</v>
      </c>
      <c r="B87" s="5">
        <v>0.88541666666666663</v>
      </c>
      <c r="C87">
        <v>141.86796799999999</v>
      </c>
      <c r="D87">
        <v>90.294342999999998</v>
      </c>
      <c r="E87">
        <v>6.9781079999999998</v>
      </c>
      <c r="F87">
        <v>12.055339</v>
      </c>
      <c r="G87">
        <v>17.134155</v>
      </c>
      <c r="H87">
        <f>90-Table7[[#This Row],[Topocentric zenith angle]]</f>
        <v>-51.867967999999991</v>
      </c>
      <c r="I87">
        <f>-1*Table7[[#This Row],[Top. azimuth angle (westward from S)]]</f>
        <v>-90.294342999999998</v>
      </c>
      <c r="J87">
        <f>Table7[[#This Row],[Time (H:MM:SS)]]*(24)*(100/24)</f>
        <v>88.541666666666671</v>
      </c>
    </row>
    <row r="88" spans="1:10">
      <c r="A88" s="4">
        <v>43831</v>
      </c>
      <c r="B88" s="5">
        <v>0.89583333333333337</v>
      </c>
      <c r="C88">
        <v>145.113135</v>
      </c>
      <c r="D88">
        <v>92.268710999999996</v>
      </c>
      <c r="E88">
        <v>6.9781079999999998</v>
      </c>
      <c r="F88">
        <v>12.055339</v>
      </c>
      <c r="G88">
        <v>17.134155</v>
      </c>
      <c r="H88">
        <f>90-Table7[[#This Row],[Topocentric zenith angle]]</f>
        <v>-55.113135</v>
      </c>
      <c r="I88">
        <f>-1*Table7[[#This Row],[Top. azimuth angle (westward from S)]]</f>
        <v>-92.268710999999996</v>
      </c>
      <c r="J88">
        <f>Table7[[#This Row],[Time (H:MM:SS)]]*(24)*(100/24)</f>
        <v>89.583333333333343</v>
      </c>
    </row>
    <row r="89" spans="1:10">
      <c r="A89" s="4">
        <v>43831</v>
      </c>
      <c r="B89" s="5">
        <v>0.90625</v>
      </c>
      <c r="C89">
        <v>148.353565</v>
      </c>
      <c r="D89">
        <v>94.434449000000001</v>
      </c>
      <c r="E89">
        <v>6.9781079999999998</v>
      </c>
      <c r="F89">
        <v>12.055339</v>
      </c>
      <c r="G89">
        <v>17.134155</v>
      </c>
      <c r="H89">
        <f>90-Table7[[#This Row],[Topocentric zenith angle]]</f>
        <v>-58.353565000000003</v>
      </c>
      <c r="I89">
        <f>-1*Table7[[#This Row],[Top. azimuth angle (westward from S)]]</f>
        <v>-94.434449000000001</v>
      </c>
      <c r="J89">
        <f>Table7[[#This Row],[Time (H:MM:SS)]]*(24)*(100/24)</f>
        <v>90.625</v>
      </c>
    </row>
    <row r="90" spans="1:10">
      <c r="A90" s="4">
        <v>43831</v>
      </c>
      <c r="B90" s="5">
        <v>0.91666666666666663</v>
      </c>
      <c r="C90">
        <v>151.58380299999999</v>
      </c>
      <c r="D90">
        <v>96.863889999999998</v>
      </c>
      <c r="E90">
        <v>6.9781079999999998</v>
      </c>
      <c r="F90">
        <v>12.055339</v>
      </c>
      <c r="G90">
        <v>17.134155</v>
      </c>
      <c r="H90">
        <f>90-Table7[[#This Row],[Topocentric zenith angle]]</f>
        <v>-61.583802999999989</v>
      </c>
      <c r="I90">
        <f>-1*Table7[[#This Row],[Top. azimuth angle (westward from S)]]</f>
        <v>-96.863889999999998</v>
      </c>
      <c r="J90">
        <f>Table7[[#This Row],[Time (H:MM:SS)]]*(24)*(100/24)</f>
        <v>91.666666666666671</v>
      </c>
    </row>
    <row r="91" spans="1:10">
      <c r="A91" s="4">
        <v>43831</v>
      </c>
      <c r="B91" s="5">
        <v>0.92708333333333337</v>
      </c>
      <c r="C91">
        <v>154.79615899999999</v>
      </c>
      <c r="D91">
        <v>99.664134000000004</v>
      </c>
      <c r="E91">
        <v>6.9781079999999998</v>
      </c>
      <c r="F91">
        <v>12.055339</v>
      </c>
      <c r="G91">
        <v>17.134155</v>
      </c>
      <c r="H91">
        <f>90-Table7[[#This Row],[Topocentric zenith angle]]</f>
        <v>-64.796158999999989</v>
      </c>
      <c r="I91">
        <f>-1*Table7[[#This Row],[Top. azimuth angle (westward from S)]]</f>
        <v>-99.664134000000004</v>
      </c>
      <c r="J91">
        <f>Table7[[#This Row],[Time (H:MM:SS)]]*(24)*(100/24)</f>
        <v>92.708333333333343</v>
      </c>
    </row>
    <row r="92" spans="1:10">
      <c r="A92" s="4">
        <v>43831</v>
      </c>
      <c r="B92" s="5">
        <v>0.9375</v>
      </c>
      <c r="C92">
        <v>157.97908000000001</v>
      </c>
      <c r="D92">
        <v>103.000665</v>
      </c>
      <c r="E92">
        <v>6.9781079999999998</v>
      </c>
      <c r="F92">
        <v>12.055339</v>
      </c>
      <c r="G92">
        <v>17.134155</v>
      </c>
      <c r="H92">
        <f>90-Table7[[#This Row],[Topocentric zenith angle]]</f>
        <v>-67.97908000000001</v>
      </c>
      <c r="I92">
        <f>-1*Table7[[#This Row],[Top. azimuth angle (westward from S)]]</f>
        <v>-103.000665</v>
      </c>
      <c r="J92">
        <f>Table7[[#This Row],[Time (H:MM:SS)]]*(24)*(100/24)</f>
        <v>93.75</v>
      </c>
    </row>
    <row r="93" spans="1:10">
      <c r="A93" s="4">
        <v>43831</v>
      </c>
      <c r="B93" s="5">
        <v>0.94791666666666663</v>
      </c>
      <c r="C93">
        <v>161.113978</v>
      </c>
      <c r="D93">
        <v>107.141783</v>
      </c>
      <c r="E93">
        <v>6.9781079999999998</v>
      </c>
      <c r="F93">
        <v>12.055339</v>
      </c>
      <c r="G93">
        <v>17.134155</v>
      </c>
      <c r="H93">
        <f>90-Table7[[#This Row],[Topocentric zenith angle]]</f>
        <v>-71.113978000000003</v>
      </c>
      <c r="I93">
        <f>-1*Table7[[#This Row],[Top. azimuth angle (westward from S)]]</f>
        <v>-107.141783</v>
      </c>
      <c r="J93">
        <f>Table7[[#This Row],[Time (H:MM:SS)]]*(24)*(100/24)</f>
        <v>94.791666666666671</v>
      </c>
    </row>
    <row r="94" spans="1:10">
      <c r="A94" s="4">
        <v>43831</v>
      </c>
      <c r="B94" s="5">
        <v>0.95833333333333337</v>
      </c>
      <c r="C94">
        <v>164.16860500000001</v>
      </c>
      <c r="D94">
        <v>112.546038</v>
      </c>
      <c r="E94">
        <v>6.9781079999999998</v>
      </c>
      <c r="F94">
        <v>12.055339</v>
      </c>
      <c r="G94">
        <v>17.134155</v>
      </c>
      <c r="H94">
        <f>90-Table7[[#This Row],[Topocentric zenith angle]]</f>
        <v>-74.168605000000014</v>
      </c>
      <c r="I94">
        <f>-1*Table7[[#This Row],[Top. azimuth angle (westward from S)]]</f>
        <v>-112.546038</v>
      </c>
      <c r="J94">
        <f>Table7[[#This Row],[Time (H:MM:SS)]]*(24)*(100/24)</f>
        <v>95.833333333333343</v>
      </c>
    </row>
    <row r="95" spans="1:10">
      <c r="A95" s="4">
        <v>43831</v>
      </c>
      <c r="B95" s="5">
        <v>0.96875</v>
      </c>
      <c r="C95">
        <v>167.082202</v>
      </c>
      <c r="D95">
        <v>120.03829399999999</v>
      </c>
      <c r="E95">
        <v>6.9781079999999998</v>
      </c>
      <c r="F95">
        <v>12.055339</v>
      </c>
      <c r="G95">
        <v>17.134155</v>
      </c>
      <c r="H95">
        <f>90-Table7[[#This Row],[Topocentric zenith angle]]</f>
        <v>-77.082201999999995</v>
      </c>
      <c r="I95">
        <f>-1*Table7[[#This Row],[Top. azimuth angle (westward from S)]]</f>
        <v>-120.03829399999999</v>
      </c>
      <c r="J95">
        <f>Table7[[#This Row],[Time (H:MM:SS)]]*(24)*(100/24)</f>
        <v>96.875</v>
      </c>
    </row>
    <row r="96" spans="1:10">
      <c r="A96" s="4">
        <v>43831</v>
      </c>
      <c r="B96" s="5">
        <v>0.97916666666666663</v>
      </c>
      <c r="C96">
        <v>169.730378</v>
      </c>
      <c r="D96">
        <v>131.13728699999999</v>
      </c>
      <c r="E96">
        <v>6.9781079999999998</v>
      </c>
      <c r="F96">
        <v>12.055339</v>
      </c>
      <c r="G96">
        <v>17.134155</v>
      </c>
      <c r="H96">
        <f>90-Table7[[#This Row],[Topocentric zenith angle]]</f>
        <v>-79.730378000000002</v>
      </c>
      <c r="I96">
        <f>-1*Table7[[#This Row],[Top. azimuth angle (westward from S)]]</f>
        <v>-131.13728699999999</v>
      </c>
      <c r="J96">
        <f>Table7[[#This Row],[Time (H:MM:SS)]]*(24)*(100/24)</f>
        <v>97.916666666666671</v>
      </c>
    </row>
    <row r="97" spans="1:10">
      <c r="A97" s="4">
        <v>43831</v>
      </c>
      <c r="B97" s="5">
        <v>0.98958333333333337</v>
      </c>
      <c r="C97">
        <v>171.84686099999999</v>
      </c>
      <c r="D97">
        <v>148.34098499999999</v>
      </c>
      <c r="E97">
        <v>6.9781079999999998</v>
      </c>
      <c r="F97">
        <v>12.055339</v>
      </c>
      <c r="G97">
        <v>17.134155</v>
      </c>
      <c r="H97">
        <f>90-Table7[[#This Row],[Topocentric zenith angle]]</f>
        <v>-81.84686099999999</v>
      </c>
      <c r="I97">
        <f>-1*Table7[[#This Row],[Top. azimuth angle (westward from S)]]</f>
        <v>-148.34098499999999</v>
      </c>
      <c r="J97">
        <f>Table7[[#This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38E2-F5D9-4A7F-9A20-C22F0BB0B516}">
  <dimension ref="A1:J97"/>
  <sheetViews>
    <sheetView topLeftCell="C1" workbookViewId="0">
      <selection activeCell="H2" sqref="H2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43836</v>
      </c>
      <c r="B2" s="5">
        <v>0</v>
      </c>
      <c r="C2">
        <v>127.91310199999999</v>
      </c>
      <c r="D2">
        <v>180.63103000000001</v>
      </c>
      <c r="E2">
        <v>5.0373520000000003</v>
      </c>
      <c r="F2">
        <v>11.965464000000001</v>
      </c>
      <c r="G2">
        <v>18.897086999999999</v>
      </c>
      <c r="H2">
        <f>90-Table8[[#This Row],[Topocentric zenith angle]]</f>
        <v>-37.913101999999995</v>
      </c>
      <c r="I2">
        <f>360-Table8[[#This Row],[Top. azimuth angle (westward from S)]]</f>
        <v>179.36896999999999</v>
      </c>
      <c r="J2" s="5">
        <f>Table8[[#This Row],[Time (H:MM:SS)]]*(24)*(100/24)</f>
        <v>0</v>
      </c>
    </row>
    <row r="3" spans="1:10">
      <c r="A3" s="4">
        <v>43836</v>
      </c>
      <c r="B3" s="5">
        <v>1.0416666666666666E-2</v>
      </c>
      <c r="C3">
        <v>127.751408</v>
      </c>
      <c r="D3">
        <v>185.02552600000001</v>
      </c>
      <c r="E3">
        <v>5.0373520000000003</v>
      </c>
      <c r="F3">
        <v>11.965464000000001</v>
      </c>
      <c r="G3">
        <v>18.897086999999999</v>
      </c>
      <c r="H3">
        <f>90-Table8[[#This Row],[Topocentric zenith angle]]</f>
        <v>-37.751407999999998</v>
      </c>
      <c r="I3">
        <f>360-Table8[[#This Row],[Top. azimuth angle (westward from S)]]</f>
        <v>174.97447399999999</v>
      </c>
      <c r="J3">
        <f>Table8[[#This Row],[Time (H:MM:SS)]]*(24)*(100/24)</f>
        <v>1.0416666666666667</v>
      </c>
    </row>
    <row r="4" spans="1:10">
      <c r="A4" s="4">
        <v>43836</v>
      </c>
      <c r="B4" s="5">
        <v>2.0833333333333332E-2</v>
      </c>
      <c r="C4">
        <v>127.342775</v>
      </c>
      <c r="D4">
        <v>189.377453</v>
      </c>
      <c r="E4">
        <v>5.0373520000000003</v>
      </c>
      <c r="F4">
        <v>11.965464000000001</v>
      </c>
      <c r="G4">
        <v>18.897086999999999</v>
      </c>
      <c r="H4">
        <f>90-Table8[[#This Row],[Topocentric zenith angle]]</f>
        <v>-37.342775000000003</v>
      </c>
      <c r="I4">
        <f>360-Table8[[#This Row],[Top. azimuth angle (westward from S)]]</f>
        <v>170.622547</v>
      </c>
      <c r="J4">
        <f>Table8[[#This Row],[Time (H:MM:SS)]]*(24)*(100/24)</f>
        <v>2.0833333333333335</v>
      </c>
    </row>
    <row r="5" spans="1:10">
      <c r="A5" s="4">
        <v>43836</v>
      </c>
      <c r="B5" s="5">
        <v>3.125E-2</v>
      </c>
      <c r="C5">
        <v>126.69291800000001</v>
      </c>
      <c r="D5">
        <v>193.652255</v>
      </c>
      <c r="E5">
        <v>5.0373520000000003</v>
      </c>
      <c r="F5">
        <v>11.965464000000001</v>
      </c>
      <c r="G5">
        <v>18.897086999999999</v>
      </c>
      <c r="H5">
        <f>90-Table8[[#This Row],[Topocentric zenith angle]]</f>
        <v>-36.692918000000006</v>
      </c>
      <c r="I5">
        <f>360-Table8[[#This Row],[Top. azimuth angle (westward from S)]]</f>
        <v>166.347745</v>
      </c>
      <c r="J5">
        <f>Table8[[#This Row],[Time (H:MM:SS)]]*(24)*(100/24)</f>
        <v>3.125</v>
      </c>
    </row>
    <row r="6" spans="1:10">
      <c r="A6" s="4">
        <v>43836</v>
      </c>
      <c r="B6" s="5">
        <v>4.1666666666666664E-2</v>
      </c>
      <c r="C6">
        <v>125.81057</v>
      </c>
      <c r="D6">
        <v>197.819514</v>
      </c>
      <c r="E6">
        <v>5.0373520000000003</v>
      </c>
      <c r="F6">
        <v>11.965464000000001</v>
      </c>
      <c r="G6">
        <v>18.897086999999999</v>
      </c>
      <c r="H6">
        <f>90-Table8[[#This Row],[Topocentric zenith angle]]</f>
        <v>-35.810569999999998</v>
      </c>
      <c r="I6">
        <f>360-Table8[[#This Row],[Top. azimuth angle (westward from S)]]</f>
        <v>162.180486</v>
      </c>
      <c r="J6">
        <f>Table8[[#This Row],[Time (H:MM:SS)]]*(24)*(100/24)</f>
        <v>4.166666666666667</v>
      </c>
    </row>
    <row r="7" spans="1:10">
      <c r="A7" s="4">
        <v>43836</v>
      </c>
      <c r="B7" s="5">
        <v>5.2083333333333336E-2</v>
      </c>
      <c r="C7">
        <v>124.706936</v>
      </c>
      <c r="D7">
        <v>201.85418100000001</v>
      </c>
      <c r="E7">
        <v>5.0373520000000003</v>
      </c>
      <c r="F7">
        <v>11.965464000000001</v>
      </c>
      <c r="G7">
        <v>18.897086999999999</v>
      </c>
      <c r="H7">
        <f>90-Table8[[#This Row],[Topocentric zenith angle]]</f>
        <v>-34.706935999999999</v>
      </c>
      <c r="I7">
        <f>360-Table8[[#This Row],[Top. azimuth angle (westward from S)]]</f>
        <v>158.14581899999999</v>
      </c>
      <c r="J7">
        <f>Table8[[#This Row],[Time (H:MM:SS)]]*(24)*(100/24)</f>
        <v>5.2083333333333339</v>
      </c>
    </row>
    <row r="8" spans="1:10">
      <c r="A8" s="4">
        <v>43836</v>
      </c>
      <c r="B8" s="5">
        <v>6.25E-2</v>
      </c>
      <c r="C8">
        <v>123.395051</v>
      </c>
      <c r="D8">
        <v>205.737199</v>
      </c>
      <c r="E8">
        <v>5.0373520000000003</v>
      </c>
      <c r="F8">
        <v>11.965464000000001</v>
      </c>
      <c r="G8">
        <v>18.897086999999999</v>
      </c>
      <c r="H8">
        <f>90-Table8[[#This Row],[Topocentric zenith angle]]</f>
        <v>-33.395050999999995</v>
      </c>
      <c r="I8">
        <f>360-Table8[[#This Row],[Top. azimuth angle (westward from S)]]</f>
        <v>154.262801</v>
      </c>
      <c r="J8">
        <f>Table8[[#This Row],[Time (H:MM:SS)]]*(24)*(100/24)</f>
        <v>6.25</v>
      </c>
    </row>
    <row r="9" spans="1:10">
      <c r="A9" s="4">
        <v>43836</v>
      </c>
      <c r="B9" s="5">
        <v>7.2916666666666671E-2</v>
      </c>
      <c r="C9">
        <v>121.88912999999999</v>
      </c>
      <c r="D9">
        <v>209.455555</v>
      </c>
      <c r="E9">
        <v>5.0373520000000003</v>
      </c>
      <c r="F9">
        <v>11.965464000000001</v>
      </c>
      <c r="G9">
        <v>18.897086999999999</v>
      </c>
      <c r="H9">
        <f>90-Table8[[#This Row],[Topocentric zenith angle]]</f>
        <v>-31.889129999999994</v>
      </c>
      <c r="I9">
        <f>360-Table8[[#This Row],[Top. azimuth angle (westward from S)]]</f>
        <v>150.544445</v>
      </c>
      <c r="J9">
        <f>Table8[[#This Row],[Time (H:MM:SS)]]*(24)*(100/24)</f>
        <v>7.291666666666667</v>
      </c>
    </row>
    <row r="10" spans="1:10">
      <c r="A10" s="4">
        <v>43836</v>
      </c>
      <c r="B10" s="5">
        <v>8.3333333333333329E-2</v>
      </c>
      <c r="C10">
        <v>120.20396100000001</v>
      </c>
      <c r="D10">
        <v>213.001869</v>
      </c>
      <c r="E10">
        <v>5.0373520000000003</v>
      </c>
      <c r="F10">
        <v>11.965464000000001</v>
      </c>
      <c r="G10">
        <v>18.897086999999999</v>
      </c>
      <c r="H10">
        <f>90-Table8[[#This Row],[Topocentric zenith angle]]</f>
        <v>-30.203961000000007</v>
      </c>
      <c r="I10">
        <f>360-Table8[[#This Row],[Top. azimuth angle (westward from S)]]</f>
        <v>146.998131</v>
      </c>
      <c r="J10">
        <f>Table8[[#This Row],[Time (H:MM:SS)]]*(24)*(100/24)</f>
        <v>8.3333333333333339</v>
      </c>
    </row>
    <row r="11" spans="1:10">
      <c r="A11" s="4">
        <v>43836</v>
      </c>
      <c r="B11" s="5">
        <v>9.375E-2</v>
      </c>
      <c r="C11">
        <v>118.354388</v>
      </c>
      <c r="D11">
        <v>216.37368499999999</v>
      </c>
      <c r="E11">
        <v>5.0373520000000003</v>
      </c>
      <c r="F11">
        <v>11.965464000000001</v>
      </c>
      <c r="G11">
        <v>18.897086999999999</v>
      </c>
      <c r="H11">
        <f>90-Table8[[#This Row],[Topocentric zenith angle]]</f>
        <v>-28.354388</v>
      </c>
      <c r="I11">
        <f>360-Table8[[#This Row],[Top. azimuth angle (westward from S)]]</f>
        <v>143.62631500000001</v>
      </c>
      <c r="J11">
        <f>Table8[[#This Row],[Time (H:MM:SS)]]*(24)*(100/24)</f>
        <v>9.375</v>
      </c>
    </row>
    <row r="12" spans="1:10">
      <c r="A12" s="4">
        <v>43836</v>
      </c>
      <c r="B12" s="5">
        <v>0.10416666666666667</v>
      </c>
      <c r="C12">
        <v>116.354907</v>
      </c>
      <c r="D12">
        <v>219.572597</v>
      </c>
      <c r="E12">
        <v>5.0373520000000003</v>
      </c>
      <c r="F12">
        <v>11.965464000000001</v>
      </c>
      <c r="G12">
        <v>18.897086999999999</v>
      </c>
      <c r="H12">
        <f>90-Table8[[#This Row],[Topocentric zenith angle]]</f>
        <v>-26.354906999999997</v>
      </c>
      <c r="I12">
        <f>360-Table8[[#This Row],[Top. azimuth angle (westward from S)]]</f>
        <v>140.427403</v>
      </c>
      <c r="J12">
        <f>Table8[[#This Row],[Time (H:MM:SS)]]*(24)*(100/24)</f>
        <v>10.416666666666668</v>
      </c>
    </row>
    <row r="13" spans="1:10">
      <c r="A13" s="4">
        <v>43836</v>
      </c>
      <c r="B13" s="5">
        <v>0.11458333333333333</v>
      </c>
      <c r="C13">
        <v>114.219363</v>
      </c>
      <c r="D13">
        <v>222.603353</v>
      </c>
      <c r="E13">
        <v>5.0373520000000003</v>
      </c>
      <c r="F13">
        <v>11.965464000000001</v>
      </c>
      <c r="G13">
        <v>18.897086999999999</v>
      </c>
      <c r="H13">
        <f>90-Table8[[#This Row],[Topocentric zenith angle]]</f>
        <v>-24.219363000000001</v>
      </c>
      <c r="I13">
        <f>360-Table8[[#This Row],[Top. azimuth angle (westward from S)]]</f>
        <v>137.396647</v>
      </c>
      <c r="J13">
        <f>Table8[[#This Row],[Time (H:MM:SS)]]*(24)*(100/24)</f>
        <v>11.458333333333334</v>
      </c>
    </row>
    <row r="14" spans="1:10">
      <c r="A14" s="4">
        <v>43836</v>
      </c>
      <c r="B14" s="5">
        <v>0.125</v>
      </c>
      <c r="C14">
        <v>111.960763</v>
      </c>
      <c r="D14">
        <v>225.473017</v>
      </c>
      <c r="E14">
        <v>5.0373520000000003</v>
      </c>
      <c r="F14">
        <v>11.965464000000001</v>
      </c>
      <c r="G14">
        <v>18.897086999999999</v>
      </c>
      <c r="H14">
        <f>90-Table8[[#This Row],[Topocentric zenith angle]]</f>
        <v>-21.960763</v>
      </c>
      <c r="I14">
        <f>360-Table8[[#This Row],[Top. azimuth angle (westward from S)]]</f>
        <v>134.526983</v>
      </c>
      <c r="J14">
        <f>Table8[[#This Row],[Time (H:MM:SS)]]*(24)*(100/24)</f>
        <v>12.5</v>
      </c>
    </row>
    <row r="15" spans="1:10">
      <c r="A15" s="4">
        <v>43836</v>
      </c>
      <c r="B15" s="5">
        <v>0.13541666666666666</v>
      </c>
      <c r="C15">
        <v>109.591159</v>
      </c>
      <c r="D15">
        <v>228.19023799999999</v>
      </c>
      <c r="E15">
        <v>5.0373520000000003</v>
      </c>
      <c r="F15">
        <v>11.965464000000001</v>
      </c>
      <c r="G15">
        <v>18.897086999999999</v>
      </c>
      <c r="H15">
        <f>90-Table8[[#This Row],[Topocentric zenith angle]]</f>
        <v>-19.591159000000005</v>
      </c>
      <c r="I15">
        <f>360-Table8[[#This Row],[Top. azimuth angle (westward from S)]]</f>
        <v>131.80976200000001</v>
      </c>
      <c r="J15">
        <f>Table8[[#This Row],[Time (H:MM:SS)]]*(24)*(100/24)</f>
        <v>13.541666666666668</v>
      </c>
    </row>
    <row r="16" spans="1:10">
      <c r="A16" s="4">
        <v>43836</v>
      </c>
      <c r="B16" s="5">
        <v>0.14583333333333334</v>
      </c>
      <c r="C16">
        <v>107.121604</v>
      </c>
      <c r="D16">
        <v>230.76465099999999</v>
      </c>
      <c r="E16">
        <v>5.0373520000000003</v>
      </c>
      <c r="F16">
        <v>11.965464000000001</v>
      </c>
      <c r="G16">
        <v>18.897086999999999</v>
      </c>
      <c r="H16">
        <f>90-Table8[[#This Row],[Topocentric zenith angle]]</f>
        <v>-17.121604000000005</v>
      </c>
      <c r="I16">
        <f>360-Table8[[#This Row],[Top. azimuth angle (westward from S)]]</f>
        <v>129.23534900000001</v>
      </c>
      <c r="J16">
        <f>Table8[[#This Row],[Time (H:MM:SS)]]*(24)*(100/24)</f>
        <v>14.583333333333334</v>
      </c>
    </row>
    <row r="17" spans="1:10">
      <c r="A17" s="4">
        <v>43836</v>
      </c>
      <c r="B17" s="5">
        <v>0.15625</v>
      </c>
      <c r="C17">
        <v>104.562157</v>
      </c>
      <c r="D17">
        <v>233.206413</v>
      </c>
      <c r="E17">
        <v>5.0373520000000003</v>
      </c>
      <c r="F17">
        <v>11.965464000000001</v>
      </c>
      <c r="G17">
        <v>18.897086999999999</v>
      </c>
      <c r="H17">
        <f>90-Table8[[#This Row],[Topocentric zenith angle]]</f>
        <v>-14.562156999999999</v>
      </c>
      <c r="I17">
        <f>360-Table8[[#This Row],[Top. azimuth angle (westward from S)]]</f>
        <v>126.793587</v>
      </c>
      <c r="J17">
        <f>Table8[[#This Row],[Time (H:MM:SS)]]*(24)*(100/24)</f>
        <v>15.625000000000002</v>
      </c>
    </row>
    <row r="18" spans="1:10">
      <c r="A18" s="4">
        <v>43836</v>
      </c>
      <c r="B18" s="5">
        <v>0.16666666666666666</v>
      </c>
      <c r="C18">
        <v>101.92191699999999</v>
      </c>
      <c r="D18">
        <v>235.525847</v>
      </c>
      <c r="E18">
        <v>5.0373520000000003</v>
      </c>
      <c r="F18">
        <v>11.965464000000001</v>
      </c>
      <c r="G18">
        <v>18.897086999999999</v>
      </c>
      <c r="H18">
        <f>90-Table8[[#This Row],[Topocentric zenith angle]]</f>
        <v>-11.921916999999993</v>
      </c>
      <c r="I18">
        <f>360-Table8[[#This Row],[Top. azimuth angle (westward from S)]]</f>
        <v>124.474153</v>
      </c>
      <c r="J18">
        <f>Table8[[#This Row],[Time (H:MM:SS)]]*(24)*(100/24)</f>
        <v>16.666666666666668</v>
      </c>
    </row>
    <row r="19" spans="1:10">
      <c r="A19" s="4">
        <v>43836</v>
      </c>
      <c r="B19" s="5">
        <v>0.17708333333333334</v>
      </c>
      <c r="C19">
        <v>99.209083000000007</v>
      </c>
      <c r="D19">
        <v>237.73320200000001</v>
      </c>
      <c r="E19">
        <v>5.0373520000000003</v>
      </c>
      <c r="F19">
        <v>11.965464000000001</v>
      </c>
      <c r="G19">
        <v>18.897086999999999</v>
      </c>
      <c r="H19">
        <f>90-Table8[[#This Row],[Topocentric zenith angle]]</f>
        <v>-9.2090830000000068</v>
      </c>
      <c r="I19">
        <f>360-Table8[[#This Row],[Top. azimuth angle (westward from S)]]</f>
        <v>122.26679799999999</v>
      </c>
      <c r="J19">
        <f>Table8[[#This Row],[Time (H:MM:SS)]]*(24)*(100/24)</f>
        <v>17.708333333333336</v>
      </c>
    </row>
    <row r="20" spans="1:10">
      <c r="A20" s="4">
        <v>43836</v>
      </c>
      <c r="B20" s="5">
        <v>0.1875</v>
      </c>
      <c r="C20">
        <v>96.431021999999999</v>
      </c>
      <c r="D20">
        <v>239.83848699999999</v>
      </c>
      <c r="E20">
        <v>5.0373520000000003</v>
      </c>
      <c r="F20">
        <v>11.965464000000001</v>
      </c>
      <c r="G20">
        <v>18.897086999999999</v>
      </c>
      <c r="H20">
        <f>90-Table8[[#This Row],[Topocentric zenith angle]]</f>
        <v>-6.4310219999999987</v>
      </c>
      <c r="I20">
        <f>360-Table8[[#This Row],[Top. azimuth angle (westward from S)]]</f>
        <v>120.16151300000001</v>
      </c>
      <c r="J20">
        <f>Table8[[#This Row],[Time (H:MM:SS)]]*(24)*(100/24)</f>
        <v>18.75</v>
      </c>
    </row>
    <row r="21" spans="1:10">
      <c r="A21" s="4">
        <v>43836</v>
      </c>
      <c r="B21" s="5">
        <v>0.19791666666666666</v>
      </c>
      <c r="C21">
        <v>93.594341999999997</v>
      </c>
      <c r="D21">
        <v>241.85137599999999</v>
      </c>
      <c r="E21">
        <v>5.0373520000000003</v>
      </c>
      <c r="F21">
        <v>11.965464000000001</v>
      </c>
      <c r="G21">
        <v>18.897086999999999</v>
      </c>
      <c r="H21">
        <f>90-Table8[[#This Row],[Topocentric zenith angle]]</f>
        <v>-3.5943419999999975</v>
      </c>
      <c r="I21">
        <f>360-Table8[[#This Row],[Top. azimuth angle (westward from S)]]</f>
        <v>118.14862400000001</v>
      </c>
      <c r="J21">
        <f>Table8[[#This Row],[Time (H:MM:SS)]]*(24)*(100/24)</f>
        <v>19.791666666666668</v>
      </c>
    </row>
    <row r="22" spans="1:10">
      <c r="A22" s="4">
        <v>43836</v>
      </c>
      <c r="B22" s="5">
        <v>0.20833333333333334</v>
      </c>
      <c r="C22">
        <v>90.704969000000006</v>
      </c>
      <c r="D22">
        <v>243.781161</v>
      </c>
      <c r="E22">
        <v>5.0373520000000003</v>
      </c>
      <c r="F22">
        <v>11.965464000000001</v>
      </c>
      <c r="G22">
        <v>18.897086999999999</v>
      </c>
      <c r="H22">
        <f>90-Table8[[#This Row],[Topocentric zenith angle]]</f>
        <v>-0.70496900000000551</v>
      </c>
      <c r="I22">
        <f>360-Table8[[#This Row],[Top. azimuth angle (westward from S)]]</f>
        <v>116.218839</v>
      </c>
      <c r="J22">
        <f>Table8[[#This Row],[Time (H:MM:SS)]]*(24)*(100/24)</f>
        <v>20.833333333333336</v>
      </c>
    </row>
    <row r="23" spans="1:10">
      <c r="A23" s="4">
        <v>43836</v>
      </c>
      <c r="B23" s="5">
        <v>0.21875</v>
      </c>
      <c r="C23">
        <v>87.768219000000002</v>
      </c>
      <c r="D23">
        <v>245.63674499999999</v>
      </c>
      <c r="E23">
        <v>5.0373520000000003</v>
      </c>
      <c r="F23">
        <v>11.965464000000001</v>
      </c>
      <c r="G23">
        <v>18.897086999999999</v>
      </c>
      <c r="H23">
        <f>90-Table8[[#This Row],[Topocentric zenith angle]]</f>
        <v>2.231780999999998</v>
      </c>
      <c r="I23">
        <f>360-Table8[[#This Row],[Top. azimuth angle (westward from S)]]</f>
        <v>114.36325500000001</v>
      </c>
      <c r="J23">
        <f>Table8[[#This Row],[Time (H:MM:SS)]]*(24)*(100/24)</f>
        <v>21.875</v>
      </c>
    </row>
    <row r="24" spans="1:10">
      <c r="A24" s="4">
        <v>43836</v>
      </c>
      <c r="B24" s="5">
        <v>0.22916666666666666</v>
      </c>
      <c r="C24">
        <v>84.788869000000005</v>
      </c>
      <c r="D24">
        <v>247.426672</v>
      </c>
      <c r="E24">
        <v>5.0373520000000003</v>
      </c>
      <c r="F24">
        <v>11.965464000000001</v>
      </c>
      <c r="G24">
        <v>18.897086999999999</v>
      </c>
      <c r="H24">
        <f>90-Table8[[#This Row],[Topocentric zenith angle]]</f>
        <v>5.2111309999999946</v>
      </c>
      <c r="I24">
        <f>360-Table8[[#This Row],[Top. azimuth angle (westward from S)]]</f>
        <v>112.573328</v>
      </c>
      <c r="J24">
        <f>Table8[[#This Row],[Time (H:MM:SS)]]*(24)*(100/24)</f>
        <v>22.916666666666668</v>
      </c>
    </row>
    <row r="25" spans="1:10">
      <c r="A25" s="4">
        <v>43836</v>
      </c>
      <c r="B25" s="5">
        <v>0.23958333333333334</v>
      </c>
      <c r="C25">
        <v>81.771216999999993</v>
      </c>
      <c r="D25">
        <v>249.15916999999999</v>
      </c>
      <c r="E25">
        <v>5.0373520000000003</v>
      </c>
      <c r="F25">
        <v>11.965464000000001</v>
      </c>
      <c r="G25">
        <v>18.897086999999999</v>
      </c>
      <c r="H25">
        <f>90-Table8[[#This Row],[Topocentric zenith angle]]</f>
        <v>8.2287830000000071</v>
      </c>
      <c r="I25">
        <f>360-Table8[[#This Row],[Top. azimuth angle (westward from S)]]</f>
        <v>110.84083000000001</v>
      </c>
      <c r="J25">
        <f>Table8[[#This Row],[Time (H:MM:SS)]]*(24)*(100/24)</f>
        <v>23.958333333333336</v>
      </c>
    </row>
    <row r="26" spans="1:10">
      <c r="A26" s="4">
        <v>43836</v>
      </c>
      <c r="B26" s="5">
        <v>0.25</v>
      </c>
      <c r="C26">
        <v>78.719144</v>
      </c>
      <c r="D26">
        <v>250.84222</v>
      </c>
      <c r="E26">
        <v>5.0373520000000003</v>
      </c>
      <c r="F26">
        <v>11.965464000000001</v>
      </c>
      <c r="G26">
        <v>18.897086999999999</v>
      </c>
      <c r="H26">
        <f>90-Table8[[#This Row],[Topocentric zenith angle]]</f>
        <v>11.280856</v>
      </c>
      <c r="I26">
        <f>360-Table8[[#This Row],[Top. azimuth angle (westward from S)]]</f>
        <v>109.15778</v>
      </c>
      <c r="J26">
        <f>Table8[[#This Row],[Time (H:MM:SS)]]*(24)*(100/24)</f>
        <v>25</v>
      </c>
    </row>
    <row r="27" spans="1:10">
      <c r="A27" s="4">
        <v>43836</v>
      </c>
      <c r="B27" s="5">
        <v>0.26041666666666669</v>
      </c>
      <c r="C27">
        <v>75.636170000000007</v>
      </c>
      <c r="D27">
        <v>252.48364599999999</v>
      </c>
      <c r="E27">
        <v>5.0373520000000003</v>
      </c>
      <c r="F27">
        <v>11.965464000000001</v>
      </c>
      <c r="G27">
        <v>18.897086999999999</v>
      </c>
      <c r="H27">
        <f>90-Table8[[#This Row],[Topocentric zenith angle]]</f>
        <v>14.363829999999993</v>
      </c>
      <c r="I27">
        <f>360-Table8[[#This Row],[Top. azimuth angle (westward from S)]]</f>
        <v>107.51635400000001</v>
      </c>
      <c r="J27">
        <f>Table8[[#This Row],[Time (H:MM:SS)]]*(24)*(100/24)</f>
        <v>26.041666666666668</v>
      </c>
    </row>
    <row r="28" spans="1:10">
      <c r="A28" s="4">
        <v>43836</v>
      </c>
      <c r="B28" s="5">
        <v>0.27083333333333331</v>
      </c>
      <c r="C28">
        <v>72.525499999999994</v>
      </c>
      <c r="D28">
        <v>254.09122099999999</v>
      </c>
      <c r="E28">
        <v>5.0373520000000003</v>
      </c>
      <c r="F28">
        <v>11.965464000000001</v>
      </c>
      <c r="G28">
        <v>18.897086999999999</v>
      </c>
      <c r="H28">
        <f>90-Table8[[#This Row],[Topocentric zenith angle]]</f>
        <v>17.474500000000006</v>
      </c>
      <c r="I28">
        <f>360-Table8[[#This Row],[Top. azimuth angle (westward from S)]]</f>
        <v>105.90877900000001</v>
      </c>
      <c r="J28">
        <f>Table8[[#This Row],[Time (H:MM:SS)]]*(24)*(100/24)</f>
        <v>27.083333333333336</v>
      </c>
    </row>
    <row r="29" spans="1:10">
      <c r="A29" s="4">
        <v>43836</v>
      </c>
      <c r="B29" s="5">
        <v>0.28125</v>
      </c>
      <c r="C29">
        <v>69.390073999999998</v>
      </c>
      <c r="D29">
        <v>255.67279099999999</v>
      </c>
      <c r="E29">
        <v>5.0373520000000003</v>
      </c>
      <c r="F29">
        <v>11.965464000000001</v>
      </c>
      <c r="G29">
        <v>18.897086999999999</v>
      </c>
      <c r="H29">
        <f>90-Table8[[#This Row],[Topocentric zenith angle]]</f>
        <v>20.609926000000002</v>
      </c>
      <c r="I29">
        <f>360-Table8[[#This Row],[Top. azimuth angle (westward from S)]]</f>
        <v>104.32720900000001</v>
      </c>
      <c r="J29">
        <f>Table8[[#This Row],[Time (H:MM:SS)]]*(24)*(100/24)</f>
        <v>28.125000000000004</v>
      </c>
    </row>
    <row r="30" spans="1:10">
      <c r="A30" s="4">
        <v>43836</v>
      </c>
      <c r="B30" s="5">
        <v>0.29166666666666669</v>
      </c>
      <c r="C30">
        <v>66.232608999999997</v>
      </c>
      <c r="D30">
        <v>257.23643299999998</v>
      </c>
      <c r="E30">
        <v>5.0373520000000003</v>
      </c>
      <c r="F30">
        <v>11.965464000000001</v>
      </c>
      <c r="G30">
        <v>18.897086999999999</v>
      </c>
      <c r="H30">
        <f>90-Table8[[#This Row],[Topocentric zenith angle]]</f>
        <v>23.767391000000003</v>
      </c>
      <c r="I30">
        <f>360-Table8[[#This Row],[Top. azimuth angle (westward from S)]]</f>
        <v>102.76356700000002</v>
      </c>
      <c r="J30">
        <f>Table8[[#This Row],[Time (H:MM:SS)]]*(24)*(100/24)</f>
        <v>29.166666666666668</v>
      </c>
    </row>
    <row r="31" spans="1:10">
      <c r="A31" s="4">
        <v>43836</v>
      </c>
      <c r="B31" s="5">
        <v>0.30208333333333331</v>
      </c>
      <c r="C31">
        <v>63.055641000000001</v>
      </c>
      <c r="D31">
        <v>258.79064899999997</v>
      </c>
      <c r="E31">
        <v>5.0373520000000003</v>
      </c>
      <c r="F31">
        <v>11.965464000000001</v>
      </c>
      <c r="G31">
        <v>18.897086999999999</v>
      </c>
      <c r="H31">
        <f>90-Table8[[#This Row],[Topocentric zenith angle]]</f>
        <v>26.944358999999999</v>
      </c>
      <c r="I31">
        <f>360-Table8[[#This Row],[Top. azimuth angle (westward from S)]]</f>
        <v>101.20935100000003</v>
      </c>
      <c r="J31">
        <f>Table8[[#This Row],[Time (H:MM:SS)]]*(24)*(100/24)</f>
        <v>30.208333333333336</v>
      </c>
    </row>
    <row r="32" spans="1:10">
      <c r="A32" s="4">
        <v>43836</v>
      </c>
      <c r="B32" s="5">
        <v>0.3125</v>
      </c>
      <c r="C32">
        <v>59.861570999999998</v>
      </c>
      <c r="D32">
        <v>260.34460300000001</v>
      </c>
      <c r="E32">
        <v>5.0373520000000003</v>
      </c>
      <c r="F32">
        <v>11.965464000000001</v>
      </c>
      <c r="G32">
        <v>18.897086999999999</v>
      </c>
      <c r="H32">
        <f>90-Table8[[#This Row],[Topocentric zenith angle]]</f>
        <v>30.138429000000002</v>
      </c>
      <c r="I32">
        <f>360-Table8[[#This Row],[Top. azimuth angle (westward from S)]]</f>
        <v>99.655396999999994</v>
      </c>
      <c r="J32">
        <f>Table8[[#This Row],[Time (H:MM:SS)]]*(24)*(100/24)</f>
        <v>31.250000000000004</v>
      </c>
    </row>
    <row r="33" spans="1:10">
      <c r="A33" s="4">
        <v>43836</v>
      </c>
      <c r="B33" s="5">
        <v>0.32291666666666669</v>
      </c>
      <c r="C33">
        <v>56.652703000000002</v>
      </c>
      <c r="D33">
        <v>261.90843599999999</v>
      </c>
      <c r="E33">
        <v>5.0373520000000003</v>
      </c>
      <c r="F33">
        <v>11.965464000000001</v>
      </c>
      <c r="G33">
        <v>18.897086999999999</v>
      </c>
      <c r="H33">
        <f>90-Table8[[#This Row],[Topocentric zenith angle]]</f>
        <v>33.347296999999998</v>
      </c>
      <c r="I33">
        <f>360-Table8[[#This Row],[Top. azimuth angle (westward from S)]]</f>
        <v>98.091564000000005</v>
      </c>
      <c r="J33">
        <f>Table8[[#This Row],[Time (H:MM:SS)]]*(24)*(100/24)</f>
        <v>32.291666666666671</v>
      </c>
    </row>
    <row r="34" spans="1:10">
      <c r="A34" s="4">
        <v>43836</v>
      </c>
      <c r="B34" s="5">
        <v>0.33333333333333331</v>
      </c>
      <c r="C34">
        <v>53.431297000000001</v>
      </c>
      <c r="D34">
        <v>263.493674</v>
      </c>
      <c r="E34">
        <v>5.0373520000000003</v>
      </c>
      <c r="F34">
        <v>11.965464000000001</v>
      </c>
      <c r="G34">
        <v>18.897086999999999</v>
      </c>
      <c r="H34">
        <f>90-Table8[[#This Row],[Topocentric zenith angle]]</f>
        <v>36.568702999999999</v>
      </c>
      <c r="I34">
        <f>360-Table8[[#This Row],[Top. azimuth angle (westward from S)]]</f>
        <v>96.506326000000001</v>
      </c>
      <c r="J34">
        <f>Table8[[#This Row],[Time (H:MM:SS)]]*(24)*(100/24)</f>
        <v>33.333333333333336</v>
      </c>
    </row>
    <row r="35" spans="1:10">
      <c r="A35" s="4">
        <v>43836</v>
      </c>
      <c r="B35" s="5">
        <v>0.34375</v>
      </c>
      <c r="C35">
        <v>50.199626000000002</v>
      </c>
      <c r="D35">
        <v>265.11378500000001</v>
      </c>
      <c r="E35">
        <v>5.0373520000000003</v>
      </c>
      <c r="F35">
        <v>11.965464000000001</v>
      </c>
      <c r="G35">
        <v>18.897086999999999</v>
      </c>
      <c r="H35">
        <f>90-Table8[[#This Row],[Topocentric zenith angle]]</f>
        <v>39.800373999999998</v>
      </c>
      <c r="I35">
        <f>360-Table8[[#This Row],[Top. azimuth angle (westward from S)]]</f>
        <v>94.886214999999993</v>
      </c>
      <c r="J35">
        <f>Table8[[#This Row],[Time (H:MM:SS)]]*(24)*(100/24)</f>
        <v>34.375</v>
      </c>
    </row>
    <row r="36" spans="1:10">
      <c r="A36" s="4">
        <v>43836</v>
      </c>
      <c r="B36" s="5">
        <v>0.35416666666666669</v>
      </c>
      <c r="C36">
        <v>46.960040999999997</v>
      </c>
      <c r="D36">
        <v>266.78494999999998</v>
      </c>
      <c r="E36">
        <v>5.0373520000000003</v>
      </c>
      <c r="F36">
        <v>11.965464000000001</v>
      </c>
      <c r="G36">
        <v>18.897086999999999</v>
      </c>
      <c r="H36">
        <f>90-Table8[[#This Row],[Topocentric zenith angle]]</f>
        <v>43.039959000000003</v>
      </c>
      <c r="I36">
        <f>360-Table8[[#This Row],[Top. azimuth angle (westward from S)]]</f>
        <v>93.215050000000019</v>
      </c>
      <c r="J36">
        <f>Table8[[#This Row],[Time (H:MM:SS)]]*(24)*(100/24)</f>
        <v>35.416666666666671</v>
      </c>
    </row>
    <row r="37" spans="1:10">
      <c r="A37" s="4">
        <v>43836</v>
      </c>
      <c r="B37" s="5">
        <v>0.36458333333333331</v>
      </c>
      <c r="C37">
        <v>43.715066999999998</v>
      </c>
      <c r="D37">
        <v>268.52715899999998</v>
      </c>
      <c r="E37">
        <v>5.0373520000000003</v>
      </c>
      <c r="F37">
        <v>11.965464000000001</v>
      </c>
      <c r="G37">
        <v>18.897086999999999</v>
      </c>
      <c r="H37">
        <f>90-Table8[[#This Row],[Topocentric zenith angle]]</f>
        <v>46.284933000000002</v>
      </c>
      <c r="I37">
        <f>360-Table8[[#This Row],[Top. azimuth angle (westward from S)]]</f>
        <v>91.472841000000017</v>
      </c>
      <c r="J37">
        <f>Table8[[#This Row],[Time (H:MM:SS)]]*(24)*(100/24)</f>
        <v>36.458333333333336</v>
      </c>
    </row>
    <row r="38" spans="1:10">
      <c r="A38" s="4">
        <v>43836</v>
      </c>
      <c r="B38" s="5">
        <v>0.375</v>
      </c>
      <c r="C38">
        <v>40.467529999999996</v>
      </c>
      <c r="D38">
        <v>270.36580600000002</v>
      </c>
      <c r="E38">
        <v>5.0373520000000003</v>
      </c>
      <c r="F38">
        <v>11.965464000000001</v>
      </c>
      <c r="G38">
        <v>18.897086999999999</v>
      </c>
      <c r="H38">
        <f>90-Table8[[#This Row],[Topocentric zenith angle]]</f>
        <v>49.532470000000004</v>
      </c>
      <c r="I38">
        <f>360-Table8[[#This Row],[Top. azimuth angle (westward from S)]]</f>
        <v>89.634193999999979</v>
      </c>
      <c r="J38">
        <f>Table8[[#This Row],[Time (H:MM:SS)]]*(24)*(100/24)</f>
        <v>37.5</v>
      </c>
    </row>
    <row r="39" spans="1:10">
      <c r="A39" s="4">
        <v>43836</v>
      </c>
      <c r="B39" s="5">
        <v>0.38541666666666669</v>
      </c>
      <c r="C39">
        <v>37.220734999999998</v>
      </c>
      <c r="D39">
        <v>272.33408700000001</v>
      </c>
      <c r="E39">
        <v>5.0373520000000003</v>
      </c>
      <c r="F39">
        <v>11.965464000000001</v>
      </c>
      <c r="G39">
        <v>18.897086999999999</v>
      </c>
      <c r="H39">
        <f>90-Table8[[#This Row],[Topocentric zenith angle]]</f>
        <v>52.779265000000002</v>
      </c>
      <c r="I39">
        <f>360-Table8[[#This Row],[Top. azimuth angle (westward from S)]]</f>
        <v>87.665912999999989</v>
      </c>
      <c r="J39">
        <f>Table8[[#This Row],[Time (H:MM:SS)]]*(24)*(100/24)</f>
        <v>38.541666666666671</v>
      </c>
    </row>
    <row r="40" spans="1:10">
      <c r="A40" s="4">
        <v>43836</v>
      </c>
      <c r="B40" s="5">
        <v>0.39583333333333331</v>
      </c>
      <c r="C40">
        <v>33.978752999999998</v>
      </c>
      <c r="D40">
        <v>274.47668700000003</v>
      </c>
      <c r="E40">
        <v>5.0373520000000003</v>
      </c>
      <c r="F40">
        <v>11.965464000000001</v>
      </c>
      <c r="G40">
        <v>18.897086999999999</v>
      </c>
      <c r="H40">
        <f>90-Table8[[#This Row],[Topocentric zenith angle]]</f>
        <v>56.021247000000002</v>
      </c>
      <c r="I40">
        <f>360-Table8[[#This Row],[Top. azimuth angle (westward from S)]]</f>
        <v>85.523312999999973</v>
      </c>
      <c r="J40">
        <f>Table8[[#This Row],[Time (H:MM:SS)]]*(24)*(100/24)</f>
        <v>39.583333333333336</v>
      </c>
    </row>
    <row r="41" spans="1:10">
      <c r="A41" s="4">
        <v>43836</v>
      </c>
      <c r="B41" s="5">
        <v>0.40625</v>
      </c>
      <c r="C41">
        <v>30.746860999999999</v>
      </c>
      <c r="D41">
        <v>276.85566799999998</v>
      </c>
      <c r="E41">
        <v>5.0373520000000003</v>
      </c>
      <c r="F41">
        <v>11.965464000000001</v>
      </c>
      <c r="G41">
        <v>18.897086999999999</v>
      </c>
      <c r="H41">
        <f>90-Table8[[#This Row],[Topocentric zenith angle]]</f>
        <v>59.253139000000004</v>
      </c>
      <c r="I41">
        <f>360-Table8[[#This Row],[Top. azimuth angle (westward from S)]]</f>
        <v>83.14433200000002</v>
      </c>
      <c r="J41">
        <f>Table8[[#This Row],[Time (H:MM:SS)]]*(24)*(100/24)</f>
        <v>40.625</v>
      </c>
    </row>
    <row r="42" spans="1:10">
      <c r="A42" s="4">
        <v>43836</v>
      </c>
      <c r="B42" s="5">
        <v>0.41666666666666669</v>
      </c>
      <c r="C42">
        <v>27.532284000000001</v>
      </c>
      <c r="D42">
        <v>279.56016199999999</v>
      </c>
      <c r="E42">
        <v>5.0373520000000003</v>
      </c>
      <c r="F42">
        <v>11.965464000000001</v>
      </c>
      <c r="G42">
        <v>18.897086999999999</v>
      </c>
      <c r="H42">
        <f>90-Table8[[#This Row],[Topocentric zenith angle]]</f>
        <v>62.467715999999996</v>
      </c>
      <c r="I42">
        <f>360-Table8[[#This Row],[Top. azimuth angle (westward from S)]]</f>
        <v>80.439838000000009</v>
      </c>
      <c r="J42">
        <f>Table8[[#This Row],[Time (H:MM:SS)]]*(24)*(100/24)</f>
        <v>41.666666666666671</v>
      </c>
    </row>
    <row r="43" spans="1:10">
      <c r="A43" s="4">
        <v>43836</v>
      </c>
      <c r="B43" s="5">
        <v>0.42708333333333331</v>
      </c>
      <c r="C43">
        <v>24.345483999999999</v>
      </c>
      <c r="D43">
        <v>282.72297700000001</v>
      </c>
      <c r="E43">
        <v>5.0373520000000003</v>
      </c>
      <c r="F43">
        <v>11.965464000000001</v>
      </c>
      <c r="G43">
        <v>18.897086999999999</v>
      </c>
      <c r="H43">
        <f>90-Table8[[#This Row],[Topocentric zenith angle]]</f>
        <v>65.654516000000001</v>
      </c>
      <c r="I43">
        <f>360-Table8[[#This Row],[Top. azimuth angle (westward from S)]]</f>
        <v>77.277022999999986</v>
      </c>
      <c r="J43">
        <f>Table8[[#This Row],[Time (H:MM:SS)]]*(24)*(100/24)</f>
        <v>42.708333333333336</v>
      </c>
    </row>
    <row r="44" spans="1:10">
      <c r="A44" s="4">
        <v>43836</v>
      </c>
      <c r="B44" s="5">
        <v>0.4375</v>
      </c>
      <c r="C44">
        <v>21.202544</v>
      </c>
      <c r="D44">
        <v>286.55015800000001</v>
      </c>
      <c r="E44">
        <v>5.0373520000000003</v>
      </c>
      <c r="F44">
        <v>11.965464000000001</v>
      </c>
      <c r="G44">
        <v>18.897086999999999</v>
      </c>
      <c r="H44">
        <f>90-Table8[[#This Row],[Topocentric zenith angle]]</f>
        <v>68.797455999999997</v>
      </c>
      <c r="I44">
        <f>360-Table8[[#This Row],[Top. azimuth angle (westward from S)]]</f>
        <v>73.44984199999999</v>
      </c>
      <c r="J44">
        <f>Table8[[#This Row],[Time (H:MM:SS)]]*(24)*(100/24)</f>
        <v>43.75</v>
      </c>
    </row>
    <row r="45" spans="1:10">
      <c r="A45" s="4">
        <v>43836</v>
      </c>
      <c r="B45" s="5">
        <v>0.44791666666666669</v>
      </c>
      <c r="C45">
        <v>18.129801</v>
      </c>
      <c r="D45">
        <v>291.37555800000001</v>
      </c>
      <c r="E45">
        <v>5.0373520000000003</v>
      </c>
      <c r="F45">
        <v>11.965464000000001</v>
      </c>
      <c r="G45">
        <v>18.897086999999999</v>
      </c>
      <c r="H45">
        <f>90-Table8[[#This Row],[Topocentric zenith angle]]</f>
        <v>71.870199</v>
      </c>
      <c r="I45">
        <f>360-Table8[[#This Row],[Top. azimuth angle (westward from S)]]</f>
        <v>68.624441999999988</v>
      </c>
      <c r="J45">
        <f>Table8[[#This Row],[Time (H:MM:SS)]]*(24)*(100/24)</f>
        <v>44.791666666666671</v>
      </c>
    </row>
    <row r="46" spans="1:10">
      <c r="A46" s="4">
        <v>43836</v>
      </c>
      <c r="B46" s="5">
        <v>0.45833333333333331</v>
      </c>
      <c r="C46">
        <v>15.173435</v>
      </c>
      <c r="D46">
        <v>297.76345099999998</v>
      </c>
      <c r="E46">
        <v>5.0373520000000003</v>
      </c>
      <c r="F46">
        <v>11.965464000000001</v>
      </c>
      <c r="G46">
        <v>18.897086999999999</v>
      </c>
      <c r="H46">
        <f>90-Table8[[#This Row],[Topocentric zenith angle]]</f>
        <v>74.826565000000002</v>
      </c>
      <c r="I46">
        <f>360-Table8[[#This Row],[Top. azimuth angle (westward from S)]]</f>
        <v>62.236549000000025</v>
      </c>
      <c r="J46">
        <f>Table8[[#This Row],[Time (H:MM:SS)]]*(24)*(100/24)</f>
        <v>45.833333333333336</v>
      </c>
    </row>
    <row r="47" spans="1:10">
      <c r="A47" s="4">
        <v>43836</v>
      </c>
      <c r="B47" s="5">
        <v>0.46875</v>
      </c>
      <c r="C47">
        <v>12.420237</v>
      </c>
      <c r="D47">
        <v>306.692545</v>
      </c>
      <c r="E47">
        <v>5.0373520000000003</v>
      </c>
      <c r="F47">
        <v>11.965464000000001</v>
      </c>
      <c r="G47">
        <v>18.897086999999999</v>
      </c>
      <c r="H47">
        <f>90-Table8[[#This Row],[Topocentric zenith angle]]</f>
        <v>77.579763</v>
      </c>
      <c r="I47">
        <f>360-Table8[[#This Row],[Top. azimuth angle (westward from S)]]</f>
        <v>53.307455000000004</v>
      </c>
      <c r="J47">
        <f>Table8[[#This Row],[Time (H:MM:SS)]]*(24)*(100/24)</f>
        <v>46.875</v>
      </c>
    </row>
    <row r="48" spans="1:10">
      <c r="A48" s="4">
        <v>43836</v>
      </c>
      <c r="B48" s="5">
        <v>0.47916666666666669</v>
      </c>
      <c r="C48">
        <v>10.041961000000001</v>
      </c>
      <c r="D48">
        <v>319.786743</v>
      </c>
      <c r="E48">
        <v>5.0373520000000003</v>
      </c>
      <c r="F48">
        <v>11.965464000000001</v>
      </c>
      <c r="G48">
        <v>18.897086999999999</v>
      </c>
      <c r="H48">
        <f>90-Table8[[#This Row],[Topocentric zenith angle]]</f>
        <v>79.958038999999999</v>
      </c>
      <c r="I48">
        <f>360-Table8[[#This Row],[Top. azimuth angle (westward from S)]]</f>
        <v>40.213256999999999</v>
      </c>
      <c r="J48">
        <f>Table8[[#This Row],[Time (H:MM:SS)]]*(24)*(100/24)</f>
        <v>47.916666666666671</v>
      </c>
    </row>
    <row r="49" spans="1:10">
      <c r="A49" s="4">
        <v>43836</v>
      </c>
      <c r="B49" s="5">
        <v>0.48958333333333331</v>
      </c>
      <c r="C49">
        <v>8.3674040000000005</v>
      </c>
      <c r="D49">
        <v>338.97290600000002</v>
      </c>
      <c r="E49">
        <v>5.0373520000000003</v>
      </c>
      <c r="F49">
        <v>11.965464000000001</v>
      </c>
      <c r="G49">
        <v>18.897086999999999</v>
      </c>
      <c r="H49">
        <f>90-Table8[[#This Row],[Topocentric zenith angle]]</f>
        <v>81.632596000000007</v>
      </c>
      <c r="I49">
        <f>360-Table8[[#This Row],[Top. azimuth angle (westward from S)]]</f>
        <v>21.027093999999977</v>
      </c>
      <c r="J49">
        <f>Table8[[#This Row],[Time (H:MM:SS)]]*(24)*(100/24)</f>
        <v>48.958333333333336</v>
      </c>
    </row>
    <row r="50" spans="1:10">
      <c r="A50" s="4">
        <v>43836</v>
      </c>
      <c r="B50" s="5">
        <v>0.5</v>
      </c>
      <c r="C50">
        <v>7.8615969999999997</v>
      </c>
      <c r="D50">
        <v>3.5096379999999998</v>
      </c>
      <c r="E50">
        <v>5.0373520000000003</v>
      </c>
      <c r="F50">
        <v>11.965464000000001</v>
      </c>
      <c r="G50">
        <v>18.897086999999999</v>
      </c>
      <c r="H50">
        <f>90-Table8[[#This Row],[Topocentric zenith angle]]</f>
        <v>82.138402999999997</v>
      </c>
      <c r="I50">
        <f>-1*Table8[[#This Row],[Top. azimuth angle (westward from S)]]</f>
        <v>-3.5096379999999998</v>
      </c>
      <c r="J50">
        <f>Table8[[#This Row],[Time (H:MM:SS)]]*(24)*(100/24)</f>
        <v>50</v>
      </c>
    </row>
    <row r="51" spans="1:10">
      <c r="A51" s="4">
        <v>43836</v>
      </c>
      <c r="B51" s="5">
        <v>0.51041666666666663</v>
      </c>
      <c r="C51">
        <v>8.7304549999999992</v>
      </c>
      <c r="D51">
        <v>27.005897999999998</v>
      </c>
      <c r="E51">
        <v>5.0373520000000003</v>
      </c>
      <c r="F51">
        <v>11.965464000000001</v>
      </c>
      <c r="G51">
        <v>18.897086999999999</v>
      </c>
      <c r="H51">
        <f>90-Table8[[#This Row],[Topocentric zenith angle]]</f>
        <v>81.269544999999994</v>
      </c>
      <c r="I51">
        <f>-1*Table8[[#This Row],[Top. azimuth angle (westward from S)]]</f>
        <v>-27.005897999999998</v>
      </c>
      <c r="J51">
        <f>Table8[[#This Row],[Time (H:MM:SS)]]*(24)*(100/24)</f>
        <v>51.041666666666671</v>
      </c>
    </row>
    <row r="52" spans="1:10">
      <c r="A52" s="4">
        <v>43836</v>
      </c>
      <c r="B52" s="5">
        <v>0.52083333333333337</v>
      </c>
      <c r="C52">
        <v>10.641857</v>
      </c>
      <c r="D52">
        <v>44.387394</v>
      </c>
      <c r="E52">
        <v>5.0373520000000003</v>
      </c>
      <c r="F52">
        <v>11.965464000000001</v>
      </c>
      <c r="G52">
        <v>18.897086999999999</v>
      </c>
      <c r="H52">
        <f>90-Table8[[#This Row],[Topocentric zenith angle]]</f>
        <v>79.358142999999998</v>
      </c>
      <c r="I52">
        <f>-1*Table8[[#This Row],[Top. azimuth angle (westward from S)]]</f>
        <v>-44.387394</v>
      </c>
      <c r="J52">
        <f>Table8[[#This Row],[Time (H:MM:SS)]]*(24)*(100/24)</f>
        <v>52.083333333333336</v>
      </c>
    </row>
    <row r="53" spans="1:10">
      <c r="A53" s="4">
        <v>43836</v>
      </c>
      <c r="B53" s="5">
        <v>0.53125</v>
      </c>
      <c r="C53">
        <v>13.147536000000001</v>
      </c>
      <c r="D53">
        <v>56.137512999999998</v>
      </c>
      <c r="E53">
        <v>5.0373520000000003</v>
      </c>
      <c r="F53">
        <v>11.965464000000001</v>
      </c>
      <c r="G53">
        <v>18.897086999999999</v>
      </c>
      <c r="H53">
        <f>90-Table8[[#This Row],[Topocentric zenith angle]]</f>
        <v>76.852463999999998</v>
      </c>
      <c r="I53">
        <f>-1*Table8[[#This Row],[Top. azimuth angle (westward from S)]]</f>
        <v>-56.137512999999998</v>
      </c>
      <c r="J53">
        <f>Table8[[#This Row],[Time (H:MM:SS)]]*(24)*(100/24)</f>
        <v>53.125000000000007</v>
      </c>
    </row>
    <row r="54" spans="1:10">
      <c r="A54" s="4">
        <v>43836</v>
      </c>
      <c r="B54" s="5">
        <v>0.54166666666666663</v>
      </c>
      <c r="C54">
        <v>15.968579</v>
      </c>
      <c r="D54">
        <v>64.238309000000001</v>
      </c>
      <c r="E54">
        <v>5.0373520000000003</v>
      </c>
      <c r="F54">
        <v>11.965464000000001</v>
      </c>
      <c r="G54">
        <v>18.897086999999999</v>
      </c>
      <c r="H54">
        <f>90-Table8[[#This Row],[Topocentric zenith angle]]</f>
        <v>74.031420999999995</v>
      </c>
      <c r="I54">
        <f>-1*Table8[[#This Row],[Top. azimuth angle (westward from S)]]</f>
        <v>-64.238309000000001</v>
      </c>
      <c r="J54">
        <f>Table8[[#This Row],[Time (H:MM:SS)]]*(24)*(100/24)</f>
        <v>54.166666666666671</v>
      </c>
    </row>
    <row r="55" spans="1:10">
      <c r="A55" s="4">
        <v>43836</v>
      </c>
      <c r="B55" s="5">
        <v>0.55208333333333337</v>
      </c>
      <c r="C55">
        <v>18.962904000000002</v>
      </c>
      <c r="D55">
        <v>70.122028</v>
      </c>
      <c r="E55">
        <v>5.0373520000000003</v>
      </c>
      <c r="F55">
        <v>11.965464000000001</v>
      </c>
      <c r="G55">
        <v>18.897086999999999</v>
      </c>
      <c r="H55">
        <f>90-Table8[[#This Row],[Topocentric zenith angle]]</f>
        <v>71.037095999999991</v>
      </c>
      <c r="I55">
        <f>-1*Table8[[#This Row],[Top. azimuth angle (westward from S)]]</f>
        <v>-70.122028</v>
      </c>
      <c r="J55">
        <f>Table8[[#This Row],[Time (H:MM:SS)]]*(24)*(100/24)</f>
        <v>55.208333333333336</v>
      </c>
    </row>
    <row r="56" spans="1:10">
      <c r="A56" s="4">
        <v>43836</v>
      </c>
      <c r="B56" s="5">
        <v>0.5625</v>
      </c>
      <c r="C56">
        <v>22.057991000000001</v>
      </c>
      <c r="D56">
        <v>74.629859999999994</v>
      </c>
      <c r="E56">
        <v>5.0373520000000003</v>
      </c>
      <c r="F56">
        <v>11.965464000000001</v>
      </c>
      <c r="G56">
        <v>18.897086999999999</v>
      </c>
      <c r="H56">
        <f>90-Table8[[#This Row],[Topocentric zenith angle]]</f>
        <v>67.942008999999999</v>
      </c>
      <c r="I56">
        <f>-1*Table8[[#This Row],[Top. azimuth angle (westward from S)]]</f>
        <v>-74.629859999999994</v>
      </c>
      <c r="J56">
        <f>Table8[[#This Row],[Time (H:MM:SS)]]*(24)*(100/24)</f>
        <v>56.250000000000007</v>
      </c>
    </row>
    <row r="57" spans="1:10">
      <c r="A57" s="4">
        <v>43836</v>
      </c>
      <c r="B57" s="5">
        <v>0.57291666666666663</v>
      </c>
      <c r="C57">
        <v>25.214531000000001</v>
      </c>
      <c r="D57">
        <v>78.248555999999994</v>
      </c>
      <c r="E57">
        <v>5.0373520000000003</v>
      </c>
      <c r="F57">
        <v>11.965464000000001</v>
      </c>
      <c r="G57">
        <v>18.897086999999999</v>
      </c>
      <c r="H57">
        <f>90-Table8[[#This Row],[Topocentric zenith angle]]</f>
        <v>64.785469000000006</v>
      </c>
      <c r="I57">
        <f>-1*Table8[[#This Row],[Top. azimuth angle (westward from S)]]</f>
        <v>-78.248555999999994</v>
      </c>
      <c r="J57">
        <f>Table8[[#This Row],[Time (H:MM:SS)]]*(24)*(100/24)</f>
        <v>57.291666666666671</v>
      </c>
    </row>
    <row r="58" spans="1:10">
      <c r="A58" s="4">
        <v>43836</v>
      </c>
      <c r="B58" s="5">
        <v>0.58333333333333337</v>
      </c>
      <c r="C58">
        <v>28.409670999999999</v>
      </c>
      <c r="D58">
        <v>81.269270000000006</v>
      </c>
      <c r="E58">
        <v>5.0373520000000003</v>
      </c>
      <c r="F58">
        <v>11.965464000000001</v>
      </c>
      <c r="G58">
        <v>18.897086999999999</v>
      </c>
      <c r="H58">
        <f>90-Table8[[#This Row],[Topocentric zenith angle]]</f>
        <v>61.590328999999997</v>
      </c>
      <c r="I58">
        <f>-1*Table8[[#This Row],[Top. azimuth angle (westward from S)]]</f>
        <v>-81.269270000000006</v>
      </c>
      <c r="J58">
        <f>Table8[[#This Row],[Time (H:MM:SS)]]*(24)*(100/24)</f>
        <v>58.333333333333336</v>
      </c>
    </row>
    <row r="59" spans="1:10">
      <c r="A59" s="4">
        <v>43836</v>
      </c>
      <c r="B59" s="5">
        <v>0.59375</v>
      </c>
      <c r="C59">
        <v>31.629204000000001</v>
      </c>
      <c r="D59">
        <v>83.87388</v>
      </c>
      <c r="E59">
        <v>5.0373520000000003</v>
      </c>
      <c r="F59">
        <v>11.965464000000001</v>
      </c>
      <c r="G59">
        <v>18.897086999999999</v>
      </c>
      <c r="H59">
        <f>90-Table8[[#This Row],[Topocentric zenith angle]]</f>
        <v>58.370795999999999</v>
      </c>
      <c r="I59">
        <f>-1*Table8[[#This Row],[Top. azimuth angle (westward from S)]]</f>
        <v>-83.87388</v>
      </c>
      <c r="J59">
        <f>Table8[[#This Row],[Time (H:MM:SS)]]*(24)*(100/24)</f>
        <v>59.375000000000007</v>
      </c>
    </row>
    <row r="60" spans="1:10">
      <c r="A60" s="4">
        <v>43836</v>
      </c>
      <c r="B60" s="5">
        <v>0.60416666666666663</v>
      </c>
      <c r="C60">
        <v>34.863729999999997</v>
      </c>
      <c r="D60">
        <v>86.180969000000005</v>
      </c>
      <c r="E60">
        <v>5.0373520000000003</v>
      </c>
      <c r="F60">
        <v>11.965464000000001</v>
      </c>
      <c r="G60">
        <v>18.897086999999999</v>
      </c>
      <c r="H60">
        <f>90-Table8[[#This Row],[Topocentric zenith angle]]</f>
        <v>55.136270000000003</v>
      </c>
      <c r="I60">
        <f>-1*Table8[[#This Row],[Top. azimuth angle (westward from S)]]</f>
        <v>-86.180969000000005</v>
      </c>
      <c r="J60">
        <f>Table8[[#This Row],[Time (H:MM:SS)]]*(24)*(100/24)</f>
        <v>60.416666666666671</v>
      </c>
    </row>
    <row r="61" spans="1:10">
      <c r="A61" s="4">
        <v>43836</v>
      </c>
      <c r="B61" s="5">
        <v>0.61458333333333337</v>
      </c>
      <c r="C61">
        <v>38.106653999999999</v>
      </c>
      <c r="D61">
        <v>88.270956999999996</v>
      </c>
      <c r="E61">
        <v>5.0373520000000003</v>
      </c>
      <c r="F61">
        <v>11.965464000000001</v>
      </c>
      <c r="G61">
        <v>18.897086999999999</v>
      </c>
      <c r="H61">
        <f>90-Table8[[#This Row],[Topocentric zenith angle]]</f>
        <v>51.893346000000001</v>
      </c>
      <c r="I61">
        <f>-1*Table8[[#This Row],[Top. azimuth angle (westward from S)]]</f>
        <v>-88.270956999999996</v>
      </c>
      <c r="J61">
        <f>Table8[[#This Row],[Time (H:MM:SS)]]*(24)*(100/24)</f>
        <v>61.458333333333336</v>
      </c>
    </row>
    <row r="62" spans="1:10">
      <c r="A62" s="4">
        <v>43836</v>
      </c>
      <c r="B62" s="5">
        <v>0.625</v>
      </c>
      <c r="C62">
        <v>41.353087000000002</v>
      </c>
      <c r="D62">
        <v>90.200372999999999</v>
      </c>
      <c r="E62">
        <v>5.0373520000000003</v>
      </c>
      <c r="F62">
        <v>11.965464000000001</v>
      </c>
      <c r="G62">
        <v>18.897086999999999</v>
      </c>
      <c r="H62">
        <f>90-Table8[[#This Row],[Topocentric zenith angle]]</f>
        <v>48.646912999999998</v>
      </c>
      <c r="I62">
        <f>-1*Table8[[#This Row],[Top. azimuth angle (westward from S)]]</f>
        <v>-90.200372999999999</v>
      </c>
      <c r="J62">
        <f>Table8[[#This Row],[Time (H:MM:SS)]]*(24)*(100/24)</f>
        <v>62.500000000000007</v>
      </c>
    </row>
    <row r="63" spans="1:10">
      <c r="A63" s="4">
        <v>43836</v>
      </c>
      <c r="B63" s="5">
        <v>0.63541666666666663</v>
      </c>
      <c r="C63">
        <v>44.599198999999999</v>
      </c>
      <c r="D63">
        <v>92.010279999999995</v>
      </c>
      <c r="E63">
        <v>5.0373520000000003</v>
      </c>
      <c r="F63">
        <v>11.965464000000001</v>
      </c>
      <c r="G63">
        <v>18.897086999999999</v>
      </c>
      <c r="H63">
        <f>90-Table8[[#This Row],[Topocentric zenith angle]]</f>
        <v>45.400801000000001</v>
      </c>
      <c r="I63">
        <f>-1*Table8[[#This Row],[Top. azimuth angle (westward from S)]]</f>
        <v>-92.010279999999995</v>
      </c>
      <c r="J63">
        <f>Table8[[#This Row],[Time (H:MM:SS)]]*(24)*(100/24)</f>
        <v>63.541666666666671</v>
      </c>
    </row>
    <row r="64" spans="1:10">
      <c r="A64" s="4">
        <v>43836</v>
      </c>
      <c r="B64" s="5">
        <v>0.64583333333333337</v>
      </c>
      <c r="C64">
        <v>47.841836000000001</v>
      </c>
      <c r="D64">
        <v>93.731432999999996</v>
      </c>
      <c r="E64">
        <v>5.0373520000000003</v>
      </c>
      <c r="F64">
        <v>11.965464000000001</v>
      </c>
      <c r="G64">
        <v>18.897086999999999</v>
      </c>
      <c r="H64">
        <f>90-Table8[[#This Row],[Topocentric zenith angle]]</f>
        <v>42.158163999999999</v>
      </c>
      <c r="I64">
        <f>-1*Table8[[#This Row],[Top. azimuth angle (westward from S)]]</f>
        <v>-93.731432999999996</v>
      </c>
      <c r="J64">
        <f>Table8[[#This Row],[Time (H:MM:SS)]]*(24)*(100/24)</f>
        <v>64.583333333333343</v>
      </c>
    </row>
    <row r="65" spans="1:10">
      <c r="A65" s="4">
        <v>43836</v>
      </c>
      <c r="B65" s="5">
        <v>0.65625</v>
      </c>
      <c r="C65">
        <v>51.078265999999999</v>
      </c>
      <c r="D65">
        <v>95.387546</v>
      </c>
      <c r="E65">
        <v>5.0373520000000003</v>
      </c>
      <c r="F65">
        <v>11.965464000000001</v>
      </c>
      <c r="G65">
        <v>18.897086999999999</v>
      </c>
      <c r="H65">
        <f>90-Table8[[#This Row],[Topocentric zenith angle]]</f>
        <v>38.921734000000001</v>
      </c>
      <c r="I65">
        <f>-1*Table8[[#This Row],[Top. azimuth angle (westward from S)]]</f>
        <v>-95.387546</v>
      </c>
      <c r="J65">
        <f>Table8[[#This Row],[Time (H:MM:SS)]]*(24)*(100/24)</f>
        <v>65.625</v>
      </c>
    </row>
    <row r="66" spans="1:10">
      <c r="A66" s="4">
        <v>43836</v>
      </c>
      <c r="B66" s="5">
        <v>0.66666666666666663</v>
      </c>
      <c r="C66">
        <v>54.306018999999999</v>
      </c>
      <c r="D66">
        <v>96.997431000000006</v>
      </c>
      <c r="E66">
        <v>5.0373520000000003</v>
      </c>
      <c r="F66">
        <v>11.965464000000001</v>
      </c>
      <c r="G66">
        <v>18.897086999999999</v>
      </c>
      <c r="H66">
        <f>90-Table8[[#This Row],[Topocentric zenith angle]]</f>
        <v>35.693981000000001</v>
      </c>
      <c r="I66">
        <f>-1*Table8[[#This Row],[Top. azimuth angle (westward from S)]]</f>
        <v>-96.997431000000006</v>
      </c>
      <c r="J66">
        <f>Table8[[#This Row],[Time (H:MM:SS)]]*(24)*(100/24)</f>
        <v>66.666666666666671</v>
      </c>
    </row>
    <row r="67" spans="1:10">
      <c r="A67" s="4">
        <v>43836</v>
      </c>
      <c r="B67" s="5">
        <v>0.67708333333333337</v>
      </c>
      <c r="C67">
        <v>57.522767000000002</v>
      </c>
      <c r="D67">
        <v>98.576432999999994</v>
      </c>
      <c r="E67">
        <v>5.0373520000000003</v>
      </c>
      <c r="F67">
        <v>11.965464000000001</v>
      </c>
      <c r="G67">
        <v>18.897086999999999</v>
      </c>
      <c r="H67">
        <f>90-Table8[[#This Row],[Topocentric zenith angle]]</f>
        <v>32.477232999999998</v>
      </c>
      <c r="I67">
        <f>-1*Table8[[#This Row],[Top. azimuth angle (westward from S)]]</f>
        <v>-98.576432999999994</v>
      </c>
      <c r="J67">
        <f>Table8[[#This Row],[Time (H:MM:SS)]]*(24)*(100/24)</f>
        <v>67.708333333333343</v>
      </c>
    </row>
    <row r="68" spans="1:10">
      <c r="A68" s="4">
        <v>43836</v>
      </c>
      <c r="B68" s="5">
        <v>0.6875</v>
      </c>
      <c r="C68">
        <v>60.726241999999999</v>
      </c>
      <c r="D68">
        <v>100.137421</v>
      </c>
      <c r="E68">
        <v>5.0373520000000003</v>
      </c>
      <c r="F68">
        <v>11.965464000000001</v>
      </c>
      <c r="G68">
        <v>18.897086999999999</v>
      </c>
      <c r="H68">
        <f>90-Table8[[#This Row],[Topocentric zenith angle]]</f>
        <v>29.273758000000001</v>
      </c>
      <c r="I68">
        <f>-1*Table8[[#This Row],[Top. azimuth angle (westward from S)]]</f>
        <v>-100.137421</v>
      </c>
      <c r="J68">
        <f>Table8[[#This Row],[Time (H:MM:SS)]]*(24)*(100/24)</f>
        <v>68.75</v>
      </c>
    </row>
    <row r="69" spans="1:10">
      <c r="A69" s="4">
        <v>43836</v>
      </c>
      <c r="B69" s="5">
        <v>0.69791666666666663</v>
      </c>
      <c r="C69">
        <v>63.914172000000001</v>
      </c>
      <c r="D69">
        <v>101.69149400000001</v>
      </c>
      <c r="E69">
        <v>5.0373520000000003</v>
      </c>
      <c r="F69">
        <v>11.965464000000001</v>
      </c>
      <c r="G69">
        <v>18.897086999999999</v>
      </c>
      <c r="H69">
        <f>90-Table8[[#This Row],[Topocentric zenith angle]]</f>
        <v>26.085827999999999</v>
      </c>
      <c r="I69">
        <f>-1*Table8[[#This Row],[Top. azimuth angle (westward from S)]]</f>
        <v>-101.69149400000001</v>
      </c>
      <c r="J69">
        <f>Table8[[#This Row],[Time (H:MM:SS)]]*(24)*(100/24)</f>
        <v>69.791666666666671</v>
      </c>
    </row>
    <row r="70" spans="1:10">
      <c r="A70" s="4">
        <v>43836</v>
      </c>
      <c r="B70" s="5">
        <v>0.70833333333333337</v>
      </c>
      <c r="C70">
        <v>67.084222999999994</v>
      </c>
      <c r="D70">
        <v>103.24848799999999</v>
      </c>
      <c r="E70">
        <v>5.0373520000000003</v>
      </c>
      <c r="F70">
        <v>11.965464000000001</v>
      </c>
      <c r="G70">
        <v>18.897086999999999</v>
      </c>
      <c r="H70">
        <f>90-Table8[[#This Row],[Topocentric zenith angle]]</f>
        <v>22.915777000000006</v>
      </c>
      <c r="I70">
        <f>-1*Table8[[#This Row],[Top. azimuth angle (westward from S)]]</f>
        <v>-103.24848799999999</v>
      </c>
      <c r="J70">
        <f>Table8[[#This Row],[Time (H:MM:SS)]]*(24)*(100/24)</f>
        <v>70.833333333333343</v>
      </c>
    </row>
    <row r="71" spans="1:10">
      <c r="A71" s="4">
        <v>43836</v>
      </c>
      <c r="B71" s="5">
        <v>0.71875</v>
      </c>
      <c r="C71">
        <v>70.233956000000006</v>
      </c>
      <c r="D71">
        <v>104.817357</v>
      </c>
      <c r="E71">
        <v>5.0373520000000003</v>
      </c>
      <c r="F71">
        <v>11.965464000000001</v>
      </c>
      <c r="G71">
        <v>18.897086999999999</v>
      </c>
      <c r="H71">
        <f>90-Table8[[#This Row],[Topocentric zenith angle]]</f>
        <v>19.766043999999994</v>
      </c>
      <c r="I71">
        <f>-1*Table8[[#This Row],[Top. azimuth angle (westward from S)]]</f>
        <v>-104.817357</v>
      </c>
      <c r="J71">
        <f>Table8[[#This Row],[Time (H:MM:SS)]]*(24)*(100/24)</f>
        <v>71.875</v>
      </c>
    </row>
    <row r="72" spans="1:10">
      <c r="A72" s="4">
        <v>43836</v>
      </c>
      <c r="B72" s="5">
        <v>0.72916666666666663</v>
      </c>
      <c r="C72">
        <v>73.360780000000005</v>
      </c>
      <c r="D72">
        <v>106.406462</v>
      </c>
      <c r="E72">
        <v>5.0373520000000003</v>
      </c>
      <c r="F72">
        <v>11.965464000000001</v>
      </c>
      <c r="G72">
        <v>18.897086999999999</v>
      </c>
      <c r="H72">
        <f>90-Table8[[#This Row],[Topocentric zenith angle]]</f>
        <v>16.639219999999995</v>
      </c>
      <c r="I72">
        <f>-1*Table8[[#This Row],[Top. azimuth angle (westward from S)]]</f>
        <v>-106.406462</v>
      </c>
      <c r="J72">
        <f>Table8[[#This Row],[Time (H:MM:SS)]]*(24)*(100/24)</f>
        <v>72.916666666666671</v>
      </c>
    </row>
    <row r="73" spans="1:10">
      <c r="A73" s="4">
        <v>43836</v>
      </c>
      <c r="B73" s="5">
        <v>0.73958333333333337</v>
      </c>
      <c r="C73">
        <v>76.461916000000002</v>
      </c>
      <c r="D73">
        <v>108.023798</v>
      </c>
      <c r="E73">
        <v>5.0373520000000003</v>
      </c>
      <c r="F73">
        <v>11.965464000000001</v>
      </c>
      <c r="G73">
        <v>18.897086999999999</v>
      </c>
      <c r="H73">
        <f>90-Table8[[#This Row],[Topocentric zenith angle]]</f>
        <v>13.538083999999998</v>
      </c>
      <c r="I73">
        <f>-1*Table8[[#This Row],[Top. azimuth angle (westward from S)]]</f>
        <v>-108.023798</v>
      </c>
      <c r="J73">
        <f>Table8[[#This Row],[Time (H:MM:SS)]]*(24)*(100/24)</f>
        <v>73.958333333333343</v>
      </c>
    </row>
    <row r="74" spans="1:10">
      <c r="A74" s="4">
        <v>43836</v>
      </c>
      <c r="B74" s="5">
        <v>0.75</v>
      </c>
      <c r="C74">
        <v>79.534344000000004</v>
      </c>
      <c r="D74">
        <v>109.677173</v>
      </c>
      <c r="E74">
        <v>5.0373520000000003</v>
      </c>
      <c r="F74">
        <v>11.965464000000001</v>
      </c>
      <c r="G74">
        <v>18.897086999999999</v>
      </c>
      <c r="H74">
        <f>90-Table8[[#This Row],[Topocentric zenith angle]]</f>
        <v>10.465655999999996</v>
      </c>
      <c r="I74">
        <f>-1*Table8[[#This Row],[Top. azimuth angle (westward from S)]]</f>
        <v>-109.677173</v>
      </c>
      <c r="J74">
        <f>Table8[[#This Row],[Time (H:MM:SS)]]*(24)*(100/24)</f>
        <v>75</v>
      </c>
    </row>
    <row r="75" spans="1:10">
      <c r="A75" s="4">
        <v>43836</v>
      </c>
      <c r="B75" s="5">
        <v>0.76041666666666663</v>
      </c>
      <c r="C75">
        <v>82.574770000000001</v>
      </c>
      <c r="D75">
        <v>111.374353</v>
      </c>
      <c r="E75">
        <v>5.0373520000000003</v>
      </c>
      <c r="F75">
        <v>11.965464000000001</v>
      </c>
      <c r="G75">
        <v>18.897086999999999</v>
      </c>
      <c r="H75">
        <f>90-Table8[[#This Row],[Topocentric zenith angle]]</f>
        <v>7.4252299999999991</v>
      </c>
      <c r="I75">
        <f>-1*Table8[[#This Row],[Top. azimuth angle (westward from S)]]</f>
        <v>-111.374353</v>
      </c>
      <c r="J75">
        <f>Table8[[#This Row],[Time (H:MM:SS)]]*(24)*(100/24)</f>
        <v>76.041666666666671</v>
      </c>
    </row>
    <row r="76" spans="1:10">
      <c r="A76" s="4">
        <v>43836</v>
      </c>
      <c r="B76" s="5">
        <v>0.77083333333333337</v>
      </c>
      <c r="C76">
        <v>85.579571000000001</v>
      </c>
      <c r="D76">
        <v>113.123189</v>
      </c>
      <c r="E76">
        <v>5.0373520000000003</v>
      </c>
      <c r="F76">
        <v>11.965464000000001</v>
      </c>
      <c r="G76">
        <v>18.897086999999999</v>
      </c>
      <c r="H76">
        <f>90-Table8[[#This Row],[Topocentric zenith angle]]</f>
        <v>4.4204289999999986</v>
      </c>
      <c r="I76">
        <f>-1*Table8[[#This Row],[Top. azimuth angle (westward from S)]]</f>
        <v>-113.123189</v>
      </c>
      <c r="J76">
        <f>Table8[[#This Row],[Time (H:MM:SS)]]*(24)*(100/24)</f>
        <v>77.083333333333343</v>
      </c>
    </row>
    <row r="77" spans="1:10">
      <c r="A77" s="4">
        <v>43836</v>
      </c>
      <c r="B77" s="5">
        <v>0.78125</v>
      </c>
      <c r="C77">
        <v>88.544746000000004</v>
      </c>
      <c r="D77">
        <v>114.93171100000001</v>
      </c>
      <c r="E77">
        <v>5.0373520000000003</v>
      </c>
      <c r="F77">
        <v>11.965464000000001</v>
      </c>
      <c r="G77">
        <v>18.897086999999999</v>
      </c>
      <c r="H77">
        <f>90-Table8[[#This Row],[Topocentric zenith angle]]</f>
        <v>1.4552539999999965</v>
      </c>
      <c r="I77">
        <f>-1*Table8[[#This Row],[Top. azimuth angle (westward from S)]]</f>
        <v>-114.93171100000001</v>
      </c>
      <c r="J77">
        <f>Table8[[#This Row],[Time (H:MM:SS)]]*(24)*(100/24)</f>
        <v>78.125</v>
      </c>
    </row>
    <row r="78" spans="1:10">
      <c r="A78" s="4">
        <v>43836</v>
      </c>
      <c r="B78" s="5">
        <v>0.79166666666666663</v>
      </c>
      <c r="C78">
        <v>91.465861000000004</v>
      </c>
      <c r="D78">
        <v>116.80821</v>
      </c>
      <c r="E78">
        <v>5.0373520000000003</v>
      </c>
      <c r="F78">
        <v>11.965464000000001</v>
      </c>
      <c r="G78">
        <v>18.897086999999999</v>
      </c>
      <c r="H78">
        <f>90-Table8[[#This Row],[Topocentric zenith angle]]</f>
        <v>-1.4658610000000039</v>
      </c>
      <c r="I78">
        <f>-1*Table8[[#This Row],[Top. azimuth angle (westward from S)]]</f>
        <v>-116.80821</v>
      </c>
      <c r="J78">
        <f>Table8[[#This Row],[Time (H:MM:SS)]]*(24)*(100/24)</f>
        <v>79.166666666666671</v>
      </c>
    </row>
    <row r="79" spans="1:10">
      <c r="A79" s="4">
        <v>43836</v>
      </c>
      <c r="B79" s="5">
        <v>0.80208333333333337</v>
      </c>
      <c r="C79">
        <v>94.337988999999993</v>
      </c>
      <c r="D79">
        <v>118.76130499999999</v>
      </c>
      <c r="E79">
        <v>5.0373520000000003</v>
      </c>
      <c r="F79">
        <v>11.965464000000001</v>
      </c>
      <c r="G79">
        <v>18.897086999999999</v>
      </c>
      <c r="H79">
        <f>90-Table8[[#This Row],[Topocentric zenith angle]]</f>
        <v>-4.3379889999999932</v>
      </c>
      <c r="I79">
        <f>-1*Table8[[#This Row],[Top. azimuth angle (westward from S)]]</f>
        <v>-118.76130499999999</v>
      </c>
      <c r="J79">
        <f>Table8[[#This Row],[Time (H:MM:SS)]]*(24)*(100/24)</f>
        <v>80.208333333333343</v>
      </c>
    </row>
    <row r="80" spans="1:10">
      <c r="A80" s="4">
        <v>43836</v>
      </c>
      <c r="B80" s="5">
        <v>0.8125</v>
      </c>
      <c r="C80">
        <v>97.155642999999998</v>
      </c>
      <c r="D80">
        <v>120.79997899999999</v>
      </c>
      <c r="E80">
        <v>5.0373520000000003</v>
      </c>
      <c r="F80">
        <v>11.965464000000001</v>
      </c>
      <c r="G80">
        <v>18.897086999999999</v>
      </c>
      <c r="H80">
        <f>90-Table8[[#This Row],[Topocentric zenith angle]]</f>
        <v>-7.1556429999999978</v>
      </c>
      <c r="I80">
        <f>-1*Table8[[#This Row],[Top. azimuth angle (westward from S)]]</f>
        <v>-120.79997899999999</v>
      </c>
      <c r="J80">
        <f>Table8[[#This Row],[Time (H:MM:SS)]]*(24)*(100/24)</f>
        <v>81.25</v>
      </c>
    </row>
    <row r="81" spans="1:10">
      <c r="A81" s="4">
        <v>43836</v>
      </c>
      <c r="B81" s="5">
        <v>0.82291666666666663</v>
      </c>
      <c r="C81">
        <v>99.912707999999995</v>
      </c>
      <c r="D81">
        <v>122.933598</v>
      </c>
      <c r="E81">
        <v>5.0373520000000003</v>
      </c>
      <c r="F81">
        <v>11.965464000000001</v>
      </c>
      <c r="G81">
        <v>18.897086999999999</v>
      </c>
      <c r="H81">
        <f>90-Table8[[#This Row],[Topocentric zenith angle]]</f>
        <v>-9.912707999999995</v>
      </c>
      <c r="I81">
        <f>-1*Table8[[#This Row],[Top. azimuth angle (westward from S)]]</f>
        <v>-122.933598</v>
      </c>
      <c r="J81">
        <f>Table8[[#This Row],[Time (H:MM:SS)]]*(24)*(100/24)</f>
        <v>82.291666666666671</v>
      </c>
    </row>
    <row r="82" spans="1:10">
      <c r="A82" s="4">
        <v>43836</v>
      </c>
      <c r="B82" s="5">
        <v>0.83333333333333337</v>
      </c>
      <c r="C82">
        <v>102.602368</v>
      </c>
      <c r="D82">
        <v>125.171891</v>
      </c>
      <c r="E82">
        <v>5.0373520000000003</v>
      </c>
      <c r="F82">
        <v>11.965464000000001</v>
      </c>
      <c r="G82">
        <v>18.897086999999999</v>
      </c>
      <c r="H82">
        <f>90-Table8[[#This Row],[Topocentric zenith angle]]</f>
        <v>-12.602367999999998</v>
      </c>
      <c r="I82">
        <f>-1*Table8[[#This Row],[Top. azimuth angle (westward from S)]]</f>
        <v>-125.171891</v>
      </c>
      <c r="J82">
        <f>Table8[[#This Row],[Time (H:MM:SS)]]*(24)*(100/24)</f>
        <v>83.333333333333343</v>
      </c>
    </row>
    <row r="83" spans="1:10">
      <c r="A83" s="4">
        <v>43836</v>
      </c>
      <c r="B83" s="5">
        <v>0.84375</v>
      </c>
      <c r="C83">
        <v>105.217029</v>
      </c>
      <c r="D83">
        <v>127.52489199999999</v>
      </c>
      <c r="E83">
        <v>5.0373520000000003</v>
      </c>
      <c r="F83">
        <v>11.965464000000001</v>
      </c>
      <c r="G83">
        <v>18.897086999999999</v>
      </c>
      <c r="H83">
        <f>90-Table8[[#This Row],[Topocentric zenith angle]]</f>
        <v>-15.217028999999997</v>
      </c>
      <c r="I83">
        <f>-1*Table8[[#This Row],[Top. azimuth angle (westward from S)]]</f>
        <v>-127.52489199999999</v>
      </c>
      <c r="J83">
        <f>Table8[[#This Row],[Time (H:MM:SS)]]*(24)*(100/24)</f>
        <v>84.375</v>
      </c>
    </row>
    <row r="84" spans="1:10">
      <c r="A84" s="4">
        <v>43836</v>
      </c>
      <c r="B84" s="5">
        <v>0.85416666666666663</v>
      </c>
      <c r="C84">
        <v>107.748249</v>
      </c>
      <c r="D84">
        <v>130.002827</v>
      </c>
      <c r="E84">
        <v>5.0373520000000003</v>
      </c>
      <c r="F84">
        <v>11.965464000000001</v>
      </c>
      <c r="G84">
        <v>18.897086999999999</v>
      </c>
      <c r="H84">
        <f>90-Table8[[#This Row],[Topocentric zenith angle]]</f>
        <v>-17.748249000000001</v>
      </c>
      <c r="I84">
        <f>-1*Table8[[#This Row],[Top. azimuth angle (westward from S)]]</f>
        <v>-130.002827</v>
      </c>
      <c r="J84">
        <f>Table8[[#This Row],[Time (H:MM:SS)]]*(24)*(100/24)</f>
        <v>85.416666666666671</v>
      </c>
    </row>
    <row r="85" spans="1:10">
      <c r="A85" s="4">
        <v>43836</v>
      </c>
      <c r="B85" s="5">
        <v>0.86458333333333337</v>
      </c>
      <c r="C85">
        <v>110.186672</v>
      </c>
      <c r="D85">
        <v>132.615925</v>
      </c>
      <c r="E85">
        <v>5.0373520000000003</v>
      </c>
      <c r="F85">
        <v>11.965464000000001</v>
      </c>
      <c r="G85">
        <v>18.897086999999999</v>
      </c>
      <c r="H85">
        <f>90-Table8[[#This Row],[Topocentric zenith angle]]</f>
        <v>-20.186672000000002</v>
      </c>
      <c r="I85">
        <f>-1*Table8[[#This Row],[Top. azimuth angle (westward from S)]]</f>
        <v>-132.615925</v>
      </c>
      <c r="J85">
        <f>Table8[[#This Row],[Time (H:MM:SS)]]*(24)*(100/24)</f>
        <v>86.458333333333343</v>
      </c>
    </row>
    <row r="86" spans="1:10">
      <c r="A86" s="4">
        <v>43836</v>
      </c>
      <c r="B86" s="5">
        <v>0.875</v>
      </c>
      <c r="C86">
        <v>112.521976</v>
      </c>
      <c r="D86">
        <v>135.374146</v>
      </c>
      <c r="E86">
        <v>5.0373520000000003</v>
      </c>
      <c r="F86">
        <v>11.965464000000001</v>
      </c>
      <c r="G86">
        <v>18.897086999999999</v>
      </c>
      <c r="H86">
        <f>90-Table8[[#This Row],[Topocentric zenith angle]]</f>
        <v>-22.521975999999995</v>
      </c>
      <c r="I86">
        <f>-1*Table8[[#This Row],[Top. azimuth angle (westward from S)]]</f>
        <v>-135.374146</v>
      </c>
      <c r="J86">
        <f>Table8[[#This Row],[Time (H:MM:SS)]]*(24)*(100/24)</f>
        <v>87.5</v>
      </c>
    </row>
    <row r="87" spans="1:10">
      <c r="A87" s="4">
        <v>43836</v>
      </c>
      <c r="B87" s="5">
        <v>0.88541666666666663</v>
      </c>
      <c r="C87">
        <v>114.742846</v>
      </c>
      <c r="D87">
        <v>138.286801</v>
      </c>
      <c r="E87">
        <v>5.0373520000000003</v>
      </c>
      <c r="F87">
        <v>11.965464000000001</v>
      </c>
      <c r="G87">
        <v>18.897086999999999</v>
      </c>
      <c r="H87">
        <f>90-Table8[[#This Row],[Topocentric zenith angle]]</f>
        <v>-24.742846</v>
      </c>
      <c r="I87">
        <f>-1*Table8[[#This Row],[Top. azimuth angle (westward from S)]]</f>
        <v>-138.286801</v>
      </c>
      <c r="J87">
        <f>Table8[[#This Row],[Time (H:MM:SS)]]*(24)*(100/24)</f>
        <v>88.541666666666671</v>
      </c>
    </row>
    <row r="88" spans="1:10">
      <c r="A88" s="4">
        <v>43836</v>
      </c>
      <c r="B88" s="5">
        <v>0.89583333333333337</v>
      </c>
      <c r="C88">
        <v>116.83698800000001</v>
      </c>
      <c r="D88">
        <v>141.36204900000001</v>
      </c>
      <c r="E88">
        <v>5.0373520000000003</v>
      </c>
      <c r="F88">
        <v>11.965464000000001</v>
      </c>
      <c r="G88">
        <v>18.897086999999999</v>
      </c>
      <c r="H88">
        <f>90-Table8[[#This Row],[Topocentric zenith angle]]</f>
        <v>-26.836988000000005</v>
      </c>
      <c r="I88">
        <f>-1*Table8[[#This Row],[Top. azimuth angle (westward from S)]]</f>
        <v>-141.36204900000001</v>
      </c>
      <c r="J88">
        <f>Table8[[#This Row],[Time (H:MM:SS)]]*(24)*(100/24)</f>
        <v>89.583333333333343</v>
      </c>
    </row>
    <row r="89" spans="1:10">
      <c r="A89" s="4">
        <v>43836</v>
      </c>
      <c r="B89" s="5">
        <v>0.90625</v>
      </c>
      <c r="C89">
        <v>118.791184</v>
      </c>
      <c r="D89">
        <v>144.60626300000001</v>
      </c>
      <c r="E89">
        <v>5.0373520000000003</v>
      </c>
      <c r="F89">
        <v>11.965464000000001</v>
      </c>
      <c r="G89">
        <v>18.897086999999999</v>
      </c>
      <c r="H89">
        <f>90-Table8[[#This Row],[Topocentric zenith angle]]</f>
        <v>-28.791184000000001</v>
      </c>
      <c r="I89">
        <f>-1*Table8[[#This Row],[Top. azimuth angle (westward from S)]]</f>
        <v>-144.60626300000001</v>
      </c>
      <c r="J89">
        <f>Table8[[#This Row],[Time (H:MM:SS)]]*(24)*(100/24)</f>
        <v>90.625</v>
      </c>
    </row>
    <row r="90" spans="1:10">
      <c r="A90" s="4">
        <v>43836</v>
      </c>
      <c r="B90" s="5">
        <v>0.91666666666666663</v>
      </c>
      <c r="C90">
        <v>120.591437</v>
      </c>
      <c r="D90">
        <v>148.02327600000001</v>
      </c>
      <c r="E90">
        <v>5.0373520000000003</v>
      </c>
      <c r="F90">
        <v>11.965464000000001</v>
      </c>
      <c r="G90">
        <v>18.897086999999999</v>
      </c>
      <c r="H90">
        <f>90-Table8[[#This Row],[Topocentric zenith angle]]</f>
        <v>-30.591436999999999</v>
      </c>
      <c r="I90">
        <f>-1*Table8[[#This Row],[Top. azimuth angle (westward from S)]]</f>
        <v>-148.02327600000001</v>
      </c>
      <c r="J90">
        <f>Table8[[#This Row],[Time (H:MM:SS)]]*(24)*(100/24)</f>
        <v>91.666666666666671</v>
      </c>
    </row>
    <row r="91" spans="1:10">
      <c r="A91" s="4">
        <v>43836</v>
      </c>
      <c r="B91" s="5">
        <v>0.92708333333333337</v>
      </c>
      <c r="C91">
        <v>122.22318300000001</v>
      </c>
      <c r="D91">
        <v>151.61352500000001</v>
      </c>
      <c r="E91">
        <v>5.0373520000000003</v>
      </c>
      <c r="F91">
        <v>11.965464000000001</v>
      </c>
      <c r="G91">
        <v>18.897086999999999</v>
      </c>
      <c r="H91">
        <f>90-Table8[[#This Row],[Topocentric zenith angle]]</f>
        <v>-32.223183000000006</v>
      </c>
      <c r="I91">
        <f>-1*Table8[[#This Row],[Top. azimuth angle (westward from S)]]</f>
        <v>-151.61352500000001</v>
      </c>
      <c r="J91">
        <f>Table8[[#This Row],[Time (H:MM:SS)]]*(24)*(100/24)</f>
        <v>92.708333333333343</v>
      </c>
    </row>
    <row r="92" spans="1:10">
      <c r="A92" s="4">
        <v>43836</v>
      </c>
      <c r="B92" s="5">
        <v>0.9375</v>
      </c>
      <c r="C92">
        <v>123.671627</v>
      </c>
      <c r="D92">
        <v>155.373165</v>
      </c>
      <c r="E92">
        <v>5.0373520000000003</v>
      </c>
      <c r="F92">
        <v>11.965464000000001</v>
      </c>
      <c r="G92">
        <v>18.897086999999999</v>
      </c>
      <c r="H92">
        <f>90-Table8[[#This Row],[Topocentric zenith angle]]</f>
        <v>-33.671627000000001</v>
      </c>
      <c r="I92">
        <f>-1*Table8[[#This Row],[Top. azimuth angle (westward from S)]]</f>
        <v>-155.373165</v>
      </c>
      <c r="J92">
        <f>Table8[[#This Row],[Time (H:MM:SS)]]*(24)*(100/24)</f>
        <v>93.75</v>
      </c>
    </row>
    <row r="93" spans="1:10">
      <c r="A93" s="4">
        <v>43836</v>
      </c>
      <c r="B93" s="5">
        <v>0.94791666666666663</v>
      </c>
      <c r="C93">
        <v>124.922174</v>
      </c>
      <c r="D93">
        <v>159.293239</v>
      </c>
      <c r="E93">
        <v>5.0373520000000003</v>
      </c>
      <c r="F93">
        <v>11.965464000000001</v>
      </c>
      <c r="G93">
        <v>18.897086999999999</v>
      </c>
      <c r="H93">
        <f>90-Table8[[#This Row],[Topocentric zenith angle]]</f>
        <v>-34.922173999999998</v>
      </c>
      <c r="I93">
        <f>-1*Table8[[#This Row],[Top. azimuth angle (westward from S)]]</f>
        <v>-159.293239</v>
      </c>
      <c r="J93">
        <f>Table8[[#This Row],[Time (H:MM:SS)]]*(24)*(100/24)</f>
        <v>94.791666666666671</v>
      </c>
    </row>
    <row r="94" spans="1:10">
      <c r="A94" s="4">
        <v>43836</v>
      </c>
      <c r="B94" s="5">
        <v>0.95833333333333337</v>
      </c>
      <c r="C94">
        <v>125.960972</v>
      </c>
      <c r="D94">
        <v>163.35905500000001</v>
      </c>
      <c r="E94">
        <v>5.0373520000000003</v>
      </c>
      <c r="F94">
        <v>11.965464000000001</v>
      </c>
      <c r="G94">
        <v>18.897086999999999</v>
      </c>
      <c r="H94">
        <f>90-Table8[[#This Row],[Topocentric zenith angle]]</f>
        <v>-35.960971999999998</v>
      </c>
      <c r="I94">
        <f>-1*Table8[[#This Row],[Top. azimuth angle (westward from S)]]</f>
        <v>-163.35905500000001</v>
      </c>
      <c r="J94">
        <f>Table8[[#This Row],[Time (H:MM:SS)]]*(24)*(100/24)</f>
        <v>95.833333333333343</v>
      </c>
    </row>
    <row r="95" spans="1:10">
      <c r="A95" s="4">
        <v>43836</v>
      </c>
      <c r="B95" s="5">
        <v>0.96875</v>
      </c>
      <c r="C95">
        <v>126.775532</v>
      </c>
      <c r="D95">
        <v>167.54989699999999</v>
      </c>
      <c r="E95">
        <v>5.0373520000000003</v>
      </c>
      <c r="F95">
        <v>11.965464000000001</v>
      </c>
      <c r="G95">
        <v>18.897086999999999</v>
      </c>
      <c r="H95">
        <f>90-Table8[[#This Row],[Topocentric zenith angle]]</f>
        <v>-36.775531999999998</v>
      </c>
      <c r="I95">
        <f>-1*Table8[[#This Row],[Top. azimuth angle (westward from S)]]</f>
        <v>-167.54989699999999</v>
      </c>
      <c r="J95">
        <f>Table8[[#This Row],[Time (H:MM:SS)]]*(24)*(100/24)</f>
        <v>96.875</v>
      </c>
    </row>
    <row r="96" spans="1:10">
      <c r="A96" s="4">
        <v>43836</v>
      </c>
      <c r="B96" s="5">
        <v>0.97916666666666663</v>
      </c>
      <c r="C96">
        <v>127.355374</v>
      </c>
      <c r="D96">
        <v>171.83924099999999</v>
      </c>
      <c r="E96">
        <v>5.0373520000000003</v>
      </c>
      <c r="F96">
        <v>11.965464000000001</v>
      </c>
      <c r="G96">
        <v>18.897086999999999</v>
      </c>
      <c r="H96">
        <f>90-Table8[[#This Row],[Topocentric zenith angle]]</f>
        <v>-37.355373999999998</v>
      </c>
      <c r="I96">
        <f>-1*Table8[[#This Row],[Top. azimuth angle (westward from S)]]</f>
        <v>-171.83924099999999</v>
      </c>
      <c r="J96">
        <f>Table8[[#This Row],[Time (H:MM:SS)]]*(24)*(100/24)</f>
        <v>97.916666666666671</v>
      </c>
    </row>
    <row r="97" spans="1:10">
      <c r="A97" s="4">
        <v>43836</v>
      </c>
      <c r="B97" s="5">
        <v>0.98958333333333337</v>
      </c>
      <c r="C97">
        <v>127.69264200000001</v>
      </c>
      <c r="D97">
        <v>176.195548</v>
      </c>
      <c r="E97">
        <v>5.0373520000000003</v>
      </c>
      <c r="F97">
        <v>11.965464000000001</v>
      </c>
      <c r="G97">
        <v>18.897086999999999</v>
      </c>
      <c r="H97">
        <f>90-Table8[[#This Row],[Topocentric zenith angle]]</f>
        <v>-37.692642000000006</v>
      </c>
      <c r="I97">
        <f>-1*Table8[[#This Row],[Top. azimuth angle (westward from S)]]</f>
        <v>-176.195548</v>
      </c>
      <c r="J97">
        <f>Table8[[#This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08D2-BF30-4B32-BAAB-C8D3B4AA058C}">
  <dimension ref="A1:J97"/>
  <sheetViews>
    <sheetView topLeftCell="C1" workbookViewId="0">
      <selection activeCell="I2" sqref="I2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43842</v>
      </c>
      <c r="B2" s="5">
        <v>0</v>
      </c>
      <c r="C2">
        <v>171.46919600000001</v>
      </c>
      <c r="D2">
        <v>197.480941</v>
      </c>
      <c r="E2">
        <v>6.6892139999999998</v>
      </c>
      <c r="F2">
        <v>11.819642999999999</v>
      </c>
      <c r="G2">
        <v>16.947137999999999</v>
      </c>
      <c r="H2">
        <f>90-Table9[[#This Row],[Topocentric zenith angle]]</f>
        <v>-81.469196000000011</v>
      </c>
      <c r="I2">
        <f>360-Table9[[#This Row],[Top. azimuth angle (westward from S)]]</f>
        <v>162.519059</v>
      </c>
      <c r="J2">
        <f>Table9[[#This Row],[Time (H:MM:SS)]]*(24)*(100/24)</f>
        <v>0</v>
      </c>
    </row>
    <row r="3" spans="1:10">
      <c r="A3" s="4">
        <v>43842</v>
      </c>
      <c r="B3" s="5">
        <v>1.0416666666666666E-2</v>
      </c>
      <c r="C3">
        <v>169.96416199999999</v>
      </c>
      <c r="D3">
        <v>217.08716799999999</v>
      </c>
      <c r="E3">
        <v>6.6892139999999998</v>
      </c>
      <c r="F3">
        <v>11.819642999999999</v>
      </c>
      <c r="G3">
        <v>16.947137999999999</v>
      </c>
      <c r="H3">
        <f>90-Table9[[#This Row],[Topocentric zenith angle]]</f>
        <v>-79.964161999999988</v>
      </c>
      <c r="I3">
        <f>360-Table9[[#This Row],[Top. azimuth angle (westward from S)]]</f>
        <v>142.91283200000001</v>
      </c>
      <c r="J3">
        <f>Table9[[#This Row],[Time (H:MM:SS)]]*(24)*(100/24)</f>
        <v>1.0416666666666667</v>
      </c>
    </row>
    <row r="4" spans="1:10">
      <c r="A4" s="4">
        <v>43842</v>
      </c>
      <c r="B4" s="5">
        <v>2.0833333333333332E-2</v>
      </c>
      <c r="C4">
        <v>167.69946400000001</v>
      </c>
      <c r="D4">
        <v>230.828914</v>
      </c>
      <c r="E4">
        <v>6.6892139999999998</v>
      </c>
      <c r="F4">
        <v>11.819642999999999</v>
      </c>
      <c r="G4">
        <v>16.947137999999999</v>
      </c>
      <c r="H4">
        <f>90-Table9[[#This Row],[Topocentric zenith angle]]</f>
        <v>-77.699464000000006</v>
      </c>
      <c r="I4">
        <f>360-Table9[[#This Row],[Top. azimuth angle (westward from S)]]</f>
        <v>129.171086</v>
      </c>
      <c r="J4">
        <f>Table9[[#This Row],[Time (H:MM:SS)]]*(24)*(100/24)</f>
        <v>2.0833333333333335</v>
      </c>
    </row>
    <row r="5" spans="1:10">
      <c r="A5" s="4">
        <v>43842</v>
      </c>
      <c r="B5" s="5">
        <v>3.125E-2</v>
      </c>
      <c r="C5">
        <v>165.01710600000001</v>
      </c>
      <c r="D5">
        <v>240.28258600000001</v>
      </c>
      <c r="E5">
        <v>6.6892139999999998</v>
      </c>
      <c r="F5">
        <v>11.819642999999999</v>
      </c>
      <c r="G5">
        <v>16.947137999999999</v>
      </c>
      <c r="H5">
        <f>90-Table9[[#This Row],[Topocentric zenith angle]]</f>
        <v>-75.017106000000013</v>
      </c>
      <c r="I5">
        <f>360-Table9[[#This Row],[Top. azimuth angle (westward from S)]]</f>
        <v>119.71741399999999</v>
      </c>
      <c r="J5">
        <f>Table9[[#This Row],[Time (H:MM:SS)]]*(24)*(100/24)</f>
        <v>3.125</v>
      </c>
    </row>
    <row r="6" spans="1:10">
      <c r="A6" s="4">
        <v>43842</v>
      </c>
      <c r="B6" s="5">
        <v>4.1666666666666664E-2</v>
      </c>
      <c r="C6">
        <v>162.10565500000001</v>
      </c>
      <c r="D6">
        <v>247.046403</v>
      </c>
      <c r="E6">
        <v>6.6892139999999998</v>
      </c>
      <c r="F6">
        <v>11.819642999999999</v>
      </c>
      <c r="G6">
        <v>16.947137999999999</v>
      </c>
      <c r="H6">
        <f>90-Table9[[#This Row],[Topocentric zenith angle]]</f>
        <v>-72.105655000000013</v>
      </c>
      <c r="I6">
        <f>360-Table9[[#This Row],[Top. azimuth angle (westward from S)]]</f>
        <v>112.953597</v>
      </c>
      <c r="J6">
        <f>Table9[[#This Row],[Time (H:MM:SS)]]*(24)*(100/24)</f>
        <v>4.166666666666667</v>
      </c>
    </row>
    <row r="7" spans="1:10">
      <c r="A7" s="4">
        <v>43842</v>
      </c>
      <c r="B7" s="5">
        <v>5.2083333333333336E-2</v>
      </c>
      <c r="C7">
        <v>159.06241900000001</v>
      </c>
      <c r="D7">
        <v>252.13860299999999</v>
      </c>
      <c r="E7">
        <v>6.6892139999999998</v>
      </c>
      <c r="F7">
        <v>11.819642999999999</v>
      </c>
      <c r="G7">
        <v>16.947137999999999</v>
      </c>
      <c r="H7">
        <f>90-Table9[[#This Row],[Topocentric zenith angle]]</f>
        <v>-69.062419000000006</v>
      </c>
      <c r="I7">
        <f>360-Table9[[#This Row],[Top. azimuth angle (westward from S)]]</f>
        <v>107.86139700000001</v>
      </c>
      <c r="J7">
        <f>Table9[[#This Row],[Time (H:MM:SS)]]*(24)*(100/24)</f>
        <v>5.2083333333333339</v>
      </c>
    </row>
    <row r="8" spans="1:10">
      <c r="A8" s="4">
        <v>43842</v>
      </c>
      <c r="B8" s="5">
        <v>6.25E-2</v>
      </c>
      <c r="C8">
        <v>155.93948700000001</v>
      </c>
      <c r="D8">
        <v>256.15894200000002</v>
      </c>
      <c r="E8">
        <v>6.6892139999999998</v>
      </c>
      <c r="F8">
        <v>11.819642999999999</v>
      </c>
      <c r="G8">
        <v>16.947137999999999</v>
      </c>
      <c r="H8">
        <f>90-Table9[[#This Row],[Topocentric zenith angle]]</f>
        <v>-65.939487000000014</v>
      </c>
      <c r="I8">
        <f>360-Table9[[#This Row],[Top. azimuth angle (westward from S)]]</f>
        <v>103.84105799999998</v>
      </c>
      <c r="J8">
        <f>Table9[[#This Row],[Time (H:MM:SS)]]*(24)*(100/24)</f>
        <v>6.25</v>
      </c>
    </row>
    <row r="9" spans="1:10">
      <c r="A9" s="4">
        <v>43842</v>
      </c>
      <c r="B9" s="5">
        <v>7.2916666666666671E-2</v>
      </c>
      <c r="C9">
        <v>152.76655099999999</v>
      </c>
      <c r="D9">
        <v>259.46524799999997</v>
      </c>
      <c r="E9">
        <v>6.6892139999999998</v>
      </c>
      <c r="F9">
        <v>11.819642999999999</v>
      </c>
      <c r="G9">
        <v>16.947137999999999</v>
      </c>
      <c r="H9">
        <f>90-Table9[[#This Row],[Topocentric zenith angle]]</f>
        <v>-62.766550999999993</v>
      </c>
      <c r="I9">
        <f>360-Table9[[#This Row],[Top. azimuth angle (westward from S)]]</f>
        <v>100.53475200000003</v>
      </c>
      <c r="J9">
        <f>Table9[[#This Row],[Time (H:MM:SS)]]*(24)*(100/24)</f>
        <v>7.291666666666667</v>
      </c>
    </row>
    <row r="10" spans="1:10">
      <c r="A10" s="4">
        <v>43842</v>
      </c>
      <c r="B10" s="5">
        <v>8.3333333333333329E-2</v>
      </c>
      <c r="C10">
        <v>149.56166999999999</v>
      </c>
      <c r="D10">
        <v>262.27898800000003</v>
      </c>
      <c r="E10">
        <v>6.6892139999999998</v>
      </c>
      <c r="F10">
        <v>11.819642999999999</v>
      </c>
      <c r="G10">
        <v>16.947137999999999</v>
      </c>
      <c r="H10">
        <f>90-Table9[[#This Row],[Topocentric zenith angle]]</f>
        <v>-59.561669999999992</v>
      </c>
      <c r="I10">
        <f>360-Table9[[#This Row],[Top. azimuth angle (westward from S)]]</f>
        <v>97.721011999999973</v>
      </c>
      <c r="J10">
        <f>Table9[[#This Row],[Time (H:MM:SS)]]*(24)*(100/24)</f>
        <v>8.3333333333333339</v>
      </c>
    </row>
    <row r="11" spans="1:10">
      <c r="A11" s="4">
        <v>43842</v>
      </c>
      <c r="B11" s="5">
        <v>9.375E-2</v>
      </c>
      <c r="C11">
        <v>146.33652599999999</v>
      </c>
      <c r="D11">
        <v>264.74293899999998</v>
      </c>
      <c r="E11">
        <v>6.6892139999999998</v>
      </c>
      <c r="F11">
        <v>11.819642999999999</v>
      </c>
      <c r="G11">
        <v>16.947137999999999</v>
      </c>
      <c r="H11">
        <f>90-Table9[[#This Row],[Topocentric zenith angle]]</f>
        <v>-56.336525999999992</v>
      </c>
      <c r="I11">
        <f>360-Table9[[#This Row],[Top. azimuth angle (westward from S)]]</f>
        <v>95.257061000000022</v>
      </c>
      <c r="J11">
        <f>Table9[[#This Row],[Time (H:MM:SS)]]*(24)*(100/24)</f>
        <v>9.375</v>
      </c>
    </row>
    <row r="12" spans="1:10">
      <c r="A12" s="4">
        <v>43842</v>
      </c>
      <c r="B12" s="5">
        <v>0.10416666666666667</v>
      </c>
      <c r="C12">
        <v>143.099121</v>
      </c>
      <c r="D12">
        <v>266.95281599999998</v>
      </c>
      <c r="E12">
        <v>6.6892139999999998</v>
      </c>
      <c r="F12">
        <v>11.819642999999999</v>
      </c>
      <c r="G12">
        <v>16.947137999999999</v>
      </c>
      <c r="H12">
        <f>90-Table9[[#This Row],[Topocentric zenith angle]]</f>
        <v>-53.099120999999997</v>
      </c>
      <c r="I12">
        <f>360-Table9[[#This Row],[Top. azimuth angle (westward from S)]]</f>
        <v>93.047184000000016</v>
      </c>
      <c r="J12">
        <f>Table9[[#This Row],[Time (H:MM:SS)]]*(24)*(100/24)</f>
        <v>10.416666666666668</v>
      </c>
    </row>
    <row r="13" spans="1:10">
      <c r="A13" s="4">
        <v>43842</v>
      </c>
      <c r="B13" s="5">
        <v>0.11458333333333333</v>
      </c>
      <c r="C13">
        <v>139.85524599999999</v>
      </c>
      <c r="D13">
        <v>268.97513800000002</v>
      </c>
      <c r="E13">
        <v>6.6892139999999998</v>
      </c>
      <c r="F13">
        <v>11.819642999999999</v>
      </c>
      <c r="G13">
        <v>16.947137999999999</v>
      </c>
      <c r="H13">
        <f>90-Table9[[#This Row],[Topocentric zenith angle]]</f>
        <v>-49.855245999999994</v>
      </c>
      <c r="I13">
        <f>360-Table9[[#This Row],[Top. azimuth angle (westward from S)]]</f>
        <v>91.024861999999985</v>
      </c>
      <c r="J13">
        <f>Table9[[#This Row],[Time (H:MM:SS)]]*(24)*(100/24)</f>
        <v>11.458333333333334</v>
      </c>
    </row>
    <row r="14" spans="1:10">
      <c r="A14" s="4">
        <v>43842</v>
      </c>
      <c r="B14" s="5">
        <v>0.125</v>
      </c>
      <c r="C14">
        <v>136.60932099999999</v>
      </c>
      <c r="D14">
        <v>270.85768999999999</v>
      </c>
      <c r="E14">
        <v>6.6892139999999998</v>
      </c>
      <c r="F14">
        <v>11.819642999999999</v>
      </c>
      <c r="G14">
        <v>16.947137999999999</v>
      </c>
      <c r="H14">
        <f>90-Table9[[#This Row],[Topocentric zenith angle]]</f>
        <v>-46.609320999999994</v>
      </c>
      <c r="I14">
        <f>360-Table9[[#This Row],[Top. azimuth angle (westward from S)]]</f>
        <v>89.142310000000009</v>
      </c>
      <c r="J14">
        <f>Table9[[#This Row],[Time (H:MM:SS)]]*(24)*(100/24)</f>
        <v>12.5</v>
      </c>
    </row>
    <row r="15" spans="1:10">
      <c r="A15" s="4">
        <v>43842</v>
      </c>
      <c r="B15" s="5">
        <v>0.13541666666666666</v>
      </c>
      <c r="C15">
        <v>133.36489599999999</v>
      </c>
      <c r="D15">
        <v>272.63586500000002</v>
      </c>
      <c r="E15">
        <v>6.6892139999999998</v>
      </c>
      <c r="F15">
        <v>11.819642999999999</v>
      </c>
      <c r="G15">
        <v>16.947137999999999</v>
      </c>
      <c r="H15">
        <f>90-Table9[[#This Row],[Topocentric zenith angle]]</f>
        <v>-43.364895999999987</v>
      </c>
      <c r="I15">
        <f>360-Table9[[#This Row],[Top. azimuth angle (westward from S)]]</f>
        <v>87.364134999999976</v>
      </c>
      <c r="J15">
        <f>Table9[[#This Row],[Time (H:MM:SS)]]*(24)*(100/24)</f>
        <v>13.541666666666668</v>
      </c>
    </row>
    <row r="16" spans="1:10">
      <c r="A16" s="4">
        <v>43842</v>
      </c>
      <c r="B16" s="5">
        <v>0.14583333333333334</v>
      </c>
      <c r="C16">
        <v>130.12496400000001</v>
      </c>
      <c r="D16">
        <v>274.336656</v>
      </c>
      <c r="E16">
        <v>6.6892139999999998</v>
      </c>
      <c r="F16">
        <v>11.819642999999999</v>
      </c>
      <c r="G16">
        <v>16.947137999999999</v>
      </c>
      <c r="H16">
        <f>90-Table9[[#This Row],[Topocentric zenith angle]]</f>
        <v>-40.124964000000006</v>
      </c>
      <c r="I16">
        <f>360-Table9[[#This Row],[Top. azimuth angle (westward from S)]]</f>
        <v>85.663343999999995</v>
      </c>
      <c r="J16">
        <f>Table9[[#This Row],[Time (H:MM:SS)]]*(24)*(100/24)</f>
        <v>14.583333333333334</v>
      </c>
    </row>
    <row r="17" spans="1:10">
      <c r="A17" s="4">
        <v>43842</v>
      </c>
      <c r="B17" s="5">
        <v>0.15625</v>
      </c>
      <c r="C17">
        <v>126.892171</v>
      </c>
      <c r="D17">
        <v>275.98122999999998</v>
      </c>
      <c r="E17">
        <v>6.6892139999999998</v>
      </c>
      <c r="F17">
        <v>11.819642999999999</v>
      </c>
      <c r="G17">
        <v>16.947137999999999</v>
      </c>
      <c r="H17">
        <f>90-Table9[[#This Row],[Topocentric zenith angle]]</f>
        <v>-36.892171000000005</v>
      </c>
      <c r="I17">
        <f>360-Table9[[#This Row],[Top. azimuth angle (westward from S)]]</f>
        <v>84.018770000000018</v>
      </c>
      <c r="J17">
        <f>Table9[[#This Row],[Time (H:MM:SS)]]*(24)*(100/24)</f>
        <v>15.625000000000002</v>
      </c>
    </row>
    <row r="18" spans="1:10">
      <c r="A18" s="4">
        <v>43842</v>
      </c>
      <c r="B18" s="5">
        <v>0.16666666666666666</v>
      </c>
      <c r="C18">
        <v>123.668954</v>
      </c>
      <c r="D18">
        <v>277.58665400000001</v>
      </c>
      <c r="E18">
        <v>6.6892139999999998</v>
      </c>
      <c r="F18">
        <v>11.819642999999999</v>
      </c>
      <c r="G18">
        <v>16.947137999999999</v>
      </c>
      <c r="H18">
        <f>90-Table9[[#This Row],[Topocentric zenith angle]]</f>
        <v>-33.668953999999999</v>
      </c>
      <c r="I18">
        <f>360-Table9[[#This Row],[Top. azimuth angle (westward from S)]]</f>
        <v>82.41334599999999</v>
      </c>
      <c r="J18">
        <f>Table9[[#This Row],[Time (H:MM:SS)]]*(24)*(100/24)</f>
        <v>16.666666666666668</v>
      </c>
    </row>
    <row r="19" spans="1:10">
      <c r="A19" s="4">
        <v>43842</v>
      </c>
      <c r="B19" s="5">
        <v>0.17708333333333334</v>
      </c>
      <c r="C19">
        <v>120.45764200000001</v>
      </c>
      <c r="D19">
        <v>279.16706900000003</v>
      </c>
      <c r="E19">
        <v>6.6892139999999998</v>
      </c>
      <c r="F19">
        <v>11.819642999999999</v>
      </c>
      <c r="G19">
        <v>16.947137999999999</v>
      </c>
      <c r="H19">
        <f>90-Table9[[#This Row],[Topocentric zenith angle]]</f>
        <v>-30.457642000000007</v>
      </c>
      <c r="I19">
        <f>360-Table9[[#This Row],[Top. azimuth angle (westward from S)]]</f>
        <v>80.832930999999974</v>
      </c>
      <c r="J19">
        <f>Table9[[#This Row],[Time (H:MM:SS)]]*(24)*(100/24)</f>
        <v>17.708333333333336</v>
      </c>
    </row>
    <row r="20" spans="1:10">
      <c r="A20" s="4">
        <v>43842</v>
      </c>
      <c r="B20" s="5">
        <v>0.1875</v>
      </c>
      <c r="C20">
        <v>117.26053400000001</v>
      </c>
      <c r="D20">
        <v>280.73451699999998</v>
      </c>
      <c r="E20">
        <v>6.6892139999999998</v>
      </c>
      <c r="F20">
        <v>11.819642999999999</v>
      </c>
      <c r="G20">
        <v>16.947137999999999</v>
      </c>
      <c r="H20">
        <f>90-Table9[[#This Row],[Topocentric zenith angle]]</f>
        <v>-27.260534000000007</v>
      </c>
      <c r="I20">
        <f>360-Table9[[#This Row],[Top. azimuth angle (westward from S)]]</f>
        <v>79.265483000000017</v>
      </c>
      <c r="J20">
        <f>Table9[[#This Row],[Time (H:MM:SS)]]*(24)*(100/24)</f>
        <v>18.75</v>
      </c>
    </row>
    <row r="21" spans="1:10">
      <c r="A21" s="4">
        <v>43842</v>
      </c>
      <c r="B21" s="5">
        <v>0.19791666666666666</v>
      </c>
      <c r="C21">
        <v>114.079955</v>
      </c>
      <c r="D21">
        <v>282.29953999999998</v>
      </c>
      <c r="E21">
        <v>6.6892139999999998</v>
      </c>
      <c r="F21">
        <v>11.819642999999999</v>
      </c>
      <c r="G21">
        <v>16.947137999999999</v>
      </c>
      <c r="H21">
        <f>90-Table9[[#This Row],[Topocentric zenith angle]]</f>
        <v>-24.079954999999998</v>
      </c>
      <c r="I21">
        <f>360-Table9[[#This Row],[Top. azimuth angle (westward from S)]]</f>
        <v>77.700460000000021</v>
      </c>
      <c r="J21">
        <f>Table9[[#This Row],[Time (H:MM:SS)]]*(24)*(100/24)</f>
        <v>19.791666666666668</v>
      </c>
    </row>
    <row r="22" spans="1:10">
      <c r="A22" s="4">
        <v>43842</v>
      </c>
      <c r="B22" s="5">
        <v>0.20833333333333334</v>
      </c>
      <c r="C22">
        <v>110.91831500000001</v>
      </c>
      <c r="D22">
        <v>283.87161300000002</v>
      </c>
      <c r="E22">
        <v>6.6892139999999998</v>
      </c>
      <c r="F22">
        <v>11.819642999999999</v>
      </c>
      <c r="G22">
        <v>16.947137999999999</v>
      </c>
      <c r="H22">
        <f>90-Table9[[#This Row],[Topocentric zenith angle]]</f>
        <v>-20.918315000000007</v>
      </c>
      <c r="I22">
        <f>360-Table9[[#This Row],[Top. azimuth angle (westward from S)]]</f>
        <v>76.128386999999975</v>
      </c>
      <c r="J22">
        <f>Table9[[#This Row],[Time (H:MM:SS)]]*(24)*(100/24)</f>
        <v>20.833333333333336</v>
      </c>
    </row>
    <row r="23" spans="1:10">
      <c r="A23" s="4">
        <v>43842</v>
      </c>
      <c r="B23" s="5">
        <v>0.21875</v>
      </c>
      <c r="C23">
        <v>107.778148</v>
      </c>
      <c r="D23">
        <v>285.45947999999999</v>
      </c>
      <c r="E23">
        <v>6.6892139999999998</v>
      </c>
      <c r="F23">
        <v>11.819642999999999</v>
      </c>
      <c r="G23">
        <v>16.947137999999999</v>
      </c>
      <c r="H23">
        <f>90-Table9[[#This Row],[Topocentric zenith angle]]</f>
        <v>-17.778148000000002</v>
      </c>
      <c r="I23">
        <f>360-Table9[[#This Row],[Top. azimuth angle (westward from S)]]</f>
        <v>74.540520000000015</v>
      </c>
      <c r="J23">
        <f>Table9[[#This Row],[Time (H:MM:SS)]]*(24)*(100/24)</f>
        <v>21.875</v>
      </c>
    </row>
    <row r="24" spans="1:10">
      <c r="A24" s="4">
        <v>43842</v>
      </c>
      <c r="B24" s="5">
        <v>0.22916666666666666</v>
      </c>
      <c r="C24">
        <v>104.662161</v>
      </c>
      <c r="D24">
        <v>287.07141000000001</v>
      </c>
      <c r="E24">
        <v>6.6892139999999998</v>
      </c>
      <c r="F24">
        <v>11.819642999999999</v>
      </c>
      <c r="G24">
        <v>16.947137999999999</v>
      </c>
      <c r="H24">
        <f>90-Table9[[#This Row],[Topocentric zenith angle]]</f>
        <v>-14.662160999999998</v>
      </c>
      <c r="I24">
        <f>360-Table9[[#This Row],[Top. azimuth angle (westward from S)]]</f>
        <v>72.928589999999986</v>
      </c>
      <c r="J24">
        <f>Table9[[#This Row],[Time (H:MM:SS)]]*(24)*(100/24)</f>
        <v>22.916666666666668</v>
      </c>
    </row>
    <row r="25" spans="1:10">
      <c r="A25" s="4">
        <v>43842</v>
      </c>
      <c r="B25" s="5">
        <v>0.23958333333333334</v>
      </c>
      <c r="C25">
        <v>101.57327100000001</v>
      </c>
      <c r="D25">
        <v>288.71539799999999</v>
      </c>
      <c r="E25">
        <v>6.6892139999999998</v>
      </c>
      <c r="F25">
        <v>11.819642999999999</v>
      </c>
      <c r="G25">
        <v>16.947137999999999</v>
      </c>
      <c r="H25">
        <f>90-Table9[[#This Row],[Topocentric zenith angle]]</f>
        <v>-11.573271000000005</v>
      </c>
      <c r="I25">
        <f>360-Table9[[#This Row],[Top. azimuth angle (westward from S)]]</f>
        <v>71.284602000000007</v>
      </c>
      <c r="J25">
        <f>Table9[[#This Row],[Time (H:MM:SS)]]*(24)*(100/24)</f>
        <v>23.958333333333336</v>
      </c>
    </row>
    <row r="26" spans="1:10">
      <c r="A26" s="4">
        <v>43842</v>
      </c>
      <c r="B26" s="5">
        <v>0.25</v>
      </c>
      <c r="C26">
        <v>98.514656000000002</v>
      </c>
      <c r="D26">
        <v>290.39933000000002</v>
      </c>
      <c r="E26">
        <v>6.6892139999999998</v>
      </c>
      <c r="F26">
        <v>11.819642999999999</v>
      </c>
      <c r="G26">
        <v>16.947137999999999</v>
      </c>
      <c r="H26">
        <f>90-Table9[[#This Row],[Topocentric zenith angle]]</f>
        <v>-8.5146560000000022</v>
      </c>
      <c r="I26">
        <f>360-Table9[[#This Row],[Top. azimuth angle (westward from S)]]</f>
        <v>69.60066999999998</v>
      </c>
      <c r="J26">
        <f>Table9[[#This Row],[Time (H:MM:SS)]]*(24)*(100/24)</f>
        <v>25</v>
      </c>
    </row>
    <row r="27" spans="1:10">
      <c r="A27" s="4">
        <v>43842</v>
      </c>
      <c r="B27" s="5">
        <v>0.26041666666666669</v>
      </c>
      <c r="C27">
        <v>95.489797999999993</v>
      </c>
      <c r="D27">
        <v>292.13111900000001</v>
      </c>
      <c r="E27">
        <v>6.6892139999999998</v>
      </c>
      <c r="F27">
        <v>11.819642999999999</v>
      </c>
      <c r="G27">
        <v>16.947137999999999</v>
      </c>
      <c r="H27">
        <f>90-Table9[[#This Row],[Topocentric zenith angle]]</f>
        <v>-5.4897979999999933</v>
      </c>
      <c r="I27">
        <f>360-Table9[[#This Row],[Top. azimuth angle (westward from S)]]</f>
        <v>67.868880999999988</v>
      </c>
      <c r="J27">
        <f>Table9[[#This Row],[Time (H:MM:SS)]]*(24)*(100/24)</f>
        <v>26.041666666666668</v>
      </c>
    </row>
    <row r="28" spans="1:10">
      <c r="A28" s="4">
        <v>43842</v>
      </c>
      <c r="B28" s="5">
        <v>0.27083333333333331</v>
      </c>
      <c r="C28">
        <v>92.502533</v>
      </c>
      <c r="D28">
        <v>293.918815</v>
      </c>
      <c r="E28">
        <v>6.6892139999999998</v>
      </c>
      <c r="F28">
        <v>11.819642999999999</v>
      </c>
      <c r="G28">
        <v>16.947137999999999</v>
      </c>
      <c r="H28">
        <f>90-Table9[[#This Row],[Topocentric zenith angle]]</f>
        <v>-2.5025329999999997</v>
      </c>
      <c r="I28">
        <f>360-Table9[[#This Row],[Top. azimuth angle (westward from S)]]</f>
        <v>66.081185000000005</v>
      </c>
      <c r="J28">
        <f>Table9[[#This Row],[Time (H:MM:SS)]]*(24)*(100/24)</f>
        <v>27.083333333333336</v>
      </c>
    </row>
    <row r="29" spans="1:10">
      <c r="A29" s="4">
        <v>43842</v>
      </c>
      <c r="B29" s="5">
        <v>0.28125</v>
      </c>
      <c r="C29">
        <v>89.557109999999994</v>
      </c>
      <c r="D29">
        <v>295.77069899999998</v>
      </c>
      <c r="E29">
        <v>6.6892139999999998</v>
      </c>
      <c r="F29">
        <v>11.819642999999999</v>
      </c>
      <c r="G29">
        <v>16.947137999999999</v>
      </c>
      <c r="H29">
        <f>90-Table9[[#This Row],[Topocentric zenith angle]]</f>
        <v>0.44289000000000556</v>
      </c>
      <c r="I29">
        <f>360-Table9[[#This Row],[Top. azimuth angle (westward from S)]]</f>
        <v>64.229301000000021</v>
      </c>
      <c r="J29">
        <f>Table9[[#This Row],[Time (H:MM:SS)]]*(24)*(100/24)</f>
        <v>28.125000000000004</v>
      </c>
    </row>
    <row r="30" spans="1:10">
      <c r="A30" s="4">
        <v>43842</v>
      </c>
      <c r="B30" s="5">
        <v>0.29166666666666669</v>
      </c>
      <c r="C30">
        <v>86.658242000000001</v>
      </c>
      <c r="D30">
        <v>297.695359</v>
      </c>
      <c r="E30">
        <v>6.6892139999999998</v>
      </c>
      <c r="F30">
        <v>11.819642999999999</v>
      </c>
      <c r="G30">
        <v>16.947137999999999</v>
      </c>
      <c r="H30">
        <f>90-Table9[[#This Row],[Topocentric zenith angle]]</f>
        <v>3.3417579999999987</v>
      </c>
      <c r="I30">
        <f>360-Table9[[#This Row],[Top. azimuth angle (westward from S)]]</f>
        <v>62.304641000000004</v>
      </c>
      <c r="J30">
        <f>Table9[[#This Row],[Time (H:MM:SS)]]*(24)*(100/24)</f>
        <v>29.166666666666668</v>
      </c>
    </row>
    <row r="31" spans="1:10">
      <c r="A31" s="4">
        <v>43842</v>
      </c>
      <c r="B31" s="5">
        <v>0.30208333333333331</v>
      </c>
      <c r="C31">
        <v>83.811177000000001</v>
      </c>
      <c r="D31">
        <v>299.70173599999998</v>
      </c>
      <c r="E31">
        <v>6.6892139999999998</v>
      </c>
      <c r="F31">
        <v>11.819642999999999</v>
      </c>
      <c r="G31">
        <v>16.947137999999999</v>
      </c>
      <c r="H31">
        <f>90-Table9[[#This Row],[Topocentric zenith angle]]</f>
        <v>6.1888229999999993</v>
      </c>
      <c r="I31">
        <f>360-Table9[[#This Row],[Top. azimuth angle (westward from S)]]</f>
        <v>60.298264000000017</v>
      </c>
      <c r="J31">
        <f>Table9[[#This Row],[Time (H:MM:SS)]]*(24)*(100/24)</f>
        <v>30.208333333333336</v>
      </c>
    </row>
    <row r="32" spans="1:10">
      <c r="A32" s="4">
        <v>43842</v>
      </c>
      <c r="B32" s="5">
        <v>0.3125</v>
      </c>
      <c r="C32">
        <v>81.021766999999997</v>
      </c>
      <c r="D32">
        <v>301.79916200000002</v>
      </c>
      <c r="E32">
        <v>6.6892139999999998</v>
      </c>
      <c r="F32">
        <v>11.819642999999999</v>
      </c>
      <c r="G32">
        <v>16.947137999999999</v>
      </c>
      <c r="H32">
        <f>90-Table9[[#This Row],[Topocentric zenith angle]]</f>
        <v>8.978233000000003</v>
      </c>
      <c r="I32">
        <f>360-Table9[[#This Row],[Top. azimuth angle (westward from S)]]</f>
        <v>58.200837999999976</v>
      </c>
      <c r="J32">
        <f>Table9[[#This Row],[Time (H:MM:SS)]]*(24)*(100/24)</f>
        <v>31.250000000000004</v>
      </c>
    </row>
    <row r="33" spans="1:10">
      <c r="A33" s="4">
        <v>43842</v>
      </c>
      <c r="B33" s="5">
        <v>0.32291666666666669</v>
      </c>
      <c r="C33">
        <v>78.296536000000003</v>
      </c>
      <c r="D33">
        <v>303.99735700000002</v>
      </c>
      <c r="E33">
        <v>6.6892139999999998</v>
      </c>
      <c r="F33">
        <v>11.819642999999999</v>
      </c>
      <c r="G33">
        <v>16.947137999999999</v>
      </c>
      <c r="H33">
        <f>90-Table9[[#This Row],[Topocentric zenith angle]]</f>
        <v>11.703463999999997</v>
      </c>
      <c r="I33">
        <f>360-Table9[[#This Row],[Top. azimuth angle (westward from S)]]</f>
        <v>56.002642999999978</v>
      </c>
      <c r="J33">
        <f>Table9[[#This Row],[Time (H:MM:SS)]]*(24)*(100/24)</f>
        <v>32.291666666666671</v>
      </c>
    </row>
    <row r="34" spans="1:10">
      <c r="A34" s="4">
        <v>43842</v>
      </c>
      <c r="B34" s="5">
        <v>0.33333333333333331</v>
      </c>
      <c r="C34">
        <v>75.642760999999993</v>
      </c>
      <c r="D34">
        <v>306.30639100000002</v>
      </c>
      <c r="E34">
        <v>6.6892139999999998</v>
      </c>
      <c r="F34">
        <v>11.819642999999999</v>
      </c>
      <c r="G34">
        <v>16.947137999999999</v>
      </c>
      <c r="H34">
        <f>90-Table9[[#This Row],[Topocentric zenith angle]]</f>
        <v>14.357239000000007</v>
      </c>
      <c r="I34">
        <f>360-Table9[[#This Row],[Top. azimuth angle (westward from S)]]</f>
        <v>53.693608999999981</v>
      </c>
      <c r="J34">
        <f>Table9[[#This Row],[Time (H:MM:SS)]]*(24)*(100/24)</f>
        <v>33.333333333333336</v>
      </c>
    </row>
    <row r="35" spans="1:10">
      <c r="A35" s="4">
        <v>43842</v>
      </c>
      <c r="B35" s="5">
        <v>0.34375</v>
      </c>
      <c r="C35">
        <v>73.068545999999998</v>
      </c>
      <c r="D35">
        <v>308.73659700000002</v>
      </c>
      <c r="E35">
        <v>6.6892139999999998</v>
      </c>
      <c r="F35">
        <v>11.819642999999999</v>
      </c>
      <c r="G35">
        <v>16.947137999999999</v>
      </c>
      <c r="H35">
        <f>90-Table9[[#This Row],[Topocentric zenith angle]]</f>
        <v>16.931454000000002</v>
      </c>
      <c r="I35">
        <f>360-Table9[[#This Row],[Top. azimuth angle (westward from S)]]</f>
        <v>51.263402999999983</v>
      </c>
      <c r="J35">
        <f>Table9[[#This Row],[Time (H:MM:SS)]]*(24)*(100/24)</f>
        <v>34.375</v>
      </c>
    </row>
    <row r="36" spans="1:10">
      <c r="A36" s="4">
        <v>43842</v>
      </c>
      <c r="B36" s="5">
        <v>0.35416666666666669</v>
      </c>
      <c r="C36">
        <v>70.582892000000001</v>
      </c>
      <c r="D36">
        <v>311.29841900000002</v>
      </c>
      <c r="E36">
        <v>6.6892139999999998</v>
      </c>
      <c r="F36">
        <v>11.819642999999999</v>
      </c>
      <c r="G36">
        <v>16.947137999999999</v>
      </c>
      <c r="H36">
        <f>90-Table9[[#This Row],[Topocentric zenith angle]]</f>
        <v>19.417107999999999</v>
      </c>
      <c r="I36">
        <f>360-Table9[[#This Row],[Top. azimuth angle (westward from S)]]</f>
        <v>48.701580999999976</v>
      </c>
      <c r="J36">
        <f>Table9[[#This Row],[Time (H:MM:SS)]]*(24)*(100/24)</f>
        <v>35.416666666666671</v>
      </c>
    </row>
    <row r="37" spans="1:10">
      <c r="A37" s="4">
        <v>43842</v>
      </c>
      <c r="B37" s="5">
        <v>0.36458333333333331</v>
      </c>
      <c r="C37">
        <v>68.195762999999999</v>
      </c>
      <c r="D37">
        <v>314.00217600000002</v>
      </c>
      <c r="E37">
        <v>6.6892139999999998</v>
      </c>
      <c r="F37">
        <v>11.819642999999999</v>
      </c>
      <c r="G37">
        <v>16.947137999999999</v>
      </c>
      <c r="H37">
        <f>90-Table9[[#This Row],[Topocentric zenith angle]]</f>
        <v>21.804237000000001</v>
      </c>
      <c r="I37">
        <f>360-Table9[[#This Row],[Top. azimuth angle (westward from S)]]</f>
        <v>45.99782399999998</v>
      </c>
      <c r="J37">
        <f>Table9[[#This Row],[Time (H:MM:SS)]]*(24)*(100/24)</f>
        <v>36.458333333333336</v>
      </c>
    </row>
    <row r="38" spans="1:10">
      <c r="A38" s="4">
        <v>43842</v>
      </c>
      <c r="B38" s="5">
        <v>0.375</v>
      </c>
      <c r="C38">
        <v>65.918120999999999</v>
      </c>
      <c r="D38">
        <v>316.85772800000001</v>
      </c>
      <c r="E38">
        <v>6.6892139999999998</v>
      </c>
      <c r="F38">
        <v>11.819642999999999</v>
      </c>
      <c r="G38">
        <v>16.947137999999999</v>
      </c>
      <c r="H38">
        <f>90-Table9[[#This Row],[Topocentric zenith angle]]</f>
        <v>24.081879000000001</v>
      </c>
      <c r="I38">
        <f>360-Table9[[#This Row],[Top. azimuth angle (westward from S)]]</f>
        <v>43.142271999999991</v>
      </c>
      <c r="J38">
        <f>Table9[[#This Row],[Time (H:MM:SS)]]*(24)*(100/24)</f>
        <v>37.5</v>
      </c>
    </row>
    <row r="39" spans="1:10">
      <c r="A39" s="4">
        <v>43842</v>
      </c>
      <c r="B39" s="5">
        <v>0.38541666666666669</v>
      </c>
      <c r="C39">
        <v>63.761938999999998</v>
      </c>
      <c r="D39">
        <v>319.87401999999997</v>
      </c>
      <c r="E39">
        <v>6.6892139999999998</v>
      </c>
      <c r="F39">
        <v>11.819642999999999</v>
      </c>
      <c r="G39">
        <v>16.947137999999999</v>
      </c>
      <c r="H39">
        <f>90-Table9[[#This Row],[Topocentric zenith angle]]</f>
        <v>26.238061000000002</v>
      </c>
      <c r="I39">
        <f>360-Table9[[#This Row],[Top. azimuth angle (westward from S)]]</f>
        <v>40.125980000000027</v>
      </c>
      <c r="J39">
        <f>Table9[[#This Row],[Time (H:MM:SS)]]*(24)*(100/24)</f>
        <v>38.541666666666671</v>
      </c>
    </row>
    <row r="40" spans="1:10">
      <c r="A40" s="4">
        <v>43842</v>
      </c>
      <c r="B40" s="5">
        <v>0.39583333333333331</v>
      </c>
      <c r="C40">
        <v>61.740164</v>
      </c>
      <c r="D40">
        <v>323.05849699999999</v>
      </c>
      <c r="E40">
        <v>6.6892139999999998</v>
      </c>
      <c r="F40">
        <v>11.819642999999999</v>
      </c>
      <c r="G40">
        <v>16.947137999999999</v>
      </c>
      <c r="H40">
        <f>90-Table9[[#This Row],[Topocentric zenith angle]]</f>
        <v>28.259836</v>
      </c>
      <c r="I40">
        <f>360-Table9[[#This Row],[Top. azimuth angle (westward from S)]]</f>
        <v>36.941503000000012</v>
      </c>
      <c r="J40">
        <f>Table9[[#This Row],[Time (H:MM:SS)]]*(24)*(100/24)</f>
        <v>39.583333333333336</v>
      </c>
    </row>
    <row r="41" spans="1:10">
      <c r="A41" s="4">
        <v>43842</v>
      </c>
      <c r="B41" s="5">
        <v>0.40625</v>
      </c>
      <c r="C41">
        <v>59.866618000000003</v>
      </c>
      <c r="D41">
        <v>326.41637900000001</v>
      </c>
      <c r="E41">
        <v>6.6892139999999998</v>
      </c>
      <c r="F41">
        <v>11.819642999999999</v>
      </c>
      <c r="G41">
        <v>16.947137999999999</v>
      </c>
      <c r="H41">
        <f>90-Table9[[#This Row],[Topocentric zenith angle]]</f>
        <v>30.133381999999997</v>
      </c>
      <c r="I41">
        <f>360-Table9[[#This Row],[Top. azimuth angle (westward from S)]]</f>
        <v>33.583620999999994</v>
      </c>
      <c r="J41">
        <f>Table9[[#This Row],[Time (H:MM:SS)]]*(24)*(100/24)</f>
        <v>40.625</v>
      </c>
    </row>
    <row r="42" spans="1:10">
      <c r="A42" s="4">
        <v>43842</v>
      </c>
      <c r="B42" s="5">
        <v>0.41666666666666669</v>
      </c>
      <c r="C42">
        <v>58.155811</v>
      </c>
      <c r="D42">
        <v>329.94982599999997</v>
      </c>
      <c r="E42">
        <v>6.6892139999999998</v>
      </c>
      <c r="F42">
        <v>11.819642999999999</v>
      </c>
      <c r="G42">
        <v>16.947137999999999</v>
      </c>
      <c r="H42">
        <f>90-Table9[[#This Row],[Topocentric zenith angle]]</f>
        <v>31.844189</v>
      </c>
      <c r="I42">
        <f>360-Table9[[#This Row],[Top. azimuth angle (westward from S)]]</f>
        <v>30.050174000000027</v>
      </c>
      <c r="J42">
        <f>Table9[[#This Row],[Time (H:MM:SS)]]*(24)*(100/24)</f>
        <v>41.666666666666671</v>
      </c>
    </row>
    <row r="43" spans="1:10">
      <c r="A43" s="4">
        <v>43842</v>
      </c>
      <c r="B43" s="5">
        <v>0.42708333333333331</v>
      </c>
      <c r="C43">
        <v>56.622658999999999</v>
      </c>
      <c r="D43">
        <v>333.65703000000002</v>
      </c>
      <c r="E43">
        <v>6.6892139999999998</v>
      </c>
      <c r="F43">
        <v>11.819642999999999</v>
      </c>
      <c r="G43">
        <v>16.947137999999999</v>
      </c>
      <c r="H43">
        <f>90-Table9[[#This Row],[Topocentric zenith angle]]</f>
        <v>33.377341000000001</v>
      </c>
      <c r="I43">
        <f>360-Table9[[#This Row],[Top. azimuth angle (westward from S)]]</f>
        <v>26.34296999999998</v>
      </c>
      <c r="J43">
        <f>Table9[[#This Row],[Time (H:MM:SS)]]*(24)*(100/24)</f>
        <v>42.708333333333336</v>
      </c>
    </row>
    <row r="44" spans="1:10">
      <c r="A44" s="4">
        <v>43842</v>
      </c>
      <c r="B44" s="5">
        <v>0.4375</v>
      </c>
      <c r="C44">
        <v>55.282089999999997</v>
      </c>
      <c r="D44">
        <v>337.531316</v>
      </c>
      <c r="E44">
        <v>6.6892139999999998</v>
      </c>
      <c r="F44">
        <v>11.819642999999999</v>
      </c>
      <c r="G44">
        <v>16.947137999999999</v>
      </c>
      <c r="H44">
        <f>90-Table9[[#This Row],[Topocentric zenith angle]]</f>
        <v>34.717910000000003</v>
      </c>
      <c r="I44">
        <f>360-Table9[[#This Row],[Top. azimuth angle (westward from S)]]</f>
        <v>22.468683999999996</v>
      </c>
      <c r="J44">
        <f>Table9[[#This Row],[Time (H:MM:SS)]]*(24)*(100/24)</f>
        <v>43.75</v>
      </c>
    </row>
    <row r="45" spans="1:10">
      <c r="A45" s="4">
        <v>43842</v>
      </c>
      <c r="B45" s="5">
        <v>0.44791666666666669</v>
      </c>
      <c r="C45">
        <v>54.148530000000001</v>
      </c>
      <c r="D45">
        <v>341.56038899999999</v>
      </c>
      <c r="E45">
        <v>6.6892139999999998</v>
      </c>
      <c r="F45">
        <v>11.819642999999999</v>
      </c>
      <c r="G45">
        <v>16.947137999999999</v>
      </c>
      <c r="H45">
        <f>90-Table9[[#This Row],[Topocentric zenith angle]]</f>
        <v>35.851469999999999</v>
      </c>
      <c r="I45">
        <f>360-Table9[[#This Row],[Top. azimuth angle (westward from S)]]</f>
        <v>18.439611000000014</v>
      </c>
      <c r="J45">
        <f>Table9[[#This Row],[Time (H:MM:SS)]]*(24)*(100/24)</f>
        <v>44.791666666666671</v>
      </c>
    </row>
    <row r="46" spans="1:10">
      <c r="A46" s="4">
        <v>43842</v>
      </c>
      <c r="B46" s="5">
        <v>0.45833333333333331</v>
      </c>
      <c r="C46">
        <v>53.235309000000001</v>
      </c>
      <c r="D46">
        <v>345.72585900000001</v>
      </c>
      <c r="E46">
        <v>6.6892139999999998</v>
      </c>
      <c r="F46">
        <v>11.819642999999999</v>
      </c>
      <c r="G46">
        <v>16.947137999999999</v>
      </c>
      <c r="H46">
        <f>90-Table9[[#This Row],[Topocentric zenith angle]]</f>
        <v>36.764690999999999</v>
      </c>
      <c r="I46">
        <f>360-Table9[[#This Row],[Top. azimuth angle (westward from S)]]</f>
        <v>14.274140999999986</v>
      </c>
      <c r="J46">
        <f>Table9[[#This Row],[Time (H:MM:SS)]]*(24)*(100/24)</f>
        <v>45.833333333333336</v>
      </c>
    </row>
    <row r="47" spans="1:10">
      <c r="A47" s="4">
        <v>43842</v>
      </c>
      <c r="B47" s="5">
        <v>0.46875</v>
      </c>
      <c r="C47">
        <v>52.553994000000003</v>
      </c>
      <c r="D47">
        <v>350.00322499999999</v>
      </c>
      <c r="E47">
        <v>6.6892139999999998</v>
      </c>
      <c r="F47">
        <v>11.819642999999999</v>
      </c>
      <c r="G47">
        <v>16.947137999999999</v>
      </c>
      <c r="H47">
        <f>90-Table9[[#This Row],[Topocentric zenith angle]]</f>
        <v>37.446005999999997</v>
      </c>
      <c r="I47">
        <f>360-Table9[[#This Row],[Top. azimuth angle (westward from S)]]</f>
        <v>9.9967750000000137</v>
      </c>
      <c r="J47">
        <f>Table9[[#This Row],[Time (H:MM:SS)]]*(24)*(100/24)</f>
        <v>46.875</v>
      </c>
    </row>
    <row r="48" spans="1:10">
      <c r="A48" s="4">
        <v>43842</v>
      </c>
      <c r="B48" s="5">
        <v>0.47916666666666669</v>
      </c>
      <c r="C48">
        <v>52.11374</v>
      </c>
      <c r="D48">
        <v>354.36242399999998</v>
      </c>
      <c r="E48">
        <v>6.6892139999999998</v>
      </c>
      <c r="F48">
        <v>11.819642999999999</v>
      </c>
      <c r="G48">
        <v>16.947137999999999</v>
      </c>
      <c r="H48">
        <f>90-Table9[[#This Row],[Topocentric zenith angle]]</f>
        <v>37.88626</v>
      </c>
      <c r="I48">
        <f>360-Table9[[#This Row],[Top. azimuth angle (westward from S)]]</f>
        <v>5.6375760000000241</v>
      </c>
      <c r="J48">
        <f>Table9[[#This Row],[Time (H:MM:SS)]]*(24)*(100/24)</f>
        <v>47.916666666666671</v>
      </c>
    </row>
    <row r="49" spans="1:10">
      <c r="A49" s="4">
        <v>43842</v>
      </c>
      <c r="B49" s="5">
        <v>0.48958333333333331</v>
      </c>
      <c r="C49">
        <v>51.920718000000001</v>
      </c>
      <c r="D49">
        <v>358.769002</v>
      </c>
      <c r="E49">
        <v>6.6892139999999998</v>
      </c>
      <c r="F49">
        <v>11.819642999999999</v>
      </c>
      <c r="G49">
        <v>16.947137999999999</v>
      </c>
      <c r="H49">
        <f>90-Table9[[#This Row],[Topocentric zenith angle]]</f>
        <v>38.079281999999999</v>
      </c>
      <c r="I49">
        <f>360-Table9[[#This Row],[Top. azimuth angle (westward from S)]]</f>
        <v>1.2309979999999996</v>
      </c>
      <c r="J49">
        <f>Table9[[#This Row],[Time (H:MM:SS)]]*(24)*(100/24)</f>
        <v>48.958333333333336</v>
      </c>
    </row>
    <row r="50" spans="1:10">
      <c r="A50" s="4">
        <v>43842</v>
      </c>
      <c r="B50" s="5">
        <v>0.5</v>
      </c>
      <c r="C50">
        <v>51.977696000000002</v>
      </c>
      <c r="D50">
        <v>3.185835</v>
      </c>
      <c r="E50">
        <v>6.6892139999999998</v>
      </c>
      <c r="F50">
        <v>11.819642999999999</v>
      </c>
      <c r="G50">
        <v>16.947137999999999</v>
      </c>
      <c r="H50">
        <f>90-Table9[[#This Row],[Topocentric zenith angle]]</f>
        <v>38.022303999999998</v>
      </c>
      <c r="I50">
        <f>-1*Table9[[#This Row],[Top. azimuth angle (westward from S)]]</f>
        <v>-3.185835</v>
      </c>
      <c r="J50">
        <f>Table9[[#This Row],[Time (H:MM:SS)]]*(24)*(100/24)</f>
        <v>50</v>
      </c>
    </row>
    <row r="51" spans="1:10">
      <c r="A51" s="4">
        <v>43842</v>
      </c>
      <c r="B51" s="5">
        <v>0.51041666666666663</v>
      </c>
      <c r="C51">
        <v>52.283852000000003</v>
      </c>
      <c r="D51">
        <v>7.5752069999999998</v>
      </c>
      <c r="E51">
        <v>6.6892139999999998</v>
      </c>
      <c r="F51">
        <v>11.819642999999999</v>
      </c>
      <c r="G51">
        <v>16.947137999999999</v>
      </c>
      <c r="H51">
        <f>90-Table9[[#This Row],[Topocentric zenith angle]]</f>
        <v>37.716147999999997</v>
      </c>
      <c r="I51">
        <f>-1*Table9[[#This Row],[Top. azimuth angle (westward from S)]]</f>
        <v>-7.5752069999999998</v>
      </c>
      <c r="J51">
        <f>Table9[[#This Row],[Time (H:MM:SS)]]*(24)*(100/24)</f>
        <v>51.041666666666671</v>
      </c>
    </row>
    <row r="52" spans="1:10">
      <c r="A52" s="4">
        <v>43842</v>
      </c>
      <c r="B52" s="5">
        <v>0.52083333333333337</v>
      </c>
      <c r="C52">
        <v>52.834825000000002</v>
      </c>
      <c r="D52">
        <v>11.900967</v>
      </c>
      <c r="E52">
        <v>6.6892139999999998</v>
      </c>
      <c r="F52">
        <v>11.819642999999999</v>
      </c>
      <c r="G52">
        <v>16.947137999999999</v>
      </c>
      <c r="H52">
        <f>90-Table9[[#This Row],[Topocentric zenith angle]]</f>
        <v>37.165174999999998</v>
      </c>
      <c r="I52">
        <f>-1*Table9[[#This Row],[Top. azimuth angle (westward from S)]]</f>
        <v>-11.900967</v>
      </c>
      <c r="J52">
        <f>Table9[[#This Row],[Time (H:MM:SS)]]*(24)*(100/24)</f>
        <v>52.083333333333336</v>
      </c>
    </row>
    <row r="53" spans="1:10">
      <c r="A53" s="4">
        <v>43842</v>
      </c>
      <c r="B53" s="5">
        <v>0.53125</v>
      </c>
      <c r="C53">
        <v>53.623021000000001</v>
      </c>
      <c r="D53">
        <v>16.130481</v>
      </c>
      <c r="E53">
        <v>6.6892139999999998</v>
      </c>
      <c r="F53">
        <v>11.819642999999999</v>
      </c>
      <c r="G53">
        <v>16.947137999999999</v>
      </c>
      <c r="H53">
        <f>90-Table9[[#This Row],[Topocentric zenith angle]]</f>
        <v>36.376978999999999</v>
      </c>
      <c r="I53">
        <f>-1*Table9[[#This Row],[Top. azimuth angle (westward from S)]]</f>
        <v>-16.130481</v>
      </c>
      <c r="J53">
        <f>Table9[[#This Row],[Time (H:MM:SS)]]*(24)*(100/24)</f>
        <v>53.125000000000007</v>
      </c>
    </row>
    <row r="54" spans="1:10">
      <c r="A54" s="4">
        <v>43842</v>
      </c>
      <c r="B54" s="5">
        <v>0.54166666666666663</v>
      </c>
      <c r="C54">
        <v>54.638106000000001</v>
      </c>
      <c r="D54">
        <v>20.236108000000002</v>
      </c>
      <c r="E54">
        <v>6.6892139999999998</v>
      </c>
      <c r="F54">
        <v>11.819642999999999</v>
      </c>
      <c r="G54">
        <v>16.947137999999999</v>
      </c>
      <c r="H54">
        <f>90-Table9[[#This Row],[Topocentric zenith angle]]</f>
        <v>35.361893999999999</v>
      </c>
      <c r="I54">
        <f>-1*Table9[[#This Row],[Top. azimuth angle (westward from S)]]</f>
        <v>-20.236108000000002</v>
      </c>
      <c r="J54">
        <f>Table9[[#This Row],[Time (H:MM:SS)]]*(24)*(100/24)</f>
        <v>54.166666666666671</v>
      </c>
    </row>
    <row r="55" spans="1:10">
      <c r="A55" s="4">
        <v>43842</v>
      </c>
      <c r="B55" s="5">
        <v>0.55208333333333337</v>
      </c>
      <c r="C55">
        <v>55.867624999999997</v>
      </c>
      <c r="D55">
        <v>24.196102</v>
      </c>
      <c r="E55">
        <v>6.6892139999999998</v>
      </c>
      <c r="F55">
        <v>11.819642999999999</v>
      </c>
      <c r="G55">
        <v>16.947137999999999</v>
      </c>
      <c r="H55">
        <f>90-Table9[[#This Row],[Topocentric zenith angle]]</f>
        <v>34.132375000000003</v>
      </c>
      <c r="I55">
        <f>-1*Table9[[#This Row],[Top. azimuth angle (westward from S)]]</f>
        <v>-24.196102</v>
      </c>
      <c r="J55">
        <f>Table9[[#This Row],[Time (H:MM:SS)]]*(24)*(100/24)</f>
        <v>55.208333333333336</v>
      </c>
    </row>
    <row r="56" spans="1:10">
      <c r="A56" s="4">
        <v>43842</v>
      </c>
      <c r="B56" s="5">
        <v>0.5625</v>
      </c>
      <c r="C56">
        <v>57.297668999999999</v>
      </c>
      <c r="D56">
        <v>27.994879000000001</v>
      </c>
      <c r="E56">
        <v>6.6892139999999998</v>
      </c>
      <c r="F56">
        <v>11.819642999999999</v>
      </c>
      <c r="G56">
        <v>16.947137999999999</v>
      </c>
      <c r="H56">
        <f>90-Table9[[#This Row],[Topocentric zenith angle]]</f>
        <v>32.702331000000001</v>
      </c>
      <c r="I56">
        <f>-1*Table9[[#This Row],[Top. azimuth angle (westward from S)]]</f>
        <v>-27.994879000000001</v>
      </c>
      <c r="J56">
        <f>Table9[[#This Row],[Time (H:MM:SS)]]*(24)*(100/24)</f>
        <v>56.250000000000007</v>
      </c>
    </row>
    <row r="57" spans="1:10">
      <c r="A57" s="4">
        <v>43842</v>
      </c>
      <c r="B57" s="5">
        <v>0.57291666666666663</v>
      </c>
      <c r="C57">
        <v>58.913511</v>
      </c>
      <c r="D57">
        <v>31.622783999999999</v>
      </c>
      <c r="E57">
        <v>6.6892139999999998</v>
      </c>
      <c r="F57">
        <v>11.819642999999999</v>
      </c>
      <c r="G57">
        <v>16.947137999999999</v>
      </c>
      <c r="H57">
        <f>90-Table9[[#This Row],[Topocentric zenith angle]]</f>
        <v>31.086489</v>
      </c>
      <c r="I57">
        <f>-1*Table9[[#This Row],[Top. azimuth angle (westward from S)]]</f>
        <v>-31.622783999999999</v>
      </c>
      <c r="J57">
        <f>Table9[[#This Row],[Time (H:MM:SS)]]*(24)*(100/24)</f>
        <v>57.291666666666671</v>
      </c>
    </row>
    <row r="58" spans="1:10">
      <c r="A58" s="4">
        <v>43842</v>
      </c>
      <c r="B58" s="5">
        <v>0.58333333333333337</v>
      </c>
      <c r="C58">
        <v>60.700172000000002</v>
      </c>
      <c r="D58">
        <v>35.075462000000002</v>
      </c>
      <c r="E58">
        <v>6.6892139999999998</v>
      </c>
      <c r="F58">
        <v>11.819642999999999</v>
      </c>
      <c r="G58">
        <v>16.947137999999999</v>
      </c>
      <c r="H58">
        <f>90-Table9[[#This Row],[Topocentric zenith angle]]</f>
        <v>29.299827999999998</v>
      </c>
      <c r="I58">
        <f>-1*Table9[[#This Row],[Top. azimuth angle (westward from S)]]</f>
        <v>-35.075462000000002</v>
      </c>
      <c r="J58">
        <f>Table9[[#This Row],[Time (H:MM:SS)]]*(24)*(100/24)</f>
        <v>58.333333333333336</v>
      </c>
    </row>
    <row r="59" spans="1:10">
      <c r="A59" s="4">
        <v>43842</v>
      </c>
      <c r="B59" s="5">
        <v>0.59375</v>
      </c>
      <c r="C59">
        <v>62.642879999999998</v>
      </c>
      <c r="D59">
        <v>38.353022000000003</v>
      </c>
      <c r="E59">
        <v>6.6892139999999998</v>
      </c>
      <c r="F59">
        <v>11.819642999999999</v>
      </c>
      <c r="G59">
        <v>16.947137999999999</v>
      </c>
      <c r="H59">
        <f>90-Table9[[#This Row],[Topocentric zenith angle]]</f>
        <v>27.357120000000002</v>
      </c>
      <c r="I59">
        <f>-1*Table9[[#This Row],[Top. azimuth angle (westward from S)]]</f>
        <v>-38.353022000000003</v>
      </c>
      <c r="J59">
        <f>Table9[[#This Row],[Time (H:MM:SS)]]*(24)*(100/24)</f>
        <v>59.375000000000007</v>
      </c>
    </row>
    <row r="60" spans="1:10">
      <c r="A60" s="4">
        <v>43842</v>
      </c>
      <c r="B60" s="5">
        <v>0.60416666666666663</v>
      </c>
      <c r="C60">
        <v>64.727407999999997</v>
      </c>
      <c r="D60">
        <v>41.459124000000003</v>
      </c>
      <c r="E60">
        <v>6.6892139999999998</v>
      </c>
      <c r="F60">
        <v>11.819642999999999</v>
      </c>
      <c r="G60">
        <v>16.947137999999999</v>
      </c>
      <c r="H60">
        <f>90-Table9[[#This Row],[Topocentric zenith angle]]</f>
        <v>25.272592000000003</v>
      </c>
      <c r="I60">
        <f>-1*Table9[[#This Row],[Top. azimuth angle (westward from S)]]</f>
        <v>-41.459124000000003</v>
      </c>
      <c r="J60">
        <f>Table9[[#This Row],[Time (H:MM:SS)]]*(24)*(100/24)</f>
        <v>60.416666666666671</v>
      </c>
    </row>
    <row r="61" spans="1:10">
      <c r="A61" s="4">
        <v>43842</v>
      </c>
      <c r="B61" s="5">
        <v>0.61458333333333337</v>
      </c>
      <c r="C61">
        <v>66.940315999999996</v>
      </c>
      <c r="D61">
        <v>44.400095</v>
      </c>
      <c r="E61">
        <v>6.6892139999999998</v>
      </c>
      <c r="F61">
        <v>11.819642999999999</v>
      </c>
      <c r="G61">
        <v>16.947137999999999</v>
      </c>
      <c r="H61">
        <f>90-Table9[[#This Row],[Topocentric zenith angle]]</f>
        <v>23.059684000000004</v>
      </c>
      <c r="I61">
        <f>-1*Table9[[#This Row],[Top. azimuth angle (westward from S)]]</f>
        <v>-44.400095</v>
      </c>
      <c r="J61">
        <f>Table9[[#This Row],[Time (H:MM:SS)]]*(24)*(100/24)</f>
        <v>61.458333333333336</v>
      </c>
    </row>
    <row r="62" spans="1:10">
      <c r="A62" s="4">
        <v>43842</v>
      </c>
      <c r="B62" s="5">
        <v>0.625</v>
      </c>
      <c r="C62">
        <v>69.269093999999996</v>
      </c>
      <c r="D62">
        <v>47.184137</v>
      </c>
      <c r="E62">
        <v>6.6892139999999998</v>
      </c>
      <c r="F62">
        <v>11.819642999999999</v>
      </c>
      <c r="G62">
        <v>16.947137999999999</v>
      </c>
      <c r="H62">
        <f>90-Table9[[#This Row],[Topocentric zenith angle]]</f>
        <v>20.730906000000004</v>
      </c>
      <c r="I62">
        <f>-1*Table9[[#This Row],[Top. azimuth angle (westward from S)]]</f>
        <v>-47.184137</v>
      </c>
      <c r="J62">
        <f>Table9[[#This Row],[Time (H:MM:SS)]]*(24)*(100/24)</f>
        <v>62.500000000000007</v>
      </c>
    </row>
    <row r="63" spans="1:10">
      <c r="A63" s="4">
        <v>43842</v>
      </c>
      <c r="B63" s="5">
        <v>0.63541666666666663</v>
      </c>
      <c r="C63">
        <v>71.702226999999993</v>
      </c>
      <c r="D63">
        <v>49.820667999999998</v>
      </c>
      <c r="E63">
        <v>6.6892139999999998</v>
      </c>
      <c r="F63">
        <v>11.819642999999999</v>
      </c>
      <c r="G63">
        <v>16.947137999999999</v>
      </c>
      <c r="H63">
        <f>90-Table9[[#This Row],[Topocentric zenith angle]]</f>
        <v>18.297773000000007</v>
      </c>
      <c r="I63">
        <f>-1*Table9[[#This Row],[Top. azimuth angle (westward from S)]]</f>
        <v>-49.820667999999998</v>
      </c>
      <c r="J63">
        <f>Table9[[#This Row],[Time (H:MM:SS)]]*(24)*(100/24)</f>
        <v>63.541666666666671</v>
      </c>
    </row>
    <row r="64" spans="1:10">
      <c r="A64" s="4">
        <v>43842</v>
      </c>
      <c r="B64" s="5">
        <v>0.64583333333333337</v>
      </c>
      <c r="C64">
        <v>74.229213000000001</v>
      </c>
      <c r="D64">
        <v>52.319797999999999</v>
      </c>
      <c r="E64">
        <v>6.6892139999999998</v>
      </c>
      <c r="F64">
        <v>11.819642999999999</v>
      </c>
      <c r="G64">
        <v>16.947137999999999</v>
      </c>
      <c r="H64">
        <f>90-Table9[[#This Row],[Topocentric zenith angle]]</f>
        <v>15.770786999999999</v>
      </c>
      <c r="I64">
        <f>-1*Table9[[#This Row],[Top. azimuth angle (westward from S)]]</f>
        <v>-52.319797999999999</v>
      </c>
      <c r="J64">
        <f>Table9[[#This Row],[Time (H:MM:SS)]]*(24)*(100/24)</f>
        <v>64.583333333333343</v>
      </c>
    </row>
    <row r="65" spans="1:10">
      <c r="A65" s="4">
        <v>43842</v>
      </c>
      <c r="B65" s="5">
        <v>0.65625</v>
      </c>
      <c r="C65">
        <v>76.840535000000003</v>
      </c>
      <c r="D65">
        <v>54.691927</v>
      </c>
      <c r="E65">
        <v>6.6892139999999998</v>
      </c>
      <c r="F65">
        <v>11.819642999999999</v>
      </c>
      <c r="G65">
        <v>16.947137999999999</v>
      </c>
      <c r="H65">
        <f>90-Table9[[#This Row],[Topocentric zenith angle]]</f>
        <v>13.159464999999997</v>
      </c>
      <c r="I65">
        <f>-1*Table9[[#This Row],[Top. azimuth angle (westward from S)]]</f>
        <v>-54.691927</v>
      </c>
      <c r="J65">
        <f>Table9[[#This Row],[Time (H:MM:SS)]]*(24)*(100/24)</f>
        <v>65.625</v>
      </c>
    </row>
    <row r="66" spans="1:10">
      <c r="A66" s="4">
        <v>43842</v>
      </c>
      <c r="B66" s="5">
        <v>0.66666666666666663</v>
      </c>
      <c r="C66">
        <v>79.527608999999998</v>
      </c>
      <c r="D66">
        <v>56.94746</v>
      </c>
      <c r="E66">
        <v>6.6892139999999998</v>
      </c>
      <c r="F66">
        <v>11.819642999999999</v>
      </c>
      <c r="G66">
        <v>16.947137999999999</v>
      </c>
      <c r="H66">
        <f>90-Table9[[#This Row],[Topocentric zenith angle]]</f>
        <v>10.472391000000002</v>
      </c>
      <c r="I66">
        <f>-1*Table9[[#This Row],[Top. azimuth angle (westward from S)]]</f>
        <v>-56.94746</v>
      </c>
      <c r="J66">
        <f>Table9[[#This Row],[Time (H:MM:SS)]]*(24)*(100/24)</f>
        <v>66.666666666666671</v>
      </c>
    </row>
    <row r="67" spans="1:10">
      <c r="A67" s="4">
        <v>43842</v>
      </c>
      <c r="B67" s="5">
        <v>0.67708333333333337</v>
      </c>
      <c r="C67">
        <v>82.282719999999998</v>
      </c>
      <c r="D67">
        <v>59.096609999999998</v>
      </c>
      <c r="E67">
        <v>6.6892139999999998</v>
      </c>
      <c r="F67">
        <v>11.819642999999999</v>
      </c>
      <c r="G67">
        <v>16.947137999999999</v>
      </c>
      <c r="H67">
        <f>90-Table9[[#This Row],[Topocentric zenith angle]]</f>
        <v>7.7172800000000024</v>
      </c>
      <c r="I67">
        <f>-1*Table9[[#This Row],[Top. azimuth angle (westward from S)]]</f>
        <v>-59.096609999999998</v>
      </c>
      <c r="J67">
        <f>Table9[[#This Row],[Time (H:MM:SS)]]*(24)*(100/24)</f>
        <v>67.708333333333343</v>
      </c>
    </row>
    <row r="68" spans="1:10">
      <c r="A68" s="4">
        <v>43842</v>
      </c>
      <c r="B68" s="5">
        <v>0.6875</v>
      </c>
      <c r="C68">
        <v>85.098944000000003</v>
      </c>
      <c r="D68">
        <v>61.149279</v>
      </c>
      <c r="E68">
        <v>6.6892139999999998</v>
      </c>
      <c r="F68">
        <v>11.819642999999999</v>
      </c>
      <c r="G68">
        <v>16.947137999999999</v>
      </c>
      <c r="H68">
        <f>90-Table9[[#This Row],[Topocentric zenith angle]]</f>
        <v>4.901055999999997</v>
      </c>
      <c r="I68">
        <f>-1*Table9[[#This Row],[Top. azimuth angle (westward from S)]]</f>
        <v>-61.149279</v>
      </c>
      <c r="J68">
        <f>Table9[[#This Row],[Time (H:MM:SS)]]*(24)*(100/24)</f>
        <v>68.75</v>
      </c>
    </row>
    <row r="69" spans="1:10">
      <c r="A69" s="4">
        <v>43842</v>
      </c>
      <c r="B69" s="5">
        <v>0.69791666666666663</v>
      </c>
      <c r="C69">
        <v>87.970076000000006</v>
      </c>
      <c r="D69">
        <v>63.114994000000003</v>
      </c>
      <c r="E69">
        <v>6.6892139999999998</v>
      </c>
      <c r="F69">
        <v>11.819642999999999</v>
      </c>
      <c r="G69">
        <v>16.947137999999999</v>
      </c>
      <c r="H69">
        <f>90-Table9[[#This Row],[Topocentric zenith angle]]</f>
        <v>2.0299239999999941</v>
      </c>
      <c r="I69">
        <f>-1*Table9[[#This Row],[Top. azimuth angle (westward from S)]]</f>
        <v>-63.114994000000003</v>
      </c>
      <c r="J69">
        <f>Table9[[#This Row],[Time (H:MM:SS)]]*(24)*(100/24)</f>
        <v>69.791666666666671</v>
      </c>
    </row>
    <row r="70" spans="1:10">
      <c r="A70" s="4">
        <v>43842</v>
      </c>
      <c r="B70" s="5">
        <v>0.70833333333333337</v>
      </c>
      <c r="C70">
        <v>90.890550000000005</v>
      </c>
      <c r="D70">
        <v>65.002885000000006</v>
      </c>
      <c r="E70">
        <v>6.6892139999999998</v>
      </c>
      <c r="F70">
        <v>11.819642999999999</v>
      </c>
      <c r="G70">
        <v>16.947137999999999</v>
      </c>
      <c r="H70">
        <f>90-Table9[[#This Row],[Topocentric zenith angle]]</f>
        <v>-0.89055000000000462</v>
      </c>
      <c r="I70">
        <f>-1*Table9[[#This Row],[Top. azimuth angle (westward from S)]]</f>
        <v>-65.002885000000006</v>
      </c>
      <c r="J70">
        <f>Table9[[#This Row],[Time (H:MM:SS)]]*(24)*(100/24)</f>
        <v>70.833333333333343</v>
      </c>
    </row>
    <row r="71" spans="1:10">
      <c r="A71" s="4">
        <v>43842</v>
      </c>
      <c r="B71" s="5">
        <v>0.71875</v>
      </c>
      <c r="C71">
        <v>93.855373</v>
      </c>
      <c r="D71">
        <v>66.821701000000004</v>
      </c>
      <c r="E71">
        <v>6.6892139999999998</v>
      </c>
      <c r="F71">
        <v>11.819642999999999</v>
      </c>
      <c r="G71">
        <v>16.947137999999999</v>
      </c>
      <c r="H71">
        <f>90-Table9[[#This Row],[Topocentric zenith angle]]</f>
        <v>-3.8553730000000002</v>
      </c>
      <c r="I71">
        <f>-1*Table9[[#This Row],[Top. azimuth angle (westward from S)]]</f>
        <v>-66.821701000000004</v>
      </c>
      <c r="J71">
        <f>Table9[[#This Row],[Time (H:MM:SS)]]*(24)*(100/24)</f>
        <v>71.875</v>
      </c>
    </row>
    <row r="72" spans="1:10">
      <c r="A72" s="4">
        <v>43842</v>
      </c>
      <c r="B72" s="5">
        <v>0.72916666666666663</v>
      </c>
      <c r="C72">
        <v>96.860054000000005</v>
      </c>
      <c r="D72">
        <v>68.579853999999997</v>
      </c>
      <c r="E72">
        <v>6.6892139999999998</v>
      </c>
      <c r="F72">
        <v>11.819642999999999</v>
      </c>
      <c r="G72">
        <v>16.947137999999999</v>
      </c>
      <c r="H72">
        <f>90-Table9[[#This Row],[Topocentric zenith angle]]</f>
        <v>-6.8600540000000052</v>
      </c>
      <c r="I72">
        <f>-1*Table9[[#This Row],[Top. azimuth angle (westward from S)]]</f>
        <v>-68.579853999999997</v>
      </c>
      <c r="J72">
        <f>Table9[[#This Row],[Time (H:MM:SS)]]*(24)*(100/24)</f>
        <v>72.916666666666671</v>
      </c>
    </row>
    <row r="73" spans="1:10">
      <c r="A73" s="4">
        <v>43842</v>
      </c>
      <c r="B73" s="5">
        <v>0.73958333333333337</v>
      </c>
      <c r="C73">
        <v>99.900544999999994</v>
      </c>
      <c r="D73">
        <v>70.285473999999994</v>
      </c>
      <c r="E73">
        <v>6.6892139999999998</v>
      </c>
      <c r="F73">
        <v>11.819642999999999</v>
      </c>
      <c r="G73">
        <v>16.947137999999999</v>
      </c>
      <c r="H73">
        <f>90-Table9[[#This Row],[Topocentric zenith angle]]</f>
        <v>-9.9005449999999939</v>
      </c>
      <c r="I73">
        <f>-1*Table9[[#This Row],[Top. azimuth angle (westward from S)]]</f>
        <v>-70.285473999999994</v>
      </c>
      <c r="J73">
        <f>Table9[[#This Row],[Time (H:MM:SS)]]*(24)*(100/24)</f>
        <v>73.958333333333343</v>
      </c>
    </row>
    <row r="74" spans="1:10">
      <c r="A74" s="4">
        <v>43842</v>
      </c>
      <c r="B74" s="5">
        <v>0.75</v>
      </c>
      <c r="C74">
        <v>102.97318199999999</v>
      </c>
      <c r="D74">
        <v>71.946498000000005</v>
      </c>
      <c r="E74">
        <v>6.6892139999999998</v>
      </c>
      <c r="F74">
        <v>11.819642999999999</v>
      </c>
      <c r="G74">
        <v>16.947137999999999</v>
      </c>
      <c r="H74">
        <f>90-Table9[[#This Row],[Topocentric zenith angle]]</f>
        <v>-12.973181999999994</v>
      </c>
      <c r="I74">
        <f>-1*Table9[[#This Row],[Top. azimuth angle (westward from S)]]</f>
        <v>-71.946498000000005</v>
      </c>
      <c r="J74">
        <f>Table9[[#This Row],[Time (H:MM:SS)]]*(24)*(100/24)</f>
        <v>75</v>
      </c>
    </row>
    <row r="75" spans="1:10">
      <c r="A75" s="4">
        <v>43842</v>
      </c>
      <c r="B75" s="5">
        <v>0.76041666666666663</v>
      </c>
      <c r="C75">
        <v>106.07463300000001</v>
      </c>
      <c r="D75">
        <v>73.570762999999999</v>
      </c>
      <c r="E75">
        <v>6.6892139999999998</v>
      </c>
      <c r="F75">
        <v>11.819642999999999</v>
      </c>
      <c r="G75">
        <v>16.947137999999999</v>
      </c>
      <c r="H75">
        <f>90-Table9[[#This Row],[Topocentric zenith angle]]</f>
        <v>-16.074633000000006</v>
      </c>
      <c r="I75">
        <f>-1*Table9[[#This Row],[Top. azimuth angle (westward from S)]]</f>
        <v>-73.570762999999999</v>
      </c>
      <c r="J75">
        <f>Table9[[#This Row],[Time (H:MM:SS)]]*(24)*(100/24)</f>
        <v>76.041666666666671</v>
      </c>
    </row>
    <row r="76" spans="1:10">
      <c r="A76" s="4">
        <v>43842</v>
      </c>
      <c r="B76" s="5">
        <v>0.77083333333333337</v>
      </c>
      <c r="C76">
        <v>109.201853</v>
      </c>
      <c r="D76">
        <v>75.166129999999995</v>
      </c>
      <c r="E76">
        <v>6.6892139999999998</v>
      </c>
      <c r="F76">
        <v>11.819642999999999</v>
      </c>
      <c r="G76">
        <v>16.947137999999999</v>
      </c>
      <c r="H76">
        <f>90-Table9[[#This Row],[Topocentric zenith angle]]</f>
        <v>-19.201853</v>
      </c>
      <c r="I76">
        <f>-1*Table9[[#This Row],[Top. azimuth angle (westward from S)]]</f>
        <v>-75.166129999999995</v>
      </c>
      <c r="J76">
        <f>Table9[[#This Row],[Time (H:MM:SS)]]*(24)*(100/24)</f>
        <v>77.083333333333343</v>
      </c>
    </row>
    <row r="77" spans="1:10">
      <c r="A77" s="4">
        <v>43842</v>
      </c>
      <c r="B77" s="5">
        <v>0.78125</v>
      </c>
      <c r="C77">
        <v>112.352034</v>
      </c>
      <c r="D77">
        <v>76.740628999999998</v>
      </c>
      <c r="E77">
        <v>6.6892139999999998</v>
      </c>
      <c r="F77">
        <v>11.819642999999999</v>
      </c>
      <c r="G77">
        <v>16.947137999999999</v>
      </c>
      <c r="H77">
        <f>90-Table9[[#This Row],[Topocentric zenith angle]]</f>
        <v>-22.352034000000003</v>
      </c>
      <c r="I77">
        <f>-1*Table9[[#This Row],[Top. azimuth angle (westward from S)]]</f>
        <v>-76.740628999999998</v>
      </c>
      <c r="J77">
        <f>Table9[[#This Row],[Time (H:MM:SS)]]*(24)*(100/24)</f>
        <v>78.125</v>
      </c>
    </row>
    <row r="78" spans="1:10">
      <c r="A78" s="4">
        <v>43842</v>
      </c>
      <c r="B78" s="5">
        <v>0.79166666666666663</v>
      </c>
      <c r="C78">
        <v>115.52256300000001</v>
      </c>
      <c r="D78">
        <v>78.302637000000004</v>
      </c>
      <c r="E78">
        <v>6.6892139999999998</v>
      </c>
      <c r="F78">
        <v>11.819642999999999</v>
      </c>
      <c r="G78">
        <v>16.947137999999999</v>
      </c>
      <c r="H78">
        <f>90-Table9[[#This Row],[Topocentric zenith angle]]</f>
        <v>-25.522563000000005</v>
      </c>
      <c r="I78">
        <f>-1*Table9[[#This Row],[Top. azimuth angle (westward from S)]]</f>
        <v>-78.302637000000004</v>
      </c>
      <c r="J78">
        <f>Table9[[#This Row],[Time (H:MM:SS)]]*(24)*(100/24)</f>
        <v>79.166666666666671</v>
      </c>
    </row>
    <row r="79" spans="1:10">
      <c r="A79" s="4">
        <v>43842</v>
      </c>
      <c r="B79" s="5">
        <v>0.80208333333333337</v>
      </c>
      <c r="C79">
        <v>118.710983</v>
      </c>
      <c r="D79">
        <v>79.861096000000003</v>
      </c>
      <c r="E79">
        <v>6.6892139999999998</v>
      </c>
      <c r="F79">
        <v>11.819642999999999</v>
      </c>
      <c r="G79">
        <v>16.947137999999999</v>
      </c>
      <c r="H79">
        <f>90-Table9[[#This Row],[Topocentric zenith angle]]</f>
        <v>-28.710982999999999</v>
      </c>
      <c r="I79">
        <f>-1*Table9[[#This Row],[Top. azimuth angle (westward from S)]]</f>
        <v>-79.861096000000003</v>
      </c>
      <c r="J79">
        <f>Table9[[#This Row],[Time (H:MM:SS)]]*(24)*(100/24)</f>
        <v>80.208333333333343</v>
      </c>
    </row>
    <row r="80" spans="1:10">
      <c r="A80" s="4">
        <v>43842</v>
      </c>
      <c r="B80" s="5">
        <v>0.8125</v>
      </c>
      <c r="C80">
        <v>121.91494400000001</v>
      </c>
      <c r="D80">
        <v>81.425802000000004</v>
      </c>
      <c r="E80">
        <v>6.6892139999999998</v>
      </c>
      <c r="F80">
        <v>11.819642999999999</v>
      </c>
      <c r="G80">
        <v>16.947137999999999</v>
      </c>
      <c r="H80">
        <f>90-Table9[[#This Row],[Topocentric zenith angle]]</f>
        <v>-31.914944000000006</v>
      </c>
      <c r="I80">
        <f>-1*Table9[[#This Row],[Top. azimuth angle (westward from S)]]</f>
        <v>-81.425802000000004</v>
      </c>
      <c r="J80">
        <f>Table9[[#This Row],[Time (H:MM:SS)]]*(24)*(100/24)</f>
        <v>81.25</v>
      </c>
    </row>
    <row r="81" spans="1:10">
      <c r="A81" s="4">
        <v>43842</v>
      </c>
      <c r="B81" s="5">
        <v>0.82291666666666663</v>
      </c>
      <c r="C81">
        <v>125.132161</v>
      </c>
      <c r="D81">
        <v>83.007767000000001</v>
      </c>
      <c r="E81">
        <v>6.6892139999999998</v>
      </c>
      <c r="F81">
        <v>11.819642999999999</v>
      </c>
      <c r="G81">
        <v>16.947137999999999</v>
      </c>
      <c r="H81">
        <f>90-Table9[[#This Row],[Topocentric zenith angle]]</f>
        <v>-35.132160999999996</v>
      </c>
      <c r="I81">
        <f>-1*Table9[[#This Row],[Top. azimuth angle (westward from S)]]</f>
        <v>-83.007767000000001</v>
      </c>
      <c r="J81">
        <f>Table9[[#This Row],[Time (H:MM:SS)]]*(24)*(100/24)</f>
        <v>82.291666666666671</v>
      </c>
    </row>
    <row r="82" spans="1:10">
      <c r="A82" s="4">
        <v>43842</v>
      </c>
      <c r="B82" s="5">
        <v>0.83333333333333337</v>
      </c>
      <c r="C82">
        <v>128.360353</v>
      </c>
      <c r="D82">
        <v>84.619720000000001</v>
      </c>
      <c r="E82">
        <v>6.6892139999999998</v>
      </c>
      <c r="F82">
        <v>11.819642999999999</v>
      </c>
      <c r="G82">
        <v>16.947137999999999</v>
      </c>
      <c r="H82">
        <f>90-Table9[[#This Row],[Topocentric zenith angle]]</f>
        <v>-38.360353000000003</v>
      </c>
      <c r="I82">
        <f>-1*Table9[[#This Row],[Top. azimuth angle (westward from S)]]</f>
        <v>-84.619720000000001</v>
      </c>
      <c r="J82">
        <f>Table9[[#This Row],[Time (H:MM:SS)]]*(24)*(100/24)</f>
        <v>83.333333333333343</v>
      </c>
    </row>
    <row r="83" spans="1:10">
      <c r="A83" s="4">
        <v>43842</v>
      </c>
      <c r="B83" s="5">
        <v>0.84375</v>
      </c>
      <c r="C83">
        <v>131.59718799999999</v>
      </c>
      <c r="D83">
        <v>86.276780000000002</v>
      </c>
      <c r="E83">
        <v>6.6892139999999998</v>
      </c>
      <c r="F83">
        <v>11.819642999999999</v>
      </c>
      <c r="G83">
        <v>16.947137999999999</v>
      </c>
      <c r="H83">
        <f>90-Table9[[#This Row],[Topocentric zenith angle]]</f>
        <v>-41.597187999999989</v>
      </c>
      <c r="I83">
        <f>-1*Table9[[#This Row],[Top. azimuth angle (westward from S)]]</f>
        <v>-86.276780000000002</v>
      </c>
      <c r="J83">
        <f>Table9[[#This Row],[Time (H:MM:SS)]]*(24)*(100/24)</f>
        <v>84.375</v>
      </c>
    </row>
    <row r="84" spans="1:10">
      <c r="A84" s="4">
        <v>43842</v>
      </c>
      <c r="B84" s="5">
        <v>0.85416666666666663</v>
      </c>
      <c r="C84">
        <v>134.840191</v>
      </c>
      <c r="D84">
        <v>87.997407999999993</v>
      </c>
      <c r="E84">
        <v>6.6892139999999998</v>
      </c>
      <c r="F84">
        <v>11.819642999999999</v>
      </c>
      <c r="G84">
        <v>16.947137999999999</v>
      </c>
      <c r="H84">
        <f>90-Table9[[#This Row],[Topocentric zenith angle]]</f>
        <v>-44.840191000000004</v>
      </c>
      <c r="I84">
        <f>-1*Table9[[#This Row],[Top. azimuth angle (westward from S)]]</f>
        <v>-87.997407999999993</v>
      </c>
      <c r="J84">
        <f>Table9[[#This Row],[Time (H:MM:SS)]]*(24)*(100/24)</f>
        <v>85.416666666666671</v>
      </c>
    </row>
    <row r="85" spans="1:10">
      <c r="A85" s="4">
        <v>43842</v>
      </c>
      <c r="B85" s="5">
        <v>0.86458333333333337</v>
      </c>
      <c r="C85">
        <v>138.086634</v>
      </c>
      <c r="D85">
        <v>89.804783</v>
      </c>
      <c r="E85">
        <v>6.6892139999999998</v>
      </c>
      <c r="F85">
        <v>11.819642999999999</v>
      </c>
      <c r="G85">
        <v>16.947137999999999</v>
      </c>
      <c r="H85">
        <f>90-Table9[[#This Row],[Topocentric zenith angle]]</f>
        <v>-48.086634000000004</v>
      </c>
      <c r="I85">
        <f>-1*Table9[[#This Row],[Top. azimuth angle (westward from S)]]</f>
        <v>-89.804783</v>
      </c>
      <c r="J85">
        <f>Table9[[#This Row],[Time (H:MM:SS)]]*(24)*(100/24)</f>
        <v>86.458333333333343</v>
      </c>
    </row>
    <row r="86" spans="1:10">
      <c r="A86" s="4">
        <v>43842</v>
      </c>
      <c r="B86" s="5">
        <v>0.875</v>
      </c>
      <c r="C86">
        <v>141.33337599999999</v>
      </c>
      <c r="D86">
        <v>91.728825999999998</v>
      </c>
      <c r="E86">
        <v>6.6892139999999998</v>
      </c>
      <c r="F86">
        <v>11.819642999999999</v>
      </c>
      <c r="G86">
        <v>16.947137999999999</v>
      </c>
      <c r="H86">
        <f>90-Table9[[#This Row],[Topocentric zenith angle]]</f>
        <v>-51.333375999999987</v>
      </c>
      <c r="I86">
        <f>-1*Table9[[#This Row],[Top. azimuth angle (westward from S)]]</f>
        <v>-91.728825999999998</v>
      </c>
      <c r="J86">
        <f>Table9[[#This Row],[Time (H:MM:SS)]]*(24)*(100/24)</f>
        <v>87.5</v>
      </c>
    </row>
    <row r="87" spans="1:10">
      <c r="A87" s="4">
        <v>43842</v>
      </c>
      <c r="B87" s="5">
        <v>0.88541666666666663</v>
      </c>
      <c r="C87">
        <v>144.57662400000001</v>
      </c>
      <c r="D87">
        <v>93.809291999999999</v>
      </c>
      <c r="E87">
        <v>6.6892139999999998</v>
      </c>
      <c r="F87">
        <v>11.819642999999999</v>
      </c>
      <c r="G87">
        <v>16.947137999999999</v>
      </c>
      <c r="H87">
        <f>90-Table9[[#This Row],[Topocentric zenith angle]]</f>
        <v>-54.57662400000001</v>
      </c>
      <c r="I87">
        <f>-1*Table9[[#This Row],[Top. azimuth angle (westward from S)]]</f>
        <v>-93.809291999999999</v>
      </c>
      <c r="J87">
        <f>Table9[[#This Row],[Time (H:MM:SS)]]*(24)*(100/24)</f>
        <v>88.541666666666671</v>
      </c>
    </row>
    <row r="88" spans="1:10">
      <c r="A88" s="4">
        <v>43842</v>
      </c>
      <c r="B88" s="5">
        <v>0.89583333333333337</v>
      </c>
      <c r="C88">
        <v>147.811556</v>
      </c>
      <c r="D88">
        <v>96.100603000000007</v>
      </c>
      <c r="E88">
        <v>6.6892139999999998</v>
      </c>
      <c r="F88">
        <v>11.819642999999999</v>
      </c>
      <c r="G88">
        <v>16.947137999999999</v>
      </c>
      <c r="H88">
        <f>90-Table9[[#This Row],[Topocentric zenith angle]]</f>
        <v>-57.811555999999996</v>
      </c>
      <c r="I88">
        <f>-1*Table9[[#This Row],[Top. azimuth angle (westward from S)]]</f>
        <v>-96.100603000000007</v>
      </c>
      <c r="J88">
        <f>Table9[[#This Row],[Time (H:MM:SS)]]*(24)*(100/24)</f>
        <v>89.583333333333343</v>
      </c>
    </row>
    <row r="89" spans="1:10">
      <c r="A89" s="4">
        <v>43842</v>
      </c>
      <c r="B89" s="5">
        <v>0.90625</v>
      </c>
      <c r="C89">
        <v>151.031711</v>
      </c>
      <c r="D89">
        <v>98.679687000000001</v>
      </c>
      <c r="E89">
        <v>6.6892139999999998</v>
      </c>
      <c r="F89">
        <v>11.819642999999999</v>
      </c>
      <c r="G89">
        <v>16.947137999999999</v>
      </c>
      <c r="H89">
        <f>90-Table9[[#This Row],[Topocentric zenith angle]]</f>
        <v>-61.031711000000001</v>
      </c>
      <c r="I89">
        <f>-1*Table9[[#This Row],[Top. azimuth angle (westward from S)]]</f>
        <v>-98.679687000000001</v>
      </c>
      <c r="J89">
        <f>Table9[[#This Row],[Time (H:MM:SS)]]*(24)*(100/24)</f>
        <v>90.625</v>
      </c>
    </row>
    <row r="90" spans="1:10">
      <c r="A90" s="4">
        <v>43842</v>
      </c>
      <c r="B90" s="5">
        <v>0.91666666666666663</v>
      </c>
      <c r="C90">
        <v>154.22795300000001</v>
      </c>
      <c r="D90">
        <v>101.65913399999999</v>
      </c>
      <c r="E90">
        <v>6.6892139999999998</v>
      </c>
      <c r="F90">
        <v>11.819642999999999</v>
      </c>
      <c r="G90">
        <v>16.947137999999999</v>
      </c>
      <c r="H90">
        <f>90-Table9[[#This Row],[Topocentric zenith angle]]</f>
        <v>-64.227953000000014</v>
      </c>
      <c r="I90">
        <f>-1*Table9[[#This Row],[Top. azimuth angle (westward from S)]]</f>
        <v>-101.65913399999999</v>
      </c>
      <c r="J90">
        <f>Table9[[#This Row],[Time (H:MM:SS)]]*(24)*(100/24)</f>
        <v>91.666666666666671</v>
      </c>
    </row>
    <row r="91" spans="1:10">
      <c r="A91" s="4">
        <v>43842</v>
      </c>
      <c r="B91" s="5">
        <v>0.92708333333333337</v>
      </c>
      <c r="C91">
        <v>157.38660100000001</v>
      </c>
      <c r="D91">
        <v>105.21012500000001</v>
      </c>
      <c r="E91">
        <v>6.6892139999999998</v>
      </c>
      <c r="F91">
        <v>11.819642999999999</v>
      </c>
      <c r="G91">
        <v>16.947137999999999</v>
      </c>
      <c r="H91">
        <f>90-Table9[[#This Row],[Topocentric zenith angle]]</f>
        <v>-67.386601000000013</v>
      </c>
      <c r="I91">
        <f>-1*Table9[[#This Row],[Top. azimuth angle (westward from S)]]</f>
        <v>-105.21012500000001</v>
      </c>
      <c r="J91">
        <f>Table9[[#This Row],[Time (H:MM:SS)]]*(24)*(100/24)</f>
        <v>92.708333333333343</v>
      </c>
    </row>
    <row r="92" spans="1:10">
      <c r="A92" s="4">
        <v>43842</v>
      </c>
      <c r="B92" s="5">
        <v>0.9375</v>
      </c>
      <c r="C92">
        <v>160.48590200000001</v>
      </c>
      <c r="D92">
        <v>109.603863</v>
      </c>
      <c r="E92">
        <v>6.6892139999999998</v>
      </c>
      <c r="F92">
        <v>11.819642999999999</v>
      </c>
      <c r="G92">
        <v>16.947137999999999</v>
      </c>
      <c r="H92">
        <f>90-Table9[[#This Row],[Topocentric zenith angle]]</f>
        <v>-70.48590200000001</v>
      </c>
      <c r="I92">
        <f>-1*Table9[[#This Row],[Top. azimuth angle (westward from S)]]</f>
        <v>-109.603863</v>
      </c>
      <c r="J92">
        <f>Table9[[#This Row],[Time (H:MM:SS)]]*(24)*(100/24)</f>
        <v>93.75</v>
      </c>
    </row>
    <row r="93" spans="1:10">
      <c r="A93" s="4">
        <v>43842</v>
      </c>
      <c r="B93" s="5">
        <v>0.94791666666666663</v>
      </c>
      <c r="C93">
        <v>163.48895200000001</v>
      </c>
      <c r="D93">
        <v>115.288366</v>
      </c>
      <c r="E93">
        <v>6.6892139999999998</v>
      </c>
      <c r="F93">
        <v>11.819642999999999</v>
      </c>
      <c r="G93">
        <v>16.947137999999999</v>
      </c>
      <c r="H93">
        <f>90-Table9[[#This Row],[Topocentric zenith angle]]</f>
        <v>-73.488952000000012</v>
      </c>
      <c r="I93">
        <f>-1*Table9[[#This Row],[Top. azimuth angle (westward from S)]]</f>
        <v>-115.288366</v>
      </c>
      <c r="J93">
        <f>Table9[[#This Row],[Time (H:MM:SS)]]*(24)*(100/24)</f>
        <v>94.791666666666671</v>
      </c>
    </row>
    <row r="94" spans="1:10">
      <c r="A94" s="4">
        <v>43842</v>
      </c>
      <c r="B94" s="5">
        <v>0.95833333333333337</v>
      </c>
      <c r="C94">
        <v>166.32878500000001</v>
      </c>
      <c r="D94">
        <v>123.028547</v>
      </c>
      <c r="E94">
        <v>6.6892139999999998</v>
      </c>
      <c r="F94">
        <v>11.819642999999999</v>
      </c>
      <c r="G94">
        <v>16.947137999999999</v>
      </c>
      <c r="H94">
        <f>90-Table9[[#This Row],[Topocentric zenith angle]]</f>
        <v>-76.328785000000011</v>
      </c>
      <c r="I94">
        <f>-1*Table9[[#This Row],[Top. azimuth angle (westward from S)]]</f>
        <v>-123.028547</v>
      </c>
      <c r="J94">
        <f>Table9[[#This Row],[Time (H:MM:SS)]]*(24)*(100/24)</f>
        <v>95.833333333333343</v>
      </c>
    </row>
    <row r="95" spans="1:10">
      <c r="A95" s="4">
        <v>43842</v>
      </c>
      <c r="B95" s="5">
        <v>0.96875</v>
      </c>
      <c r="C95">
        <v>168.87641400000001</v>
      </c>
      <c r="D95">
        <v>134.11949999999999</v>
      </c>
      <c r="E95">
        <v>6.6892139999999998</v>
      </c>
      <c r="F95">
        <v>11.819642999999999</v>
      </c>
      <c r="G95">
        <v>16.947137999999999</v>
      </c>
      <c r="H95">
        <f>90-Table9[[#This Row],[Topocentric zenith angle]]</f>
        <v>-78.876414000000011</v>
      </c>
      <c r="I95">
        <f>-1*Table9[[#This Row],[Top. azimuth angle (westward from S)]]</f>
        <v>-134.11949999999999</v>
      </c>
      <c r="J95">
        <f>Table9[[#This Row],[Time (H:MM:SS)]]*(24)*(100/24)</f>
        <v>96.875</v>
      </c>
    </row>
    <row r="96" spans="1:10">
      <c r="A96" s="4">
        <v>43842</v>
      </c>
      <c r="B96" s="5">
        <v>0.97916666666666663</v>
      </c>
      <c r="C96">
        <v>170.880627</v>
      </c>
      <c r="D96">
        <v>150.41410099999999</v>
      </c>
      <c r="E96">
        <v>6.6892139999999998</v>
      </c>
      <c r="F96">
        <v>11.819642999999999</v>
      </c>
      <c r="G96">
        <v>16.947137999999999</v>
      </c>
      <c r="H96">
        <f>90-Table9[[#This Row],[Topocentric zenith angle]]</f>
        <v>-80.880627000000004</v>
      </c>
      <c r="I96">
        <f>-1*Table9[[#This Row],[Top. azimuth angle (westward from S)]]</f>
        <v>-150.41410099999999</v>
      </c>
      <c r="J96">
        <f>Table9[[#This Row],[Time (H:MM:SS)]]*(24)*(100/24)</f>
        <v>97.916666666666671</v>
      </c>
    </row>
    <row r="97" spans="1:10">
      <c r="A97" s="4">
        <v>43842</v>
      </c>
      <c r="B97" s="5">
        <v>0.98958333333333337</v>
      </c>
      <c r="C97">
        <v>171.92402000000001</v>
      </c>
      <c r="D97">
        <v>172.77404200000001</v>
      </c>
      <c r="E97">
        <v>6.6892139999999998</v>
      </c>
      <c r="F97">
        <v>11.819642999999999</v>
      </c>
      <c r="G97">
        <v>16.947137999999999</v>
      </c>
      <c r="H97">
        <f>90-Table9[[#This Row],[Topocentric zenith angle]]</f>
        <v>-81.924020000000013</v>
      </c>
      <c r="I97">
        <f>-1*Table9[[#This Row],[Top. azimuth angle (westward from S)]]</f>
        <v>-172.77404200000001</v>
      </c>
      <c r="J97">
        <f>Table9[[#This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0C3D-2D3A-4F53-BCA9-6BA6FFC5A593}">
  <dimension ref="A1:J97"/>
  <sheetViews>
    <sheetView workbookViewId="0">
      <selection activeCell="L7" sqref="L7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43831</v>
      </c>
      <c r="B2" s="5">
        <v>0</v>
      </c>
      <c r="C2">
        <v>156.92993100000001</v>
      </c>
      <c r="D2">
        <v>1.8091429999999999</v>
      </c>
      <c r="E2">
        <v>6.0340360000000004</v>
      </c>
      <c r="F2">
        <v>12.055339</v>
      </c>
      <c r="G2">
        <v>18.076632</v>
      </c>
      <c r="H2">
        <f>90-Table10[[#This Row],[Topocentric zenith angle]]</f>
        <v>-66.92993100000001</v>
      </c>
      <c r="I2">
        <f>-1*Table10[[#This Row],[Top. azimuth angle (westward from S)]]</f>
        <v>-1.8091429999999999</v>
      </c>
      <c r="J2">
        <f>Table1[[#This Row],[Time (H:MM:SS)]]*(24)*(100/24)</f>
        <v>0</v>
      </c>
    </row>
    <row r="3" spans="1:10">
      <c r="A3" s="4">
        <v>43831</v>
      </c>
      <c r="B3" s="5">
        <v>1.0416666666666666E-2</v>
      </c>
      <c r="C3">
        <v>156.76175900000001</v>
      </c>
      <c r="D3">
        <v>353.04075599999999</v>
      </c>
      <c r="E3">
        <v>6.0340360000000004</v>
      </c>
      <c r="F3">
        <v>12.055339</v>
      </c>
      <c r="G3">
        <v>18.076632</v>
      </c>
      <c r="H3">
        <f>90-Table10[[#This Row],[Topocentric zenith angle]]</f>
        <v>-66.761759000000012</v>
      </c>
      <c r="I3">
        <f>360-Table10[[#This Row],[Top. azimuth angle (westward from S)]]</f>
        <v>6.9592440000000124</v>
      </c>
      <c r="J3">
        <f>Table1[[#This Row],[Time (H:MM:SS)]]*(24)*(100/24)</f>
        <v>1.0416666666666667</v>
      </c>
    </row>
    <row r="4" spans="1:10">
      <c r="A4" s="4">
        <v>43831</v>
      </c>
      <c r="B4" s="5">
        <v>2.0833333333333332E-2</v>
      </c>
      <c r="C4">
        <v>156.033941</v>
      </c>
      <c r="D4">
        <v>344.61306000000002</v>
      </c>
      <c r="E4">
        <v>6.0340360000000004</v>
      </c>
      <c r="F4">
        <v>12.055339</v>
      </c>
      <c r="G4">
        <v>18.076632</v>
      </c>
      <c r="H4">
        <f>90-Table10[[#This Row],[Topocentric zenith angle]]</f>
        <v>-66.033940999999999</v>
      </c>
      <c r="I4">
        <f>360-Table10[[#This Row],[Top. azimuth angle (westward from S)]]</f>
        <v>15.386939999999981</v>
      </c>
      <c r="J4">
        <f>Table1[[#This Row],[Time (H:MM:SS)]]*(24)*(100/24)</f>
        <v>2.0833333333333335</v>
      </c>
    </row>
    <row r="5" spans="1:10">
      <c r="A5" s="4">
        <v>43831</v>
      </c>
      <c r="B5" s="5">
        <v>3.125E-2</v>
      </c>
      <c r="C5">
        <v>154.79503500000001</v>
      </c>
      <c r="D5">
        <v>336.86913900000002</v>
      </c>
      <c r="E5">
        <v>6.0340360000000004</v>
      </c>
      <c r="F5">
        <v>12.055339</v>
      </c>
      <c r="G5">
        <v>18.076632</v>
      </c>
      <c r="H5">
        <f>90-Table10[[#This Row],[Topocentric zenith angle]]</f>
        <v>-64.795035000000013</v>
      </c>
      <c r="I5">
        <f>360-Table10[[#This Row],[Top. azimuth angle (westward from S)]]</f>
        <v>23.130860999999982</v>
      </c>
      <c r="J5">
        <f>Table1[[#This Row],[Time (H:MM:SS)]]*(24)*(100/24)</f>
        <v>3.125</v>
      </c>
    </row>
    <row r="6" spans="1:10">
      <c r="A6" s="4">
        <v>43831</v>
      </c>
      <c r="B6" s="5">
        <v>4.1666666666666664E-2</v>
      </c>
      <c r="C6">
        <v>153.115816</v>
      </c>
      <c r="D6">
        <v>330.00091900000001</v>
      </c>
      <c r="E6">
        <v>6.0340360000000004</v>
      </c>
      <c r="F6">
        <v>12.055339</v>
      </c>
      <c r="G6">
        <v>18.076632</v>
      </c>
      <c r="H6">
        <f>90-Table10[[#This Row],[Topocentric zenith angle]]</f>
        <v>-63.115815999999995</v>
      </c>
      <c r="I6">
        <f>360-Table10[[#This Row],[Top. azimuth angle (westward from S)]]</f>
        <v>29.99908099999999</v>
      </c>
      <c r="J6">
        <f>Table1[[#This Row],[Time (H:MM:SS)]]*(24)*(100/24)</f>
        <v>4.166666666666667</v>
      </c>
    </row>
    <row r="7" spans="1:10">
      <c r="A7" s="4">
        <v>43831</v>
      </c>
      <c r="B7" s="5">
        <v>5.2083333333333336E-2</v>
      </c>
      <c r="C7">
        <v>151.073148</v>
      </c>
      <c r="D7">
        <v>324.056917</v>
      </c>
      <c r="E7">
        <v>6.0340360000000004</v>
      </c>
      <c r="F7">
        <v>12.055339</v>
      </c>
      <c r="G7">
        <v>18.076632</v>
      </c>
      <c r="H7">
        <f>90-Table10[[#This Row],[Topocentric zenith angle]]</f>
        <v>-61.073148000000003</v>
      </c>
      <c r="I7">
        <f>360-Table10[[#This Row],[Top. azimuth angle (westward from S)]]</f>
        <v>35.943083000000001</v>
      </c>
      <c r="J7">
        <f>Table1[[#This Row],[Time (H:MM:SS)]]*(24)*(100/24)</f>
        <v>5.2083333333333339</v>
      </c>
    </row>
    <row r="8" spans="1:10">
      <c r="A8" s="4">
        <v>43831</v>
      </c>
      <c r="B8" s="5">
        <v>6.25E-2</v>
      </c>
      <c r="C8">
        <v>148.73854600000001</v>
      </c>
      <c r="D8">
        <v>318.98874699999999</v>
      </c>
      <c r="E8">
        <v>6.0340360000000004</v>
      </c>
      <c r="F8">
        <v>12.055339</v>
      </c>
      <c r="G8">
        <v>18.076632</v>
      </c>
      <c r="H8">
        <f>90-Table10[[#This Row],[Topocentric zenith angle]]</f>
        <v>-58.738546000000014</v>
      </c>
      <c r="I8">
        <f>360-Table10[[#This Row],[Top. azimuth angle (westward from S)]]</f>
        <v>41.011253000000011</v>
      </c>
      <c r="J8">
        <f>Table1[[#This Row],[Time (H:MM:SS)]]*(24)*(100/24)</f>
        <v>6.25</v>
      </c>
    </row>
    <row r="9" spans="1:10">
      <c r="A9" s="4">
        <v>43831</v>
      </c>
      <c r="B9" s="5">
        <v>7.2916666666666671E-2</v>
      </c>
      <c r="C9">
        <v>146.172808</v>
      </c>
      <c r="D9">
        <v>314.70000399999998</v>
      </c>
      <c r="E9">
        <v>6.0340360000000004</v>
      </c>
      <c r="F9">
        <v>12.055339</v>
      </c>
      <c r="G9">
        <v>18.076632</v>
      </c>
      <c r="H9">
        <f>90-Table10[[#This Row],[Topocentric zenith angle]]</f>
        <v>-56.172808000000003</v>
      </c>
      <c r="I9">
        <f>360-Table10[[#This Row],[Top. azimuth angle (westward from S)]]</f>
        <v>45.299996000000021</v>
      </c>
      <c r="J9">
        <f>Table1[[#This Row],[Time (H:MM:SS)]]*(24)*(100/24)</f>
        <v>7.291666666666667</v>
      </c>
    </row>
    <row r="10" spans="1:10">
      <c r="A10" s="4">
        <v>43831</v>
      </c>
      <c r="B10" s="5">
        <v>8.3333333333333329E-2</v>
      </c>
      <c r="C10">
        <v>143.42500699999999</v>
      </c>
      <c r="D10">
        <v>311.08051</v>
      </c>
      <c r="E10">
        <v>6.0340360000000004</v>
      </c>
      <c r="F10">
        <v>12.055339</v>
      </c>
      <c r="G10">
        <v>18.076632</v>
      </c>
      <c r="H10">
        <f>90-Table10[[#This Row],[Topocentric zenith angle]]</f>
        <v>-53.425006999999994</v>
      </c>
      <c r="I10">
        <f>360-Table10[[#This Row],[Top. azimuth angle (westward from S)]]</f>
        <v>48.919489999999996</v>
      </c>
      <c r="J10">
        <f>Table1[[#This Row],[Time (H:MM:SS)]]*(24)*(100/24)</f>
        <v>8.3333333333333339</v>
      </c>
    </row>
    <row r="11" spans="1:10">
      <c r="A11" s="4">
        <v>43831</v>
      </c>
      <c r="B11" s="5">
        <v>9.375E-2</v>
      </c>
      <c r="C11">
        <v>140.53366</v>
      </c>
      <c r="D11">
        <v>308.024969</v>
      </c>
      <c r="E11">
        <v>6.0340360000000004</v>
      </c>
      <c r="F11">
        <v>12.055339</v>
      </c>
      <c r="G11">
        <v>18.076632</v>
      </c>
      <c r="H11">
        <f>90-Table10[[#This Row],[Topocentric zenith angle]]</f>
        <v>-50.533659999999998</v>
      </c>
      <c r="I11">
        <f>360-Table10[[#This Row],[Top. azimuth angle (westward from S)]]</f>
        <v>51.975031000000001</v>
      </c>
      <c r="J11">
        <f>Table1[[#This Row],[Time (H:MM:SS)]]*(24)*(100/24)</f>
        <v>9.375</v>
      </c>
    </row>
    <row r="12" spans="1:10">
      <c r="A12" s="4">
        <v>43831</v>
      </c>
      <c r="B12" s="5">
        <v>0.10416666666666667</v>
      </c>
      <c r="C12">
        <v>137.52863099999999</v>
      </c>
      <c r="D12">
        <v>305.440855</v>
      </c>
      <c r="E12">
        <v>6.0340360000000004</v>
      </c>
      <c r="F12">
        <v>12.055339</v>
      </c>
      <c r="G12">
        <v>18.076632</v>
      </c>
      <c r="H12">
        <f>90-Table10[[#This Row],[Topocentric zenith angle]]</f>
        <v>-47.52863099999999</v>
      </c>
      <c r="I12">
        <f>360-Table10[[#This Row],[Top. azimuth angle (westward from S)]]</f>
        <v>54.559145000000001</v>
      </c>
      <c r="J12">
        <f>Table1[[#This Row],[Time (H:MM:SS)]]*(24)*(100/24)</f>
        <v>10.416666666666668</v>
      </c>
    </row>
    <row r="13" spans="1:10">
      <c r="A13" s="4">
        <v>43831</v>
      </c>
      <c r="B13" s="5">
        <v>0.11458333333333333</v>
      </c>
      <c r="C13">
        <v>134.43300400000001</v>
      </c>
      <c r="D13">
        <v>303.25036299999999</v>
      </c>
      <c r="E13">
        <v>6.0340360000000004</v>
      </c>
      <c r="F13">
        <v>12.055339</v>
      </c>
      <c r="G13">
        <v>18.076632</v>
      </c>
      <c r="H13">
        <f>90-Table10[[#This Row],[Topocentric zenith angle]]</f>
        <v>-44.433004000000011</v>
      </c>
      <c r="I13">
        <f>360-Table10[[#This Row],[Top. azimuth angle (westward from S)]]</f>
        <v>56.749637000000007</v>
      </c>
      <c r="J13">
        <f>Table1[[#This Row],[Time (H:MM:SS)]]*(24)*(100/24)</f>
        <v>11.458333333333334</v>
      </c>
    </row>
    <row r="14" spans="1:10">
      <c r="A14" s="4">
        <v>43831</v>
      </c>
      <c r="B14" s="5">
        <v>0.125</v>
      </c>
      <c r="C14">
        <v>131.264691</v>
      </c>
      <c r="D14">
        <v>301.38958000000002</v>
      </c>
      <c r="E14">
        <v>6.0340360000000004</v>
      </c>
      <c r="F14">
        <v>12.055339</v>
      </c>
      <c r="G14">
        <v>18.076632</v>
      </c>
      <c r="H14">
        <f>90-Table10[[#This Row],[Topocentric zenith angle]]</f>
        <v>-41.264690999999999</v>
      </c>
      <c r="I14">
        <f>360-Table10[[#This Row],[Top. azimuth angle (westward from S)]]</f>
        <v>58.610419999999976</v>
      </c>
      <c r="J14">
        <f>Table1[[#This Row],[Time (H:MM:SS)]]*(24)*(100/24)</f>
        <v>12.5</v>
      </c>
    </row>
    <row r="15" spans="1:10">
      <c r="A15" s="4">
        <v>43831</v>
      </c>
      <c r="B15" s="5">
        <v>0.13541666666666666</v>
      </c>
      <c r="C15">
        <v>128.03768199999999</v>
      </c>
      <c r="D15">
        <v>299.80664400000001</v>
      </c>
      <c r="E15">
        <v>6.0340360000000004</v>
      </c>
      <c r="F15">
        <v>12.055339</v>
      </c>
      <c r="G15">
        <v>18.076632</v>
      </c>
      <c r="H15">
        <f>90-Table10[[#This Row],[Topocentric zenith angle]]</f>
        <v>-38.03768199999999</v>
      </c>
      <c r="I15">
        <f>360-Table10[[#This Row],[Top. azimuth angle (westward from S)]]</f>
        <v>60.193355999999994</v>
      </c>
      <c r="J15">
        <f>Table1[[#This Row],[Time (H:MM:SS)]]*(24)*(100/24)</f>
        <v>13.541666666666668</v>
      </c>
    </row>
    <row r="16" spans="1:10">
      <c r="A16" s="4">
        <v>43831</v>
      </c>
      <c r="B16" s="5">
        <v>0.14583333333333334</v>
      </c>
      <c r="C16">
        <v>124.76301100000001</v>
      </c>
      <c r="D16">
        <v>298.45971500000002</v>
      </c>
      <c r="E16">
        <v>6.0340360000000004</v>
      </c>
      <c r="F16">
        <v>12.055339</v>
      </c>
      <c r="G16">
        <v>18.076632</v>
      </c>
      <c r="H16">
        <f>90-Table10[[#This Row],[Topocentric zenith angle]]</f>
        <v>-34.763011000000006</v>
      </c>
      <c r="I16">
        <f>360-Table10[[#This Row],[Top. azimuth angle (westward from S)]]</f>
        <v>61.540284999999983</v>
      </c>
      <c r="J16">
        <f>Table1[[#This Row],[Time (H:MM:SS)]]*(24)*(100/24)</f>
        <v>14.583333333333334</v>
      </c>
    </row>
    <row r="17" spans="1:10">
      <c r="A17" s="4">
        <v>43831</v>
      </c>
      <c r="B17" s="5">
        <v>0.15625</v>
      </c>
      <c r="C17">
        <v>121.44947999999999</v>
      </c>
      <c r="D17">
        <v>297.31513100000001</v>
      </c>
      <c r="E17">
        <v>6.0340360000000004</v>
      </c>
      <c r="F17">
        <v>12.055339</v>
      </c>
      <c r="G17">
        <v>18.076632</v>
      </c>
      <c r="H17">
        <f>90-Table10[[#This Row],[Topocentric zenith angle]]</f>
        <v>-31.449479999999994</v>
      </c>
      <c r="I17">
        <f>360-Table10[[#This Row],[Top. azimuth angle (westward from S)]]</f>
        <v>62.684868999999992</v>
      </c>
      <c r="J17">
        <f>Table1[[#This Row],[Time (H:MM:SS)]]*(24)*(100/24)</f>
        <v>15.625000000000002</v>
      </c>
    </row>
    <row r="18" spans="1:10">
      <c r="A18" s="4">
        <v>43831</v>
      </c>
      <c r="B18" s="5">
        <v>0.16666666666666666</v>
      </c>
      <c r="C18">
        <v>118.104196</v>
      </c>
      <c r="D18">
        <v>296.34583600000002</v>
      </c>
      <c r="E18">
        <v>6.0340360000000004</v>
      </c>
      <c r="F18">
        <v>12.055339</v>
      </c>
      <c r="G18">
        <v>18.076632</v>
      </c>
      <c r="H18">
        <f>90-Table10[[#This Row],[Topocentric zenith angle]]</f>
        <v>-28.104196000000002</v>
      </c>
      <c r="I18">
        <f>360-Table10[[#This Row],[Top. azimuth angle (westward from S)]]</f>
        <v>63.65416399999998</v>
      </c>
      <c r="J18">
        <f>Table1[[#This Row],[Time (H:MM:SS)]]*(24)*(100/24)</f>
        <v>16.666666666666668</v>
      </c>
    </row>
    <row r="19" spans="1:10">
      <c r="A19" s="4">
        <v>43831</v>
      </c>
      <c r="B19" s="5">
        <v>0.17708333333333334</v>
      </c>
      <c r="C19">
        <v>114.73297700000001</v>
      </c>
      <c r="D19">
        <v>295.53011500000002</v>
      </c>
      <c r="E19">
        <v>6.0340360000000004</v>
      </c>
      <c r="F19">
        <v>12.055339</v>
      </c>
      <c r="G19">
        <v>18.076632</v>
      </c>
      <c r="H19">
        <f>90-Table10[[#This Row],[Topocentric zenith angle]]</f>
        <v>-24.732977000000005</v>
      </c>
      <c r="I19">
        <f>360-Table10[[#This Row],[Top. azimuth angle (westward from S)]]</f>
        <v>64.469884999999977</v>
      </c>
      <c r="J19">
        <f>Table1[[#This Row],[Time (H:MM:SS)]]*(24)*(100/24)</f>
        <v>17.708333333333336</v>
      </c>
    </row>
    <row r="20" spans="1:10">
      <c r="A20" s="4">
        <v>43831</v>
      </c>
      <c r="B20" s="5">
        <v>0.1875</v>
      </c>
      <c r="C20">
        <v>111.340654</v>
      </c>
      <c r="D20">
        <v>294.85058500000002</v>
      </c>
      <c r="E20">
        <v>6.0340360000000004</v>
      </c>
      <c r="F20">
        <v>12.055339</v>
      </c>
      <c r="G20">
        <v>18.076632</v>
      </c>
      <c r="H20">
        <f>90-Table10[[#This Row],[Topocentric zenith angle]]</f>
        <v>-21.340654000000001</v>
      </c>
      <c r="I20">
        <f>360-Table10[[#This Row],[Top. azimuth angle (westward from S)]]</f>
        <v>65.149414999999976</v>
      </c>
      <c r="J20">
        <f>Table1[[#This Row],[Time (H:MM:SS)]]*(24)*(100/24)</f>
        <v>18.75</v>
      </c>
    </row>
    <row r="21" spans="1:10">
      <c r="A21" s="4">
        <v>43831</v>
      </c>
      <c r="B21" s="5">
        <v>0.19791666666666666</v>
      </c>
      <c r="C21">
        <v>107.93130600000001</v>
      </c>
      <c r="D21">
        <v>294.29340999999999</v>
      </c>
      <c r="E21">
        <v>6.0340360000000004</v>
      </c>
      <c r="F21">
        <v>12.055339</v>
      </c>
      <c r="G21">
        <v>18.076632</v>
      </c>
      <c r="H21">
        <f>90-Table10[[#This Row],[Topocentric zenith angle]]</f>
        <v>-17.931306000000006</v>
      </c>
      <c r="I21">
        <f>360-Table10[[#This Row],[Top. azimuth angle (westward from S)]]</f>
        <v>65.706590000000006</v>
      </c>
      <c r="J21">
        <f>Table1[[#This Row],[Time (H:MM:SS)]]*(24)*(100/24)</f>
        <v>19.791666666666668</v>
      </c>
    </row>
    <row r="22" spans="1:10">
      <c r="A22" s="4">
        <v>43831</v>
      </c>
      <c r="B22" s="5">
        <v>0.20833333333333334</v>
      </c>
      <c r="C22">
        <v>104.50843500000001</v>
      </c>
      <c r="D22">
        <v>293.84769399999999</v>
      </c>
      <c r="E22">
        <v>6.0340360000000004</v>
      </c>
      <c r="F22">
        <v>12.055339</v>
      </c>
      <c r="G22">
        <v>18.076632</v>
      </c>
      <c r="H22">
        <f>90-Table10[[#This Row],[Topocentric zenith angle]]</f>
        <v>-14.508435000000006</v>
      </c>
      <c r="I22">
        <f>360-Table10[[#This Row],[Top. azimuth angle (westward from S)]]</f>
        <v>66.15230600000001</v>
      </c>
      <c r="J22">
        <f>Table1[[#This Row],[Time (H:MM:SS)]]*(24)*(100/24)</f>
        <v>20.833333333333336</v>
      </c>
    </row>
    <row r="23" spans="1:10">
      <c r="A23" s="4">
        <v>43831</v>
      </c>
      <c r="B23" s="5">
        <v>0.21875</v>
      </c>
      <c r="C23">
        <v>101.075112</v>
      </c>
      <c r="D23">
        <v>293.50501800000001</v>
      </c>
      <c r="E23">
        <v>6.0340360000000004</v>
      </c>
      <c r="F23">
        <v>12.055339</v>
      </c>
      <c r="G23">
        <v>18.076632</v>
      </c>
      <c r="H23">
        <f>90-Table10[[#This Row],[Topocentric zenith angle]]</f>
        <v>-11.075112000000004</v>
      </c>
      <c r="I23">
        <f>360-Table10[[#This Row],[Top. azimuth angle (westward from S)]]</f>
        <v>66.494981999999993</v>
      </c>
      <c r="J23">
        <f>Table1[[#This Row],[Time (H:MM:SS)]]*(24)*(100/24)</f>
        <v>21.875</v>
      </c>
    </row>
    <row r="24" spans="1:10">
      <c r="A24" s="4">
        <v>43831</v>
      </c>
      <c r="B24" s="5">
        <v>0.22916666666666666</v>
      </c>
      <c r="C24">
        <v>97.634083000000004</v>
      </c>
      <c r="D24">
        <v>293.25908900000002</v>
      </c>
      <c r="E24">
        <v>6.0340360000000004</v>
      </c>
      <c r="F24">
        <v>12.055339</v>
      </c>
      <c r="G24">
        <v>18.076632</v>
      </c>
      <c r="H24">
        <f>90-Table10[[#This Row],[Topocentric zenith angle]]</f>
        <v>-7.6340830000000039</v>
      </c>
      <c r="I24">
        <f>360-Table10[[#This Row],[Top. azimuth angle (westward from S)]]</f>
        <v>66.740910999999983</v>
      </c>
      <c r="J24">
        <f>Table1[[#This Row],[Time (H:MM:SS)]]*(24)*(100/24)</f>
        <v>22.916666666666668</v>
      </c>
    </row>
    <row r="25" spans="1:10">
      <c r="A25" s="4">
        <v>43831</v>
      </c>
      <c r="B25" s="5">
        <v>0.23958333333333334</v>
      </c>
      <c r="C25">
        <v>94.187866</v>
      </c>
      <c r="D25">
        <v>293.10549099999997</v>
      </c>
      <c r="E25">
        <v>6.0340360000000004</v>
      </c>
      <c r="F25">
        <v>12.055339</v>
      </c>
      <c r="G25">
        <v>18.076632</v>
      </c>
      <c r="H25">
        <f>90-Table10[[#This Row],[Topocentric zenith angle]]</f>
        <v>-4.1878659999999996</v>
      </c>
      <c r="I25">
        <f>360-Table10[[#This Row],[Top. azimuth angle (westward from S)]]</f>
        <v>66.894509000000028</v>
      </c>
      <c r="J25">
        <f>Table1[[#This Row],[Time (H:MM:SS)]]*(24)*(100/24)</f>
        <v>23.958333333333336</v>
      </c>
    </row>
    <row r="26" spans="1:10">
      <c r="A26" s="4">
        <v>43831</v>
      </c>
      <c r="B26" s="5">
        <v>0.25</v>
      </c>
      <c r="C26">
        <v>90.738826000000003</v>
      </c>
      <c r="D26">
        <v>293.04151000000002</v>
      </c>
      <c r="E26">
        <v>6.0340360000000004</v>
      </c>
      <c r="F26">
        <v>12.055339</v>
      </c>
      <c r="G26">
        <v>18.076632</v>
      </c>
      <c r="H26">
        <f>90-Table10[[#This Row],[Topocentric zenith angle]]</f>
        <v>-0.73882600000000309</v>
      </c>
      <c r="I26">
        <f>360-Table10[[#This Row],[Top. azimuth angle (westward from S)]]</f>
        <v>66.958489999999983</v>
      </c>
      <c r="J26">
        <f>Table1[[#This Row],[Time (H:MM:SS)]]*(24)*(100/24)</f>
        <v>25</v>
      </c>
    </row>
    <row r="27" spans="1:10">
      <c r="A27" s="4">
        <v>43831</v>
      </c>
      <c r="B27" s="5">
        <v>0.26041666666666669</v>
      </c>
      <c r="C27">
        <v>87.289252000000005</v>
      </c>
      <c r="D27">
        <v>293.06602800000002</v>
      </c>
      <c r="E27">
        <v>6.0340360000000004</v>
      </c>
      <c r="F27">
        <v>12.055339</v>
      </c>
      <c r="G27">
        <v>18.076632</v>
      </c>
      <c r="H27">
        <f>90-Table10[[#This Row],[Topocentric zenith angle]]</f>
        <v>2.7107479999999953</v>
      </c>
      <c r="I27">
        <f>360-Table10[[#This Row],[Top. azimuth angle (westward from S)]]</f>
        <v>66.933971999999983</v>
      </c>
      <c r="J27">
        <f>Table1[[#This Row],[Time (H:MM:SS)]]*(24)*(100/24)</f>
        <v>26.041666666666668</v>
      </c>
    </row>
    <row r="28" spans="1:10">
      <c r="A28" s="4">
        <v>43831</v>
      </c>
      <c r="B28" s="5">
        <v>0.27083333333333331</v>
      </c>
      <c r="C28">
        <v>83.841414</v>
      </c>
      <c r="D28">
        <v>293.179483</v>
      </c>
      <c r="E28">
        <v>6.0340360000000004</v>
      </c>
      <c r="F28">
        <v>12.055339</v>
      </c>
      <c r="G28">
        <v>18.076632</v>
      </c>
      <c r="H28">
        <f>90-Table10[[#This Row],[Topocentric zenith angle]]</f>
        <v>6.1585859999999997</v>
      </c>
      <c r="I28">
        <f>360-Table10[[#This Row],[Top. azimuth angle (westward from S)]]</f>
        <v>66.820516999999995</v>
      </c>
      <c r="J28">
        <f>Table1[[#This Row],[Time (H:MM:SS)]]*(24)*(100/24)</f>
        <v>27.083333333333336</v>
      </c>
    </row>
    <row r="29" spans="1:10">
      <c r="A29" s="4">
        <v>43831</v>
      </c>
      <c r="B29" s="5">
        <v>0.28125</v>
      </c>
      <c r="C29">
        <v>80.397637000000003</v>
      </c>
      <c r="D29">
        <v>293.38388400000002</v>
      </c>
      <c r="E29">
        <v>6.0340360000000004</v>
      </c>
      <c r="F29">
        <v>12.055339</v>
      </c>
      <c r="G29">
        <v>18.076632</v>
      </c>
      <c r="H29">
        <f>90-Table10[[#This Row],[Topocentric zenith angle]]</f>
        <v>9.6023629999999969</v>
      </c>
      <c r="I29">
        <f>360-Table10[[#This Row],[Top. azimuth angle (westward from S)]]</f>
        <v>66.616115999999977</v>
      </c>
      <c r="J29">
        <f>Table1[[#This Row],[Time (H:MM:SS)]]*(24)*(100/24)</f>
        <v>28.125000000000004</v>
      </c>
    </row>
    <row r="30" spans="1:10">
      <c r="A30" s="4">
        <v>43831</v>
      </c>
      <c r="B30" s="5">
        <v>0.29166666666666669</v>
      </c>
      <c r="C30">
        <v>76.960363000000001</v>
      </c>
      <c r="D30">
        <v>293.68288799999999</v>
      </c>
      <c r="E30">
        <v>6.0340360000000004</v>
      </c>
      <c r="F30">
        <v>12.055339</v>
      </c>
      <c r="G30">
        <v>18.076632</v>
      </c>
      <c r="H30">
        <f>90-Table10[[#This Row],[Topocentric zenith angle]]</f>
        <v>13.039636999999999</v>
      </c>
      <c r="I30">
        <f>360-Table10[[#This Row],[Top. azimuth angle (westward from S)]]</f>
        <v>66.317112000000009</v>
      </c>
      <c r="J30">
        <f>Table1[[#This Row],[Time (H:MM:SS)]]*(24)*(100/24)</f>
        <v>29.166666666666668</v>
      </c>
    </row>
    <row r="31" spans="1:10">
      <c r="A31" s="4">
        <v>43831</v>
      </c>
      <c r="B31" s="5">
        <v>0.30208333333333331</v>
      </c>
      <c r="C31">
        <v>73.532224999999997</v>
      </c>
      <c r="D31">
        <v>294.08194400000002</v>
      </c>
      <c r="E31">
        <v>6.0340360000000004</v>
      </c>
      <c r="F31">
        <v>12.055339</v>
      </c>
      <c r="G31">
        <v>18.076632</v>
      </c>
      <c r="H31">
        <f>90-Table10[[#This Row],[Topocentric zenith angle]]</f>
        <v>16.467775000000003</v>
      </c>
      <c r="I31">
        <f>360-Table10[[#This Row],[Top. azimuth angle (westward from S)]]</f>
        <v>65.918055999999979</v>
      </c>
      <c r="J31">
        <f>Table1[[#This Row],[Time (H:MM:SS)]]*(24)*(100/24)</f>
        <v>30.208333333333336</v>
      </c>
    </row>
    <row r="32" spans="1:10">
      <c r="A32" s="4">
        <v>43831</v>
      </c>
      <c r="B32" s="5">
        <v>0.3125</v>
      </c>
      <c r="C32">
        <v>70.116138000000007</v>
      </c>
      <c r="D32">
        <v>294.58851199999998</v>
      </c>
      <c r="E32">
        <v>6.0340360000000004</v>
      </c>
      <c r="F32">
        <v>12.055339</v>
      </c>
      <c r="G32">
        <v>18.076632</v>
      </c>
      <c r="H32">
        <f>90-Table10[[#This Row],[Topocentric zenith angle]]</f>
        <v>19.883861999999993</v>
      </c>
      <c r="I32">
        <f>360-Table10[[#This Row],[Top. azimuth angle (westward from S)]]</f>
        <v>65.41148800000002</v>
      </c>
      <c r="J32">
        <f>Table1[[#This Row],[Time (H:MM:SS)]]*(24)*(100/24)</f>
        <v>31.250000000000004</v>
      </c>
    </row>
    <row r="33" spans="1:10">
      <c r="A33" s="4">
        <v>43831</v>
      </c>
      <c r="B33" s="5">
        <v>0.32291666666666669</v>
      </c>
      <c r="C33">
        <v>66.715399000000005</v>
      </c>
      <c r="D33">
        <v>295.21236499999998</v>
      </c>
      <c r="E33">
        <v>6.0340360000000004</v>
      </c>
      <c r="F33">
        <v>12.055339</v>
      </c>
      <c r="G33">
        <v>18.076632</v>
      </c>
      <c r="H33">
        <f>90-Table10[[#This Row],[Topocentric zenith angle]]</f>
        <v>23.284600999999995</v>
      </c>
      <c r="I33">
        <f>360-Table10[[#This Row],[Top. azimuth angle (westward from S)]]</f>
        <v>64.787635000000023</v>
      </c>
      <c r="J33">
        <f>Table1[[#This Row],[Time (H:MM:SS)]]*(24)*(100/24)</f>
        <v>32.291666666666671</v>
      </c>
    </row>
    <row r="34" spans="1:10">
      <c r="A34" s="4">
        <v>43831</v>
      </c>
      <c r="B34" s="5">
        <v>0.33333333333333331</v>
      </c>
      <c r="C34">
        <v>63.333813999999997</v>
      </c>
      <c r="D34">
        <v>295.96600100000001</v>
      </c>
      <c r="E34">
        <v>6.0340360000000004</v>
      </c>
      <c r="F34">
        <v>12.055339</v>
      </c>
      <c r="G34">
        <v>18.076632</v>
      </c>
      <c r="H34">
        <f>90-Table10[[#This Row],[Topocentric zenith angle]]</f>
        <v>26.666186000000003</v>
      </c>
      <c r="I34">
        <f>360-Table10[[#This Row],[Top. azimuth angle (westward from S)]]</f>
        <v>64.033998999999994</v>
      </c>
      <c r="J34">
        <f>Table1[[#This Row],[Time (H:MM:SS)]]*(24)*(100/24)</f>
        <v>33.333333333333336</v>
      </c>
    </row>
    <row r="35" spans="1:10">
      <c r="A35" s="4">
        <v>43831</v>
      </c>
      <c r="B35" s="5">
        <v>0.34375</v>
      </c>
      <c r="C35">
        <v>59.975858000000002</v>
      </c>
      <c r="D35">
        <v>296.86518599999999</v>
      </c>
      <c r="E35">
        <v>6.0340360000000004</v>
      </c>
      <c r="F35">
        <v>12.055339</v>
      </c>
      <c r="G35">
        <v>18.076632</v>
      </c>
      <c r="H35">
        <f>90-Table10[[#This Row],[Topocentric zenith angle]]</f>
        <v>30.024141999999998</v>
      </c>
      <c r="I35">
        <f>360-Table10[[#This Row],[Top. azimuth angle (westward from S)]]</f>
        <v>63.134814000000006</v>
      </c>
      <c r="J35">
        <f>Table1[[#This Row],[Time (H:MM:SS)]]*(24)*(100/24)</f>
        <v>34.375</v>
      </c>
    </row>
    <row r="36" spans="1:10">
      <c r="A36" s="4">
        <v>43831</v>
      </c>
      <c r="B36" s="5">
        <v>0.35416666666666669</v>
      </c>
      <c r="C36">
        <v>56.646883000000003</v>
      </c>
      <c r="D36">
        <v>297.92966000000001</v>
      </c>
      <c r="E36">
        <v>6.0340360000000004</v>
      </c>
      <c r="F36">
        <v>12.055339</v>
      </c>
      <c r="G36">
        <v>18.076632</v>
      </c>
      <c r="H36">
        <f>90-Table10[[#This Row],[Topocentric zenith angle]]</f>
        <v>33.353116999999997</v>
      </c>
      <c r="I36">
        <f>360-Table10[[#This Row],[Top. azimuth angle (westward from S)]]</f>
        <v>62.070339999999987</v>
      </c>
      <c r="J36">
        <f>Table1[[#This Row],[Time (H:MM:SS)]]*(24)*(100/24)</f>
        <v>35.416666666666671</v>
      </c>
    </row>
    <row r="37" spans="1:10">
      <c r="A37" s="4">
        <v>43831</v>
      </c>
      <c r="B37" s="5">
        <v>0.36458333333333331</v>
      </c>
      <c r="C37">
        <v>53.353388000000002</v>
      </c>
      <c r="D37">
        <v>299.18404600000002</v>
      </c>
      <c r="E37">
        <v>6.0340360000000004</v>
      </c>
      <c r="F37">
        <v>12.055339</v>
      </c>
      <c r="G37">
        <v>18.076632</v>
      </c>
      <c r="H37">
        <f>90-Table10[[#This Row],[Topocentric zenith angle]]</f>
        <v>36.646611999999998</v>
      </c>
      <c r="I37">
        <f>360-Table10[[#This Row],[Top. azimuth angle (westward from S)]]</f>
        <v>60.815953999999977</v>
      </c>
      <c r="J37">
        <f>Table1[[#This Row],[Time (H:MM:SS)]]*(24)*(100/24)</f>
        <v>36.458333333333336</v>
      </c>
    </row>
    <row r="38" spans="1:10">
      <c r="A38" s="4">
        <v>43831</v>
      </c>
      <c r="B38" s="5">
        <v>0.375</v>
      </c>
      <c r="C38">
        <v>50.103377000000002</v>
      </c>
      <c r="D38">
        <v>300.65900499999998</v>
      </c>
      <c r="E38">
        <v>6.0340360000000004</v>
      </c>
      <c r="F38">
        <v>12.055339</v>
      </c>
      <c r="G38">
        <v>18.076632</v>
      </c>
      <c r="H38">
        <f>90-Table10[[#This Row],[Topocentric zenith angle]]</f>
        <v>39.896622999999998</v>
      </c>
      <c r="I38">
        <f>360-Table10[[#This Row],[Top. azimuth angle (westward from S)]]</f>
        <v>59.340995000000021</v>
      </c>
      <c r="J38">
        <f>Table1[[#This Row],[Time (H:MM:SS)]]*(24)*(100/24)</f>
        <v>37.5</v>
      </c>
    </row>
    <row r="39" spans="1:10">
      <c r="A39" s="4">
        <v>43831</v>
      </c>
      <c r="B39" s="5">
        <v>0.38541666666666669</v>
      </c>
      <c r="C39">
        <v>46.906834000000003</v>
      </c>
      <c r="D39">
        <v>302.392675</v>
      </c>
      <c r="E39">
        <v>6.0340360000000004</v>
      </c>
      <c r="F39">
        <v>12.055339</v>
      </c>
      <c r="G39">
        <v>18.076632</v>
      </c>
      <c r="H39">
        <f>90-Table10[[#This Row],[Topocentric zenith angle]]</f>
        <v>43.093165999999997</v>
      </c>
      <c r="I39">
        <f>360-Table10[[#This Row],[Top. azimuth angle (westward from S)]]</f>
        <v>57.607325000000003</v>
      </c>
      <c r="J39">
        <f>Table1[[#This Row],[Time (H:MM:SS)]]*(24)*(100/24)</f>
        <v>38.541666666666671</v>
      </c>
    </row>
    <row r="40" spans="1:10">
      <c r="A40" s="4">
        <v>43831</v>
      </c>
      <c r="B40" s="5">
        <v>0.39583333333333331</v>
      </c>
      <c r="C40">
        <v>43.776359999999997</v>
      </c>
      <c r="D40">
        <v>304.43241699999999</v>
      </c>
      <c r="E40">
        <v>6.0340360000000004</v>
      </c>
      <c r="F40">
        <v>12.055339</v>
      </c>
      <c r="G40">
        <v>18.076632</v>
      </c>
      <c r="H40">
        <f>90-Table10[[#This Row],[Topocentric zenith angle]]</f>
        <v>46.223640000000003</v>
      </c>
      <c r="I40">
        <f>360-Table10[[#This Row],[Top. azimuth angle (westward from S)]]</f>
        <v>55.567583000000013</v>
      </c>
      <c r="J40">
        <f>Table1[[#This Row],[Time (H:MM:SS)]]*(24)*(100/24)</f>
        <v>39.583333333333336</v>
      </c>
    </row>
    <row r="41" spans="1:10">
      <c r="A41" s="4">
        <v>43831</v>
      </c>
      <c r="B41" s="5">
        <v>0.40625</v>
      </c>
      <c r="C41">
        <v>40.728029999999997</v>
      </c>
      <c r="D41">
        <v>306.83680399999997</v>
      </c>
      <c r="E41">
        <v>6.0340360000000004</v>
      </c>
      <c r="F41">
        <v>12.055339</v>
      </c>
      <c r="G41">
        <v>18.076632</v>
      </c>
      <c r="H41">
        <f>90-Table10[[#This Row],[Topocentric zenith angle]]</f>
        <v>49.271970000000003</v>
      </c>
      <c r="I41">
        <f>360-Table10[[#This Row],[Top. azimuth angle (westward from S)]]</f>
        <v>53.163196000000028</v>
      </c>
      <c r="J41">
        <f>Table1[[#This Row],[Time (H:MM:SS)]]*(24)*(100/24)</f>
        <v>40.625</v>
      </c>
    </row>
    <row r="42" spans="1:10">
      <c r="A42" s="4">
        <v>43831</v>
      </c>
      <c r="B42" s="5">
        <v>0.41666666666666669</v>
      </c>
      <c r="C42">
        <v>37.782514999999997</v>
      </c>
      <c r="D42">
        <v>309.67763000000002</v>
      </c>
      <c r="E42">
        <v>6.0340360000000004</v>
      </c>
      <c r="F42">
        <v>12.055339</v>
      </c>
      <c r="G42">
        <v>18.076632</v>
      </c>
      <c r="H42">
        <f>90-Table10[[#This Row],[Topocentric zenith angle]]</f>
        <v>52.217485000000003</v>
      </c>
      <c r="I42">
        <f>360-Table10[[#This Row],[Top. azimuth angle (westward from S)]]</f>
        <v>50.322369999999978</v>
      </c>
      <c r="J42">
        <f>Table1[[#This Row],[Time (H:MM:SS)]]*(24)*(100/24)</f>
        <v>41.666666666666671</v>
      </c>
    </row>
    <row r="43" spans="1:10">
      <c r="A43" s="4">
        <v>43831</v>
      </c>
      <c r="B43" s="5">
        <v>0.42708333333333331</v>
      </c>
      <c r="C43">
        <v>34.966543999999999</v>
      </c>
      <c r="D43">
        <v>313.04135400000001</v>
      </c>
      <c r="E43">
        <v>6.0340360000000004</v>
      </c>
      <c r="F43">
        <v>12.055339</v>
      </c>
      <c r="G43">
        <v>18.076632</v>
      </c>
      <c r="H43">
        <f>90-Table10[[#This Row],[Topocentric zenith angle]]</f>
        <v>55.033456000000001</v>
      </c>
      <c r="I43">
        <f>360-Table10[[#This Row],[Top. azimuth angle (westward from S)]]</f>
        <v>46.958645999999987</v>
      </c>
      <c r="J43">
        <f>Table1[[#This Row],[Time (H:MM:SS)]]*(24)*(100/24)</f>
        <v>42.708333333333336</v>
      </c>
    </row>
    <row r="44" spans="1:10">
      <c r="A44" s="4">
        <v>43831</v>
      </c>
      <c r="B44" s="5">
        <v>0.4375</v>
      </c>
      <c r="C44">
        <v>32.314681</v>
      </c>
      <c r="D44">
        <v>317.02867900000001</v>
      </c>
      <c r="E44">
        <v>6.0340360000000004</v>
      </c>
      <c r="F44">
        <v>12.055339</v>
      </c>
      <c r="G44">
        <v>18.076632</v>
      </c>
      <c r="H44">
        <f>90-Table10[[#This Row],[Topocentric zenith angle]]</f>
        <v>57.685319</v>
      </c>
      <c r="I44">
        <f>360-Table10[[#This Row],[Top. azimuth angle (westward from S)]]</f>
        <v>42.971320999999989</v>
      </c>
      <c r="J44">
        <f>Table1[[#This Row],[Time (H:MM:SS)]]*(24)*(100/24)</f>
        <v>43.75</v>
      </c>
    </row>
    <row r="45" spans="1:10">
      <c r="A45" s="4">
        <v>43831</v>
      </c>
      <c r="B45" s="5">
        <v>0.44791666666666669</v>
      </c>
      <c r="C45">
        <v>29.871292</v>
      </c>
      <c r="D45">
        <v>321.749754</v>
      </c>
      <c r="E45">
        <v>6.0340360000000004</v>
      </c>
      <c r="F45">
        <v>12.055339</v>
      </c>
      <c r="G45">
        <v>18.076632</v>
      </c>
      <c r="H45">
        <f>90-Table10[[#This Row],[Topocentric zenith angle]]</f>
        <v>60.128708000000003</v>
      </c>
      <c r="I45">
        <f>360-Table10[[#This Row],[Top. azimuth angle (westward from S)]]</f>
        <v>38.250246000000004</v>
      </c>
      <c r="J45">
        <f>Table1[[#This Row],[Time (H:MM:SS)]]*(24)*(100/24)</f>
        <v>44.791666666666671</v>
      </c>
    </row>
    <row r="46" spans="1:10">
      <c r="A46" s="4">
        <v>43831</v>
      </c>
      <c r="B46" s="5">
        <v>0.45833333333333331</v>
      </c>
      <c r="C46">
        <v>27.692177999999998</v>
      </c>
      <c r="D46">
        <v>327.31082700000002</v>
      </c>
      <c r="E46">
        <v>6.0340360000000004</v>
      </c>
      <c r="F46">
        <v>12.055339</v>
      </c>
      <c r="G46">
        <v>18.076632</v>
      </c>
      <c r="H46">
        <f>90-Table10[[#This Row],[Topocentric zenith angle]]</f>
        <v>62.307822000000002</v>
      </c>
      <c r="I46">
        <f>360-Table10[[#This Row],[Top. azimuth angle (westward from S)]]</f>
        <v>32.689172999999982</v>
      </c>
      <c r="J46">
        <f>Table1[[#This Row],[Time (H:MM:SS)]]*(24)*(100/24)</f>
        <v>45.833333333333336</v>
      </c>
    </row>
    <row r="47" spans="1:10">
      <c r="A47" s="4">
        <v>43831</v>
      </c>
      <c r="B47" s="5">
        <v>0.46875</v>
      </c>
      <c r="C47">
        <v>25.844760000000001</v>
      </c>
      <c r="D47">
        <v>333.787036</v>
      </c>
      <c r="E47">
        <v>6.0340360000000004</v>
      </c>
      <c r="F47">
        <v>12.055339</v>
      </c>
      <c r="G47">
        <v>18.076632</v>
      </c>
      <c r="H47">
        <f>90-Table10[[#This Row],[Topocentric zenith angle]]</f>
        <v>64.155239999999992</v>
      </c>
      <c r="I47">
        <f>360-Table10[[#This Row],[Top. azimuth angle (westward from S)]]</f>
        <v>26.212963999999999</v>
      </c>
      <c r="J47">
        <f>Table1[[#This Row],[Time (H:MM:SS)]]*(24)*(100/24)</f>
        <v>46.875</v>
      </c>
    </row>
    <row r="48" spans="1:10">
      <c r="A48" s="4">
        <v>43831</v>
      </c>
      <c r="B48" s="5">
        <v>0.47916666666666669</v>
      </c>
      <c r="C48">
        <v>24.404885</v>
      </c>
      <c r="D48">
        <v>341.17866600000002</v>
      </c>
      <c r="E48">
        <v>6.0340360000000004</v>
      </c>
      <c r="F48">
        <v>12.055339</v>
      </c>
      <c r="G48">
        <v>18.076632</v>
      </c>
      <c r="H48">
        <f>90-Table10[[#This Row],[Topocentric zenith angle]]</f>
        <v>65.595114999999993</v>
      </c>
      <c r="I48">
        <f>360-Table10[[#This Row],[Top. azimuth angle (westward from S)]]</f>
        <v>18.821333999999979</v>
      </c>
      <c r="J48">
        <f>Table1[[#This Row],[Time (H:MM:SS)]]*(24)*(100/24)</f>
        <v>47.916666666666671</v>
      </c>
    </row>
    <row r="49" spans="1:10">
      <c r="A49" s="4">
        <v>43831</v>
      </c>
      <c r="B49" s="5">
        <v>0.48958333333333331</v>
      </c>
      <c r="C49">
        <v>23.448058</v>
      </c>
      <c r="D49">
        <v>349.35966500000001</v>
      </c>
      <c r="E49">
        <v>6.0340360000000004</v>
      </c>
      <c r="F49">
        <v>12.055339</v>
      </c>
      <c r="G49">
        <v>18.076632</v>
      </c>
      <c r="H49">
        <f>90-Table10[[#This Row],[Topocentric zenith angle]]</f>
        <v>66.551941999999997</v>
      </c>
      <c r="I49">
        <f>360-Table10[[#This Row],[Top. azimuth angle (westward from S)]]</f>
        <v>10.640334999999993</v>
      </c>
      <c r="J49">
        <f>Table1[[#This Row],[Time (H:MM:SS)]]*(24)*(100/24)</f>
        <v>48.958333333333336</v>
      </c>
    </row>
    <row r="50" spans="1:10">
      <c r="A50" s="4">
        <v>43831</v>
      </c>
      <c r="B50" s="5">
        <v>0.5</v>
      </c>
      <c r="C50">
        <v>23.034748</v>
      </c>
      <c r="D50">
        <v>358.04768300000001</v>
      </c>
      <c r="E50">
        <v>6.0340360000000004</v>
      </c>
      <c r="F50">
        <v>12.055339</v>
      </c>
      <c r="G50">
        <v>18.076632</v>
      </c>
      <c r="H50">
        <f>90-Table10[[#This Row],[Topocentric zenith angle]]</f>
        <v>66.965251999999992</v>
      </c>
      <c r="I50">
        <f>360-Table10[[#This Row],[Top. azimuth angle (westward from S)]]</f>
        <v>1.9523169999999936</v>
      </c>
      <c r="J50">
        <f>Table1[[#This Row],[Time (H:MM:SS)]]*(24)*(100/24)</f>
        <v>50</v>
      </c>
    </row>
    <row r="51" spans="1:10">
      <c r="A51" s="4">
        <v>43831</v>
      </c>
      <c r="B51" s="5">
        <v>0.51041666666666663</v>
      </c>
      <c r="C51">
        <v>23.194116999999999</v>
      </c>
      <c r="D51">
        <v>6.8346910000000003</v>
      </c>
      <c r="E51">
        <v>6.0340360000000004</v>
      </c>
      <c r="F51">
        <v>12.055339</v>
      </c>
      <c r="G51">
        <v>18.076632</v>
      </c>
      <c r="H51">
        <f>90-Table10[[#This Row],[Topocentric zenith angle]]</f>
        <v>66.805882999999994</v>
      </c>
      <c r="I51">
        <f>-1*Table10[[#This Row],[Top. azimuth angle (westward from S)]]</f>
        <v>-6.8346910000000003</v>
      </c>
      <c r="J51">
        <f>Table1[[#This Row],[Time (H:MM:SS)]]*(24)*(100/24)</f>
        <v>51.041666666666671</v>
      </c>
    </row>
    <row r="52" spans="1:10">
      <c r="A52" s="4">
        <v>43831</v>
      </c>
      <c r="B52" s="5">
        <v>0.52083333333333337</v>
      </c>
      <c r="C52">
        <v>23.914694999999998</v>
      </c>
      <c r="D52">
        <v>15.28571</v>
      </c>
      <c r="E52">
        <v>6.0340360000000004</v>
      </c>
      <c r="F52">
        <v>12.055339</v>
      </c>
      <c r="G52">
        <v>18.076632</v>
      </c>
      <c r="H52">
        <f>90-Table10[[#This Row],[Topocentric zenith angle]]</f>
        <v>66.085305000000005</v>
      </c>
      <c r="I52">
        <f>-1*Table10[[#This Row],[Top. azimuth angle (westward from S)]]</f>
        <v>-15.28571</v>
      </c>
      <c r="J52">
        <f>Table1[[#This Row],[Time (H:MM:SS)]]*(24)*(100/24)</f>
        <v>52.083333333333336</v>
      </c>
    </row>
    <row r="53" spans="1:10">
      <c r="A53" s="4">
        <v>43831</v>
      </c>
      <c r="B53" s="5">
        <v>0.53125</v>
      </c>
      <c r="C53">
        <v>25.148164999999999</v>
      </c>
      <c r="D53">
        <v>23.054020000000001</v>
      </c>
      <c r="E53">
        <v>6.0340360000000004</v>
      </c>
      <c r="F53">
        <v>12.055339</v>
      </c>
      <c r="G53">
        <v>18.076632</v>
      </c>
      <c r="H53">
        <f>90-Table10[[#This Row],[Topocentric zenith angle]]</f>
        <v>64.851834999999994</v>
      </c>
      <c r="I53">
        <f>-1*Table10[[#This Row],[Top. azimuth angle (westward from S)]]</f>
        <v>-23.054020000000001</v>
      </c>
      <c r="J53">
        <f>Table1[[#This Row],[Time (H:MM:SS)]]*(24)*(100/24)</f>
        <v>53.125000000000007</v>
      </c>
    </row>
    <row r="54" spans="1:10">
      <c r="A54" s="4">
        <v>43831</v>
      </c>
      <c r="B54" s="5">
        <v>0.54166666666666663</v>
      </c>
      <c r="C54">
        <v>26.823657000000001</v>
      </c>
      <c r="D54">
        <v>29.944785</v>
      </c>
      <c r="E54">
        <v>6.0340360000000004</v>
      </c>
      <c r="F54">
        <v>12.055339</v>
      </c>
      <c r="G54">
        <v>18.076632</v>
      </c>
      <c r="H54">
        <f>90-Table10[[#This Row],[Topocentric zenith angle]]</f>
        <v>63.176343000000003</v>
      </c>
      <c r="I54">
        <f>-1*Table10[[#This Row],[Top. azimuth angle (westward from S)]]</f>
        <v>-29.944785</v>
      </c>
      <c r="J54">
        <f>Table1[[#This Row],[Time (H:MM:SS)]]*(24)*(100/24)</f>
        <v>54.166666666666671</v>
      </c>
    </row>
    <row r="55" spans="1:10">
      <c r="A55" s="4">
        <v>43831</v>
      </c>
      <c r="B55" s="5">
        <v>0.55208333333333337</v>
      </c>
      <c r="C55">
        <v>28.864013</v>
      </c>
      <c r="D55">
        <v>35.907966999999999</v>
      </c>
      <c r="E55">
        <v>6.0340360000000004</v>
      </c>
      <c r="F55">
        <v>12.055339</v>
      </c>
      <c r="G55">
        <v>18.076632</v>
      </c>
      <c r="H55">
        <f>90-Table10[[#This Row],[Topocentric zenith angle]]</f>
        <v>61.135987</v>
      </c>
      <c r="I55">
        <f>-1*Table10[[#This Row],[Top. azimuth angle (westward from S)]]</f>
        <v>-35.907966999999999</v>
      </c>
      <c r="J55">
        <f>Table1[[#This Row],[Time (H:MM:SS)]]*(24)*(100/24)</f>
        <v>55.208333333333336</v>
      </c>
    </row>
    <row r="56" spans="1:10">
      <c r="A56" s="4">
        <v>43831</v>
      </c>
      <c r="B56" s="5">
        <v>0.5625</v>
      </c>
      <c r="C56">
        <v>31.197374</v>
      </c>
      <c r="D56">
        <v>40.991610999999999</v>
      </c>
      <c r="E56">
        <v>6.0340360000000004</v>
      </c>
      <c r="F56">
        <v>12.055339</v>
      </c>
      <c r="G56">
        <v>18.076632</v>
      </c>
      <c r="H56">
        <f>90-Table10[[#This Row],[Topocentric zenith angle]]</f>
        <v>58.802626000000004</v>
      </c>
      <c r="I56">
        <f>-1*Table10[[#This Row],[Top. azimuth angle (westward from S)]]</f>
        <v>-40.991610999999999</v>
      </c>
      <c r="J56">
        <f>Table1[[#This Row],[Time (H:MM:SS)]]*(24)*(100/24)</f>
        <v>56.250000000000007</v>
      </c>
    </row>
    <row r="57" spans="1:10">
      <c r="A57" s="4">
        <v>43831</v>
      </c>
      <c r="B57" s="5">
        <v>0.57291666666666663</v>
      </c>
      <c r="C57">
        <v>33.762636999999998</v>
      </c>
      <c r="D57">
        <v>45.292454999999997</v>
      </c>
      <c r="E57">
        <v>6.0340360000000004</v>
      </c>
      <c r="F57">
        <v>12.055339</v>
      </c>
      <c r="G57">
        <v>18.076632</v>
      </c>
      <c r="H57">
        <f>90-Table10[[#This Row],[Topocentric zenith angle]]</f>
        <v>56.237363000000002</v>
      </c>
      <c r="I57">
        <f>-1*Table10[[#This Row],[Top. azimuth angle (westward from S)]]</f>
        <v>-45.292454999999997</v>
      </c>
      <c r="J57">
        <f>Table1[[#This Row],[Time (H:MM:SS)]]*(24)*(100/24)</f>
        <v>57.291666666666671</v>
      </c>
    </row>
    <row r="58" spans="1:10">
      <c r="A58" s="4">
        <v>43831</v>
      </c>
      <c r="B58" s="5">
        <v>0.58333333333333337</v>
      </c>
      <c r="C58">
        <v>36.510492999999997</v>
      </c>
      <c r="D58">
        <v>48.921261000000001</v>
      </c>
      <c r="E58">
        <v>6.0340360000000004</v>
      </c>
      <c r="F58">
        <v>12.055339</v>
      </c>
      <c r="G58">
        <v>18.076632</v>
      </c>
      <c r="H58">
        <f>90-Table10[[#This Row],[Topocentric zenith angle]]</f>
        <v>53.489507000000003</v>
      </c>
      <c r="I58">
        <f>-1*Table10[[#This Row],[Top. azimuth angle (westward from S)]]</f>
        <v>-48.921261000000001</v>
      </c>
      <c r="J58">
        <f>Table1[[#This Row],[Time (H:MM:SS)]]*(24)*(100/24)</f>
        <v>58.333333333333336</v>
      </c>
    </row>
    <row r="59" spans="1:10">
      <c r="A59" s="4">
        <v>43831</v>
      </c>
      <c r="B59" s="5">
        <v>0.59375</v>
      </c>
      <c r="C59">
        <v>39.402248</v>
      </c>
      <c r="D59">
        <v>51.983932000000003</v>
      </c>
      <c r="E59">
        <v>6.0340360000000004</v>
      </c>
      <c r="F59">
        <v>12.055339</v>
      </c>
      <c r="G59">
        <v>18.076632</v>
      </c>
      <c r="H59">
        <f>90-Table10[[#This Row],[Topocentric zenith angle]]</f>
        <v>50.597752</v>
      </c>
      <c r="I59">
        <f>-1*Table10[[#This Row],[Top. azimuth angle (westward from S)]]</f>
        <v>-51.983932000000003</v>
      </c>
      <c r="J59">
        <f>Table1[[#This Row],[Time (H:MM:SS)]]*(24)*(100/24)</f>
        <v>59.375000000000007</v>
      </c>
    </row>
    <row r="60" spans="1:10">
      <c r="A60" s="4">
        <v>43831</v>
      </c>
      <c r="B60" s="5">
        <v>0.60416666666666663</v>
      </c>
      <c r="C60">
        <v>42.407918000000002</v>
      </c>
      <c r="D60">
        <v>54.573512999999998</v>
      </c>
      <c r="E60">
        <v>6.0340360000000004</v>
      </c>
      <c r="F60">
        <v>12.055339</v>
      </c>
      <c r="G60">
        <v>18.076632</v>
      </c>
      <c r="H60">
        <f>90-Table10[[#This Row],[Topocentric zenith angle]]</f>
        <v>47.592081999999998</v>
      </c>
      <c r="I60">
        <f>-1*Table10[[#This Row],[Top. azimuth angle (westward from S)]]</f>
        <v>-54.573512999999998</v>
      </c>
      <c r="J60">
        <f>Table1[[#This Row],[Time (H:MM:SS)]]*(24)*(100/24)</f>
        <v>60.416666666666671</v>
      </c>
    </row>
    <row r="61" spans="1:10">
      <c r="A61" s="4">
        <v>43831</v>
      </c>
      <c r="B61" s="5">
        <v>0.61458333333333337</v>
      </c>
      <c r="C61">
        <v>45.504336000000002</v>
      </c>
      <c r="D61">
        <v>56.768230000000003</v>
      </c>
      <c r="E61">
        <v>6.0340360000000004</v>
      </c>
      <c r="F61">
        <v>12.055339</v>
      </c>
      <c r="G61">
        <v>18.076632</v>
      </c>
      <c r="H61">
        <f>90-Table10[[#This Row],[Topocentric zenith angle]]</f>
        <v>44.495663999999998</v>
      </c>
      <c r="I61">
        <f>-1*Table10[[#This Row],[Top. azimuth angle (westward from S)]]</f>
        <v>-56.768230000000003</v>
      </c>
      <c r="J61">
        <f>Table1[[#This Row],[Time (H:MM:SS)]]*(24)*(100/24)</f>
        <v>61.458333333333336</v>
      </c>
    </row>
    <row r="62" spans="1:10">
      <c r="A62" s="4">
        <v>43831</v>
      </c>
      <c r="B62" s="5">
        <v>0.625</v>
      </c>
      <c r="C62">
        <v>48.673535000000001</v>
      </c>
      <c r="D62">
        <v>58.632319000000003</v>
      </c>
      <c r="E62">
        <v>6.0340360000000004</v>
      </c>
      <c r="F62">
        <v>12.055339</v>
      </c>
      <c r="G62">
        <v>18.076632</v>
      </c>
      <c r="H62">
        <f>90-Table10[[#This Row],[Topocentric zenith angle]]</f>
        <v>41.326464999999999</v>
      </c>
      <c r="I62">
        <f>-1*Table10[[#This Row],[Top. azimuth angle (westward from S)]]</f>
        <v>-58.632319000000003</v>
      </c>
      <c r="J62">
        <f>Table1[[#This Row],[Time (H:MM:SS)]]*(24)*(100/24)</f>
        <v>62.500000000000007</v>
      </c>
    </row>
    <row r="63" spans="1:10">
      <c r="A63" s="4">
        <v>43831</v>
      </c>
      <c r="B63" s="5">
        <v>0.63541666666666663</v>
      </c>
      <c r="C63">
        <v>51.901488999999998</v>
      </c>
      <c r="D63">
        <v>60.217885000000003</v>
      </c>
      <c r="E63">
        <v>6.0340360000000004</v>
      </c>
      <c r="F63">
        <v>12.055339</v>
      </c>
      <c r="G63">
        <v>18.076632</v>
      </c>
      <c r="H63">
        <f>90-Table10[[#This Row],[Topocentric zenith angle]]</f>
        <v>38.098511000000002</v>
      </c>
      <c r="I63">
        <f>-1*Table10[[#This Row],[Top. azimuth angle (westward from S)]]</f>
        <v>-60.217885000000003</v>
      </c>
      <c r="J63">
        <f>Table1[[#This Row],[Time (H:MM:SS)]]*(24)*(100/24)</f>
        <v>63.541666666666671</v>
      </c>
    </row>
    <row r="64" spans="1:10">
      <c r="A64" s="4">
        <v>43831</v>
      </c>
      <c r="B64" s="5">
        <v>0.64583333333333337</v>
      </c>
      <c r="C64">
        <v>55.177137000000002</v>
      </c>
      <c r="D64">
        <v>61.566949000000001</v>
      </c>
      <c r="E64">
        <v>6.0340360000000004</v>
      </c>
      <c r="F64">
        <v>12.055339</v>
      </c>
      <c r="G64">
        <v>18.076632</v>
      </c>
      <c r="H64">
        <f>90-Table10[[#This Row],[Topocentric zenith angle]]</f>
        <v>34.822862999999998</v>
      </c>
      <c r="I64">
        <f>-1*Table10[[#This Row],[Top. azimuth angle (westward from S)]]</f>
        <v>-61.566949000000001</v>
      </c>
      <c r="J64">
        <f>Table1[[#This Row],[Time (H:MM:SS)]]*(24)*(100/24)</f>
        <v>64.583333333333343</v>
      </c>
    </row>
    <row r="65" spans="1:10">
      <c r="A65" s="4">
        <v>43831</v>
      </c>
      <c r="B65" s="5">
        <v>0.65625</v>
      </c>
      <c r="C65">
        <v>58.491663000000003</v>
      </c>
      <c r="D65">
        <v>62.713312999999999</v>
      </c>
      <c r="E65">
        <v>6.0340360000000004</v>
      </c>
      <c r="F65">
        <v>12.055339</v>
      </c>
      <c r="G65">
        <v>18.076632</v>
      </c>
      <c r="H65">
        <f>90-Table10[[#This Row],[Topocentric zenith angle]]</f>
        <v>31.508336999999997</v>
      </c>
      <c r="I65">
        <f>-1*Table10[[#This Row],[Top. azimuth angle (westward from S)]]</f>
        <v>-62.713312999999999</v>
      </c>
      <c r="J65">
        <f>Table1[[#This Row],[Time (H:MM:SS)]]*(24)*(100/24)</f>
        <v>65.625</v>
      </c>
    </row>
    <row r="66" spans="1:10">
      <c r="A66" s="4">
        <v>43831</v>
      </c>
      <c r="B66" s="5">
        <v>0.66666666666666663</v>
      </c>
      <c r="C66">
        <v>61.837949999999999</v>
      </c>
      <c r="D66">
        <v>63.684134999999998</v>
      </c>
      <c r="E66">
        <v>6.0340360000000004</v>
      </c>
      <c r="F66">
        <v>12.055339</v>
      </c>
      <c r="G66">
        <v>18.076632</v>
      </c>
      <c r="H66">
        <f>90-Table10[[#This Row],[Topocentric zenith angle]]</f>
        <v>28.162050000000001</v>
      </c>
      <c r="I66">
        <f>-1*Table10[[#This Row],[Top. azimuth angle (westward from S)]]</f>
        <v>-63.684134999999998</v>
      </c>
      <c r="J66">
        <f>Table1[[#This Row],[Time (H:MM:SS)]]*(24)*(100/24)</f>
        <v>66.666666666666671</v>
      </c>
    </row>
    <row r="67" spans="1:10">
      <c r="A67" s="4">
        <v>43831</v>
      </c>
      <c r="B67" s="5">
        <v>0.67708333333333337</v>
      </c>
      <c r="C67">
        <v>65.210173999999995</v>
      </c>
      <c r="D67">
        <v>64.50121</v>
      </c>
      <c r="E67">
        <v>6.0340360000000004</v>
      </c>
      <c r="F67">
        <v>12.055339</v>
      </c>
      <c r="G67">
        <v>18.076632</v>
      </c>
      <c r="H67">
        <f>90-Table10[[#This Row],[Topocentric zenith angle]]</f>
        <v>24.789826000000005</v>
      </c>
      <c r="I67">
        <f>-1*Table10[[#This Row],[Top. azimuth angle (westward from S)]]</f>
        <v>-64.50121</v>
      </c>
      <c r="J67">
        <f>Table1[[#This Row],[Time (H:MM:SS)]]*(24)*(100/24)</f>
        <v>67.708333333333343</v>
      </c>
    </row>
    <row r="68" spans="1:10">
      <c r="A68" s="4">
        <v>43831</v>
      </c>
      <c r="B68" s="5">
        <v>0.6875</v>
      </c>
      <c r="C68">
        <v>68.603499999999997</v>
      </c>
      <c r="D68">
        <v>65.181983000000002</v>
      </c>
      <c r="E68">
        <v>6.0340360000000004</v>
      </c>
      <c r="F68">
        <v>12.055339</v>
      </c>
      <c r="G68">
        <v>18.076632</v>
      </c>
      <c r="H68">
        <f>90-Table10[[#This Row],[Topocentric zenith angle]]</f>
        <v>21.396500000000003</v>
      </c>
      <c r="I68">
        <f>-1*Table10[[#This Row],[Top. azimuth angle (westward from S)]]</f>
        <v>-65.181983000000002</v>
      </c>
      <c r="J68">
        <f>Table1[[#This Row],[Time (H:MM:SS)]]*(24)*(100/24)</f>
        <v>68.75</v>
      </c>
    </row>
    <row r="69" spans="1:10">
      <c r="A69" s="4">
        <v>43831</v>
      </c>
      <c r="B69" s="5">
        <v>0.69791666666666663</v>
      </c>
      <c r="C69">
        <v>72.013848999999993</v>
      </c>
      <c r="D69">
        <v>65.740335999999999</v>
      </c>
      <c r="E69">
        <v>6.0340360000000004</v>
      </c>
      <c r="F69">
        <v>12.055339</v>
      </c>
      <c r="G69">
        <v>18.076632</v>
      </c>
      <c r="H69">
        <f>90-Table10[[#This Row],[Topocentric zenith angle]]</f>
        <v>17.986151000000007</v>
      </c>
      <c r="I69">
        <f>-1*Table10[[#This Row],[Top. azimuth angle (westward from S)]]</f>
        <v>-65.740335999999999</v>
      </c>
      <c r="J69">
        <f>Table1[[#This Row],[Time (H:MM:SS)]]*(24)*(100/24)</f>
        <v>69.791666666666671</v>
      </c>
    </row>
    <row r="70" spans="1:10">
      <c r="A70" s="4">
        <v>43831</v>
      </c>
      <c r="B70" s="5">
        <v>0.70833333333333337</v>
      </c>
      <c r="C70">
        <v>75.437719000000001</v>
      </c>
      <c r="D70">
        <v>66.187207000000001</v>
      </c>
      <c r="E70">
        <v>6.0340360000000004</v>
      </c>
      <c r="F70">
        <v>12.055339</v>
      </c>
      <c r="G70">
        <v>18.076632</v>
      </c>
      <c r="H70">
        <f>90-Table10[[#This Row],[Topocentric zenith angle]]</f>
        <v>14.562280999999999</v>
      </c>
      <c r="I70">
        <f>-1*Table10[[#This Row],[Top. azimuth angle (westward from S)]]</f>
        <v>-66.187207000000001</v>
      </c>
      <c r="J70">
        <f>Table1[[#This Row],[Time (H:MM:SS)]]*(24)*(100/24)</f>
        <v>70.833333333333343</v>
      </c>
    </row>
    <row r="71" spans="1:10">
      <c r="A71" s="4">
        <v>43831</v>
      </c>
      <c r="B71" s="5">
        <v>0.71875</v>
      </c>
      <c r="C71">
        <v>78.872040999999996</v>
      </c>
      <c r="D71">
        <v>66.531048999999996</v>
      </c>
      <c r="E71">
        <v>6.0340360000000004</v>
      </c>
      <c r="F71">
        <v>12.055339</v>
      </c>
      <c r="G71">
        <v>18.076632</v>
      </c>
      <c r="H71">
        <f>90-Table10[[#This Row],[Topocentric zenith angle]]</f>
        <v>11.127959000000004</v>
      </c>
      <c r="I71">
        <f>-1*Table10[[#This Row],[Top. azimuth angle (westward from S)]]</f>
        <v>-66.531048999999996</v>
      </c>
      <c r="J71">
        <f>Table1[[#This Row],[Time (H:MM:SS)]]*(24)*(100/24)</f>
        <v>71.875</v>
      </c>
    </row>
    <row r="72" spans="1:10">
      <c r="A72" s="4">
        <v>43831</v>
      </c>
      <c r="B72" s="5">
        <v>0.72916666666666663</v>
      </c>
      <c r="C72">
        <v>82.314072999999993</v>
      </c>
      <c r="D72">
        <v>66.778181000000004</v>
      </c>
      <c r="E72">
        <v>6.0340360000000004</v>
      </c>
      <c r="F72">
        <v>12.055339</v>
      </c>
      <c r="G72">
        <v>18.076632</v>
      </c>
      <c r="H72">
        <f>90-Table10[[#This Row],[Topocentric zenith angle]]</f>
        <v>7.6859270000000066</v>
      </c>
      <c r="I72">
        <f>-1*Table10[[#This Row],[Top. azimuth angle (westward from S)]]</f>
        <v>-66.778181000000004</v>
      </c>
      <c r="J72">
        <f>Table1[[#This Row],[Time (H:MM:SS)]]*(24)*(100/24)</f>
        <v>72.916666666666671</v>
      </c>
    </row>
    <row r="73" spans="1:10">
      <c r="A73" s="4">
        <v>43831</v>
      </c>
      <c r="B73" s="5">
        <v>0.73958333333333337</v>
      </c>
      <c r="C73">
        <v>85.761301000000003</v>
      </c>
      <c r="D73">
        <v>66.933047000000002</v>
      </c>
      <c r="E73">
        <v>6.0340360000000004</v>
      </c>
      <c r="F73">
        <v>12.055339</v>
      </c>
      <c r="G73">
        <v>18.076632</v>
      </c>
      <c r="H73">
        <f>90-Table10[[#This Row],[Topocentric zenith angle]]</f>
        <v>4.2386989999999969</v>
      </c>
      <c r="I73">
        <f>-1*Table10[[#This Row],[Top. azimuth angle (westward from S)]]</f>
        <v>-66.933047000000002</v>
      </c>
      <c r="J73">
        <f>Table1[[#This Row],[Time (H:MM:SS)]]*(24)*(100/24)</f>
        <v>73.958333333333343</v>
      </c>
    </row>
    <row r="74" spans="1:10">
      <c r="A74" s="4">
        <v>43831</v>
      </c>
      <c r="B74" s="5">
        <v>0.75</v>
      </c>
      <c r="C74">
        <v>89.211364000000003</v>
      </c>
      <c r="D74">
        <v>66.998384999999999</v>
      </c>
      <c r="E74">
        <v>6.0340360000000004</v>
      </c>
      <c r="F74">
        <v>12.055339</v>
      </c>
      <c r="G74">
        <v>18.076632</v>
      </c>
      <c r="H74">
        <f>90-Table10[[#This Row],[Topocentric zenith angle]]</f>
        <v>0.78863599999999678</v>
      </c>
      <c r="I74">
        <f>-1*Table10[[#This Row],[Top. azimuth angle (westward from S)]]</f>
        <v>-66.998384999999999</v>
      </c>
      <c r="J74">
        <f>Table1[[#This Row],[Time (H:MM:SS)]]*(24)*(100/24)</f>
        <v>75</v>
      </c>
    </row>
    <row r="75" spans="1:10">
      <c r="A75" s="4">
        <v>43831</v>
      </c>
      <c r="B75" s="5">
        <v>0.76041666666666663</v>
      </c>
      <c r="C75">
        <v>92.661979000000002</v>
      </c>
      <c r="D75">
        <v>66.975337999999994</v>
      </c>
      <c r="E75">
        <v>6.0340360000000004</v>
      </c>
      <c r="F75">
        <v>12.055339</v>
      </c>
      <c r="G75">
        <v>18.076632</v>
      </c>
      <c r="H75">
        <f>90-Table10[[#This Row],[Topocentric zenith angle]]</f>
        <v>-2.6619790000000023</v>
      </c>
      <c r="I75">
        <f>-1*Table10[[#This Row],[Top. azimuth angle (westward from S)]]</f>
        <v>-66.975337999999994</v>
      </c>
      <c r="J75">
        <f>Table1[[#This Row],[Time (H:MM:SS)]]*(24)*(100/24)</f>
        <v>76.041666666666671</v>
      </c>
    </row>
    <row r="76" spans="1:10">
      <c r="A76" s="4">
        <v>43831</v>
      </c>
      <c r="B76" s="5">
        <v>0.77083333333333337</v>
      </c>
      <c r="C76">
        <v>96.110883000000001</v>
      </c>
      <c r="D76">
        <v>66.863491999999994</v>
      </c>
      <c r="E76">
        <v>6.0340360000000004</v>
      </c>
      <c r="F76">
        <v>12.055339</v>
      </c>
      <c r="G76">
        <v>18.076632</v>
      </c>
      <c r="H76">
        <f>90-Table10[[#This Row],[Topocentric zenith angle]]</f>
        <v>-6.1108830000000012</v>
      </c>
      <c r="I76">
        <f>-1*Table10[[#This Row],[Top. azimuth angle (westward from S)]]</f>
        <v>-66.863491999999994</v>
      </c>
      <c r="J76">
        <f>Table1[[#This Row],[Time (H:MM:SS)]]*(24)*(100/24)</f>
        <v>77.083333333333343</v>
      </c>
    </row>
    <row r="77" spans="1:10">
      <c r="A77" s="4">
        <v>43831</v>
      </c>
      <c r="B77" s="5">
        <v>0.78125</v>
      </c>
      <c r="C77">
        <v>99.555760000000006</v>
      </c>
      <c r="D77">
        <v>66.660866999999996</v>
      </c>
      <c r="E77">
        <v>6.0340360000000004</v>
      </c>
      <c r="F77">
        <v>12.055339</v>
      </c>
      <c r="G77">
        <v>18.076632</v>
      </c>
      <c r="H77">
        <f>90-Table10[[#This Row],[Topocentric zenith angle]]</f>
        <v>-9.5557600000000065</v>
      </c>
      <c r="I77">
        <f>-1*Table10[[#This Row],[Top. azimuth angle (westward from S)]]</f>
        <v>-66.660866999999996</v>
      </c>
      <c r="J77">
        <f>Table1[[#This Row],[Time (H:MM:SS)]]*(24)*(100/24)</f>
        <v>78.125</v>
      </c>
    </row>
    <row r="78" spans="1:10">
      <c r="A78" s="4">
        <v>43831</v>
      </c>
      <c r="B78" s="5">
        <v>0.79166666666666663</v>
      </c>
      <c r="C78">
        <v>102.994179</v>
      </c>
      <c r="D78">
        <v>66.363833999999997</v>
      </c>
      <c r="E78">
        <v>6.0340360000000004</v>
      </c>
      <c r="F78">
        <v>12.055339</v>
      </c>
      <c r="G78">
        <v>18.076632</v>
      </c>
      <c r="H78">
        <f>90-Table10[[#This Row],[Topocentric zenith angle]]</f>
        <v>-12.994179000000003</v>
      </c>
      <c r="I78">
        <f>-1*Table10[[#This Row],[Top. azimuth angle (westward from S)]]</f>
        <v>-66.363833999999997</v>
      </c>
      <c r="J78">
        <f>Table1[[#This Row],[Time (H:MM:SS)]]*(24)*(100/24)</f>
        <v>79.166666666666671</v>
      </c>
    </row>
    <row r="79" spans="1:10">
      <c r="A79" s="4">
        <v>43831</v>
      </c>
      <c r="B79" s="5">
        <v>0.80208333333333337</v>
      </c>
      <c r="C79">
        <v>106.42351600000001</v>
      </c>
      <c r="D79">
        <v>65.966976000000003</v>
      </c>
      <c r="E79">
        <v>6.0340360000000004</v>
      </c>
      <c r="F79">
        <v>12.055339</v>
      </c>
      <c r="G79">
        <v>18.076632</v>
      </c>
      <c r="H79">
        <f>90-Table10[[#This Row],[Topocentric zenith angle]]</f>
        <v>-16.423516000000006</v>
      </c>
      <c r="I79">
        <f>-1*Table10[[#This Row],[Top. azimuth angle (westward from S)]]</f>
        <v>-65.966976000000003</v>
      </c>
      <c r="J79">
        <f>Table1[[#This Row],[Time (H:MM:SS)]]*(24)*(100/24)</f>
        <v>80.208333333333343</v>
      </c>
    </row>
    <row r="80" spans="1:10">
      <c r="A80" s="4">
        <v>43831</v>
      </c>
      <c r="B80" s="5">
        <v>0.8125</v>
      </c>
      <c r="C80">
        <v>109.840872</v>
      </c>
      <c r="D80">
        <v>65.462872000000004</v>
      </c>
      <c r="E80">
        <v>6.0340360000000004</v>
      </c>
      <c r="F80">
        <v>12.055339</v>
      </c>
      <c r="G80">
        <v>18.076632</v>
      </c>
      <c r="H80">
        <f>90-Table10[[#This Row],[Topocentric zenith angle]]</f>
        <v>-19.840872000000005</v>
      </c>
      <c r="I80">
        <f>-1*Table10[[#This Row],[Top. azimuth angle (westward from S)]]</f>
        <v>-65.462872000000004</v>
      </c>
      <c r="J80">
        <f>Table1[[#This Row],[Time (H:MM:SS)]]*(24)*(100/24)</f>
        <v>81.25</v>
      </c>
    </row>
    <row r="81" spans="1:10">
      <c r="A81" s="4">
        <v>43831</v>
      </c>
      <c r="B81" s="5">
        <v>0.82291666666666663</v>
      </c>
      <c r="C81">
        <v>113.242966</v>
      </c>
      <c r="D81">
        <v>64.841791999999998</v>
      </c>
      <c r="E81">
        <v>6.0340360000000004</v>
      </c>
      <c r="F81">
        <v>12.055339</v>
      </c>
      <c r="G81">
        <v>18.076632</v>
      </c>
      <c r="H81">
        <f>90-Table10[[#This Row],[Topocentric zenith angle]]</f>
        <v>-23.242965999999996</v>
      </c>
      <c r="I81">
        <f>-1*Table10[[#This Row],[Top. azimuth angle (westward from S)]]</f>
        <v>-64.841791999999998</v>
      </c>
      <c r="J81">
        <f>Table1[[#This Row],[Time (H:MM:SS)]]*(24)*(100/24)</f>
        <v>82.291666666666671</v>
      </c>
    </row>
    <row r="82" spans="1:10">
      <c r="A82" s="4">
        <v>43831</v>
      </c>
      <c r="B82" s="5">
        <v>0.83333333333333337</v>
      </c>
      <c r="C82">
        <v>116.626013</v>
      </c>
      <c r="D82">
        <v>64.091289000000003</v>
      </c>
      <c r="E82">
        <v>6.0340360000000004</v>
      </c>
      <c r="F82">
        <v>12.055339</v>
      </c>
      <c r="G82">
        <v>18.076632</v>
      </c>
      <c r="H82">
        <f>90-Table10[[#This Row],[Topocentric zenith angle]]</f>
        <v>-26.626013</v>
      </c>
      <c r="I82">
        <f>-1*Table10[[#This Row],[Top. azimuth angle (westward from S)]]</f>
        <v>-64.091289000000003</v>
      </c>
      <c r="J82">
        <f>Table1[[#This Row],[Time (H:MM:SS)]]*(24)*(100/24)</f>
        <v>83.333333333333343</v>
      </c>
    </row>
    <row r="83" spans="1:10">
      <c r="A83" s="4">
        <v>43831</v>
      </c>
      <c r="B83" s="5">
        <v>0.84375</v>
      </c>
      <c r="C83">
        <v>119.985562</v>
      </c>
      <c r="D83">
        <v>63.195655000000002</v>
      </c>
      <c r="E83">
        <v>6.0340360000000004</v>
      </c>
      <c r="F83">
        <v>12.055339</v>
      </c>
      <c r="G83">
        <v>18.076632</v>
      </c>
      <c r="H83">
        <f>90-Table10[[#This Row],[Topocentric zenith angle]]</f>
        <v>-29.985562000000002</v>
      </c>
      <c r="I83">
        <f>-1*Table10[[#This Row],[Top. azimuth angle (westward from S)]]</f>
        <v>-63.195655000000002</v>
      </c>
      <c r="J83">
        <f>Table1[[#This Row],[Time (H:MM:SS)]]*(24)*(100/24)</f>
        <v>84.375</v>
      </c>
    </row>
    <row r="84" spans="1:10">
      <c r="A84" s="4">
        <v>43831</v>
      </c>
      <c r="B84" s="5">
        <v>0.85416666666666663</v>
      </c>
      <c r="C84">
        <v>123.316289</v>
      </c>
      <c r="D84">
        <v>62.135219999999997</v>
      </c>
      <c r="E84">
        <v>6.0340360000000004</v>
      </c>
      <c r="F84">
        <v>12.055339</v>
      </c>
      <c r="G84">
        <v>18.076632</v>
      </c>
      <c r="H84">
        <f>90-Table10[[#This Row],[Topocentric zenith angle]]</f>
        <v>-33.316288999999998</v>
      </c>
      <c r="I84">
        <f>-1*Table10[[#This Row],[Top. azimuth angle (westward from S)]]</f>
        <v>-62.135219999999997</v>
      </c>
      <c r="J84">
        <f>Table1[[#This Row],[Time (H:MM:SS)]]*(24)*(100/24)</f>
        <v>85.416666666666671</v>
      </c>
    </row>
    <row r="85" spans="1:10">
      <c r="A85" s="4">
        <v>43831</v>
      </c>
      <c r="B85" s="5">
        <v>0.86458333333333337</v>
      </c>
      <c r="C85">
        <v>126.611734</v>
      </c>
      <c r="D85">
        <v>60.885440000000003</v>
      </c>
      <c r="E85">
        <v>6.0340360000000004</v>
      </c>
      <c r="F85">
        <v>12.055339</v>
      </c>
      <c r="G85">
        <v>18.076632</v>
      </c>
      <c r="H85">
        <f>90-Table10[[#This Row],[Topocentric zenith angle]]</f>
        <v>-36.611733999999998</v>
      </c>
      <c r="I85">
        <f>-1*Table10[[#This Row],[Top. azimuth angle (westward from S)]]</f>
        <v>-60.885440000000003</v>
      </c>
      <c r="J85">
        <f>Table1[[#This Row],[Time (H:MM:SS)]]*(24)*(100/24)</f>
        <v>86.458333333333343</v>
      </c>
    </row>
    <row r="86" spans="1:10">
      <c r="A86" s="4">
        <v>43831</v>
      </c>
      <c r="B86" s="5">
        <v>0.875</v>
      </c>
      <c r="C86">
        <v>129.86393799999999</v>
      </c>
      <c r="D86">
        <v>59.415747000000003</v>
      </c>
      <c r="E86">
        <v>6.0340360000000004</v>
      </c>
      <c r="F86">
        <v>12.055339</v>
      </c>
      <c r="G86">
        <v>18.076632</v>
      </c>
      <c r="H86">
        <f>90-Table10[[#This Row],[Topocentric zenith angle]]</f>
        <v>-39.86393799999999</v>
      </c>
      <c r="I86">
        <f>-1*Table10[[#This Row],[Top. azimuth angle (westward from S)]]</f>
        <v>-59.415747000000003</v>
      </c>
      <c r="J86">
        <f>Table1[[#This Row],[Time (H:MM:SS)]]*(24)*(100/24)</f>
        <v>87.5</v>
      </c>
    </row>
    <row r="87" spans="1:10">
      <c r="A87" s="4">
        <v>43831</v>
      </c>
      <c r="B87" s="5">
        <v>0.88541666666666663</v>
      </c>
      <c r="C87">
        <v>133.062972</v>
      </c>
      <c r="D87">
        <v>57.688102000000001</v>
      </c>
      <c r="E87">
        <v>6.0340360000000004</v>
      </c>
      <c r="F87">
        <v>12.055339</v>
      </c>
      <c r="G87">
        <v>18.076632</v>
      </c>
      <c r="H87">
        <f>90-Table10[[#This Row],[Topocentric zenith angle]]</f>
        <v>-43.062972000000002</v>
      </c>
      <c r="I87">
        <f>-1*Table10[[#This Row],[Top. azimuth angle (westward from S)]]</f>
        <v>-57.688102000000001</v>
      </c>
      <c r="J87">
        <f>Table1[[#This Row],[Time (H:MM:SS)]]*(24)*(100/24)</f>
        <v>88.541666666666671</v>
      </c>
    </row>
    <row r="88" spans="1:10">
      <c r="A88" s="4">
        <v>43831</v>
      </c>
      <c r="B88" s="5">
        <v>0.89583333333333337</v>
      </c>
      <c r="C88">
        <v>136.196304</v>
      </c>
      <c r="D88">
        <v>55.655251999999997</v>
      </c>
      <c r="E88">
        <v>6.0340360000000004</v>
      </c>
      <c r="F88">
        <v>12.055339</v>
      </c>
      <c r="G88">
        <v>18.076632</v>
      </c>
      <c r="H88">
        <f>90-Table10[[#This Row],[Topocentric zenith angle]]</f>
        <v>-46.196303999999998</v>
      </c>
      <c r="I88">
        <f>-1*Table10[[#This Row],[Top. azimuth angle (westward from S)]]</f>
        <v>-55.655251999999997</v>
      </c>
      <c r="J88">
        <f>Table1[[#This Row],[Time (H:MM:SS)]]*(24)*(100/24)</f>
        <v>89.583333333333343</v>
      </c>
    </row>
    <row r="89" spans="1:10">
      <c r="A89" s="4">
        <v>43831</v>
      </c>
      <c r="B89" s="5">
        <v>0.90625</v>
      </c>
      <c r="C89">
        <v>139.24794499999999</v>
      </c>
      <c r="D89">
        <v>53.258724000000001</v>
      </c>
      <c r="E89">
        <v>6.0340360000000004</v>
      </c>
      <c r="F89">
        <v>12.055339</v>
      </c>
      <c r="G89">
        <v>18.076632</v>
      </c>
      <c r="H89">
        <f>90-Table10[[#This Row],[Topocentric zenith angle]]</f>
        <v>-49.247944999999987</v>
      </c>
      <c r="I89">
        <f>-1*Table10[[#This Row],[Top. azimuth angle (westward from S)]]</f>
        <v>-53.258724000000001</v>
      </c>
      <c r="J89">
        <f>Table1[[#This Row],[Time (H:MM:SS)]]*(24)*(100/24)</f>
        <v>90.625</v>
      </c>
    </row>
    <row r="90" spans="1:10">
      <c r="A90" s="4">
        <v>43831</v>
      </c>
      <c r="B90" s="5">
        <v>0.91666666666666663</v>
      </c>
      <c r="C90">
        <v>142.197326</v>
      </c>
      <c r="D90">
        <v>50.426788999999999</v>
      </c>
      <c r="E90">
        <v>6.0340360000000004</v>
      </c>
      <c r="F90">
        <v>12.055339</v>
      </c>
      <c r="G90">
        <v>18.076632</v>
      </c>
      <c r="H90">
        <f>90-Table10[[#This Row],[Topocentric zenith angle]]</f>
        <v>-52.197326000000004</v>
      </c>
      <c r="I90">
        <f>-1*Table10[[#This Row],[Top. azimuth angle (westward from S)]]</f>
        <v>-50.426788999999999</v>
      </c>
      <c r="J90">
        <f>Table1[[#This Row],[Time (H:MM:SS)]]*(24)*(100/24)</f>
        <v>91.666666666666671</v>
      </c>
    </row>
    <row r="91" spans="1:10">
      <c r="A91" s="4">
        <v>43831</v>
      </c>
      <c r="B91" s="5">
        <v>0.92708333333333337</v>
      </c>
      <c r="C91">
        <v>145.01784599999999</v>
      </c>
      <c r="D91">
        <v>47.072974000000002</v>
      </c>
      <c r="E91">
        <v>6.0340360000000004</v>
      </c>
      <c r="F91">
        <v>12.055339</v>
      </c>
      <c r="G91">
        <v>18.076632</v>
      </c>
      <c r="H91">
        <f>90-Table10[[#This Row],[Topocentric zenith angle]]</f>
        <v>-55.017845999999992</v>
      </c>
      <c r="I91">
        <f>-1*Table10[[#This Row],[Top. azimuth angle (westward from S)]]</f>
        <v>-47.072974000000002</v>
      </c>
      <c r="J91">
        <f>Table1[[#This Row],[Time (H:MM:SS)]]*(24)*(100/24)</f>
        <v>92.708333333333343</v>
      </c>
    </row>
    <row r="92" spans="1:10">
      <c r="A92" s="4">
        <v>43831</v>
      </c>
      <c r="B92" s="5">
        <v>0.9375</v>
      </c>
      <c r="C92">
        <v>147.67507499999999</v>
      </c>
      <c r="D92">
        <v>43.096395000000001</v>
      </c>
      <c r="E92">
        <v>6.0340360000000004</v>
      </c>
      <c r="F92">
        <v>12.055339</v>
      </c>
      <c r="G92">
        <v>18.076632</v>
      </c>
      <c r="H92">
        <f>90-Table10[[#This Row],[Topocentric zenith angle]]</f>
        <v>-57.675074999999993</v>
      </c>
      <c r="I92">
        <f>-1*Table10[[#This Row],[Top. azimuth angle (westward from S)]]</f>
        <v>-43.096395000000001</v>
      </c>
      <c r="J92">
        <f>Table1[[#This Row],[Time (H:MM:SS)]]*(24)*(100/24)</f>
        <v>93.75</v>
      </c>
    </row>
    <row r="93" spans="1:10">
      <c r="A93" s="4">
        <v>43831</v>
      </c>
      <c r="B93" s="5">
        <v>0.94791666666666663</v>
      </c>
      <c r="C93">
        <v>150.12478999999999</v>
      </c>
      <c r="D93">
        <v>38.386411000000003</v>
      </c>
      <c r="E93">
        <v>6.0340360000000004</v>
      </c>
      <c r="F93">
        <v>12.055339</v>
      </c>
      <c r="G93">
        <v>18.076632</v>
      </c>
      <c r="H93">
        <f>90-Table10[[#This Row],[Topocentric zenith angle]]</f>
        <v>-60.12478999999999</v>
      </c>
      <c r="I93">
        <f>-1*Table10[[#This Row],[Top. azimuth angle (westward from S)]]</f>
        <v>-38.386411000000003</v>
      </c>
      <c r="J93">
        <f>Table1[[#This Row],[Time (H:MM:SS)]]*(24)*(100/24)</f>
        <v>94.791666666666671</v>
      </c>
    </row>
    <row r="94" spans="1:10">
      <c r="A94" s="4">
        <v>43831</v>
      </c>
      <c r="B94" s="5">
        <v>0.95833333333333337</v>
      </c>
      <c r="C94">
        <v>152.31129999999999</v>
      </c>
      <c r="D94">
        <v>32.835788000000001</v>
      </c>
      <c r="E94">
        <v>6.0340360000000004</v>
      </c>
      <c r="F94">
        <v>12.055339</v>
      </c>
      <c r="G94">
        <v>18.076632</v>
      </c>
      <c r="H94">
        <f>90-Table10[[#This Row],[Topocentric zenith angle]]</f>
        <v>-62.311299999999989</v>
      </c>
      <c r="I94">
        <f>-1*Table10[[#This Row],[Top. azimuth angle (westward from S)]]</f>
        <v>-32.835788000000001</v>
      </c>
      <c r="J94">
        <f>Table1[[#This Row],[Time (H:MM:SS)]]*(24)*(100/24)</f>
        <v>95.833333333333343</v>
      </c>
    </row>
    <row r="95" spans="1:10">
      <c r="A95" s="4">
        <v>43831</v>
      </c>
      <c r="B95" s="5">
        <v>0.96875</v>
      </c>
      <c r="C95">
        <v>154.16719599999999</v>
      </c>
      <c r="D95">
        <v>26.367730000000002</v>
      </c>
      <c r="E95">
        <v>6.0340360000000004</v>
      </c>
      <c r="F95">
        <v>12.055339</v>
      </c>
      <c r="G95">
        <v>18.076632</v>
      </c>
      <c r="H95">
        <f>90-Table10[[#This Row],[Topocentric zenith angle]]</f>
        <v>-64.16719599999999</v>
      </c>
      <c r="I95">
        <f>-1*Table10[[#This Row],[Top. azimuth angle (westward from S)]]</f>
        <v>-26.367730000000002</v>
      </c>
      <c r="J95">
        <f>Table1[[#This Row],[Time (H:MM:SS)]]*(24)*(100/24)</f>
        <v>96.875</v>
      </c>
    </row>
    <row r="96" spans="1:10">
      <c r="A96" s="4">
        <v>43831</v>
      </c>
      <c r="B96" s="5">
        <v>0.97916666666666663</v>
      </c>
      <c r="C96">
        <v>155.61646999999999</v>
      </c>
      <c r="D96">
        <v>18.979657</v>
      </c>
      <c r="E96">
        <v>6.0340360000000004</v>
      </c>
      <c r="F96">
        <v>12.055339</v>
      </c>
      <c r="G96">
        <v>18.076632</v>
      </c>
      <c r="H96">
        <f>90-Table10[[#This Row],[Topocentric zenith angle]]</f>
        <v>-65.616469999999993</v>
      </c>
      <c r="I96">
        <f>-1*Table10[[#This Row],[Top. azimuth angle (westward from S)]]</f>
        <v>-18.979657</v>
      </c>
      <c r="J96">
        <f>Table1[[#This Row],[Time (H:MM:SS)]]*(24)*(100/24)</f>
        <v>97.916666666666671</v>
      </c>
    </row>
    <row r="97" spans="1:10">
      <c r="A97" s="4">
        <v>43831</v>
      </c>
      <c r="B97" s="5">
        <v>0.98958333333333337</v>
      </c>
      <c r="C97">
        <v>156.58319700000001</v>
      </c>
      <c r="D97">
        <v>10.795221</v>
      </c>
      <c r="E97">
        <v>6.0340360000000004</v>
      </c>
      <c r="F97">
        <v>12.055339</v>
      </c>
      <c r="G97">
        <v>18.076632</v>
      </c>
      <c r="H97">
        <f>90-Table10[[#This Row],[Topocentric zenith angle]]</f>
        <v>-66.583197000000013</v>
      </c>
      <c r="I97">
        <f>-1*Table10[[#This Row],[Top. azimuth angle (westward from S)]]</f>
        <v>-10.795221</v>
      </c>
      <c r="J97">
        <f>Table1[[#This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8EA2-C0BF-48C5-8C83-5E5738E92BD4}">
  <dimension ref="A1:J97"/>
  <sheetViews>
    <sheetView topLeftCell="C67" workbookViewId="0">
      <selection activeCell="I50" sqref="I50:I97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43836</v>
      </c>
      <c r="B2" s="5">
        <v>0</v>
      </c>
      <c r="C2">
        <v>157.908469</v>
      </c>
      <c r="D2">
        <v>181.32382799999999</v>
      </c>
      <c r="E2">
        <v>5.9456249999999997</v>
      </c>
      <c r="F2">
        <v>11.965464000000001</v>
      </c>
      <c r="G2">
        <v>17.985317999999999</v>
      </c>
      <c r="H2">
        <f>90-Table11[[#This Row],[Topocentric zenith angle]]</f>
        <v>-67.908468999999997</v>
      </c>
      <c r="I2">
        <f>360-Table11[[#This Row],[Top. azimuth angle (westward from S)]]</f>
        <v>178.67617200000001</v>
      </c>
      <c r="J2">
        <f>Table11[[#This Row],[Time (H:MM:SS)]]*(24)*(100/24)</f>
        <v>0</v>
      </c>
    </row>
    <row r="3" spans="1:10">
      <c r="A3" s="4">
        <v>43836</v>
      </c>
      <c r="B3" s="5">
        <v>1.0416666666666666E-2</v>
      </c>
      <c r="C3">
        <v>157.52158</v>
      </c>
      <c r="D3">
        <v>190.43702099999999</v>
      </c>
      <c r="E3">
        <v>5.9456249999999997</v>
      </c>
      <c r="F3">
        <v>11.965464000000001</v>
      </c>
      <c r="G3">
        <v>17.985317999999999</v>
      </c>
      <c r="H3">
        <f>90-Table11[[#This Row],[Topocentric zenith angle]]</f>
        <v>-67.52158</v>
      </c>
      <c r="I3">
        <f>360-Table11[[#This Row],[Top. azimuth angle (westward from S)]]</f>
        <v>169.56297900000001</v>
      </c>
      <c r="J3">
        <f>Table11[[#This Row],[Time (H:MM:SS)]]*(24)*(100/24)</f>
        <v>1.0416666666666667</v>
      </c>
    </row>
    <row r="4" spans="1:10">
      <c r="A4" s="4">
        <v>43836</v>
      </c>
      <c r="B4" s="5">
        <v>2.0833333333333332E-2</v>
      </c>
      <c r="C4">
        <v>156.56436299999999</v>
      </c>
      <c r="D4">
        <v>199.008026</v>
      </c>
      <c r="E4">
        <v>5.9456249999999997</v>
      </c>
      <c r="F4">
        <v>11.965464000000001</v>
      </c>
      <c r="G4">
        <v>17.985317999999999</v>
      </c>
      <c r="H4">
        <f>90-Table11[[#This Row],[Topocentric zenith angle]]</f>
        <v>-66.564362999999986</v>
      </c>
      <c r="I4">
        <f>360-Table11[[#This Row],[Top. azimuth angle (westward from S)]]</f>
        <v>160.991974</v>
      </c>
      <c r="J4">
        <f>Table11[[#This Row],[Time (H:MM:SS)]]*(24)*(100/24)</f>
        <v>2.0833333333333335</v>
      </c>
    </row>
    <row r="5" spans="1:10">
      <c r="A5" s="4">
        <v>43836</v>
      </c>
      <c r="B5" s="5">
        <v>3.125E-2</v>
      </c>
      <c r="C5">
        <v>155.102676</v>
      </c>
      <c r="D5">
        <v>206.71470199999999</v>
      </c>
      <c r="E5">
        <v>5.9456249999999997</v>
      </c>
      <c r="F5">
        <v>11.965464000000001</v>
      </c>
      <c r="G5">
        <v>17.985317999999999</v>
      </c>
      <c r="H5">
        <f>90-Table11[[#This Row],[Topocentric zenith angle]]</f>
        <v>-65.102676000000002</v>
      </c>
      <c r="I5">
        <f>360-Table11[[#This Row],[Top. azimuth angle (westward from S)]]</f>
        <v>153.28529800000001</v>
      </c>
      <c r="J5">
        <f>Table11[[#This Row],[Time (H:MM:SS)]]*(24)*(100/24)</f>
        <v>3.125</v>
      </c>
    </row>
    <row r="6" spans="1:10">
      <c r="A6" s="4">
        <v>43836</v>
      </c>
      <c r="B6" s="5">
        <v>4.1666666666666664E-2</v>
      </c>
      <c r="C6">
        <v>153.219235</v>
      </c>
      <c r="D6">
        <v>213.419916</v>
      </c>
      <c r="E6">
        <v>5.9456249999999997</v>
      </c>
      <c r="F6">
        <v>11.965464000000001</v>
      </c>
      <c r="G6">
        <v>17.985317999999999</v>
      </c>
      <c r="H6">
        <f>90-Table11[[#This Row],[Topocentric zenith angle]]</f>
        <v>-63.219234999999998</v>
      </c>
      <c r="I6">
        <f>360-Table11[[#This Row],[Top. azimuth angle (westward from S)]]</f>
        <v>146.580084</v>
      </c>
      <c r="J6">
        <f>Table11[[#This Row],[Time (H:MM:SS)]]*(24)*(100/24)</f>
        <v>4.166666666666667</v>
      </c>
    </row>
    <row r="7" spans="1:10">
      <c r="A7" s="4">
        <v>43836</v>
      </c>
      <c r="B7" s="5">
        <v>5.2083333333333336E-2</v>
      </c>
      <c r="C7">
        <v>150.99639300000001</v>
      </c>
      <c r="D7">
        <v>219.13314099999999</v>
      </c>
      <c r="E7">
        <v>5.9456249999999997</v>
      </c>
      <c r="F7">
        <v>11.965464000000001</v>
      </c>
      <c r="G7">
        <v>17.985317999999999</v>
      </c>
      <c r="H7">
        <f>90-Table11[[#This Row],[Topocentric zenith angle]]</f>
        <v>-60.996393000000012</v>
      </c>
      <c r="I7">
        <f>360-Table11[[#This Row],[Top. azimuth angle (westward from S)]]</f>
        <v>140.86685900000001</v>
      </c>
      <c r="J7">
        <f>Table11[[#This Row],[Time (H:MM:SS)]]*(24)*(100/24)</f>
        <v>5.2083333333333339</v>
      </c>
    </row>
    <row r="8" spans="1:10">
      <c r="A8" s="4">
        <v>43836</v>
      </c>
      <c r="B8" s="5">
        <v>6.25E-2</v>
      </c>
      <c r="C8">
        <v>148.50629900000001</v>
      </c>
      <c r="D8">
        <v>223.94679199999999</v>
      </c>
      <c r="E8">
        <v>5.9456249999999997</v>
      </c>
      <c r="F8">
        <v>11.965464000000001</v>
      </c>
      <c r="G8">
        <v>17.985317999999999</v>
      </c>
      <c r="H8">
        <f>90-Table11[[#This Row],[Topocentric zenith angle]]</f>
        <v>-58.506299000000013</v>
      </c>
      <c r="I8">
        <f>360-Table11[[#This Row],[Top. azimuth angle (westward from S)]]</f>
        <v>136.05320800000001</v>
      </c>
      <c r="J8">
        <f>Table11[[#This Row],[Time (H:MM:SS)]]*(24)*(100/24)</f>
        <v>6.25</v>
      </c>
    </row>
    <row r="9" spans="1:10">
      <c r="A9" s="4">
        <v>43836</v>
      </c>
      <c r="B9" s="5">
        <v>7.2916666666666671E-2</v>
      </c>
      <c r="C9">
        <v>145.807704</v>
      </c>
      <c r="D9">
        <v>227.98441800000001</v>
      </c>
      <c r="E9">
        <v>5.9456249999999997</v>
      </c>
      <c r="F9">
        <v>11.965464000000001</v>
      </c>
      <c r="G9">
        <v>17.985317999999999</v>
      </c>
      <c r="H9">
        <f>90-Table11[[#This Row],[Topocentric zenith angle]]</f>
        <v>-55.807704000000001</v>
      </c>
      <c r="I9">
        <f>360-Table11[[#This Row],[Top. azimuth angle (westward from S)]]</f>
        <v>132.01558199999999</v>
      </c>
      <c r="J9">
        <f>Table11[[#This Row],[Time (H:MM:SS)]]*(24)*(100/24)</f>
        <v>7.291666666666667</v>
      </c>
    </row>
    <row r="10" spans="1:10">
      <c r="A10" s="4">
        <v>43836</v>
      </c>
      <c r="B10" s="5">
        <v>8.3333333333333329E-2</v>
      </c>
      <c r="C10">
        <v>142.946595</v>
      </c>
      <c r="D10">
        <v>231.370193</v>
      </c>
      <c r="E10">
        <v>5.9456249999999997</v>
      </c>
      <c r="F10">
        <v>11.965464000000001</v>
      </c>
      <c r="G10">
        <v>17.985317999999999</v>
      </c>
      <c r="H10">
        <f>90-Table11[[#This Row],[Topocentric zenith angle]]</f>
        <v>-52.946595000000002</v>
      </c>
      <c r="I10">
        <f>360-Table11[[#This Row],[Top. azimuth angle (westward from S)]]</f>
        <v>128.629807</v>
      </c>
      <c r="J10">
        <f>Table11[[#This Row],[Time (H:MM:SS)]]*(24)*(100/24)</f>
        <v>8.3333333333333339</v>
      </c>
    </row>
    <row r="11" spans="1:10">
      <c r="A11" s="4">
        <v>43836</v>
      </c>
      <c r="B11" s="5">
        <v>9.375E-2</v>
      </c>
      <c r="C11">
        <v>139.95829499999999</v>
      </c>
      <c r="D11">
        <v>234.21507600000001</v>
      </c>
      <c r="E11">
        <v>5.9456249999999997</v>
      </c>
      <c r="F11">
        <v>11.965464000000001</v>
      </c>
      <c r="G11">
        <v>17.985317999999999</v>
      </c>
      <c r="H11">
        <f>90-Table11[[#This Row],[Topocentric zenith angle]]</f>
        <v>-49.958294999999993</v>
      </c>
      <c r="I11">
        <f>360-Table11[[#This Row],[Top. azimuth angle (westward from S)]]</f>
        <v>125.78492399999999</v>
      </c>
      <c r="J11">
        <f>Table11[[#This Row],[Time (H:MM:SS)]]*(24)*(100/24)</f>
        <v>9.375</v>
      </c>
    </row>
    <row r="12" spans="1:10">
      <c r="A12" s="4">
        <v>43836</v>
      </c>
      <c r="B12" s="5">
        <v>0.10416666666666667</v>
      </c>
      <c r="C12">
        <v>136.869778</v>
      </c>
      <c r="D12">
        <v>236.61261400000001</v>
      </c>
      <c r="E12">
        <v>5.9456249999999997</v>
      </c>
      <c r="F12">
        <v>11.965464000000001</v>
      </c>
      <c r="G12">
        <v>17.985317999999999</v>
      </c>
      <c r="H12">
        <f>90-Table11[[#This Row],[Topocentric zenith angle]]</f>
        <v>-46.869777999999997</v>
      </c>
      <c r="I12">
        <f>360-Table11[[#This Row],[Top. azimuth angle (westward from S)]]</f>
        <v>123.38738599999999</v>
      </c>
      <c r="J12">
        <f>Table11[[#This Row],[Time (H:MM:SS)]]*(24)*(100/24)</f>
        <v>10.416666666666668</v>
      </c>
    </row>
    <row r="13" spans="1:10">
      <c r="A13" s="4">
        <v>43836</v>
      </c>
      <c r="B13" s="5">
        <v>0.11458333333333333</v>
      </c>
      <c r="C13">
        <v>133.70167900000001</v>
      </c>
      <c r="D13">
        <v>238.63934800000001</v>
      </c>
      <c r="E13">
        <v>5.9456249999999997</v>
      </c>
      <c r="F13">
        <v>11.965464000000001</v>
      </c>
      <c r="G13">
        <v>17.985317999999999</v>
      </c>
      <c r="H13">
        <f>90-Table11[[#This Row],[Topocentric zenith angle]]</f>
        <v>-43.701679000000013</v>
      </c>
      <c r="I13">
        <f>360-Table11[[#This Row],[Top. azimuth angle (westward from S)]]</f>
        <v>121.36065199999999</v>
      </c>
      <c r="J13">
        <f>Table11[[#This Row],[Time (H:MM:SS)]]*(24)*(100/24)</f>
        <v>11.458333333333334</v>
      </c>
    </row>
    <row r="14" spans="1:10">
      <c r="A14" s="4">
        <v>43836</v>
      </c>
      <c r="B14" s="5">
        <v>0.125</v>
      </c>
      <c r="C14">
        <v>130.469897</v>
      </c>
      <c r="D14">
        <v>240.356965</v>
      </c>
      <c r="E14">
        <v>5.9456249999999997</v>
      </c>
      <c r="F14">
        <v>11.965464000000001</v>
      </c>
      <c r="G14">
        <v>17.985317999999999</v>
      </c>
      <c r="H14">
        <f>90-Table11[[#This Row],[Topocentric zenith angle]]</f>
        <v>-40.469897000000003</v>
      </c>
      <c r="I14">
        <f>360-Table11[[#This Row],[Top. azimuth angle (westward from S)]]</f>
        <v>119.643035</v>
      </c>
      <c r="J14">
        <f>Table11[[#This Row],[Time (H:MM:SS)]]*(24)*(100/24)</f>
        <v>12.5</v>
      </c>
    </row>
    <row r="15" spans="1:10">
      <c r="A15" s="4">
        <v>43836</v>
      </c>
      <c r="B15" s="5">
        <v>0.13541666666666666</v>
      </c>
      <c r="C15">
        <v>127.18679400000001</v>
      </c>
      <c r="D15">
        <v>241.81484800000001</v>
      </c>
      <c r="E15">
        <v>5.9456249999999997</v>
      </c>
      <c r="F15">
        <v>11.965464000000001</v>
      </c>
      <c r="G15">
        <v>17.985317999999999</v>
      </c>
      <c r="H15">
        <f>90-Table11[[#This Row],[Topocentric zenith angle]]</f>
        <v>-37.186794000000006</v>
      </c>
      <c r="I15">
        <f>360-Table11[[#This Row],[Top. azimuth angle (westward from S)]]</f>
        <v>118.18515199999999</v>
      </c>
      <c r="J15">
        <f>Table11[[#This Row],[Time (H:MM:SS)]]*(24)*(100/24)</f>
        <v>13.541666666666668</v>
      </c>
    </row>
    <row r="16" spans="1:10">
      <c r="A16" s="4">
        <v>43836</v>
      </c>
      <c r="B16" s="5">
        <v>0.14583333333333334</v>
      </c>
      <c r="C16">
        <v>123.86209700000001</v>
      </c>
      <c r="D16">
        <v>243.05243300000001</v>
      </c>
      <c r="E16">
        <v>5.9456249999999997</v>
      </c>
      <c r="F16">
        <v>11.965464000000001</v>
      </c>
      <c r="G16">
        <v>17.985317999999999</v>
      </c>
      <c r="H16">
        <f>90-Table11[[#This Row],[Topocentric zenith angle]]</f>
        <v>-33.862097000000006</v>
      </c>
      <c r="I16">
        <f>360-Table11[[#This Row],[Top. azimuth angle (westward from S)]]</f>
        <v>116.94756699999999</v>
      </c>
      <c r="J16">
        <f>Table11[[#This Row],[Time (H:MM:SS)]]*(24)*(100/24)</f>
        <v>14.583333333333334</v>
      </c>
    </row>
    <row r="17" spans="1:10">
      <c r="A17" s="4">
        <v>43836</v>
      </c>
      <c r="B17" s="5">
        <v>0.15625</v>
      </c>
      <c r="C17">
        <v>120.50355399999999</v>
      </c>
      <c r="D17">
        <v>244.10120599999999</v>
      </c>
      <c r="E17">
        <v>5.9456249999999997</v>
      </c>
      <c r="F17">
        <v>11.965464000000001</v>
      </c>
      <c r="G17">
        <v>17.985317999999999</v>
      </c>
      <c r="H17">
        <f>90-Table11[[#This Row],[Topocentric zenith angle]]</f>
        <v>-30.503553999999994</v>
      </c>
      <c r="I17">
        <f>360-Table11[[#This Row],[Top. azimuth angle (westward from S)]]</f>
        <v>115.89879400000001</v>
      </c>
      <c r="J17">
        <f>Table11[[#This Row],[Time (H:MM:SS)]]*(24)*(100/24)</f>
        <v>15.625000000000002</v>
      </c>
    </row>
    <row r="18" spans="1:10">
      <c r="A18" s="4">
        <v>43836</v>
      </c>
      <c r="B18" s="5">
        <v>0.16666666666666666</v>
      </c>
      <c r="C18">
        <v>117.117423</v>
      </c>
      <c r="D18">
        <v>244.986313</v>
      </c>
      <c r="E18">
        <v>5.9456249999999997</v>
      </c>
      <c r="F18">
        <v>11.965464000000001</v>
      </c>
      <c r="G18">
        <v>17.985317999999999</v>
      </c>
      <c r="H18">
        <f>90-Table11[[#This Row],[Topocentric zenith angle]]</f>
        <v>-27.117423000000002</v>
      </c>
      <c r="I18">
        <f>360-Table11[[#This Row],[Top. azimuth angle (westward from S)]]</f>
        <v>115.013687</v>
      </c>
      <c r="J18">
        <f>Table11[[#This Row],[Time (H:MM:SS)]]*(24)*(100/24)</f>
        <v>16.666666666666668</v>
      </c>
    </row>
    <row r="19" spans="1:10">
      <c r="A19" s="4">
        <v>43836</v>
      </c>
      <c r="B19" s="5">
        <v>0.17708333333333334</v>
      </c>
      <c r="C19">
        <v>113.708834</v>
      </c>
      <c r="D19">
        <v>245.72782000000001</v>
      </c>
      <c r="E19">
        <v>5.9456249999999997</v>
      </c>
      <c r="F19">
        <v>11.965464000000001</v>
      </c>
      <c r="G19">
        <v>17.985317999999999</v>
      </c>
      <c r="H19">
        <f>90-Table11[[#This Row],[Topocentric zenith angle]]</f>
        <v>-23.708833999999996</v>
      </c>
      <c r="I19">
        <f>360-Table11[[#This Row],[Top. azimuth angle (westward from S)]]</f>
        <v>114.27217999999999</v>
      </c>
      <c r="J19">
        <f>Table11[[#This Row],[Time (H:MM:SS)]]*(24)*(100/24)</f>
        <v>17.708333333333336</v>
      </c>
    </row>
    <row r="20" spans="1:10">
      <c r="A20" s="4">
        <v>43836</v>
      </c>
      <c r="B20" s="5">
        <v>0.1875</v>
      </c>
      <c r="C20">
        <v>110.282056</v>
      </c>
      <c r="D20">
        <v>246.3417</v>
      </c>
      <c r="E20">
        <v>5.9456249999999997</v>
      </c>
      <c r="F20">
        <v>11.965464000000001</v>
      </c>
      <c r="G20">
        <v>17.985317999999999</v>
      </c>
      <c r="H20">
        <f>90-Table11[[#This Row],[Topocentric zenith angle]]</f>
        <v>-20.282055999999997</v>
      </c>
      <c r="I20">
        <f>360-Table11[[#This Row],[Top. azimuth angle (westward from S)]]</f>
        <v>113.6583</v>
      </c>
      <c r="J20">
        <f>Table11[[#This Row],[Time (H:MM:SS)]]*(24)*(100/24)</f>
        <v>18.75</v>
      </c>
    </row>
    <row r="21" spans="1:10">
      <c r="A21" s="4">
        <v>43836</v>
      </c>
      <c r="B21" s="5">
        <v>0.19791666666666666</v>
      </c>
      <c r="C21">
        <v>106.840706</v>
      </c>
      <c r="D21">
        <v>246.84058099999999</v>
      </c>
      <c r="E21">
        <v>5.9456249999999997</v>
      </c>
      <c r="F21">
        <v>11.965464000000001</v>
      </c>
      <c r="G21">
        <v>17.985317999999999</v>
      </c>
      <c r="H21">
        <f>90-Table11[[#This Row],[Topocentric zenith angle]]</f>
        <v>-16.840705999999997</v>
      </c>
      <c r="I21">
        <f>360-Table11[[#This Row],[Top. azimuth angle (westward from S)]]</f>
        <v>113.15941900000001</v>
      </c>
      <c r="J21">
        <f>Table11[[#This Row],[Time (H:MM:SS)]]*(24)*(100/24)</f>
        <v>19.791666666666668</v>
      </c>
    </row>
    <row r="22" spans="1:10">
      <c r="A22" s="4">
        <v>43836</v>
      </c>
      <c r="B22" s="5">
        <v>0.20833333333333334</v>
      </c>
      <c r="C22">
        <v>103.38790299999999</v>
      </c>
      <c r="D22">
        <v>247.234328</v>
      </c>
      <c r="E22">
        <v>5.9456249999999997</v>
      </c>
      <c r="F22">
        <v>11.965464000000001</v>
      </c>
      <c r="G22">
        <v>17.985317999999999</v>
      </c>
      <c r="H22">
        <f>90-Table11[[#This Row],[Topocentric zenith angle]]</f>
        <v>-13.387902999999994</v>
      </c>
      <c r="I22">
        <f>360-Table11[[#This Row],[Top. azimuth angle (westward from S)]]</f>
        <v>112.765672</v>
      </c>
      <c r="J22">
        <f>Table11[[#This Row],[Time (H:MM:SS)]]*(24)*(100/24)</f>
        <v>20.833333333333336</v>
      </c>
    </row>
    <row r="23" spans="1:10">
      <c r="A23" s="4">
        <v>43836</v>
      </c>
      <c r="B23" s="5">
        <v>0.21875</v>
      </c>
      <c r="C23">
        <v>99.926398000000006</v>
      </c>
      <c r="D23">
        <v>247.53046800000001</v>
      </c>
      <c r="E23">
        <v>5.9456249999999997</v>
      </c>
      <c r="F23">
        <v>11.965464000000001</v>
      </c>
      <c r="G23">
        <v>17.985317999999999</v>
      </c>
      <c r="H23">
        <f>90-Table11[[#This Row],[Topocentric zenith angle]]</f>
        <v>-9.926398000000006</v>
      </c>
      <c r="I23">
        <f>360-Table11[[#This Row],[Top. azimuth angle (westward from S)]]</f>
        <v>112.46953199999999</v>
      </c>
      <c r="J23">
        <f>Table11[[#This Row],[Time (H:MM:SS)]]*(24)*(100/24)</f>
        <v>21.875</v>
      </c>
    </row>
    <row r="24" spans="1:10">
      <c r="A24" s="4">
        <v>43836</v>
      </c>
      <c r="B24" s="5">
        <v>0.22916666666666666</v>
      </c>
      <c r="C24">
        <v>96.458667000000005</v>
      </c>
      <c r="D24">
        <v>247.73451499999999</v>
      </c>
      <c r="E24">
        <v>5.9456249999999997</v>
      </c>
      <c r="F24">
        <v>11.965464000000001</v>
      </c>
      <c r="G24">
        <v>17.985317999999999</v>
      </c>
      <c r="H24">
        <f>90-Table11[[#This Row],[Topocentric zenith angle]]</f>
        <v>-6.4586670000000055</v>
      </c>
      <c r="I24">
        <f>360-Table11[[#This Row],[Top. azimuth angle (westward from S)]]</f>
        <v>112.26548500000001</v>
      </c>
      <c r="J24">
        <f>Table11[[#This Row],[Time (H:MM:SS)]]*(24)*(100/24)</f>
        <v>22.916666666666668</v>
      </c>
    </row>
    <row r="25" spans="1:10">
      <c r="A25" s="4">
        <v>43836</v>
      </c>
      <c r="B25" s="5">
        <v>0.23958333333333334</v>
      </c>
      <c r="C25">
        <v>92.987001000000006</v>
      </c>
      <c r="D25">
        <v>247.85019700000001</v>
      </c>
      <c r="E25">
        <v>5.9456249999999997</v>
      </c>
      <c r="F25">
        <v>11.965464000000001</v>
      </c>
      <c r="G25">
        <v>17.985317999999999</v>
      </c>
      <c r="H25">
        <f>90-Table11[[#This Row],[Topocentric zenith angle]]</f>
        <v>-2.9870010000000065</v>
      </c>
      <c r="I25">
        <f>360-Table11[[#This Row],[Top. azimuth angle (westward from S)]]</f>
        <v>112.14980299999999</v>
      </c>
      <c r="J25">
        <f>Table11[[#This Row],[Time (H:MM:SS)]]*(24)*(100/24)</f>
        <v>23.958333333333336</v>
      </c>
    </row>
    <row r="26" spans="1:10">
      <c r="A26" s="4">
        <v>43836</v>
      </c>
      <c r="B26" s="5">
        <v>0.25</v>
      </c>
      <c r="C26">
        <v>89.513570999999999</v>
      </c>
      <c r="D26">
        <v>247.87960200000001</v>
      </c>
      <c r="E26">
        <v>5.9456249999999997</v>
      </c>
      <c r="F26">
        <v>11.965464000000001</v>
      </c>
      <c r="G26">
        <v>17.985317999999999</v>
      </c>
      <c r="H26">
        <f>90-Table11[[#This Row],[Topocentric zenith angle]]</f>
        <v>0.48642900000000111</v>
      </c>
      <c r="I26">
        <f>360-Table11[[#This Row],[Top. azimuth angle (westward from S)]]</f>
        <v>112.12039799999999</v>
      </c>
      <c r="J26">
        <f>Table11[[#This Row],[Time (H:MM:SS)]]*(24)*(100/24)</f>
        <v>25</v>
      </c>
    </row>
    <row r="27" spans="1:10">
      <c r="A27" s="4">
        <v>43836</v>
      </c>
      <c r="B27" s="5">
        <v>0.26041666666666669</v>
      </c>
      <c r="C27">
        <v>86.040497999999999</v>
      </c>
      <c r="D27">
        <v>247.82326800000001</v>
      </c>
      <c r="E27">
        <v>5.9456249999999997</v>
      </c>
      <c r="F27">
        <v>11.965464000000001</v>
      </c>
      <c r="G27">
        <v>17.985317999999999</v>
      </c>
      <c r="H27">
        <f>90-Table11[[#This Row],[Topocentric zenith angle]]</f>
        <v>3.9595020000000005</v>
      </c>
      <c r="I27">
        <f>360-Table11[[#This Row],[Top. azimuth angle (westward from S)]]</f>
        <v>112.17673199999999</v>
      </c>
      <c r="J27">
        <f>Table11[[#This Row],[Time (H:MM:SS)]]*(24)*(100/24)</f>
        <v>26.041666666666668</v>
      </c>
    </row>
    <row r="28" spans="1:10">
      <c r="A28" s="4">
        <v>43836</v>
      </c>
      <c r="B28" s="5">
        <v>0.27083333333333331</v>
      </c>
      <c r="C28">
        <v>82.569912000000002</v>
      </c>
      <c r="D28">
        <v>247.68020000000001</v>
      </c>
      <c r="E28">
        <v>5.9456249999999997</v>
      </c>
      <c r="F28">
        <v>11.965464000000001</v>
      </c>
      <c r="G28">
        <v>17.985317999999999</v>
      </c>
      <c r="H28">
        <f>90-Table11[[#This Row],[Topocentric zenith angle]]</f>
        <v>7.4300879999999978</v>
      </c>
      <c r="I28">
        <f>360-Table11[[#This Row],[Top. azimuth angle (westward from S)]]</f>
        <v>112.31979999999999</v>
      </c>
      <c r="J28">
        <f>Table11[[#This Row],[Time (H:MM:SS)]]*(24)*(100/24)</f>
        <v>27.083333333333336</v>
      </c>
    </row>
    <row r="29" spans="1:10">
      <c r="A29" s="4">
        <v>43836</v>
      </c>
      <c r="B29" s="5">
        <v>0.28125</v>
      </c>
      <c r="C29">
        <v>79.104015000000004</v>
      </c>
      <c r="D29">
        <v>247.44783200000001</v>
      </c>
      <c r="E29">
        <v>5.9456249999999997</v>
      </c>
      <c r="F29">
        <v>11.965464000000001</v>
      </c>
      <c r="G29">
        <v>17.985317999999999</v>
      </c>
      <c r="H29">
        <f>90-Table11[[#This Row],[Topocentric zenith angle]]</f>
        <v>10.895984999999996</v>
      </c>
      <c r="I29">
        <f>360-Table11[[#This Row],[Top. azimuth angle (westward from S)]]</f>
        <v>112.55216799999999</v>
      </c>
      <c r="J29">
        <f>Table11[[#This Row],[Time (H:MM:SS)]]*(24)*(100/24)</f>
        <v>28.125000000000004</v>
      </c>
    </row>
    <row r="30" spans="1:10">
      <c r="A30" s="4">
        <v>43836</v>
      </c>
      <c r="B30" s="5">
        <v>0.29166666666666669</v>
      </c>
      <c r="C30">
        <v>75.645146999999994</v>
      </c>
      <c r="D30">
        <v>247.121927</v>
      </c>
      <c r="E30">
        <v>5.9456249999999997</v>
      </c>
      <c r="F30">
        <v>11.965464000000001</v>
      </c>
      <c r="G30">
        <v>17.985317999999999</v>
      </c>
      <c r="H30">
        <f>90-Table11[[#This Row],[Topocentric zenith angle]]</f>
        <v>14.354853000000006</v>
      </c>
      <c r="I30">
        <f>360-Table11[[#This Row],[Top. azimuth angle (westward from S)]]</f>
        <v>112.878073</v>
      </c>
      <c r="J30">
        <f>Table11[[#This Row],[Time (H:MM:SS)]]*(24)*(100/24)</f>
        <v>29.166666666666668</v>
      </c>
    </row>
    <row r="31" spans="1:10">
      <c r="A31" s="4">
        <v>43836</v>
      </c>
      <c r="B31" s="5">
        <v>0.30208333333333331</v>
      </c>
      <c r="C31">
        <v>72.195859999999996</v>
      </c>
      <c r="D31">
        <v>246.696403</v>
      </c>
      <c r="E31">
        <v>5.9456249999999997</v>
      </c>
      <c r="F31">
        <v>11.965464000000001</v>
      </c>
      <c r="G31">
        <v>17.985317999999999</v>
      </c>
      <c r="H31">
        <f>90-Table11[[#This Row],[Topocentric zenith angle]]</f>
        <v>17.804140000000004</v>
      </c>
      <c r="I31">
        <f>360-Table11[[#This Row],[Top. azimuth angle (westward from S)]]</f>
        <v>113.303597</v>
      </c>
      <c r="J31">
        <f>Table11[[#This Row],[Time (H:MM:SS)]]*(24)*(100/24)</f>
        <v>30.208333333333336</v>
      </c>
    </row>
    <row r="32" spans="1:10">
      <c r="A32" s="4">
        <v>43836</v>
      </c>
      <c r="B32" s="5">
        <v>0.3125</v>
      </c>
      <c r="C32">
        <v>68.759006999999997</v>
      </c>
      <c r="D32">
        <v>246.163082</v>
      </c>
      <c r="E32">
        <v>5.9456249999999997</v>
      </c>
      <c r="F32">
        <v>11.965464000000001</v>
      </c>
      <c r="G32">
        <v>17.985317999999999</v>
      </c>
      <c r="H32">
        <f>90-Table11[[#This Row],[Topocentric zenith angle]]</f>
        <v>21.240993000000003</v>
      </c>
      <c r="I32">
        <f>360-Table11[[#This Row],[Top. azimuth angle (westward from S)]]</f>
        <v>113.836918</v>
      </c>
      <c r="J32">
        <f>Table11[[#This Row],[Time (H:MM:SS)]]*(24)*(100/24)</f>
        <v>31.250000000000004</v>
      </c>
    </row>
    <row r="33" spans="1:10">
      <c r="A33" s="4">
        <v>43836</v>
      </c>
      <c r="B33" s="5">
        <v>0.32291666666666669</v>
      </c>
      <c r="C33">
        <v>65.337849000000006</v>
      </c>
      <c r="D33">
        <v>245.51133999999999</v>
      </c>
      <c r="E33">
        <v>5.9456249999999997</v>
      </c>
      <c r="F33">
        <v>11.965464000000001</v>
      </c>
      <c r="G33">
        <v>17.985317999999999</v>
      </c>
      <c r="H33">
        <f>90-Table11[[#This Row],[Topocentric zenith angle]]</f>
        <v>24.662150999999994</v>
      </c>
      <c r="I33">
        <f>360-Table11[[#This Row],[Top. azimuth angle (westward from S)]]</f>
        <v>114.48866000000001</v>
      </c>
      <c r="J33">
        <f>Table11[[#This Row],[Time (H:MM:SS)]]*(24)*(100/24)</f>
        <v>32.291666666666671</v>
      </c>
    </row>
    <row r="34" spans="1:10">
      <c r="A34" s="4">
        <v>43836</v>
      </c>
      <c r="B34" s="5">
        <v>0.33333333333333331</v>
      </c>
      <c r="C34">
        <v>61.936182000000002</v>
      </c>
      <c r="D34">
        <v>244.72764100000001</v>
      </c>
      <c r="E34">
        <v>5.9456249999999997</v>
      </c>
      <c r="F34">
        <v>11.965464000000001</v>
      </c>
      <c r="G34">
        <v>17.985317999999999</v>
      </c>
      <c r="H34">
        <f>90-Table11[[#This Row],[Topocentric zenith angle]]</f>
        <v>28.063817999999998</v>
      </c>
      <c r="I34">
        <f>360-Table11[[#This Row],[Top. azimuth angle (westward from S)]]</f>
        <v>115.27235899999999</v>
      </c>
      <c r="J34">
        <f>Table11[[#This Row],[Time (H:MM:SS)]]*(24)*(100/24)</f>
        <v>33.333333333333336</v>
      </c>
    </row>
    <row r="35" spans="1:10">
      <c r="A35" s="4">
        <v>43836</v>
      </c>
      <c r="B35" s="5">
        <v>0.34375</v>
      </c>
      <c r="C35">
        <v>58.558517000000002</v>
      </c>
      <c r="D35">
        <v>243.79491300000001</v>
      </c>
      <c r="E35">
        <v>5.9456249999999997</v>
      </c>
      <c r="F35">
        <v>11.965464000000001</v>
      </c>
      <c r="G35">
        <v>17.985317999999999</v>
      </c>
      <c r="H35">
        <f>90-Table11[[#This Row],[Topocentric zenith angle]]</f>
        <v>31.441482999999998</v>
      </c>
      <c r="I35">
        <f>360-Table11[[#This Row],[Top. azimuth angle (westward from S)]]</f>
        <v>116.20508699999999</v>
      </c>
      <c r="J35">
        <f>Table11[[#This Row],[Time (H:MM:SS)]]*(24)*(100/24)</f>
        <v>34.375</v>
      </c>
    </row>
    <row r="36" spans="1:10">
      <c r="A36" s="4">
        <v>43836</v>
      </c>
      <c r="B36" s="5">
        <v>0.35416666666666669</v>
      </c>
      <c r="C36">
        <v>55.210293999999998</v>
      </c>
      <c r="D36">
        <v>242.69173799999999</v>
      </c>
      <c r="E36">
        <v>5.9456249999999997</v>
      </c>
      <c r="F36">
        <v>11.965464000000001</v>
      </c>
      <c r="G36">
        <v>17.985317999999999</v>
      </c>
      <c r="H36">
        <f>90-Table11[[#This Row],[Topocentric zenith angle]]</f>
        <v>34.789706000000002</v>
      </c>
      <c r="I36">
        <f>360-Table11[[#This Row],[Top. azimuth angle (westward from S)]]</f>
        <v>117.30826200000001</v>
      </c>
      <c r="J36">
        <f>Table11[[#This Row],[Time (H:MM:SS)]]*(24)*(100/24)</f>
        <v>35.416666666666671</v>
      </c>
    </row>
    <row r="37" spans="1:10">
      <c r="A37" s="4">
        <v>43836</v>
      </c>
      <c r="B37" s="5">
        <v>0.36458333333333331</v>
      </c>
      <c r="C37">
        <v>51.898180000000004</v>
      </c>
      <c r="D37">
        <v>241.3913</v>
      </c>
      <c r="E37">
        <v>5.9456249999999997</v>
      </c>
      <c r="F37">
        <v>11.965464000000001</v>
      </c>
      <c r="G37">
        <v>17.985317999999999</v>
      </c>
      <c r="H37">
        <f>90-Table11[[#This Row],[Topocentric zenith angle]]</f>
        <v>38.101819999999996</v>
      </c>
      <c r="I37">
        <f>360-Table11[[#This Row],[Top. azimuth angle (westward from S)]]</f>
        <v>118.6087</v>
      </c>
      <c r="J37">
        <f>Table11[[#This Row],[Time (H:MM:SS)]]*(24)*(100/24)</f>
        <v>36.458333333333336</v>
      </c>
    </row>
    <row r="38" spans="1:10">
      <c r="A38" s="4">
        <v>43836</v>
      </c>
      <c r="B38" s="5">
        <v>0.375</v>
      </c>
      <c r="C38">
        <v>48.630460999999997</v>
      </c>
      <c r="D38">
        <v>239.860038</v>
      </c>
      <c r="E38">
        <v>5.9456249999999997</v>
      </c>
      <c r="F38">
        <v>11.965464000000001</v>
      </c>
      <c r="G38">
        <v>17.985317999999999</v>
      </c>
      <c r="H38">
        <f>90-Table11[[#This Row],[Topocentric zenith angle]]</f>
        <v>41.369539000000003</v>
      </c>
      <c r="I38">
        <f>360-Table11[[#This Row],[Top. azimuth angle (westward from S)]]</f>
        <v>120.139962</v>
      </c>
      <c r="J38">
        <f>Table11[[#This Row],[Time (H:MM:SS)]]*(24)*(100/24)</f>
        <v>37.5</v>
      </c>
    </row>
    <row r="39" spans="1:10">
      <c r="A39" s="4">
        <v>43836</v>
      </c>
      <c r="B39" s="5">
        <v>0.38541666666666669</v>
      </c>
      <c r="C39">
        <v>45.417572999999997</v>
      </c>
      <c r="D39">
        <v>238.05593300000001</v>
      </c>
      <c r="E39">
        <v>5.9456249999999997</v>
      </c>
      <c r="F39">
        <v>11.965464000000001</v>
      </c>
      <c r="G39">
        <v>17.985317999999999</v>
      </c>
      <c r="H39">
        <f>90-Table11[[#This Row],[Topocentric zenith angle]]</f>
        <v>44.582427000000003</v>
      </c>
      <c r="I39">
        <f>360-Table11[[#This Row],[Top. azimuth angle (westward from S)]]</f>
        <v>121.94406699999999</v>
      </c>
      <c r="J39">
        <f>Table11[[#This Row],[Time (H:MM:SS)]]*(24)*(100/24)</f>
        <v>38.541666666666671</v>
      </c>
    </row>
    <row r="40" spans="1:10">
      <c r="A40" s="4">
        <v>43836</v>
      </c>
      <c r="B40" s="5">
        <v>0.39583333333333331</v>
      </c>
      <c r="C40">
        <v>42.272823000000002</v>
      </c>
      <c r="D40">
        <v>235.92642900000001</v>
      </c>
      <c r="E40">
        <v>5.9456249999999997</v>
      </c>
      <c r="F40">
        <v>11.965464000000001</v>
      </c>
      <c r="G40">
        <v>17.985317999999999</v>
      </c>
      <c r="H40">
        <f>90-Table11[[#This Row],[Topocentric zenith angle]]</f>
        <v>47.727176999999998</v>
      </c>
      <c r="I40">
        <f>360-Table11[[#This Row],[Top. azimuth angle (westward from S)]]</f>
        <v>124.07357099999999</v>
      </c>
      <c r="J40">
        <f>Table11[[#This Row],[Time (H:MM:SS)]]*(24)*(100/24)</f>
        <v>39.583333333333336</v>
      </c>
    </row>
    <row r="41" spans="1:10">
      <c r="A41" s="4">
        <v>43836</v>
      </c>
      <c r="B41" s="5">
        <v>0.40625</v>
      </c>
      <c r="C41">
        <v>39.213360999999999</v>
      </c>
      <c r="D41">
        <v>233.406014</v>
      </c>
      <c r="E41">
        <v>5.9456249999999997</v>
      </c>
      <c r="F41">
        <v>11.965464000000001</v>
      </c>
      <c r="G41">
        <v>17.985317999999999</v>
      </c>
      <c r="H41">
        <f>90-Table11[[#This Row],[Topocentric zenith angle]]</f>
        <v>50.786639000000001</v>
      </c>
      <c r="I41">
        <f>360-Table11[[#This Row],[Top. azimuth angle (westward from S)]]</f>
        <v>126.593986</v>
      </c>
      <c r="J41">
        <f>Table11[[#This Row],[Time (H:MM:SS)]]*(24)*(100/24)</f>
        <v>40.625</v>
      </c>
    </row>
    <row r="42" spans="1:10">
      <c r="A42" s="4">
        <v>43836</v>
      </c>
      <c r="B42" s="5">
        <v>0.41666666666666669</v>
      </c>
      <c r="C42">
        <v>36.261491999999997</v>
      </c>
      <c r="D42">
        <v>230.413747</v>
      </c>
      <c r="E42">
        <v>5.9456249999999997</v>
      </c>
      <c r="F42">
        <v>11.965464000000001</v>
      </c>
      <c r="G42">
        <v>17.985317999999999</v>
      </c>
      <c r="H42">
        <f>90-Table11[[#This Row],[Topocentric zenith angle]]</f>
        <v>53.738508000000003</v>
      </c>
      <c r="I42">
        <f>360-Table11[[#This Row],[Top. azimuth angle (westward from S)]]</f>
        <v>129.586253</v>
      </c>
      <c r="J42">
        <f>Table11[[#This Row],[Time (H:MM:SS)]]*(24)*(100/24)</f>
        <v>41.666666666666671</v>
      </c>
    </row>
    <row r="43" spans="1:10">
      <c r="A43" s="4">
        <v>43836</v>
      </c>
      <c r="B43" s="5">
        <v>0.42708333333333331</v>
      </c>
      <c r="C43">
        <v>33.446373999999999</v>
      </c>
      <c r="D43">
        <v>226.851484</v>
      </c>
      <c r="E43">
        <v>5.9456249999999997</v>
      </c>
      <c r="F43">
        <v>11.965464000000001</v>
      </c>
      <c r="G43">
        <v>17.985317999999999</v>
      </c>
      <c r="H43">
        <f>90-Table11[[#This Row],[Topocentric zenith angle]]</f>
        <v>56.553626000000001</v>
      </c>
      <c r="I43">
        <f>360-Table11[[#This Row],[Top. azimuth angle (westward from S)]]</f>
        <v>133.148516</v>
      </c>
      <c r="J43">
        <f>Table11[[#This Row],[Time (H:MM:SS)]]*(24)*(100/24)</f>
        <v>42.708333333333336</v>
      </c>
    </row>
    <row r="44" spans="1:10">
      <c r="A44" s="4">
        <v>43836</v>
      </c>
      <c r="B44" s="5">
        <v>0.4375</v>
      </c>
      <c r="C44">
        <v>30.806135000000001</v>
      </c>
      <c r="D44">
        <v>222.60449600000001</v>
      </c>
      <c r="E44">
        <v>5.9456249999999997</v>
      </c>
      <c r="F44">
        <v>11.965464000000001</v>
      </c>
      <c r="G44">
        <v>17.985317999999999</v>
      </c>
      <c r="H44">
        <f>90-Table11[[#This Row],[Topocentric zenith angle]]</f>
        <v>59.193865000000002</v>
      </c>
      <c r="I44">
        <f>360-Table11[[#This Row],[Top. azimuth angle (westward from S)]]</f>
        <v>137.39550399999999</v>
      </c>
      <c r="J44">
        <f>Table11[[#This Row],[Time (H:MM:SS)]]*(24)*(100/24)</f>
        <v>43.75</v>
      </c>
    </row>
    <row r="45" spans="1:10">
      <c r="A45" s="4">
        <v>43836</v>
      </c>
      <c r="B45" s="5">
        <v>0.44791666666666669</v>
      </c>
      <c r="C45">
        <v>28.390163000000001</v>
      </c>
      <c r="D45">
        <v>217.547888</v>
      </c>
      <c r="E45">
        <v>5.9456249999999997</v>
      </c>
      <c r="F45">
        <v>11.965464000000001</v>
      </c>
      <c r="G45">
        <v>17.985317999999999</v>
      </c>
      <c r="H45">
        <f>90-Table11[[#This Row],[Topocentric zenith angle]]</f>
        <v>61.609836999999999</v>
      </c>
      <c r="I45">
        <f>360-Table11[[#This Row],[Top. azimuth angle (westward from S)]]</f>
        <v>142.452112</v>
      </c>
      <c r="J45">
        <f>Table11[[#This Row],[Time (H:MM:SS)]]*(24)*(100/24)</f>
        <v>44.791666666666671</v>
      </c>
    </row>
    <row r="46" spans="1:10">
      <c r="A46" s="4">
        <v>43836</v>
      </c>
      <c r="B46" s="5">
        <v>0.45833333333333331</v>
      </c>
      <c r="C46">
        <v>26.260926000000001</v>
      </c>
      <c r="D46">
        <v>211.56447</v>
      </c>
      <c r="E46">
        <v>5.9456249999999997</v>
      </c>
      <c r="F46">
        <v>11.965464000000001</v>
      </c>
      <c r="G46">
        <v>17.985317999999999</v>
      </c>
      <c r="H46">
        <f>90-Table11[[#This Row],[Topocentric zenith angle]]</f>
        <v>63.739074000000002</v>
      </c>
      <c r="I46">
        <f>360-Table11[[#This Row],[Top. azimuth angle (westward from S)]]</f>
        <v>148.43553</v>
      </c>
      <c r="J46">
        <f>Table11[[#This Row],[Time (H:MM:SS)]]*(24)*(100/24)</f>
        <v>45.833333333333336</v>
      </c>
    </row>
    <row r="47" spans="1:10">
      <c r="A47" s="4">
        <v>43836</v>
      </c>
      <c r="B47" s="5">
        <v>0.46875</v>
      </c>
      <c r="C47">
        <v>24.493735000000001</v>
      </c>
      <c r="D47">
        <v>204.580996</v>
      </c>
      <c r="E47">
        <v>5.9456249999999997</v>
      </c>
      <c r="F47">
        <v>11.965464000000001</v>
      </c>
      <c r="G47">
        <v>17.985317999999999</v>
      </c>
      <c r="H47">
        <f>90-Table11[[#This Row],[Topocentric zenith angle]]</f>
        <v>65.506264999999999</v>
      </c>
      <c r="I47">
        <f>360-Table11[[#This Row],[Top. azimuth angle (westward from S)]]</f>
        <v>155.419004</v>
      </c>
      <c r="J47">
        <f>Table11[[#This Row],[Time (H:MM:SS)]]*(24)*(100/24)</f>
        <v>46.875</v>
      </c>
    </row>
    <row r="48" spans="1:10">
      <c r="A48" s="4">
        <v>43836</v>
      </c>
      <c r="B48" s="5">
        <v>0.47916666666666669</v>
      </c>
      <c r="C48">
        <v>23.171911999999999</v>
      </c>
      <c r="D48">
        <v>196.624718</v>
      </c>
      <c r="E48">
        <v>5.9456249999999997</v>
      </c>
      <c r="F48">
        <v>11.965464000000001</v>
      </c>
      <c r="G48">
        <v>17.985317999999999</v>
      </c>
      <c r="H48">
        <f>90-Table11[[#This Row],[Topocentric zenith angle]]</f>
        <v>66.828088000000008</v>
      </c>
      <c r="I48">
        <f>360-Table11[[#This Row],[Top. azimuth angle (westward from S)]]</f>
        <v>163.375282</v>
      </c>
      <c r="J48">
        <f>Table11[[#This Row],[Time (H:MM:SS)]]*(24)*(100/24)</f>
        <v>47.916666666666671</v>
      </c>
    </row>
    <row r="49" spans="1:10">
      <c r="A49" s="4">
        <v>43836</v>
      </c>
      <c r="B49" s="5">
        <v>0.48958333333333331</v>
      </c>
      <c r="C49">
        <v>22.374766000000001</v>
      </c>
      <c r="D49">
        <v>187.88386199999999</v>
      </c>
      <c r="E49">
        <v>5.9456249999999997</v>
      </c>
      <c r="F49">
        <v>11.965464000000001</v>
      </c>
      <c r="G49">
        <v>17.985317999999999</v>
      </c>
      <c r="H49">
        <f>90-Table11[[#This Row],[Topocentric zenith angle]]</f>
        <v>67.625234000000006</v>
      </c>
      <c r="I49">
        <f>360-Table11[[#This Row],[Top. azimuth angle (westward from S)]]</f>
        <v>172.11613800000001</v>
      </c>
      <c r="J49">
        <f>Table11[[#This Row],[Time (H:MM:SS)]]*(24)*(100/24)</f>
        <v>48.958333333333336</v>
      </c>
    </row>
    <row r="50" spans="1:10">
      <c r="A50" s="4">
        <v>43836</v>
      </c>
      <c r="B50" s="5">
        <v>0.5</v>
      </c>
      <c r="C50">
        <v>22.159127000000002</v>
      </c>
      <c r="D50">
        <v>178.72796</v>
      </c>
      <c r="E50">
        <v>5.9456249999999997</v>
      </c>
      <c r="F50">
        <v>11.965464000000001</v>
      </c>
      <c r="G50">
        <v>17.985317999999999</v>
      </c>
      <c r="H50">
        <f>90-Table11[[#This Row],[Topocentric zenith angle]]</f>
        <v>67.840873000000002</v>
      </c>
      <c r="I50">
        <f>-1*Table11[[#This Row],[Top. azimuth angle (westward from S)]]</f>
        <v>-178.72796</v>
      </c>
      <c r="J50">
        <f>Table11[[#This Row],[Time (H:MM:SS)]]*(24)*(100/24)</f>
        <v>50</v>
      </c>
    </row>
    <row r="51" spans="1:10">
      <c r="A51" s="4">
        <v>43836</v>
      </c>
      <c r="B51" s="5">
        <v>0.51041666666666663</v>
      </c>
      <c r="C51">
        <v>22.541713999999999</v>
      </c>
      <c r="D51">
        <v>169.64252099999999</v>
      </c>
      <c r="E51">
        <v>5.9456249999999997</v>
      </c>
      <c r="F51">
        <v>11.965464000000001</v>
      </c>
      <c r="G51">
        <v>17.985317999999999</v>
      </c>
      <c r="H51">
        <f>90-Table11[[#This Row],[Topocentric zenith angle]]</f>
        <v>67.458286000000001</v>
      </c>
      <c r="I51">
        <f>-1*Table11[[#This Row],[Top. azimuth angle (westward from S)]]</f>
        <v>-169.64252099999999</v>
      </c>
      <c r="J51">
        <f>Table11[[#This Row],[Time (H:MM:SS)]]*(24)*(100/24)</f>
        <v>51.041666666666671</v>
      </c>
    </row>
    <row r="52" spans="1:10">
      <c r="A52" s="4">
        <v>43836</v>
      </c>
      <c r="B52" s="5">
        <v>0.52083333333333337</v>
      </c>
      <c r="C52">
        <v>23.493245000000002</v>
      </c>
      <c r="D52">
        <v>161.092365</v>
      </c>
      <c r="E52">
        <v>5.9456249999999997</v>
      </c>
      <c r="F52">
        <v>11.965464000000001</v>
      </c>
      <c r="G52">
        <v>17.985317999999999</v>
      </c>
      <c r="H52">
        <f>90-Table11[[#This Row],[Topocentric zenith angle]]</f>
        <v>66.506754999999998</v>
      </c>
      <c r="I52">
        <f>-1*Table11[[#This Row],[Top. azimuth angle (westward from S)]]</f>
        <v>-161.092365</v>
      </c>
      <c r="J52">
        <f>Table11[[#This Row],[Time (H:MM:SS)]]*(24)*(100/24)</f>
        <v>52.083333333333336</v>
      </c>
    </row>
    <row r="53" spans="1:10">
      <c r="A53" s="4">
        <v>43836</v>
      </c>
      <c r="B53" s="5">
        <v>0.53125</v>
      </c>
      <c r="C53">
        <v>24.948540999999999</v>
      </c>
      <c r="D53">
        <v>153.39850000000001</v>
      </c>
      <c r="E53">
        <v>5.9456249999999997</v>
      </c>
      <c r="F53">
        <v>11.965464000000001</v>
      </c>
      <c r="G53">
        <v>17.985317999999999</v>
      </c>
      <c r="H53">
        <f>90-Table11[[#This Row],[Topocentric zenith angle]]</f>
        <v>65.051458999999994</v>
      </c>
      <c r="I53">
        <f>-1*Table11[[#This Row],[Top. azimuth angle (westward from S)]]</f>
        <v>-153.39850000000001</v>
      </c>
      <c r="J53">
        <f>Table11[[#This Row],[Time (H:MM:SS)]]*(24)*(100/24)</f>
        <v>53.125000000000007</v>
      </c>
    </row>
    <row r="54" spans="1:10">
      <c r="A54" s="4">
        <v>43836</v>
      </c>
      <c r="B54" s="5">
        <v>0.54166666666666663</v>
      </c>
      <c r="C54">
        <v>26.825496999999999</v>
      </c>
      <c r="D54">
        <v>146.699085</v>
      </c>
      <c r="E54">
        <v>5.9456249999999997</v>
      </c>
      <c r="F54">
        <v>11.965464000000001</v>
      </c>
      <c r="G54">
        <v>17.985317999999999</v>
      </c>
      <c r="H54">
        <f>90-Table11[[#This Row],[Topocentric zenith angle]]</f>
        <v>63.174503000000001</v>
      </c>
      <c r="I54">
        <f>-1*Table11[[#This Row],[Top. azimuth angle (westward from S)]]</f>
        <v>-146.699085</v>
      </c>
      <c r="J54">
        <f>Table11[[#This Row],[Time (H:MM:SS)]]*(24)*(100/24)</f>
        <v>54.166666666666671</v>
      </c>
    </row>
    <row r="55" spans="1:10">
      <c r="A55" s="4">
        <v>43836</v>
      </c>
      <c r="B55" s="5">
        <v>0.55208333333333337</v>
      </c>
      <c r="C55">
        <v>29.042162999999999</v>
      </c>
      <c r="D55">
        <v>140.98659900000001</v>
      </c>
      <c r="E55">
        <v>5.9456249999999997</v>
      </c>
      <c r="F55">
        <v>11.965464000000001</v>
      </c>
      <c r="G55">
        <v>17.985317999999999</v>
      </c>
      <c r="H55">
        <f>90-Table11[[#This Row],[Topocentric zenith angle]]</f>
        <v>60.957836999999998</v>
      </c>
      <c r="I55">
        <f>-1*Table11[[#This Row],[Top. azimuth angle (westward from S)]]</f>
        <v>-140.98659900000001</v>
      </c>
      <c r="J55">
        <f>Table11[[#This Row],[Time (H:MM:SS)]]*(24)*(100/24)</f>
        <v>55.208333333333336</v>
      </c>
    </row>
    <row r="56" spans="1:10">
      <c r="A56" s="4">
        <v>43836</v>
      </c>
      <c r="B56" s="5">
        <v>0.5625</v>
      </c>
      <c r="C56">
        <v>31.526598</v>
      </c>
      <c r="D56">
        <v>136.170523</v>
      </c>
      <c r="E56">
        <v>5.9456249999999997</v>
      </c>
      <c r="F56">
        <v>11.965464000000001</v>
      </c>
      <c r="G56">
        <v>17.985317999999999</v>
      </c>
      <c r="H56">
        <f>90-Table11[[#This Row],[Topocentric zenith angle]]</f>
        <v>58.473402</v>
      </c>
      <c r="I56">
        <f>-1*Table11[[#This Row],[Top. azimuth angle (westward from S)]]</f>
        <v>-136.170523</v>
      </c>
      <c r="J56">
        <f>Table11[[#This Row],[Time (H:MM:SS)]]*(24)*(100/24)</f>
        <v>56.250000000000007</v>
      </c>
    </row>
    <row r="57" spans="1:10">
      <c r="A57" s="4">
        <v>43836</v>
      </c>
      <c r="B57" s="5">
        <v>0.57291666666666663</v>
      </c>
      <c r="C57">
        <v>34.220112</v>
      </c>
      <c r="D57">
        <v>132.12875500000001</v>
      </c>
      <c r="E57">
        <v>5.9456249999999997</v>
      </c>
      <c r="F57">
        <v>11.965464000000001</v>
      </c>
      <c r="G57">
        <v>17.985317999999999</v>
      </c>
      <c r="H57">
        <f>90-Table11[[#This Row],[Topocentric zenith angle]]</f>
        <v>55.779888</v>
      </c>
      <c r="I57">
        <f>-1*Table11[[#This Row],[Top. azimuth angle (westward from S)]]</f>
        <v>-132.12875500000001</v>
      </c>
      <c r="J57">
        <f>Table11[[#This Row],[Time (H:MM:SS)]]*(24)*(100/24)</f>
        <v>57.291666666666671</v>
      </c>
    </row>
    <row r="58" spans="1:10">
      <c r="A58" s="4">
        <v>43836</v>
      </c>
      <c r="B58" s="5">
        <v>0.58333333333333337</v>
      </c>
      <c r="C58">
        <v>37.076701999999997</v>
      </c>
      <c r="D58">
        <v>128.73807400000001</v>
      </c>
      <c r="E58">
        <v>5.9456249999999997</v>
      </c>
      <c r="F58">
        <v>11.965464000000001</v>
      </c>
      <c r="G58">
        <v>17.985317999999999</v>
      </c>
      <c r="H58">
        <f>90-Table11[[#This Row],[Topocentric zenith angle]]</f>
        <v>52.923298000000003</v>
      </c>
      <c r="I58">
        <f>-1*Table11[[#This Row],[Top. azimuth angle (westward from S)]]</f>
        <v>-128.73807400000001</v>
      </c>
      <c r="J58">
        <f>Table11[[#This Row],[Time (H:MM:SS)]]*(24)*(100/24)</f>
        <v>58.333333333333336</v>
      </c>
    </row>
    <row r="59" spans="1:10">
      <c r="A59" s="4">
        <v>43836</v>
      </c>
      <c r="B59" s="5">
        <v>0.59375</v>
      </c>
      <c r="C59">
        <v>40.060991000000001</v>
      </c>
      <c r="D59">
        <v>125.88810100000001</v>
      </c>
      <c r="E59">
        <v>5.9456249999999997</v>
      </c>
      <c r="F59">
        <v>11.965464000000001</v>
      </c>
      <c r="G59">
        <v>17.985317999999999</v>
      </c>
      <c r="H59">
        <f>90-Table11[[#This Row],[Topocentric zenith angle]]</f>
        <v>49.939008999999999</v>
      </c>
      <c r="I59">
        <f>-1*Table11[[#This Row],[Top. azimuth angle (westward from S)]]</f>
        <v>-125.88810100000001</v>
      </c>
      <c r="J59">
        <f>Table11[[#This Row],[Time (H:MM:SS)]]*(24)*(100/24)</f>
        <v>59.375000000000007</v>
      </c>
    </row>
    <row r="60" spans="1:10">
      <c r="A60" s="4">
        <v>43836</v>
      </c>
      <c r="B60" s="5">
        <v>0.60416666666666663</v>
      </c>
      <c r="C60">
        <v>43.145940000000003</v>
      </c>
      <c r="D60">
        <v>123.485617</v>
      </c>
      <c r="E60">
        <v>5.9456249999999997</v>
      </c>
      <c r="F60">
        <v>11.965464000000001</v>
      </c>
      <c r="G60">
        <v>17.985317999999999</v>
      </c>
      <c r="H60">
        <f>90-Table11[[#This Row],[Topocentric zenith angle]]</f>
        <v>46.854059999999997</v>
      </c>
      <c r="I60">
        <f>-1*Table11[[#This Row],[Top. azimuth angle (westward from S)]]</f>
        <v>-123.485617</v>
      </c>
      <c r="J60">
        <f>Table11[[#This Row],[Time (H:MM:SS)]]*(24)*(100/24)</f>
        <v>60.416666666666671</v>
      </c>
    </row>
    <row r="61" spans="1:10">
      <c r="A61" s="4">
        <v>43836</v>
      </c>
      <c r="B61" s="5">
        <v>0.61458333333333337</v>
      </c>
      <c r="C61">
        <v>46.310845999999998</v>
      </c>
      <c r="D61">
        <v>121.454251</v>
      </c>
      <c r="E61">
        <v>5.9456249999999997</v>
      </c>
      <c r="F61">
        <v>11.965464000000001</v>
      </c>
      <c r="G61">
        <v>17.985317999999999</v>
      </c>
      <c r="H61">
        <f>90-Table11[[#This Row],[Topocentric zenith angle]]</f>
        <v>43.689154000000002</v>
      </c>
      <c r="I61">
        <f>-1*Table11[[#This Row],[Top. azimuth angle (westward from S)]]</f>
        <v>-121.454251</v>
      </c>
      <c r="J61">
        <f>Table11[[#This Row],[Time (H:MM:SS)]]*(24)*(100/24)</f>
        <v>61.458333333333336</v>
      </c>
    </row>
    <row r="62" spans="1:10">
      <c r="A62" s="4">
        <v>43836</v>
      </c>
      <c r="B62" s="5">
        <v>0.625</v>
      </c>
      <c r="C62">
        <v>49.539752999999997</v>
      </c>
      <c r="D62">
        <v>119.73239</v>
      </c>
      <c r="E62">
        <v>5.9456249999999997</v>
      </c>
      <c r="F62">
        <v>11.965464000000001</v>
      </c>
      <c r="G62">
        <v>17.985317999999999</v>
      </c>
      <c r="H62">
        <f>90-Table11[[#This Row],[Topocentric zenith angle]]</f>
        <v>40.460247000000003</v>
      </c>
      <c r="I62">
        <f>-1*Table11[[#This Row],[Top. azimuth angle (westward from S)]]</f>
        <v>-119.73239</v>
      </c>
      <c r="J62">
        <f>Table11[[#This Row],[Time (H:MM:SS)]]*(24)*(100/24)</f>
        <v>62.500000000000007</v>
      </c>
    </row>
    <row r="63" spans="1:10">
      <c r="A63" s="4">
        <v>43836</v>
      </c>
      <c r="B63" s="5">
        <v>0.63541666666666663</v>
      </c>
      <c r="C63">
        <v>52.820244000000002</v>
      </c>
      <c r="D63">
        <v>118.270678</v>
      </c>
      <c r="E63">
        <v>5.9456249999999997</v>
      </c>
      <c r="F63">
        <v>11.965464000000001</v>
      </c>
      <c r="G63">
        <v>17.985317999999999</v>
      </c>
      <c r="H63">
        <f>90-Table11[[#This Row],[Topocentric zenith angle]]</f>
        <v>37.179755999999998</v>
      </c>
      <c r="I63">
        <f>-1*Table11[[#This Row],[Top. azimuth angle (westward from S)]]</f>
        <v>-118.270678</v>
      </c>
      <c r="J63">
        <f>Table11[[#This Row],[Time (H:MM:SS)]]*(24)*(100/24)</f>
        <v>63.541666666666671</v>
      </c>
    </row>
    <row r="64" spans="1:10">
      <c r="A64" s="4">
        <v>43836</v>
      </c>
      <c r="B64" s="5">
        <v>0.64583333333333337</v>
      </c>
      <c r="C64">
        <v>56.142547999999998</v>
      </c>
      <c r="D64">
        <v>117.02967200000001</v>
      </c>
      <c r="E64">
        <v>5.9456249999999997</v>
      </c>
      <c r="F64">
        <v>11.965464000000001</v>
      </c>
      <c r="G64">
        <v>17.985317999999999</v>
      </c>
      <c r="H64">
        <f>90-Table11[[#This Row],[Topocentric zenith angle]]</f>
        <v>33.857452000000002</v>
      </c>
      <c r="I64">
        <f>-1*Table11[[#This Row],[Top. azimuth angle (westward from S)]]</f>
        <v>-117.02967200000001</v>
      </c>
      <c r="J64">
        <f>Table11[[#This Row],[Time (H:MM:SS)]]*(24)*(100/24)</f>
        <v>64.583333333333343</v>
      </c>
    </row>
    <row r="65" spans="1:10">
      <c r="A65" s="4">
        <v>43836</v>
      </c>
      <c r="B65" s="5">
        <v>0.65625</v>
      </c>
      <c r="C65">
        <v>59.498877999999998</v>
      </c>
      <c r="D65">
        <v>115.977868</v>
      </c>
      <c r="E65">
        <v>5.9456249999999997</v>
      </c>
      <c r="F65">
        <v>11.965464000000001</v>
      </c>
      <c r="G65">
        <v>17.985317999999999</v>
      </c>
      <c r="H65">
        <f>90-Table11[[#This Row],[Topocentric zenith angle]]</f>
        <v>30.501122000000002</v>
      </c>
      <c r="I65">
        <f>-1*Table11[[#This Row],[Top. azimuth angle (westward from S)]]</f>
        <v>-115.977868</v>
      </c>
      <c r="J65">
        <f>Table11[[#This Row],[Time (H:MM:SS)]]*(24)*(100/24)</f>
        <v>65.625</v>
      </c>
    </row>
    <row r="66" spans="1:10">
      <c r="A66" s="4">
        <v>43836</v>
      </c>
      <c r="B66" s="5">
        <v>0.66666666666666663</v>
      </c>
      <c r="C66">
        <v>62.882944000000002</v>
      </c>
      <c r="D66">
        <v>115.090096</v>
      </c>
      <c r="E66">
        <v>5.9456249999999997</v>
      </c>
      <c r="F66">
        <v>11.965464000000001</v>
      </c>
      <c r="G66">
        <v>17.985317999999999</v>
      </c>
      <c r="H66">
        <f>90-Table11[[#This Row],[Topocentric zenith angle]]</f>
        <v>27.117055999999998</v>
      </c>
      <c r="I66">
        <f>-1*Table11[[#This Row],[Top. azimuth angle (westward from S)]]</f>
        <v>-115.090096</v>
      </c>
      <c r="J66">
        <f>Table11[[#This Row],[Time (H:MM:SS)]]*(24)*(100/24)</f>
        <v>66.666666666666671</v>
      </c>
    </row>
    <row r="67" spans="1:10">
      <c r="A67" s="4">
        <v>43836</v>
      </c>
      <c r="B67" s="5">
        <v>0.67708333333333337</v>
      </c>
      <c r="C67">
        <v>66.289589000000007</v>
      </c>
      <c r="D67">
        <v>114.346261</v>
      </c>
      <c r="E67">
        <v>5.9456249999999997</v>
      </c>
      <c r="F67">
        <v>11.965464000000001</v>
      </c>
      <c r="G67">
        <v>17.985317999999999</v>
      </c>
      <c r="H67">
        <f>90-Table11[[#This Row],[Topocentric zenith angle]]</f>
        <v>23.710410999999993</v>
      </c>
      <c r="I67">
        <f>-1*Table11[[#This Row],[Top. azimuth angle (westward from S)]]</f>
        <v>-114.346261</v>
      </c>
      <c r="J67">
        <f>Table11[[#This Row],[Time (H:MM:SS)]]*(24)*(100/24)</f>
        <v>67.708333333333343</v>
      </c>
    </row>
    <row r="68" spans="1:10">
      <c r="A68" s="4">
        <v>43836</v>
      </c>
      <c r="B68" s="5">
        <v>0.6875</v>
      </c>
      <c r="C68">
        <v>69.714517999999998</v>
      </c>
      <c r="D68">
        <v>113.730366</v>
      </c>
      <c r="E68">
        <v>5.9456249999999997</v>
      </c>
      <c r="F68">
        <v>11.965464000000001</v>
      </c>
      <c r="G68">
        <v>17.985317999999999</v>
      </c>
      <c r="H68">
        <f>90-Table11[[#This Row],[Topocentric zenith angle]]</f>
        <v>20.285482000000002</v>
      </c>
      <c r="I68">
        <f>-1*Table11[[#This Row],[Top. azimuth angle (westward from S)]]</f>
        <v>-113.730366</v>
      </c>
      <c r="J68">
        <f>Table11[[#This Row],[Time (H:MM:SS)]]*(24)*(100/24)</f>
        <v>68.75</v>
      </c>
    </row>
    <row r="69" spans="1:10">
      <c r="A69" s="4">
        <v>43836</v>
      </c>
      <c r="B69" s="5">
        <v>0.69791666666666663</v>
      </c>
      <c r="C69">
        <v>73.154096999999993</v>
      </c>
      <c r="D69">
        <v>113.22975599999999</v>
      </c>
      <c r="E69">
        <v>5.9456249999999997</v>
      </c>
      <c r="F69">
        <v>11.965464000000001</v>
      </c>
      <c r="G69">
        <v>17.985317999999999</v>
      </c>
      <c r="H69">
        <f>90-Table11[[#This Row],[Topocentric zenith angle]]</f>
        <v>16.845903000000007</v>
      </c>
      <c r="I69">
        <f>-1*Table11[[#This Row],[Top. azimuth angle (westward from S)]]</f>
        <v>-113.22975599999999</v>
      </c>
      <c r="J69">
        <f>Table11[[#This Row],[Time (H:MM:SS)]]*(24)*(100/24)</f>
        <v>69.791666666666671</v>
      </c>
    </row>
    <row r="70" spans="1:10">
      <c r="A70" s="4">
        <v>43836</v>
      </c>
      <c r="B70" s="5">
        <v>0.70833333333333337</v>
      </c>
      <c r="C70">
        <v>76.605186000000003</v>
      </c>
      <c r="D70">
        <v>112.834549</v>
      </c>
      <c r="E70">
        <v>5.9456249999999997</v>
      </c>
      <c r="F70">
        <v>11.965464000000001</v>
      </c>
      <c r="G70">
        <v>17.985317999999999</v>
      </c>
      <c r="H70">
        <f>90-Table11[[#This Row],[Topocentric zenith angle]]</f>
        <v>13.394813999999997</v>
      </c>
      <c r="I70">
        <f>-1*Table11[[#This Row],[Top. azimuth angle (westward from S)]]</f>
        <v>-112.834549</v>
      </c>
      <c r="J70">
        <f>Table11[[#This Row],[Time (H:MM:SS)]]*(24)*(100/24)</f>
        <v>70.833333333333343</v>
      </c>
    </row>
    <row r="71" spans="1:10">
      <c r="A71" s="4">
        <v>43836</v>
      </c>
      <c r="B71" s="5">
        <v>0.71875</v>
      </c>
      <c r="C71">
        <v>80.065021000000002</v>
      </c>
      <c r="D71">
        <v>112.53719700000001</v>
      </c>
      <c r="E71">
        <v>5.9456249999999997</v>
      </c>
      <c r="F71">
        <v>11.965464000000001</v>
      </c>
      <c r="G71">
        <v>17.985317999999999</v>
      </c>
      <c r="H71">
        <f>90-Table11[[#This Row],[Topocentric zenith angle]]</f>
        <v>9.9349789999999985</v>
      </c>
      <c r="I71">
        <f>-1*Table11[[#This Row],[Top. azimuth angle (westward from S)]]</f>
        <v>-112.53719700000001</v>
      </c>
      <c r="J71">
        <f>Table11[[#This Row],[Time (H:MM:SS)]]*(24)*(100/24)</f>
        <v>71.875</v>
      </c>
    </row>
    <row r="72" spans="1:10">
      <c r="A72" s="4">
        <v>43836</v>
      </c>
      <c r="B72" s="5">
        <v>0.72916666666666663</v>
      </c>
      <c r="C72">
        <v>83.531109999999998</v>
      </c>
      <c r="D72">
        <v>112.33216899999999</v>
      </c>
      <c r="E72">
        <v>5.9456249999999997</v>
      </c>
      <c r="F72">
        <v>11.965464000000001</v>
      </c>
      <c r="G72">
        <v>17.985317999999999</v>
      </c>
      <c r="H72">
        <f>90-Table11[[#This Row],[Topocentric zenith angle]]</f>
        <v>6.4688900000000018</v>
      </c>
      <c r="I72">
        <f>-1*Table11[[#This Row],[Top. azimuth angle (westward from S)]]</f>
        <v>-112.33216899999999</v>
      </c>
      <c r="J72">
        <f>Table11[[#This Row],[Time (H:MM:SS)]]*(24)*(100/24)</f>
        <v>72.916666666666671</v>
      </c>
    </row>
    <row r="73" spans="1:10">
      <c r="A73" s="4">
        <v>43836</v>
      </c>
      <c r="B73" s="5">
        <v>0.73958333333333337</v>
      </c>
      <c r="C73">
        <v>87.001150999999993</v>
      </c>
      <c r="D73">
        <v>112.215727</v>
      </c>
      <c r="E73">
        <v>5.9456249999999997</v>
      </c>
      <c r="F73">
        <v>11.965464000000001</v>
      </c>
      <c r="G73">
        <v>17.985317999999999</v>
      </c>
      <c r="H73">
        <f>90-Table11[[#This Row],[Topocentric zenith angle]]</f>
        <v>2.998849000000007</v>
      </c>
      <c r="I73">
        <f>-1*Table11[[#This Row],[Top. azimuth angle (westward from S)]]</f>
        <v>-112.215727</v>
      </c>
      <c r="J73">
        <f>Table11[[#This Row],[Time (H:MM:SS)]]*(24)*(100/24)</f>
        <v>73.958333333333343</v>
      </c>
    </row>
    <row r="74" spans="1:10">
      <c r="A74" s="4">
        <v>43836</v>
      </c>
      <c r="B74" s="5">
        <v>0.75</v>
      </c>
      <c r="C74">
        <v>90.47296</v>
      </c>
      <c r="D74">
        <v>112.18576899999999</v>
      </c>
      <c r="E74">
        <v>5.9456249999999997</v>
      </c>
      <c r="F74">
        <v>11.965464000000001</v>
      </c>
      <c r="G74">
        <v>17.985317999999999</v>
      </c>
      <c r="H74">
        <f>90-Table11[[#This Row],[Topocentric zenith angle]]</f>
        <v>-0.47296000000000049</v>
      </c>
      <c r="I74">
        <f>-1*Table11[[#This Row],[Top. azimuth angle (westward from S)]]</f>
        <v>-112.18576899999999</v>
      </c>
      <c r="J74">
        <f>Table11[[#This Row],[Time (H:MM:SS)]]*(24)*(100/24)</f>
        <v>75</v>
      </c>
    </row>
    <row r="75" spans="1:10">
      <c r="A75" s="4">
        <v>43836</v>
      </c>
      <c r="B75" s="5">
        <v>0.76041666666666663</v>
      </c>
      <c r="C75">
        <v>93.944405000000003</v>
      </c>
      <c r="D75">
        <v>112.24175</v>
      </c>
      <c r="E75">
        <v>5.9456249999999997</v>
      </c>
      <c r="F75">
        <v>11.965464000000001</v>
      </c>
      <c r="G75">
        <v>17.985317999999999</v>
      </c>
      <c r="H75">
        <f>90-Table11[[#This Row],[Topocentric zenith angle]]</f>
        <v>-3.9444050000000033</v>
      </c>
      <c r="I75">
        <f>-1*Table11[[#This Row],[Top. azimuth angle (westward from S)]]</f>
        <v>-112.24175</v>
      </c>
      <c r="J75">
        <f>Table11[[#This Row],[Time (H:MM:SS)]]*(24)*(100/24)</f>
        <v>76.041666666666671</v>
      </c>
    </row>
    <row r="76" spans="1:10">
      <c r="A76" s="4">
        <v>43836</v>
      </c>
      <c r="B76" s="5">
        <v>0.77083333333333337</v>
      </c>
      <c r="C76">
        <v>97.413346000000004</v>
      </c>
      <c r="D76">
        <v>112.38465600000001</v>
      </c>
      <c r="E76">
        <v>5.9456249999999997</v>
      </c>
      <c r="F76">
        <v>11.965464000000001</v>
      </c>
      <c r="G76">
        <v>17.985317999999999</v>
      </c>
      <c r="H76">
        <f>90-Table11[[#This Row],[Topocentric zenith angle]]</f>
        <v>-7.4133460000000042</v>
      </c>
      <c r="I76">
        <f>-1*Table11[[#This Row],[Top. azimuth angle (westward from S)]]</f>
        <v>-112.38465600000001</v>
      </c>
      <c r="J76">
        <f>Table11[[#This Row],[Time (H:MM:SS)]]*(24)*(100/24)</f>
        <v>77.083333333333343</v>
      </c>
    </row>
    <row r="77" spans="1:10">
      <c r="A77" s="4">
        <v>43836</v>
      </c>
      <c r="B77" s="5">
        <v>0.78125</v>
      </c>
      <c r="C77">
        <v>100.87757000000001</v>
      </c>
      <c r="D77">
        <v>112.617048</v>
      </c>
      <c r="E77">
        <v>5.9456249999999997</v>
      </c>
      <c r="F77">
        <v>11.965464000000001</v>
      </c>
      <c r="G77">
        <v>17.985317999999999</v>
      </c>
      <c r="H77">
        <f>90-Table11[[#This Row],[Topocentric zenith angle]]</f>
        <v>-10.877570000000006</v>
      </c>
      <c r="I77">
        <f>-1*Table11[[#This Row],[Top. azimuth angle (westward from S)]]</f>
        <v>-112.617048</v>
      </c>
      <c r="J77">
        <f>Table11[[#This Row],[Time (H:MM:SS)]]*(24)*(100/24)</f>
        <v>78.125</v>
      </c>
    </row>
    <row r="78" spans="1:10">
      <c r="A78" s="4">
        <v>43836</v>
      </c>
      <c r="B78" s="5">
        <v>0.79166666666666663</v>
      </c>
      <c r="C78">
        <v>104.334727</v>
      </c>
      <c r="D78">
        <v>112.94315899999999</v>
      </c>
      <c r="E78">
        <v>5.9456249999999997</v>
      </c>
      <c r="F78">
        <v>11.965464000000001</v>
      </c>
      <c r="G78">
        <v>17.985317999999999</v>
      </c>
      <c r="H78">
        <f>90-Table11[[#This Row],[Topocentric zenith angle]]</f>
        <v>-14.334727000000001</v>
      </c>
      <c r="I78">
        <f>-1*Table11[[#This Row],[Top. azimuth angle (westward from S)]]</f>
        <v>-112.94315899999999</v>
      </c>
      <c r="J78">
        <f>Table11[[#This Row],[Time (H:MM:SS)]]*(24)*(100/24)</f>
        <v>79.166666666666671</v>
      </c>
    </row>
    <row r="79" spans="1:10">
      <c r="A79" s="4">
        <v>43836</v>
      </c>
      <c r="B79" s="5">
        <v>0.80208333333333337</v>
      </c>
      <c r="C79">
        <v>107.782253</v>
      </c>
      <c r="D79">
        <v>113.36906500000001</v>
      </c>
      <c r="E79">
        <v>5.9456249999999997</v>
      </c>
      <c r="F79">
        <v>11.965464000000001</v>
      </c>
      <c r="G79">
        <v>17.985317999999999</v>
      </c>
      <c r="H79">
        <f>90-Table11[[#This Row],[Topocentric zenith angle]]</f>
        <v>-17.782252999999997</v>
      </c>
      <c r="I79">
        <f>-1*Table11[[#This Row],[Top. azimuth angle (westward from S)]]</f>
        <v>-113.36906500000001</v>
      </c>
      <c r="J79">
        <f>Table11[[#This Row],[Time (H:MM:SS)]]*(24)*(100/24)</f>
        <v>80.208333333333343</v>
      </c>
    </row>
    <row r="80" spans="1:10">
      <c r="A80" s="4">
        <v>43836</v>
      </c>
      <c r="B80" s="5">
        <v>0.8125</v>
      </c>
      <c r="C80">
        <v>111.217285</v>
      </c>
      <c r="D80">
        <v>113.902941</v>
      </c>
      <c r="E80">
        <v>5.9456249999999997</v>
      </c>
      <c r="F80">
        <v>11.965464000000001</v>
      </c>
      <c r="G80">
        <v>17.985317999999999</v>
      </c>
      <c r="H80">
        <f>90-Table11[[#This Row],[Topocentric zenith angle]]</f>
        <v>-21.217285000000004</v>
      </c>
      <c r="I80">
        <f>-1*Table11[[#This Row],[Top. azimuth angle (westward from S)]]</f>
        <v>-113.902941</v>
      </c>
      <c r="J80">
        <f>Table11[[#This Row],[Time (H:MM:SS)]]*(24)*(100/24)</f>
        <v>81.25</v>
      </c>
    </row>
    <row r="81" spans="1:10">
      <c r="A81" s="4">
        <v>43836</v>
      </c>
      <c r="B81" s="5">
        <v>0.82291666666666663</v>
      </c>
      <c r="C81">
        <v>114.63655</v>
      </c>
      <c r="D81">
        <v>114.555402</v>
      </c>
      <c r="E81">
        <v>5.9456249999999997</v>
      </c>
      <c r="F81">
        <v>11.965464000000001</v>
      </c>
      <c r="G81">
        <v>17.985317999999999</v>
      </c>
      <c r="H81">
        <f>90-Table11[[#This Row],[Topocentric zenith angle]]</f>
        <v>-24.63655</v>
      </c>
      <c r="I81">
        <f>-1*Table11[[#This Row],[Top. azimuth angle (westward from S)]]</f>
        <v>-114.555402</v>
      </c>
      <c r="J81">
        <f>Table11[[#This Row],[Time (H:MM:SS)]]*(24)*(100/24)</f>
        <v>82.291666666666671</v>
      </c>
    </row>
    <row r="82" spans="1:10">
      <c r="A82" s="4">
        <v>43836</v>
      </c>
      <c r="B82" s="5">
        <v>0.83333333333333337</v>
      </c>
      <c r="C82">
        <v>118.036238</v>
      </c>
      <c r="D82">
        <v>115.33997599999999</v>
      </c>
      <c r="E82">
        <v>5.9456249999999997</v>
      </c>
      <c r="F82">
        <v>11.965464000000001</v>
      </c>
      <c r="G82">
        <v>17.985317999999999</v>
      </c>
      <c r="H82">
        <f>90-Table11[[#This Row],[Topocentric zenith angle]]</f>
        <v>-28.036237999999997</v>
      </c>
      <c r="I82">
        <f>-1*Table11[[#This Row],[Top. azimuth angle (westward from S)]]</f>
        <v>-115.33997599999999</v>
      </c>
      <c r="J82">
        <f>Table11[[#This Row],[Time (H:MM:SS)]]*(24)*(100/24)</f>
        <v>83.333333333333343</v>
      </c>
    </row>
    <row r="83" spans="1:10">
      <c r="A83" s="4">
        <v>43836</v>
      </c>
      <c r="B83" s="5">
        <v>0.84375</v>
      </c>
      <c r="C83">
        <v>121.41182499999999</v>
      </c>
      <c r="D83">
        <v>116.27372</v>
      </c>
      <c r="E83">
        <v>5.9456249999999997</v>
      </c>
      <c r="F83">
        <v>11.965464000000001</v>
      </c>
      <c r="G83">
        <v>17.985317999999999</v>
      </c>
      <c r="H83">
        <f>90-Table11[[#This Row],[Topocentric zenith angle]]</f>
        <v>-31.411824999999993</v>
      </c>
      <c r="I83">
        <f>-1*Table11[[#This Row],[Top. azimuth angle (westward from S)]]</f>
        <v>-116.27372</v>
      </c>
      <c r="J83">
        <f>Table11[[#This Row],[Time (H:MM:SS)]]*(24)*(100/24)</f>
        <v>84.375</v>
      </c>
    </row>
    <row r="84" spans="1:10">
      <c r="A84" s="4">
        <v>43836</v>
      </c>
      <c r="B84" s="5">
        <v>0.85416666666666663</v>
      </c>
      <c r="C84">
        <v>124.75785500000001</v>
      </c>
      <c r="D84">
        <v>117.378027</v>
      </c>
      <c r="E84">
        <v>5.9456249999999997</v>
      </c>
      <c r="F84">
        <v>11.965464000000001</v>
      </c>
      <c r="G84">
        <v>17.985317999999999</v>
      </c>
      <c r="H84">
        <f>90-Table11[[#This Row],[Topocentric zenith angle]]</f>
        <v>-34.757855000000006</v>
      </c>
      <c r="I84">
        <f>-1*Table11[[#This Row],[Top. azimuth angle (westward from S)]]</f>
        <v>-117.378027</v>
      </c>
      <c r="J84">
        <f>Table11[[#This Row],[Time (H:MM:SS)]]*(24)*(100/24)</f>
        <v>85.416666666666671</v>
      </c>
    </row>
    <row r="85" spans="1:10">
      <c r="A85" s="4">
        <v>43836</v>
      </c>
      <c r="B85" s="5">
        <v>0.86458333333333337</v>
      </c>
      <c r="C85">
        <v>128.067646</v>
      </c>
      <c r="D85">
        <v>118.679672</v>
      </c>
      <c r="E85">
        <v>5.9456249999999997</v>
      </c>
      <c r="F85">
        <v>11.965464000000001</v>
      </c>
      <c r="G85">
        <v>17.985317999999999</v>
      </c>
      <c r="H85">
        <f>90-Table11[[#This Row],[Topocentric zenith angle]]</f>
        <v>-38.067645999999996</v>
      </c>
      <c r="I85">
        <f>-1*Table11[[#This Row],[Top. azimuth angle (westward from S)]]</f>
        <v>-118.679672</v>
      </c>
      <c r="J85">
        <f>Table11[[#This Row],[Time (H:MM:SS)]]*(24)*(100/24)</f>
        <v>86.458333333333343</v>
      </c>
    </row>
    <row r="86" spans="1:10">
      <c r="A86" s="4">
        <v>43836</v>
      </c>
      <c r="B86" s="5">
        <v>0.875</v>
      </c>
      <c r="C86">
        <v>131.33289400000001</v>
      </c>
      <c r="D86">
        <v>120.212155</v>
      </c>
      <c r="E86">
        <v>5.9456249999999997</v>
      </c>
      <c r="F86">
        <v>11.965464000000001</v>
      </c>
      <c r="G86">
        <v>17.985317999999999</v>
      </c>
      <c r="H86">
        <f>90-Table11[[#This Row],[Topocentric zenith angle]]</f>
        <v>-41.33289400000001</v>
      </c>
      <c r="I86">
        <f>-1*Table11[[#This Row],[Top. azimuth angle (westward from S)]]</f>
        <v>-120.212155</v>
      </c>
      <c r="J86">
        <f>Table11[[#This Row],[Time (H:MM:SS)]]*(24)*(100/24)</f>
        <v>87.5</v>
      </c>
    </row>
    <row r="87" spans="1:10">
      <c r="A87" s="4">
        <v>43836</v>
      </c>
      <c r="B87" s="5">
        <v>0.88541666666666663</v>
      </c>
      <c r="C87">
        <v>134.543147</v>
      </c>
      <c r="D87">
        <v>122.017393</v>
      </c>
      <c r="E87">
        <v>5.9456249999999997</v>
      </c>
      <c r="F87">
        <v>11.965464000000001</v>
      </c>
      <c r="G87">
        <v>17.985317999999999</v>
      </c>
      <c r="H87">
        <f>90-Table11[[#This Row],[Topocentric zenith angle]]</f>
        <v>-44.543147000000005</v>
      </c>
      <c r="I87">
        <f>-1*Table11[[#This Row],[Top. azimuth angle (westward from S)]]</f>
        <v>-122.017393</v>
      </c>
      <c r="J87">
        <f>Table11[[#This Row],[Time (H:MM:SS)]]*(24)*(100/24)</f>
        <v>88.541666666666671</v>
      </c>
    </row>
    <row r="88" spans="1:10">
      <c r="A88" s="4">
        <v>43836</v>
      </c>
      <c r="B88" s="5">
        <v>0.89583333333333337</v>
      </c>
      <c r="C88">
        <v>137.68508199999999</v>
      </c>
      <c r="D88">
        <v>124.147785</v>
      </c>
      <c r="E88">
        <v>5.9456249999999997</v>
      </c>
      <c r="F88">
        <v>11.965464000000001</v>
      </c>
      <c r="G88">
        <v>17.985317999999999</v>
      </c>
      <c r="H88">
        <f>90-Table11[[#This Row],[Topocentric zenith angle]]</f>
        <v>-47.685081999999994</v>
      </c>
      <c r="I88">
        <f>-1*Table11[[#This Row],[Top. azimuth angle (westward from S)]]</f>
        <v>-124.147785</v>
      </c>
      <c r="J88">
        <f>Table11[[#This Row],[Time (H:MM:SS)]]*(24)*(100/24)</f>
        <v>89.583333333333343</v>
      </c>
    </row>
    <row r="89" spans="1:10">
      <c r="A89" s="4">
        <v>43836</v>
      </c>
      <c r="B89" s="5">
        <v>0.90625</v>
      </c>
      <c r="C89">
        <v>140.74153799999999</v>
      </c>
      <c r="D89">
        <v>126.6686</v>
      </c>
      <c r="E89">
        <v>5.9456249999999997</v>
      </c>
      <c r="F89">
        <v>11.965464000000001</v>
      </c>
      <c r="G89">
        <v>17.985317999999999</v>
      </c>
      <c r="H89">
        <f>90-Table11[[#This Row],[Topocentric zenith angle]]</f>
        <v>-50.741537999999991</v>
      </c>
      <c r="I89">
        <f>-1*Table11[[#This Row],[Top. azimuth angle (westward from S)]]</f>
        <v>-126.6686</v>
      </c>
      <c r="J89">
        <f>Table11[[#This Row],[Time (H:MM:SS)]]*(24)*(100/24)</f>
        <v>90.625</v>
      </c>
    </row>
    <row r="90" spans="1:10">
      <c r="A90" s="4">
        <v>43836</v>
      </c>
      <c r="B90" s="5">
        <v>0.91666666666666663</v>
      </c>
      <c r="C90">
        <v>143.69021699999999</v>
      </c>
      <c r="D90">
        <v>129.660405</v>
      </c>
      <c r="E90">
        <v>5.9456249999999997</v>
      </c>
      <c r="F90">
        <v>11.965464000000001</v>
      </c>
      <c r="G90">
        <v>17.985317999999999</v>
      </c>
      <c r="H90">
        <f>90-Table11[[#This Row],[Topocentric zenith angle]]</f>
        <v>-53.69021699999999</v>
      </c>
      <c r="I90">
        <f>-1*Table11[[#This Row],[Top. azimuth angle (westward from S)]]</f>
        <v>-129.660405</v>
      </c>
      <c r="J90">
        <f>Table11[[#This Row],[Time (H:MM:SS)]]*(24)*(100/24)</f>
        <v>91.666666666666671</v>
      </c>
    </row>
    <row r="91" spans="1:10">
      <c r="A91" s="4">
        <v>43836</v>
      </c>
      <c r="B91" s="5">
        <v>0.92708333333333337</v>
      </c>
      <c r="C91">
        <v>146.501982</v>
      </c>
      <c r="D91">
        <v>133.22078500000001</v>
      </c>
      <c r="E91">
        <v>5.9456249999999997</v>
      </c>
      <c r="F91">
        <v>11.965464000000001</v>
      </c>
      <c r="G91">
        <v>17.985317999999999</v>
      </c>
      <c r="H91">
        <f>90-Table11[[#This Row],[Topocentric zenith angle]]</f>
        <v>-56.501981999999998</v>
      </c>
      <c r="I91">
        <f>-1*Table11[[#This Row],[Top. azimuth angle (westward from S)]]</f>
        <v>-133.22078500000001</v>
      </c>
      <c r="J91">
        <f>Table11[[#This Row],[Time (H:MM:SS)]]*(24)*(100/24)</f>
        <v>92.708333333333343</v>
      </c>
    </row>
    <row r="92" spans="1:10">
      <c r="A92" s="4">
        <v>43836</v>
      </c>
      <c r="B92" s="5">
        <v>0.9375</v>
      </c>
      <c r="C92">
        <v>149.138777</v>
      </c>
      <c r="D92">
        <v>137.463661</v>
      </c>
      <c r="E92">
        <v>5.9456249999999997</v>
      </c>
      <c r="F92">
        <v>11.965464000000001</v>
      </c>
      <c r="G92">
        <v>17.985317999999999</v>
      </c>
      <c r="H92">
        <f>90-Table11[[#This Row],[Topocentric zenith angle]]</f>
        <v>-59.138777000000005</v>
      </c>
      <c r="I92">
        <f>-1*Table11[[#This Row],[Top. azimuth angle (westward from S)]]</f>
        <v>-137.463661</v>
      </c>
      <c r="J92">
        <f>Table11[[#This Row],[Time (H:MM:SS)]]*(24)*(100/24)</f>
        <v>93.75</v>
      </c>
    </row>
    <row r="93" spans="1:10">
      <c r="A93" s="4">
        <v>43836</v>
      </c>
      <c r="B93" s="5">
        <v>0.94791666666666663</v>
      </c>
      <c r="C93">
        <v>151.55135300000001</v>
      </c>
      <c r="D93">
        <v>142.51283699999999</v>
      </c>
      <c r="E93">
        <v>5.9456249999999997</v>
      </c>
      <c r="F93">
        <v>11.965464000000001</v>
      </c>
      <c r="G93">
        <v>17.985317999999999</v>
      </c>
      <c r="H93">
        <f>90-Table11[[#This Row],[Topocentric zenith angle]]</f>
        <v>-61.551353000000006</v>
      </c>
      <c r="I93">
        <f>-1*Table11[[#This Row],[Top. azimuth angle (westward from S)]]</f>
        <v>-142.51283699999999</v>
      </c>
      <c r="J93">
        <f>Table11[[#This Row],[Time (H:MM:SS)]]*(24)*(100/24)</f>
        <v>94.791666666666671</v>
      </c>
    </row>
    <row r="94" spans="1:10">
      <c r="A94" s="4">
        <v>43836</v>
      </c>
      <c r="B94" s="5">
        <v>0.95833333333333337</v>
      </c>
      <c r="C94">
        <v>153.67748900000001</v>
      </c>
      <c r="D94">
        <v>148.48419899999999</v>
      </c>
      <c r="E94">
        <v>5.9456249999999997</v>
      </c>
      <c r="F94">
        <v>11.965464000000001</v>
      </c>
      <c r="G94">
        <v>17.985317999999999</v>
      </c>
      <c r="H94">
        <f>90-Table11[[#This Row],[Topocentric zenith angle]]</f>
        <v>-63.677489000000008</v>
      </c>
      <c r="I94">
        <f>-1*Table11[[#This Row],[Top. azimuth angle (westward from S)]]</f>
        <v>-148.48419899999999</v>
      </c>
      <c r="J94">
        <f>Table11[[#This Row],[Time (H:MM:SS)]]*(24)*(100/24)</f>
        <v>95.833333333333343</v>
      </c>
    </row>
    <row r="95" spans="1:10">
      <c r="A95" s="4">
        <v>43836</v>
      </c>
      <c r="B95" s="5">
        <v>0.96875</v>
      </c>
      <c r="C95">
        <v>155.44225399999999</v>
      </c>
      <c r="D95">
        <v>155.44980000000001</v>
      </c>
      <c r="E95">
        <v>5.9456249999999997</v>
      </c>
      <c r="F95">
        <v>11.965464000000001</v>
      </c>
      <c r="G95">
        <v>17.985317999999999</v>
      </c>
      <c r="H95">
        <f>90-Table11[[#This Row],[Topocentric zenith angle]]</f>
        <v>-65.442253999999991</v>
      </c>
      <c r="I95">
        <f>-1*Table11[[#This Row],[Top. azimuth angle (westward from S)]]</f>
        <v>-155.44980000000001</v>
      </c>
      <c r="J95">
        <f>Table11[[#This Row],[Time (H:MM:SS)]]*(24)*(100/24)</f>
        <v>96.875</v>
      </c>
    </row>
    <row r="96" spans="1:10">
      <c r="A96" s="4">
        <v>43836</v>
      </c>
      <c r="B96" s="5">
        <v>0.97916666666666663</v>
      </c>
      <c r="C96">
        <v>156.762832</v>
      </c>
      <c r="D96">
        <v>163.38201699999999</v>
      </c>
      <c r="E96">
        <v>5.9456249999999997</v>
      </c>
      <c r="F96">
        <v>11.965464000000001</v>
      </c>
      <c r="G96">
        <v>17.985317999999999</v>
      </c>
      <c r="H96">
        <f>90-Table11[[#This Row],[Topocentric zenith angle]]</f>
        <v>-66.762832000000003</v>
      </c>
      <c r="I96">
        <f>-1*Table11[[#This Row],[Top. azimuth angle (westward from S)]]</f>
        <v>-163.38201699999999</v>
      </c>
      <c r="J96">
        <f>Table11[[#This Row],[Time (H:MM:SS)]]*(24)*(100/24)</f>
        <v>97.916666666666671</v>
      </c>
    </row>
    <row r="97" spans="1:10">
      <c r="A97" s="4">
        <v>43836</v>
      </c>
      <c r="B97" s="5">
        <v>0.98958333333333337</v>
      </c>
      <c r="C97">
        <v>157.56042600000001</v>
      </c>
      <c r="D97">
        <v>172.094009</v>
      </c>
      <c r="E97">
        <v>5.9456249999999997</v>
      </c>
      <c r="F97">
        <v>11.965464000000001</v>
      </c>
      <c r="G97">
        <v>17.985317999999999</v>
      </c>
      <c r="H97">
        <f>90-Table11[[#This Row],[Topocentric zenith angle]]</f>
        <v>-67.560426000000007</v>
      </c>
      <c r="I97">
        <f>-1*Table11[[#This Row],[Top. azimuth angle (westward from S)]]</f>
        <v>-172.094009</v>
      </c>
      <c r="J97">
        <f>Table11[[#This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24F6-9D6E-4E59-A42A-4A3D01F93FF9}">
  <dimension ref="A1:J97"/>
  <sheetViews>
    <sheetView topLeftCell="C1" workbookViewId="0">
      <selection activeCell="M15" sqref="M15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43842</v>
      </c>
      <c r="B2" s="5">
        <v>0</v>
      </c>
      <c r="C2">
        <v>158.00205199999999</v>
      </c>
      <c r="D2">
        <v>353.16778599999998</v>
      </c>
      <c r="E2">
        <v>5.7989110000000004</v>
      </c>
      <c r="F2">
        <v>11.819642999999999</v>
      </c>
      <c r="G2">
        <v>17.840395999999998</v>
      </c>
      <c r="H2">
        <f>90-Table12[[#This Row],[Topocentric zenith angle]]</f>
        <v>-68.002051999999992</v>
      </c>
      <c r="I2">
        <f>360-Table12[[#This Row],[Top. azimuth angle (westward from S)]]</f>
        <v>6.8322140000000218</v>
      </c>
      <c r="J2">
        <f>Table12[[#This Row],[Time (H:MM:SS)]]*(24)*(100/24)</f>
        <v>0</v>
      </c>
    </row>
    <row r="3" spans="1:10">
      <c r="A3" s="4">
        <v>43842</v>
      </c>
      <c r="B3" s="5">
        <v>1.0416666666666666E-2</v>
      </c>
      <c r="C3">
        <v>157.26311100000001</v>
      </c>
      <c r="D3">
        <v>344.22305</v>
      </c>
      <c r="E3">
        <v>5.7989110000000004</v>
      </c>
      <c r="F3">
        <v>11.819642999999999</v>
      </c>
      <c r="G3">
        <v>17.840395999999998</v>
      </c>
      <c r="H3">
        <f>90-Table12[[#This Row],[Topocentric zenith angle]]</f>
        <v>-67.263111000000009</v>
      </c>
      <c r="I3">
        <f>360-Table12[[#This Row],[Top. azimuth angle (westward from S)]]</f>
        <v>15.776949999999999</v>
      </c>
      <c r="J3">
        <f>Table12[[#This Row],[Time (H:MM:SS)]]*(24)*(100/24)</f>
        <v>1.0416666666666667</v>
      </c>
    </row>
    <row r="4" spans="1:10">
      <c r="A4" s="4">
        <v>43842</v>
      </c>
      <c r="B4" s="5">
        <v>2.0833333333333332E-2</v>
      </c>
      <c r="C4">
        <v>155.98441199999999</v>
      </c>
      <c r="D4">
        <v>336.05755900000003</v>
      </c>
      <c r="E4">
        <v>5.7989110000000004</v>
      </c>
      <c r="F4">
        <v>11.819642999999999</v>
      </c>
      <c r="G4">
        <v>17.840395999999998</v>
      </c>
      <c r="H4">
        <f>90-Table12[[#This Row],[Topocentric zenith angle]]</f>
        <v>-65.984411999999992</v>
      </c>
      <c r="I4">
        <f>360-Table12[[#This Row],[Top. azimuth angle (westward from S)]]</f>
        <v>23.942440999999974</v>
      </c>
      <c r="J4">
        <f>Table12[[#This Row],[Time (H:MM:SS)]]*(24)*(100/24)</f>
        <v>2.0833333333333335</v>
      </c>
    </row>
    <row r="5" spans="1:10">
      <c r="A5" s="4">
        <v>43842</v>
      </c>
      <c r="B5" s="5">
        <v>3.125E-2</v>
      </c>
      <c r="C5">
        <v>154.24643800000001</v>
      </c>
      <c r="D5">
        <v>328.88534099999998</v>
      </c>
      <c r="E5">
        <v>5.7989110000000004</v>
      </c>
      <c r="F5">
        <v>11.819642999999999</v>
      </c>
      <c r="G5">
        <v>17.840395999999998</v>
      </c>
      <c r="H5">
        <f>90-Table12[[#This Row],[Topocentric zenith angle]]</f>
        <v>-64.246438000000012</v>
      </c>
      <c r="I5">
        <f>360-Table12[[#This Row],[Top. azimuth angle (westward from S)]]</f>
        <v>31.114659000000017</v>
      </c>
      <c r="J5">
        <f>Table12[[#This Row],[Time (H:MM:SS)]]*(24)*(100/24)</f>
        <v>3.125</v>
      </c>
    </row>
    <row r="6" spans="1:10">
      <c r="A6" s="4">
        <v>43842</v>
      </c>
      <c r="B6" s="5">
        <v>4.1666666666666664E-2</v>
      </c>
      <c r="C6">
        <v>152.13527099999999</v>
      </c>
      <c r="D6">
        <v>322.74553100000003</v>
      </c>
      <c r="E6">
        <v>5.7989110000000004</v>
      </c>
      <c r="F6">
        <v>11.819642999999999</v>
      </c>
      <c r="G6">
        <v>17.840395999999998</v>
      </c>
      <c r="H6">
        <f>90-Table12[[#This Row],[Topocentric zenith angle]]</f>
        <v>-62.135270999999989</v>
      </c>
      <c r="I6">
        <f>360-Table12[[#This Row],[Top. azimuth angle (westward from S)]]</f>
        <v>37.254468999999972</v>
      </c>
      <c r="J6">
        <f>Table12[[#This Row],[Time (H:MM:SS)]]*(24)*(100/24)</f>
        <v>4.166666666666667</v>
      </c>
    </row>
    <row r="7" spans="1:10">
      <c r="A7" s="4">
        <v>43842</v>
      </c>
      <c r="B7" s="5">
        <v>5.2083333333333336E-2</v>
      </c>
      <c r="C7">
        <v>149.729232</v>
      </c>
      <c r="D7">
        <v>317.566014</v>
      </c>
      <c r="E7">
        <v>5.7989110000000004</v>
      </c>
      <c r="F7">
        <v>11.819642999999999</v>
      </c>
      <c r="G7">
        <v>17.840395999999998</v>
      </c>
      <c r="H7">
        <f>90-Table12[[#This Row],[Topocentric zenith angle]]</f>
        <v>-59.729231999999996</v>
      </c>
      <c r="I7">
        <f>360-Table12[[#This Row],[Top. azimuth angle (westward from S)]]</f>
        <v>42.433986000000004</v>
      </c>
      <c r="J7">
        <f>Table12[[#This Row],[Time (H:MM:SS)]]*(24)*(100/24)</f>
        <v>5.2083333333333339</v>
      </c>
    </row>
    <row r="8" spans="1:10">
      <c r="A8" s="4">
        <v>43842</v>
      </c>
      <c r="B8" s="5">
        <v>6.25E-2</v>
      </c>
      <c r="C8">
        <v>147.093324</v>
      </c>
      <c r="D8">
        <v>313.22530999999998</v>
      </c>
      <c r="E8">
        <v>5.7989110000000004</v>
      </c>
      <c r="F8">
        <v>11.819642999999999</v>
      </c>
      <c r="G8">
        <v>17.840395999999998</v>
      </c>
      <c r="H8">
        <f>90-Table12[[#This Row],[Topocentric zenith angle]]</f>
        <v>-57.093323999999996</v>
      </c>
      <c r="I8">
        <f>360-Table12[[#This Row],[Top. azimuth angle (westward from S)]]</f>
        <v>46.774690000000021</v>
      </c>
      <c r="J8">
        <f>Table12[[#This Row],[Time (H:MM:SS)]]*(24)*(100/24)</f>
        <v>6.25</v>
      </c>
    </row>
    <row r="9" spans="1:10">
      <c r="A9" s="4">
        <v>43842</v>
      </c>
      <c r="B9" s="5">
        <v>7.2916666666666671E-2</v>
      </c>
      <c r="C9">
        <v>144.27883299999999</v>
      </c>
      <c r="D9">
        <v>309.59265399999998</v>
      </c>
      <c r="E9">
        <v>5.7989110000000004</v>
      </c>
      <c r="F9">
        <v>11.819642999999999</v>
      </c>
      <c r="G9">
        <v>17.840395999999998</v>
      </c>
      <c r="H9">
        <f>90-Table12[[#This Row],[Topocentric zenith angle]]</f>
        <v>-54.278832999999992</v>
      </c>
      <c r="I9">
        <f>360-Table12[[#This Row],[Top. azimuth angle (westward from S)]]</f>
        <v>50.407346000000018</v>
      </c>
      <c r="J9">
        <f>Table12[[#This Row],[Time (H:MM:SS)]]*(24)*(100/24)</f>
        <v>7.291666666666667</v>
      </c>
    </row>
    <row r="10" spans="1:10">
      <c r="A10" s="4">
        <v>43842</v>
      </c>
      <c r="B10" s="5">
        <v>8.3333333333333329E-2</v>
      </c>
      <c r="C10">
        <v>141.32520400000001</v>
      </c>
      <c r="D10">
        <v>306.547774</v>
      </c>
      <c r="E10">
        <v>5.7989110000000004</v>
      </c>
      <c r="F10">
        <v>11.819642999999999</v>
      </c>
      <c r="G10">
        <v>17.840395999999998</v>
      </c>
      <c r="H10">
        <f>90-Table12[[#This Row],[Topocentric zenith angle]]</f>
        <v>-51.325204000000014</v>
      </c>
      <c r="I10">
        <f>360-Table12[[#This Row],[Top. azimuth angle (westward from S)]]</f>
        <v>53.452225999999996</v>
      </c>
      <c r="J10">
        <f>Table12[[#This Row],[Time (H:MM:SS)]]*(24)*(100/24)</f>
        <v>8.3333333333333339</v>
      </c>
    </row>
    <row r="11" spans="1:10">
      <c r="A11" s="4">
        <v>43842</v>
      </c>
      <c r="B11" s="5">
        <v>9.375E-2</v>
      </c>
      <c r="C11">
        <v>138.262483</v>
      </c>
      <c r="D11">
        <v>303.98796399999998</v>
      </c>
      <c r="E11">
        <v>5.7989110000000004</v>
      </c>
      <c r="F11">
        <v>11.819642999999999</v>
      </c>
      <c r="G11">
        <v>17.840395999999998</v>
      </c>
      <c r="H11">
        <f>90-Table12[[#This Row],[Topocentric zenith angle]]</f>
        <v>-48.262483000000003</v>
      </c>
      <c r="I11">
        <f>360-Table12[[#This Row],[Top. azimuth angle (westward from S)]]</f>
        <v>56.012036000000023</v>
      </c>
      <c r="J11">
        <f>Table12[[#This Row],[Time (H:MM:SS)]]*(24)*(100/24)</f>
        <v>9.375</v>
      </c>
    </row>
    <row r="12" spans="1:10">
      <c r="A12" s="4">
        <v>43842</v>
      </c>
      <c r="B12" s="5">
        <v>0.10416666666666667</v>
      </c>
      <c r="C12">
        <v>135.113552</v>
      </c>
      <c r="D12">
        <v>301.82876700000003</v>
      </c>
      <c r="E12">
        <v>5.7989110000000004</v>
      </c>
      <c r="F12">
        <v>11.819642999999999</v>
      </c>
      <c r="G12">
        <v>17.840395999999998</v>
      </c>
      <c r="H12">
        <f>90-Table12[[#This Row],[Topocentric zenith angle]]</f>
        <v>-45.113551999999999</v>
      </c>
      <c r="I12">
        <f>360-Table12[[#This Row],[Top. azimuth angle (westward from S)]]</f>
        <v>58.171232999999972</v>
      </c>
      <c r="J12">
        <f>Table12[[#This Row],[Time (H:MM:SS)]]*(24)*(100/24)</f>
        <v>10.416666666666668</v>
      </c>
    </row>
    <row r="13" spans="1:10">
      <c r="A13" s="4">
        <v>43842</v>
      </c>
      <c r="B13" s="5">
        <v>0.11458333333333333</v>
      </c>
      <c r="C13">
        <v>131.895939</v>
      </c>
      <c r="D13">
        <v>300.00203900000002</v>
      </c>
      <c r="E13">
        <v>5.7989110000000004</v>
      </c>
      <c r="F13">
        <v>11.819642999999999</v>
      </c>
      <c r="G13">
        <v>17.840395999999998</v>
      </c>
      <c r="H13">
        <f>90-Table12[[#This Row],[Topocentric zenith angle]]</f>
        <v>-41.895938999999998</v>
      </c>
      <c r="I13">
        <f>360-Table12[[#This Row],[Top. azimuth angle (westward from S)]]</f>
        <v>59.997960999999975</v>
      </c>
      <c r="J13">
        <f>Table12[[#This Row],[Time (H:MM:SS)]]*(24)*(100/24)</f>
        <v>11.458333333333334</v>
      </c>
    </row>
    <row r="14" spans="1:10">
      <c r="A14" s="4">
        <v>43842</v>
      </c>
      <c r="B14" s="5">
        <v>0.125</v>
      </c>
      <c r="C14">
        <v>128.623187</v>
      </c>
      <c r="D14">
        <v>298.453283</v>
      </c>
      <c r="E14">
        <v>5.7989110000000004</v>
      </c>
      <c r="F14">
        <v>11.819642999999999</v>
      </c>
      <c r="G14">
        <v>17.840395999999998</v>
      </c>
      <c r="H14">
        <f>90-Table12[[#This Row],[Topocentric zenith angle]]</f>
        <v>-38.623187000000001</v>
      </c>
      <c r="I14">
        <f>360-Table12[[#This Row],[Top. azimuth angle (westward from S)]]</f>
        <v>61.546717000000001</v>
      </c>
      <c r="J14">
        <f>Table12[[#This Row],[Time (H:MM:SS)]]*(24)*(100/24)</f>
        <v>12.5</v>
      </c>
    </row>
    <row r="15" spans="1:10">
      <c r="A15" s="4">
        <v>43842</v>
      </c>
      <c r="B15" s="5">
        <v>0.13541666666666666</v>
      </c>
      <c r="C15">
        <v>125.30588299999999</v>
      </c>
      <c r="D15">
        <v>297.13905699999998</v>
      </c>
      <c r="E15">
        <v>5.7989110000000004</v>
      </c>
      <c r="F15">
        <v>11.819642999999999</v>
      </c>
      <c r="G15">
        <v>17.840395999999998</v>
      </c>
      <c r="H15">
        <f>90-Table12[[#This Row],[Topocentric zenith angle]]</f>
        <v>-35.305882999999994</v>
      </c>
      <c r="I15">
        <f>360-Table12[[#This Row],[Top. azimuth angle (westward from S)]]</f>
        <v>62.86094300000002</v>
      </c>
      <c r="J15">
        <f>Table12[[#This Row],[Time (H:MM:SS)]]*(24)*(100/24)</f>
        <v>13.541666666666668</v>
      </c>
    </row>
    <row r="16" spans="1:10">
      <c r="A16" s="4">
        <v>43842</v>
      </c>
      <c r="B16" s="5">
        <v>0.14583333333333334</v>
      </c>
      <c r="C16">
        <v>121.952403</v>
      </c>
      <c r="D16">
        <v>296.02474599999999</v>
      </c>
      <c r="E16">
        <v>5.7989110000000004</v>
      </c>
      <c r="F16">
        <v>11.819642999999999</v>
      </c>
      <c r="G16">
        <v>17.840395999999998</v>
      </c>
      <c r="H16">
        <f>90-Table12[[#This Row],[Topocentric zenith angle]]</f>
        <v>-31.952403000000004</v>
      </c>
      <c r="I16">
        <f>360-Table12[[#This Row],[Top. azimuth angle (westward from S)]]</f>
        <v>63.975254000000007</v>
      </c>
      <c r="J16">
        <f>Table12[[#This Row],[Time (H:MM:SS)]]*(24)*(100/24)</f>
        <v>14.583333333333334</v>
      </c>
    </row>
    <row r="17" spans="1:10">
      <c r="A17" s="4">
        <v>43842</v>
      </c>
      <c r="B17" s="5">
        <v>0.15625</v>
      </c>
      <c r="C17">
        <v>118.56946600000001</v>
      </c>
      <c r="D17">
        <v>295.08275200000003</v>
      </c>
      <c r="E17">
        <v>5.7989110000000004</v>
      </c>
      <c r="F17">
        <v>11.819642999999999</v>
      </c>
      <c r="G17">
        <v>17.840395999999998</v>
      </c>
      <c r="H17">
        <f>90-Table12[[#This Row],[Topocentric zenith angle]]</f>
        <v>-28.569466000000006</v>
      </c>
      <c r="I17">
        <f>360-Table12[[#This Row],[Top. azimuth angle (westward from S)]]</f>
        <v>64.917247999999972</v>
      </c>
      <c r="J17">
        <f>Table12[[#This Row],[Time (H:MM:SS)]]*(24)*(100/24)</f>
        <v>15.625000000000002</v>
      </c>
    </row>
    <row r="18" spans="1:10">
      <c r="A18" s="4">
        <v>43842</v>
      </c>
      <c r="B18" s="5">
        <v>0.16666666666666666</v>
      </c>
      <c r="C18">
        <v>115.162539</v>
      </c>
      <c r="D18">
        <v>294.29106899999999</v>
      </c>
      <c r="E18">
        <v>5.7989110000000004</v>
      </c>
      <c r="F18">
        <v>11.819642999999999</v>
      </c>
      <c r="G18">
        <v>17.840395999999998</v>
      </c>
      <c r="H18">
        <f>90-Table12[[#This Row],[Topocentric zenith angle]]</f>
        <v>-25.162538999999995</v>
      </c>
      <c r="I18">
        <f>360-Table12[[#This Row],[Top. azimuth angle (westward from S)]]</f>
        <v>65.708931000000007</v>
      </c>
      <c r="J18">
        <f>Table12[[#This Row],[Time (H:MM:SS)]]*(24)*(100/24)</f>
        <v>16.666666666666668</v>
      </c>
    </row>
    <row r="19" spans="1:10">
      <c r="A19" s="4">
        <v>43842</v>
      </c>
      <c r="B19" s="5">
        <v>0.17708333333333334</v>
      </c>
      <c r="C19">
        <v>111.736138</v>
      </c>
      <c r="D19">
        <v>293.63217600000002</v>
      </c>
      <c r="E19">
        <v>5.7989110000000004</v>
      </c>
      <c r="F19">
        <v>11.819642999999999</v>
      </c>
      <c r="G19">
        <v>17.840395999999998</v>
      </c>
      <c r="H19">
        <f>90-Table12[[#This Row],[Topocentric zenith angle]]</f>
        <v>-21.736137999999997</v>
      </c>
      <c r="I19">
        <f>360-Table12[[#This Row],[Top. azimuth angle (westward from S)]]</f>
        <v>66.367823999999985</v>
      </c>
      <c r="J19">
        <f>Table12[[#This Row],[Time (H:MM:SS)]]*(24)*(100/24)</f>
        <v>17.708333333333336</v>
      </c>
    </row>
    <row r="20" spans="1:10">
      <c r="A20" s="4">
        <v>43842</v>
      </c>
      <c r="B20" s="5">
        <v>0.1875</v>
      </c>
      <c r="C20">
        <v>108.294059</v>
      </c>
      <c r="D20">
        <v>293.09218399999997</v>
      </c>
      <c r="E20">
        <v>5.7989110000000004</v>
      </c>
      <c r="F20">
        <v>11.819642999999999</v>
      </c>
      <c r="G20">
        <v>17.840395999999998</v>
      </c>
      <c r="H20">
        <f>90-Table12[[#This Row],[Topocentric zenith angle]]</f>
        <v>-18.294059000000004</v>
      </c>
      <c r="I20">
        <f>360-Table12[[#This Row],[Top. azimuth angle (westward from S)]]</f>
        <v>66.907816000000025</v>
      </c>
      <c r="J20">
        <f>Table12[[#This Row],[Time (H:MM:SS)]]*(24)*(100/24)</f>
        <v>18.75</v>
      </c>
    </row>
    <row r="21" spans="1:10">
      <c r="A21" s="4">
        <v>43842</v>
      </c>
      <c r="B21" s="5">
        <v>0.19791666666666666</v>
      </c>
      <c r="C21">
        <v>104.83954900000001</v>
      </c>
      <c r="D21">
        <v>292.66019</v>
      </c>
      <c r="E21">
        <v>5.7989110000000004</v>
      </c>
      <c r="F21">
        <v>11.819642999999999</v>
      </c>
      <c r="G21">
        <v>17.840395999999998</v>
      </c>
      <c r="H21">
        <f>90-Table12[[#This Row],[Topocentric zenith angle]]</f>
        <v>-14.839549000000005</v>
      </c>
      <c r="I21">
        <f>360-Table12[[#This Row],[Top. azimuth angle (westward from S)]]</f>
        <v>67.33981</v>
      </c>
      <c r="J21">
        <f>Table12[[#This Row],[Time (H:MM:SS)]]*(24)*(100/24)</f>
        <v>19.791666666666668</v>
      </c>
    </row>
    <row r="22" spans="1:10">
      <c r="A22" s="4">
        <v>43842</v>
      </c>
      <c r="B22" s="5">
        <v>0.20833333333333334</v>
      </c>
      <c r="C22">
        <v>101.375443</v>
      </c>
      <c r="D22">
        <v>292.32778100000002</v>
      </c>
      <c r="E22">
        <v>5.7989110000000004</v>
      </c>
      <c r="F22">
        <v>11.819642999999999</v>
      </c>
      <c r="G22">
        <v>17.840395999999998</v>
      </c>
      <c r="H22">
        <f>90-Table12[[#This Row],[Topocentric zenith angle]]</f>
        <v>-11.375443000000004</v>
      </c>
      <c r="I22">
        <f>360-Table12[[#This Row],[Top. azimuth angle (westward from S)]]</f>
        <v>67.672218999999984</v>
      </c>
      <c r="J22">
        <f>Table12[[#This Row],[Time (H:MM:SS)]]*(24)*(100/24)</f>
        <v>20.833333333333336</v>
      </c>
    </row>
    <row r="23" spans="1:10">
      <c r="A23" s="4">
        <v>43842</v>
      </c>
      <c r="B23" s="5">
        <v>0.21875</v>
      </c>
      <c r="C23">
        <v>97.904268000000002</v>
      </c>
      <c r="D23">
        <v>292.08867700000002</v>
      </c>
      <c r="E23">
        <v>5.7989110000000004</v>
      </c>
      <c r="F23">
        <v>11.819642999999999</v>
      </c>
      <c r="G23">
        <v>17.840395999999998</v>
      </c>
      <c r="H23">
        <f>90-Table12[[#This Row],[Topocentric zenith angle]]</f>
        <v>-7.9042680000000018</v>
      </c>
      <c r="I23">
        <f>360-Table12[[#This Row],[Top. azimuth angle (westward from S)]]</f>
        <v>67.911322999999982</v>
      </c>
      <c r="J23">
        <f>Table12[[#This Row],[Time (H:MM:SS)]]*(24)*(100/24)</f>
        <v>21.875</v>
      </c>
    </row>
    <row r="24" spans="1:10">
      <c r="A24" s="4">
        <v>43842</v>
      </c>
      <c r="B24" s="5">
        <v>0.22916666666666666</v>
      </c>
      <c r="C24">
        <v>94.428337999999997</v>
      </c>
      <c r="D24">
        <v>291.93845700000003</v>
      </c>
      <c r="E24">
        <v>5.7989110000000004</v>
      </c>
      <c r="F24">
        <v>11.819642999999999</v>
      </c>
      <c r="G24">
        <v>17.840395999999998</v>
      </c>
      <c r="H24">
        <f>90-Table12[[#This Row],[Topocentric zenith angle]]</f>
        <v>-4.4283379999999966</v>
      </c>
      <c r="I24">
        <f>360-Table12[[#This Row],[Top. azimuth angle (westward from S)]]</f>
        <v>68.061542999999972</v>
      </c>
      <c r="J24">
        <f>Table12[[#This Row],[Time (H:MM:SS)]]*(24)*(100/24)</f>
        <v>22.916666666666668</v>
      </c>
    </row>
    <row r="25" spans="1:10">
      <c r="A25" s="4">
        <v>43842</v>
      </c>
      <c r="B25" s="5">
        <v>0.23958333333333334</v>
      </c>
      <c r="C25">
        <v>90.949819000000005</v>
      </c>
      <c r="D25">
        <v>291.87438600000002</v>
      </c>
      <c r="E25">
        <v>5.7989110000000004</v>
      </c>
      <c r="F25">
        <v>11.819642999999999</v>
      </c>
      <c r="G25">
        <v>17.840395999999998</v>
      </c>
      <c r="H25">
        <f>90-Table12[[#This Row],[Topocentric zenith angle]]</f>
        <v>-0.94981900000000508</v>
      </c>
      <c r="I25">
        <f>360-Table12[[#This Row],[Top. azimuth angle (westward from S)]]</f>
        <v>68.125613999999985</v>
      </c>
      <c r="J25">
        <f>Table12[[#This Row],[Time (H:MM:SS)]]*(24)*(100/24)</f>
        <v>23.958333333333336</v>
      </c>
    </row>
    <row r="26" spans="1:10">
      <c r="A26" s="4">
        <v>43842</v>
      </c>
      <c r="B26" s="5">
        <v>0.25</v>
      </c>
      <c r="C26">
        <v>87.470804999999999</v>
      </c>
      <c r="D26">
        <v>291.89530000000002</v>
      </c>
      <c r="E26">
        <v>5.7989110000000004</v>
      </c>
      <c r="F26">
        <v>11.819642999999999</v>
      </c>
      <c r="G26">
        <v>17.840395999999998</v>
      </c>
      <c r="H26">
        <f>90-Table12[[#This Row],[Topocentric zenith angle]]</f>
        <v>2.5291950000000014</v>
      </c>
      <c r="I26">
        <f>360-Table12[[#This Row],[Top. azimuth angle (westward from S)]]</f>
        <v>68.10469999999998</v>
      </c>
      <c r="J26">
        <f>Table12[[#This Row],[Time (H:MM:SS)]]*(24)*(100/24)</f>
        <v>25</v>
      </c>
    </row>
    <row r="27" spans="1:10">
      <c r="A27" s="4">
        <v>43842</v>
      </c>
      <c r="B27" s="5">
        <v>0.26041666666666669</v>
      </c>
      <c r="C27">
        <v>83.993370999999996</v>
      </c>
      <c r="D27">
        <v>292.00155999999998</v>
      </c>
      <c r="E27">
        <v>5.7989110000000004</v>
      </c>
      <c r="F27">
        <v>11.819642999999999</v>
      </c>
      <c r="G27">
        <v>17.840395999999998</v>
      </c>
      <c r="H27">
        <f>90-Table12[[#This Row],[Topocentric zenith angle]]</f>
        <v>6.0066290000000038</v>
      </c>
      <c r="I27">
        <f>360-Table12[[#This Row],[Top. azimuth angle (westward from S)]]</f>
        <v>67.998440000000016</v>
      </c>
      <c r="J27">
        <f>Table12[[#This Row],[Time (H:MM:SS)]]*(24)*(100/24)</f>
        <v>26.041666666666668</v>
      </c>
    </row>
    <row r="28" spans="1:10">
      <c r="A28" s="4">
        <v>43842</v>
      </c>
      <c r="B28" s="5">
        <v>0.27083333333333331</v>
      </c>
      <c r="C28">
        <v>80.519639999999995</v>
      </c>
      <c r="D28">
        <v>292.195066</v>
      </c>
      <c r="E28">
        <v>5.7989110000000004</v>
      </c>
      <c r="F28">
        <v>11.819642999999999</v>
      </c>
      <c r="G28">
        <v>17.840395999999998</v>
      </c>
      <c r="H28">
        <f>90-Table12[[#This Row],[Topocentric zenith angle]]</f>
        <v>9.4803600000000046</v>
      </c>
      <c r="I28">
        <f>360-Table12[[#This Row],[Top. azimuth angle (westward from S)]]</f>
        <v>67.804934000000003</v>
      </c>
      <c r="J28">
        <f>Table12[[#This Row],[Time (H:MM:SS)]]*(24)*(100/24)</f>
        <v>27.083333333333336</v>
      </c>
    </row>
    <row r="29" spans="1:10">
      <c r="A29" s="4">
        <v>43842</v>
      </c>
      <c r="B29" s="5">
        <v>0.28125</v>
      </c>
      <c r="C29">
        <v>77.051840999999996</v>
      </c>
      <c r="D29">
        <v>292.479333</v>
      </c>
      <c r="E29">
        <v>5.7989110000000004</v>
      </c>
      <c r="F29">
        <v>11.819642999999999</v>
      </c>
      <c r="G29">
        <v>17.840395999999998</v>
      </c>
      <c r="H29">
        <f>90-Table12[[#This Row],[Topocentric zenith angle]]</f>
        <v>12.948159000000004</v>
      </c>
      <c r="I29">
        <f>360-Table12[[#This Row],[Top. azimuth angle (westward from S)]]</f>
        <v>67.520667000000003</v>
      </c>
      <c r="J29">
        <f>Table12[[#This Row],[Time (H:MM:SS)]]*(24)*(100/24)</f>
        <v>28.125000000000004</v>
      </c>
    </row>
    <row r="30" spans="1:10">
      <c r="A30" s="4">
        <v>43842</v>
      </c>
      <c r="B30" s="5">
        <v>0.29166666666666669</v>
      </c>
      <c r="C30">
        <v>73.592382000000001</v>
      </c>
      <c r="D30">
        <v>292.85963400000003</v>
      </c>
      <c r="E30">
        <v>5.7989110000000004</v>
      </c>
      <c r="F30">
        <v>11.819642999999999</v>
      </c>
      <c r="G30">
        <v>17.840395999999998</v>
      </c>
      <c r="H30">
        <f>90-Table12[[#This Row],[Topocentric zenith angle]]</f>
        <v>16.407617999999999</v>
      </c>
      <c r="I30">
        <f>360-Table12[[#This Row],[Top. azimuth angle (westward from S)]]</f>
        <v>67.140365999999972</v>
      </c>
      <c r="J30">
        <f>Table12[[#This Row],[Time (H:MM:SS)]]*(24)*(100/24)</f>
        <v>29.166666666666668</v>
      </c>
    </row>
    <row r="31" spans="1:10">
      <c r="A31" s="4">
        <v>43842</v>
      </c>
      <c r="B31" s="5">
        <v>0.30208333333333331</v>
      </c>
      <c r="C31">
        <v>70.143930999999995</v>
      </c>
      <c r="D31">
        <v>293.34321399999999</v>
      </c>
      <c r="E31">
        <v>5.7989110000000004</v>
      </c>
      <c r="F31">
        <v>11.819642999999999</v>
      </c>
      <c r="G31">
        <v>17.840395999999998</v>
      </c>
      <c r="H31">
        <f>90-Table12[[#This Row],[Topocentric zenith angle]]</f>
        <v>19.856069000000005</v>
      </c>
      <c r="I31">
        <f>360-Table12[[#This Row],[Top. azimuth angle (westward from S)]]</f>
        <v>66.656786000000011</v>
      </c>
      <c r="J31">
        <f>Table12[[#This Row],[Time (H:MM:SS)]]*(24)*(100/24)</f>
        <v>30.208333333333336</v>
      </c>
    </row>
    <row r="32" spans="1:10">
      <c r="A32" s="4">
        <v>43842</v>
      </c>
      <c r="B32" s="5">
        <v>0.3125</v>
      </c>
      <c r="C32">
        <v>66.709507000000002</v>
      </c>
      <c r="D32">
        <v>293.93960399999997</v>
      </c>
      <c r="E32">
        <v>5.7989110000000004</v>
      </c>
      <c r="F32">
        <v>11.819642999999999</v>
      </c>
      <c r="G32">
        <v>17.840395999999998</v>
      </c>
      <c r="H32">
        <f>90-Table12[[#This Row],[Topocentric zenith angle]]</f>
        <v>23.290492999999998</v>
      </c>
      <c r="I32">
        <f>360-Table12[[#This Row],[Top. azimuth angle (westward from S)]]</f>
        <v>66.060396000000026</v>
      </c>
      <c r="J32">
        <f>Table12[[#This Row],[Time (H:MM:SS)]]*(24)*(100/24)</f>
        <v>31.250000000000004</v>
      </c>
    </row>
    <row r="33" spans="1:10">
      <c r="A33" s="4">
        <v>43842</v>
      </c>
      <c r="B33" s="5">
        <v>0.32291666666666669</v>
      </c>
      <c r="C33">
        <v>63.292605999999999</v>
      </c>
      <c r="D33">
        <v>294.66103399999997</v>
      </c>
      <c r="E33">
        <v>5.7989110000000004</v>
      </c>
      <c r="F33">
        <v>11.819642999999999</v>
      </c>
      <c r="G33">
        <v>17.840395999999998</v>
      </c>
      <c r="H33">
        <f>90-Table12[[#This Row],[Topocentric zenith angle]]</f>
        <v>26.707394000000001</v>
      </c>
      <c r="I33">
        <f>360-Table12[[#This Row],[Top. azimuth angle (westward from S)]]</f>
        <v>65.338966000000028</v>
      </c>
      <c r="J33">
        <f>Table12[[#This Row],[Time (H:MM:SS)]]*(24)*(100/24)</f>
        <v>32.291666666666671</v>
      </c>
    </row>
    <row r="34" spans="1:10">
      <c r="A34" s="4">
        <v>43842</v>
      </c>
      <c r="B34" s="5">
        <v>0.33333333333333331</v>
      </c>
      <c r="C34">
        <v>59.897348000000001</v>
      </c>
      <c r="D34">
        <v>295.52299299999999</v>
      </c>
      <c r="E34">
        <v>5.7989110000000004</v>
      </c>
      <c r="F34">
        <v>11.819642999999999</v>
      </c>
      <c r="G34">
        <v>17.840395999999998</v>
      </c>
      <c r="H34">
        <f>90-Table12[[#This Row],[Topocentric zenith angle]]</f>
        <v>30.102651999999999</v>
      </c>
      <c r="I34">
        <f>360-Table12[[#This Row],[Top. azimuth angle (westward from S)]]</f>
        <v>64.477007000000015</v>
      </c>
      <c r="J34">
        <f>Table12[[#This Row],[Time (H:MM:SS)]]*(24)*(100/24)</f>
        <v>33.333333333333336</v>
      </c>
    </row>
    <row r="35" spans="1:10">
      <c r="A35" s="4">
        <v>43842</v>
      </c>
      <c r="B35" s="5">
        <v>0.34375</v>
      </c>
      <c r="C35">
        <v>56.528677999999999</v>
      </c>
      <c r="D35">
        <v>296.54496399999999</v>
      </c>
      <c r="E35">
        <v>5.7989110000000004</v>
      </c>
      <c r="F35">
        <v>11.819642999999999</v>
      </c>
      <c r="G35">
        <v>17.840395999999998</v>
      </c>
      <c r="H35">
        <f>90-Table12[[#This Row],[Topocentric zenith angle]]</f>
        <v>33.471322000000001</v>
      </c>
      <c r="I35">
        <f>360-Table12[[#This Row],[Top. azimuth angle (westward from S)]]</f>
        <v>63.455036000000007</v>
      </c>
      <c r="J35">
        <f>Table12[[#This Row],[Time (H:MM:SS)]]*(24)*(100/24)</f>
        <v>34.375</v>
      </c>
    </row>
    <row r="36" spans="1:10">
      <c r="A36" s="4">
        <v>43842</v>
      </c>
      <c r="B36" s="5">
        <v>0.35416666666666669</v>
      </c>
      <c r="C36">
        <v>53.192621000000003</v>
      </c>
      <c r="D36">
        <v>297.75137899999999</v>
      </c>
      <c r="E36">
        <v>5.7989110000000004</v>
      </c>
      <c r="F36">
        <v>11.819642999999999</v>
      </c>
      <c r="G36">
        <v>17.840395999999998</v>
      </c>
      <c r="H36">
        <f>90-Table12[[#This Row],[Topocentric zenith angle]]</f>
        <v>36.807378999999997</v>
      </c>
      <c r="I36">
        <f>360-Table12[[#This Row],[Top. azimuth angle (westward from S)]]</f>
        <v>62.248621000000014</v>
      </c>
      <c r="J36">
        <f>Table12[[#This Row],[Time (H:MM:SS)]]*(24)*(100/24)</f>
        <v>35.416666666666671</v>
      </c>
    </row>
    <row r="37" spans="1:10">
      <c r="A37" s="4">
        <v>43842</v>
      </c>
      <c r="B37" s="5">
        <v>0.36458333333333331</v>
      </c>
      <c r="C37">
        <v>49.896631999999997</v>
      </c>
      <c r="D37">
        <v>299.17286200000001</v>
      </c>
      <c r="E37">
        <v>5.7989110000000004</v>
      </c>
      <c r="F37">
        <v>11.819642999999999</v>
      </c>
      <c r="G37">
        <v>17.840395999999998</v>
      </c>
      <c r="H37">
        <f>90-Table12[[#This Row],[Topocentric zenith angle]]</f>
        <v>40.103368000000003</v>
      </c>
      <c r="I37">
        <f>360-Table12[[#This Row],[Top. azimuth angle (westward from S)]]</f>
        <v>60.827137999999991</v>
      </c>
      <c r="J37">
        <f>Table12[[#This Row],[Time (H:MM:SS)]]*(24)*(100/24)</f>
        <v>36.458333333333336</v>
      </c>
    </row>
    <row r="38" spans="1:10">
      <c r="A38" s="4">
        <v>43842</v>
      </c>
      <c r="B38" s="5">
        <v>0.375</v>
      </c>
      <c r="C38">
        <v>46.650060000000003</v>
      </c>
      <c r="D38">
        <v>300.84781299999997</v>
      </c>
      <c r="E38">
        <v>5.7989110000000004</v>
      </c>
      <c r="F38">
        <v>11.819642999999999</v>
      </c>
      <c r="G38">
        <v>17.840395999999998</v>
      </c>
      <c r="H38">
        <f>90-Table12[[#This Row],[Topocentric zenith angle]]</f>
        <v>43.349939999999997</v>
      </c>
      <c r="I38">
        <f>360-Table12[[#This Row],[Top. azimuth angle (westward from S)]]</f>
        <v>59.152187000000026</v>
      </c>
      <c r="J38">
        <f>Table12[[#This Row],[Time (H:MM:SS)]]*(24)*(100/24)</f>
        <v>37.5</v>
      </c>
    </row>
    <row r="39" spans="1:10">
      <c r="A39" s="4">
        <v>43842</v>
      </c>
      <c r="B39" s="5">
        <v>0.38541666666666669</v>
      </c>
      <c r="C39">
        <v>43.464787999999999</v>
      </c>
      <c r="D39">
        <v>302.824388</v>
      </c>
      <c r="E39">
        <v>5.7989110000000004</v>
      </c>
      <c r="F39">
        <v>11.819642999999999</v>
      </c>
      <c r="G39">
        <v>17.840395999999998</v>
      </c>
      <c r="H39">
        <f>90-Table12[[#This Row],[Topocentric zenith angle]]</f>
        <v>46.535212000000001</v>
      </c>
      <c r="I39">
        <f>360-Table12[[#This Row],[Top. azimuth angle (westward from S)]]</f>
        <v>57.175612000000001</v>
      </c>
      <c r="J39">
        <f>Table12[[#This Row],[Time (H:MM:SS)]]*(24)*(100/24)</f>
        <v>38.541666666666671</v>
      </c>
    </row>
    <row r="40" spans="1:10">
      <c r="A40" s="4">
        <v>43842</v>
      </c>
      <c r="B40" s="5">
        <v>0.39583333333333331</v>
      </c>
      <c r="C40">
        <v>40.356090999999999</v>
      </c>
      <c r="D40">
        <v>305.16288900000001</v>
      </c>
      <c r="E40">
        <v>5.7989110000000004</v>
      </c>
      <c r="F40">
        <v>11.819642999999999</v>
      </c>
      <c r="G40">
        <v>17.840395999999998</v>
      </c>
      <c r="H40">
        <f>90-Table12[[#This Row],[Topocentric zenith angle]]</f>
        <v>49.643909000000001</v>
      </c>
      <c r="I40">
        <f>360-Table12[[#This Row],[Top. azimuth angle (westward from S)]]</f>
        <v>54.837110999999993</v>
      </c>
      <c r="J40">
        <f>Table12[[#This Row],[Time (H:MM:SS)]]*(24)*(100/24)</f>
        <v>39.583333333333336</v>
      </c>
    </row>
    <row r="41" spans="1:10">
      <c r="A41" s="4">
        <v>43842</v>
      </c>
      <c r="B41" s="5">
        <v>0.40625</v>
      </c>
      <c r="C41">
        <v>37.343809999999998</v>
      </c>
      <c r="D41">
        <v>307.938399</v>
      </c>
      <c r="E41">
        <v>5.7989110000000004</v>
      </c>
      <c r="F41">
        <v>11.819642999999999</v>
      </c>
      <c r="G41">
        <v>17.840395999999998</v>
      </c>
      <c r="H41">
        <f>90-Table12[[#This Row],[Topocentric zenith angle]]</f>
        <v>52.656190000000002</v>
      </c>
      <c r="I41">
        <f>360-Table12[[#This Row],[Top. azimuth angle (westward from S)]]</f>
        <v>52.061600999999996</v>
      </c>
      <c r="J41">
        <f>Table12[[#This Row],[Time (H:MM:SS)]]*(24)*(100/24)</f>
        <v>40.625</v>
      </c>
    </row>
    <row r="42" spans="1:10">
      <c r="A42" s="4">
        <v>43842</v>
      </c>
      <c r="B42" s="5">
        <v>0.41666666666666669</v>
      </c>
      <c r="C42">
        <v>34.453913</v>
      </c>
      <c r="D42">
        <v>311.24319700000001</v>
      </c>
      <c r="E42">
        <v>5.7989110000000004</v>
      </c>
      <c r="F42">
        <v>11.819642999999999</v>
      </c>
      <c r="G42">
        <v>17.840395999999998</v>
      </c>
      <c r="H42">
        <f>90-Table12[[#This Row],[Topocentric zenith angle]]</f>
        <v>55.546087</v>
      </c>
      <c r="I42">
        <f>360-Table12[[#This Row],[Top. azimuth angle (westward from S)]]</f>
        <v>48.756802999999991</v>
      </c>
      <c r="J42">
        <f>Table12[[#This Row],[Time (H:MM:SS)]]*(24)*(100/24)</f>
        <v>41.666666666666671</v>
      </c>
    </row>
    <row r="43" spans="1:10">
      <c r="A43" s="4">
        <v>43842</v>
      </c>
      <c r="B43" s="5">
        <v>0.42708333333333331</v>
      </c>
      <c r="C43">
        <v>31.720486999999999</v>
      </c>
      <c r="D43">
        <v>315.18772000000001</v>
      </c>
      <c r="E43">
        <v>5.7989110000000004</v>
      </c>
      <c r="F43">
        <v>11.819642999999999</v>
      </c>
      <c r="G43">
        <v>17.840395999999998</v>
      </c>
      <c r="H43">
        <f>90-Table12[[#This Row],[Topocentric zenith angle]]</f>
        <v>58.279513000000001</v>
      </c>
      <c r="I43">
        <f>360-Table12[[#This Row],[Top. azimuth angle (westward from S)]]</f>
        <v>44.812279999999987</v>
      </c>
      <c r="J43">
        <f>Table12[[#This Row],[Time (H:MM:SS)]]*(24)*(100/24)</f>
        <v>42.708333333333336</v>
      </c>
    </row>
    <row r="44" spans="1:10">
      <c r="A44" s="4">
        <v>43842</v>
      </c>
      <c r="B44" s="5">
        <v>0.4375</v>
      </c>
      <c r="C44">
        <v>29.188096999999999</v>
      </c>
      <c r="D44">
        <v>319.89744100000001</v>
      </c>
      <c r="E44">
        <v>5.7989110000000004</v>
      </c>
      <c r="F44">
        <v>11.819642999999999</v>
      </c>
      <c r="G44">
        <v>17.840395999999998</v>
      </c>
      <c r="H44">
        <f>90-Table12[[#This Row],[Topocentric zenith angle]]</f>
        <v>60.811903000000001</v>
      </c>
      <c r="I44">
        <f>360-Table12[[#This Row],[Top. azimuth angle (westward from S)]]</f>
        <v>40.102558999999985</v>
      </c>
      <c r="J44">
        <f>Table12[[#This Row],[Time (H:MM:SS)]]*(24)*(100/24)</f>
        <v>43.75</v>
      </c>
    </row>
    <row r="45" spans="1:10">
      <c r="A45" s="4">
        <v>43842</v>
      </c>
      <c r="B45" s="5">
        <v>0.44791666666666669</v>
      </c>
      <c r="C45">
        <v>26.914062000000001</v>
      </c>
      <c r="D45">
        <v>325.50080500000001</v>
      </c>
      <c r="E45">
        <v>5.7989110000000004</v>
      </c>
      <c r="F45">
        <v>11.819642999999999</v>
      </c>
      <c r="G45">
        <v>17.840395999999998</v>
      </c>
      <c r="H45">
        <f>90-Table12[[#This Row],[Topocentric zenith angle]]</f>
        <v>63.085937999999999</v>
      </c>
      <c r="I45">
        <f>360-Table12[[#This Row],[Top. azimuth angle (westward from S)]]</f>
        <v>34.499194999999986</v>
      </c>
      <c r="J45">
        <f>Table12[[#This Row],[Time (H:MM:SS)]]*(24)*(100/24)</f>
        <v>44.791666666666671</v>
      </c>
    </row>
    <row r="46" spans="1:10">
      <c r="A46" s="4">
        <v>43842</v>
      </c>
      <c r="B46" s="5">
        <v>0.45833333333333331</v>
      </c>
      <c r="C46">
        <v>24.969518000000001</v>
      </c>
      <c r="D46">
        <v>332.101044</v>
      </c>
      <c r="E46">
        <v>5.7989110000000004</v>
      </c>
      <c r="F46">
        <v>11.819642999999999</v>
      </c>
      <c r="G46">
        <v>17.840395999999998</v>
      </c>
      <c r="H46">
        <f>90-Table12[[#This Row],[Topocentric zenith angle]]</f>
        <v>65.030482000000006</v>
      </c>
      <c r="I46">
        <f>360-Table12[[#This Row],[Top. azimuth angle (westward from S)]]</f>
        <v>27.898955999999998</v>
      </c>
      <c r="J46">
        <f>Table12[[#This Row],[Time (H:MM:SS)]]*(24)*(100/24)</f>
        <v>45.833333333333336</v>
      </c>
    </row>
    <row r="47" spans="1:10">
      <c r="A47" s="4">
        <v>43842</v>
      </c>
      <c r="B47" s="5">
        <v>0.46875</v>
      </c>
      <c r="C47">
        <v>23.436986999999998</v>
      </c>
      <c r="D47">
        <v>339.72588400000001</v>
      </c>
      <c r="E47">
        <v>5.7989110000000004</v>
      </c>
      <c r="F47">
        <v>11.819642999999999</v>
      </c>
      <c r="G47">
        <v>17.840395999999998</v>
      </c>
      <c r="H47">
        <f>90-Table12[[#This Row],[Topocentric zenith angle]]</f>
        <v>66.563012999999998</v>
      </c>
      <c r="I47">
        <f>360-Table12[[#This Row],[Top. azimuth angle (westward from S)]]</f>
        <v>20.274115999999992</v>
      </c>
      <c r="J47">
        <f>Table12[[#This Row],[Time (H:MM:SS)]]*(24)*(100/24)</f>
        <v>46.875</v>
      </c>
    </row>
    <row r="48" spans="1:10">
      <c r="A48" s="4">
        <v>43842</v>
      </c>
      <c r="B48" s="5">
        <v>0.47916666666666669</v>
      </c>
      <c r="C48">
        <v>22.401467</v>
      </c>
      <c r="D48">
        <v>348.26152100000002</v>
      </c>
      <c r="E48">
        <v>5.7989110000000004</v>
      </c>
      <c r="F48">
        <v>11.819642999999999</v>
      </c>
      <c r="G48">
        <v>17.840395999999998</v>
      </c>
      <c r="H48">
        <f>90-Table12[[#This Row],[Topocentric zenith angle]]</f>
        <v>67.598533000000003</v>
      </c>
      <c r="I48">
        <f>360-Table12[[#This Row],[Top. azimuth angle (westward from S)]]</f>
        <v>11.738478999999984</v>
      </c>
      <c r="J48">
        <f>Table12[[#This Row],[Time (H:MM:SS)]]*(24)*(100/24)</f>
        <v>47.916666666666671</v>
      </c>
    </row>
    <row r="49" spans="1:10">
      <c r="A49" s="4">
        <v>43842</v>
      </c>
      <c r="B49" s="5">
        <v>0.48958333333333331</v>
      </c>
      <c r="C49">
        <v>21.933636</v>
      </c>
      <c r="D49">
        <v>357.40515299999998</v>
      </c>
      <c r="E49">
        <v>5.7989110000000004</v>
      </c>
      <c r="F49">
        <v>11.819642999999999</v>
      </c>
      <c r="G49">
        <v>17.840395999999998</v>
      </c>
      <c r="H49">
        <f>90-Table12[[#This Row],[Topocentric zenith angle]]</f>
        <v>68.066363999999993</v>
      </c>
      <c r="I49">
        <f>360-Table12[[#This Row],[Top. azimuth angle (westward from S)]]</f>
        <v>2.5948470000000157</v>
      </c>
      <c r="J49">
        <f>Table12[[#This Row],[Time (H:MM:SS)]]*(24)*(100/24)</f>
        <v>48.958333333333336</v>
      </c>
    </row>
    <row r="50" spans="1:10">
      <c r="A50" s="4">
        <v>43842</v>
      </c>
      <c r="B50" s="5">
        <v>0.5</v>
      </c>
      <c r="C50">
        <v>22.069694999999999</v>
      </c>
      <c r="D50">
        <v>6.6913280000000004</v>
      </c>
      <c r="E50">
        <v>5.7989110000000004</v>
      </c>
      <c r="F50">
        <v>11.819642999999999</v>
      </c>
      <c r="G50">
        <v>17.840395999999998</v>
      </c>
      <c r="H50">
        <f>90-Table12[[#This Row],[Topocentric zenith angle]]</f>
        <v>67.930305000000004</v>
      </c>
      <c r="I50">
        <f>-1*Table12[[#This Row],[Top. azimuth angle (westward from S)]]</f>
        <v>-6.6913280000000004</v>
      </c>
      <c r="J50">
        <f>Table12[[#This Row],[Time (H:MM:SS)]]*(24)*(100/24)</f>
        <v>50</v>
      </c>
    </row>
    <row r="51" spans="1:10">
      <c r="A51" s="4">
        <v>43842</v>
      </c>
      <c r="B51" s="5">
        <v>0.51041666666666663</v>
      </c>
      <c r="C51">
        <v>22.798798000000001</v>
      </c>
      <c r="D51">
        <v>15.61201</v>
      </c>
      <c r="E51">
        <v>5.7989110000000004</v>
      </c>
      <c r="F51">
        <v>11.819642999999999</v>
      </c>
      <c r="G51">
        <v>17.840395999999998</v>
      </c>
      <c r="H51">
        <f>90-Table12[[#This Row],[Topocentric zenith angle]]</f>
        <v>67.201201999999995</v>
      </c>
      <c r="I51">
        <f>-1*Table12[[#This Row],[Top. azimuth angle (westward from S)]]</f>
        <v>-15.61201</v>
      </c>
      <c r="J51">
        <f>Table12[[#This Row],[Time (H:MM:SS)]]*(24)*(100/24)</f>
        <v>51.041666666666671</v>
      </c>
    </row>
    <row r="52" spans="1:10">
      <c r="A52" s="4">
        <v>43842</v>
      </c>
      <c r="B52" s="5">
        <v>0.52083333333333337</v>
      </c>
      <c r="C52">
        <v>24.066977999999999</v>
      </c>
      <c r="D52">
        <v>23.764900999999998</v>
      </c>
      <c r="E52">
        <v>5.7989110000000004</v>
      </c>
      <c r="F52">
        <v>11.819642999999999</v>
      </c>
      <c r="G52">
        <v>17.840395999999998</v>
      </c>
      <c r="H52">
        <f>90-Table12[[#This Row],[Topocentric zenith angle]]</f>
        <v>65.933021999999994</v>
      </c>
      <c r="I52">
        <f>-1*Table12[[#This Row],[Top. azimuth angle (westward from S)]]</f>
        <v>-23.764900999999998</v>
      </c>
      <c r="J52">
        <f>Table12[[#This Row],[Time (H:MM:SS)]]*(24)*(100/24)</f>
        <v>52.083333333333336</v>
      </c>
    </row>
    <row r="53" spans="1:10">
      <c r="A53" s="4">
        <v>43842</v>
      </c>
      <c r="B53" s="5">
        <v>0.53125</v>
      </c>
      <c r="C53">
        <v>25.794637000000002</v>
      </c>
      <c r="D53">
        <v>30.934308999999999</v>
      </c>
      <c r="E53">
        <v>5.7989110000000004</v>
      </c>
      <c r="F53">
        <v>11.819642999999999</v>
      </c>
      <c r="G53">
        <v>17.840395999999998</v>
      </c>
      <c r="H53">
        <f>90-Table12[[#This Row],[Topocentric zenith angle]]</f>
        <v>64.205363000000006</v>
      </c>
      <c r="I53">
        <f>-1*Table12[[#This Row],[Top. azimuth angle (westward from S)]]</f>
        <v>-30.934308999999999</v>
      </c>
      <c r="J53">
        <f>Table12[[#This Row],[Time (H:MM:SS)]]*(24)*(100/24)</f>
        <v>53.125000000000007</v>
      </c>
    </row>
    <row r="54" spans="1:10">
      <c r="A54" s="4">
        <v>43842</v>
      </c>
      <c r="B54" s="5">
        <v>0.54166666666666663</v>
      </c>
      <c r="C54">
        <v>27.896256000000001</v>
      </c>
      <c r="D54">
        <v>37.078037999999999</v>
      </c>
      <c r="E54">
        <v>5.7989110000000004</v>
      </c>
      <c r="F54">
        <v>11.819642999999999</v>
      </c>
      <c r="G54">
        <v>17.840395999999998</v>
      </c>
      <c r="H54">
        <f>90-Table12[[#This Row],[Topocentric zenith angle]]</f>
        <v>62.103743999999999</v>
      </c>
      <c r="I54">
        <f>-1*Table12[[#This Row],[Top. azimuth angle (westward from S)]]</f>
        <v>-37.078037999999999</v>
      </c>
      <c r="J54">
        <f>Table12[[#This Row],[Time (H:MM:SS)]]*(24)*(100/24)</f>
        <v>54.166666666666671</v>
      </c>
    </row>
    <row r="55" spans="1:10">
      <c r="A55" s="4">
        <v>43842</v>
      </c>
      <c r="B55" s="5">
        <v>0.55208333333333337</v>
      </c>
      <c r="C55">
        <v>30.293763999999999</v>
      </c>
      <c r="D55">
        <v>42.265298999999999</v>
      </c>
      <c r="E55">
        <v>5.7989110000000004</v>
      </c>
      <c r="F55">
        <v>11.819642999999999</v>
      </c>
      <c r="G55">
        <v>17.840395999999998</v>
      </c>
      <c r="H55">
        <f>90-Table12[[#This Row],[Topocentric zenith angle]]</f>
        <v>59.706236000000004</v>
      </c>
      <c r="I55">
        <f>-1*Table12[[#This Row],[Top. azimuth angle (westward from S)]]</f>
        <v>-42.265298999999999</v>
      </c>
      <c r="J55">
        <f>Table12[[#This Row],[Time (H:MM:SS)]]*(24)*(100/24)</f>
        <v>55.208333333333336</v>
      </c>
    </row>
    <row r="56" spans="1:10">
      <c r="A56" s="4">
        <v>43842</v>
      </c>
      <c r="B56" s="5">
        <v>0.5625</v>
      </c>
      <c r="C56">
        <v>32.922190000000001</v>
      </c>
      <c r="D56">
        <v>46.615453000000002</v>
      </c>
      <c r="E56">
        <v>5.7989110000000004</v>
      </c>
      <c r="F56">
        <v>11.819642999999999</v>
      </c>
      <c r="G56">
        <v>17.840395999999998</v>
      </c>
      <c r="H56">
        <f>90-Table12[[#This Row],[Topocentric zenith angle]]</f>
        <v>57.077809999999999</v>
      </c>
      <c r="I56">
        <f>-1*Table12[[#This Row],[Top. azimuth angle (westward from S)]]</f>
        <v>-46.615453000000002</v>
      </c>
      <c r="J56">
        <f>Table12[[#This Row],[Time (H:MM:SS)]]*(24)*(100/24)</f>
        <v>56.250000000000007</v>
      </c>
    </row>
    <row r="57" spans="1:10">
      <c r="A57" s="4">
        <v>43842</v>
      </c>
      <c r="B57" s="5">
        <v>0.57291666666666663</v>
      </c>
      <c r="C57">
        <v>35.730170000000001</v>
      </c>
      <c r="D57">
        <v>50.257950999999998</v>
      </c>
      <c r="E57">
        <v>5.7989110000000004</v>
      </c>
      <c r="F57">
        <v>11.819642999999999</v>
      </c>
      <c r="G57">
        <v>17.840395999999998</v>
      </c>
      <c r="H57">
        <f>90-Table12[[#This Row],[Topocentric zenith angle]]</f>
        <v>54.269829999999999</v>
      </c>
      <c r="I57">
        <f>-1*Table12[[#This Row],[Top. azimuth angle (westward from S)]]</f>
        <v>-50.257950999999998</v>
      </c>
      <c r="J57">
        <f>Table12[[#This Row],[Time (H:MM:SS)]]*(24)*(100/24)</f>
        <v>57.291666666666671</v>
      </c>
    </row>
    <row r="58" spans="1:10">
      <c r="A58" s="4">
        <v>43842</v>
      </c>
      <c r="B58" s="5">
        <v>0.58333333333333337</v>
      </c>
      <c r="C58">
        <v>38.678136000000002</v>
      </c>
      <c r="D58">
        <v>53.312336000000002</v>
      </c>
      <c r="E58">
        <v>5.7989110000000004</v>
      </c>
      <c r="F58">
        <v>11.819642999999999</v>
      </c>
      <c r="G58">
        <v>17.840395999999998</v>
      </c>
      <c r="H58">
        <f>90-Table12[[#This Row],[Topocentric zenith angle]]</f>
        <v>51.321863999999998</v>
      </c>
      <c r="I58">
        <f>-1*Table12[[#This Row],[Top. azimuth angle (westward from S)]]</f>
        <v>-53.312336000000002</v>
      </c>
      <c r="J58">
        <f>Table12[[#This Row],[Time (H:MM:SS)]]*(24)*(100/24)</f>
        <v>58.333333333333336</v>
      </c>
    </row>
    <row r="59" spans="1:10">
      <c r="A59" s="4">
        <v>43842</v>
      </c>
      <c r="B59" s="5">
        <v>0.59375</v>
      </c>
      <c r="C59">
        <v>41.735912999999996</v>
      </c>
      <c r="D59">
        <v>55.880960999999999</v>
      </c>
      <c r="E59">
        <v>5.7989110000000004</v>
      </c>
      <c r="F59">
        <v>11.819642999999999</v>
      </c>
      <c r="G59">
        <v>17.840395999999998</v>
      </c>
      <c r="H59">
        <f>90-Table12[[#This Row],[Topocentric zenith angle]]</f>
        <v>48.264087000000004</v>
      </c>
      <c r="I59">
        <f>-1*Table12[[#This Row],[Top. azimuth angle (westward from S)]]</f>
        <v>-55.880960999999999</v>
      </c>
      <c r="J59">
        <f>Table12[[#This Row],[Time (H:MM:SS)]]*(24)*(100/24)</f>
        <v>59.375000000000007</v>
      </c>
    </row>
    <row r="60" spans="1:10">
      <c r="A60" s="4">
        <v>43842</v>
      </c>
      <c r="B60" s="5">
        <v>0.60416666666666663</v>
      </c>
      <c r="C60">
        <v>44.880496000000001</v>
      </c>
      <c r="D60">
        <v>58.048147</v>
      </c>
      <c r="E60">
        <v>5.7989110000000004</v>
      </c>
      <c r="F60">
        <v>11.819642999999999</v>
      </c>
      <c r="G60">
        <v>17.840395999999998</v>
      </c>
      <c r="H60">
        <f>90-Table12[[#This Row],[Topocentric zenith angle]]</f>
        <v>45.119503999999999</v>
      </c>
      <c r="I60">
        <f>-1*Table12[[#This Row],[Top. azimuth angle (westward from S)]]</f>
        <v>-58.048147</v>
      </c>
      <c r="J60">
        <f>Table12[[#This Row],[Time (H:MM:SS)]]*(24)*(100/24)</f>
        <v>60.416666666666671</v>
      </c>
    </row>
    <row r="61" spans="1:10">
      <c r="A61" s="4">
        <v>43842</v>
      </c>
      <c r="B61" s="5">
        <v>0.61458333333333337</v>
      </c>
      <c r="C61">
        <v>48.094258000000004</v>
      </c>
      <c r="D61">
        <v>59.882018000000002</v>
      </c>
      <c r="E61">
        <v>5.7989110000000004</v>
      </c>
      <c r="F61">
        <v>11.819642999999999</v>
      </c>
      <c r="G61">
        <v>17.840395999999998</v>
      </c>
      <c r="H61">
        <f>90-Table12[[#This Row],[Topocentric zenith angle]]</f>
        <v>41.905741999999996</v>
      </c>
      <c r="I61">
        <f>-1*Table12[[#This Row],[Top. azimuth angle (westward from S)]]</f>
        <v>-59.882018000000002</v>
      </c>
      <c r="J61">
        <f>Table12[[#This Row],[Time (H:MM:SS)]]*(24)*(100/24)</f>
        <v>61.458333333333336</v>
      </c>
    </row>
    <row r="62" spans="1:10">
      <c r="A62" s="4">
        <v>43842</v>
      </c>
      <c r="B62" s="5">
        <v>0.625</v>
      </c>
      <c r="C62">
        <v>51.363563999999997</v>
      </c>
      <c r="D62">
        <v>61.437109</v>
      </c>
      <c r="E62">
        <v>5.7989110000000004</v>
      </c>
      <c r="F62">
        <v>11.819642999999999</v>
      </c>
      <c r="G62">
        <v>17.840395999999998</v>
      </c>
      <c r="H62">
        <f>90-Table12[[#This Row],[Topocentric zenith angle]]</f>
        <v>38.636436000000003</v>
      </c>
      <c r="I62">
        <f>-1*Table12[[#This Row],[Top. azimuth angle (westward from S)]]</f>
        <v>-61.437109</v>
      </c>
      <c r="J62">
        <f>Table12[[#This Row],[Time (H:MM:SS)]]*(24)*(100/24)</f>
        <v>62.500000000000007</v>
      </c>
    </row>
    <row r="63" spans="1:10">
      <c r="A63" s="4">
        <v>43842</v>
      </c>
      <c r="B63" s="5">
        <v>0.63541666666666663</v>
      </c>
      <c r="C63">
        <v>54.677757999999997</v>
      </c>
      <c r="D63">
        <v>62.756926</v>
      </c>
      <c r="E63">
        <v>5.7989110000000004</v>
      </c>
      <c r="F63">
        <v>11.819642999999999</v>
      </c>
      <c r="G63">
        <v>17.840395999999998</v>
      </c>
      <c r="H63">
        <f>90-Table12[[#This Row],[Topocentric zenith angle]]</f>
        <v>35.322242000000003</v>
      </c>
      <c r="I63">
        <f>-1*Table12[[#This Row],[Top. azimuth angle (westward from S)]]</f>
        <v>-62.756926</v>
      </c>
      <c r="J63">
        <f>Table12[[#This Row],[Time (H:MM:SS)]]*(24)*(100/24)</f>
        <v>63.541666666666671</v>
      </c>
    </row>
    <row r="64" spans="1:10">
      <c r="A64" s="4">
        <v>43842</v>
      </c>
      <c r="B64" s="5">
        <v>0.64583333333333337</v>
      </c>
      <c r="C64">
        <v>58.028402</v>
      </c>
      <c r="D64">
        <v>63.876156999999999</v>
      </c>
      <c r="E64">
        <v>5.7989110000000004</v>
      </c>
      <c r="F64">
        <v>11.819642999999999</v>
      </c>
      <c r="G64">
        <v>17.840395999999998</v>
      </c>
      <c r="H64">
        <f>90-Table12[[#This Row],[Topocentric zenith angle]]</f>
        <v>31.971598</v>
      </c>
      <c r="I64">
        <f>-1*Table12[[#This Row],[Top. azimuth angle (westward from S)]]</f>
        <v>-63.876156999999999</v>
      </c>
      <c r="J64">
        <f>Table12[[#This Row],[Time (H:MM:SS)]]*(24)*(100/24)</f>
        <v>64.583333333333343</v>
      </c>
    </row>
    <row r="65" spans="1:10">
      <c r="A65" s="4">
        <v>43842</v>
      </c>
      <c r="B65" s="5">
        <v>0.65625</v>
      </c>
      <c r="C65">
        <v>61.408729000000001</v>
      </c>
      <c r="D65">
        <v>64.822468000000001</v>
      </c>
      <c r="E65">
        <v>5.7989110000000004</v>
      </c>
      <c r="F65">
        <v>11.819642999999999</v>
      </c>
      <c r="G65">
        <v>17.840395999999998</v>
      </c>
      <c r="H65">
        <f>90-Table12[[#This Row],[Topocentric zenith angle]]</f>
        <v>28.591270999999999</v>
      </c>
      <c r="I65">
        <f>-1*Table12[[#This Row],[Top. azimuth angle (westward from S)]]</f>
        <v>-64.822468000000001</v>
      </c>
      <c r="J65">
        <f>Table12[[#This Row],[Time (H:MM:SS)]]*(24)*(100/24)</f>
        <v>65.625</v>
      </c>
    </row>
    <row r="66" spans="1:10">
      <c r="A66" s="4">
        <v>43842</v>
      </c>
      <c r="B66" s="5">
        <v>0.66666666666666663</v>
      </c>
      <c r="C66">
        <v>64.813230000000004</v>
      </c>
      <c r="D66">
        <v>65.617931999999996</v>
      </c>
      <c r="E66">
        <v>5.7989110000000004</v>
      </c>
      <c r="F66">
        <v>11.819642999999999</v>
      </c>
      <c r="G66">
        <v>17.840395999999998</v>
      </c>
      <c r="H66">
        <f>90-Table12[[#This Row],[Topocentric zenith angle]]</f>
        <v>25.186769999999996</v>
      </c>
      <c r="I66">
        <f>-1*Table12[[#This Row],[Top. azimuth angle (westward from S)]]</f>
        <v>-65.617931999999996</v>
      </c>
      <c r="J66">
        <f>Table12[[#This Row],[Time (H:MM:SS)]]*(24)*(100/24)</f>
        <v>66.666666666666671</v>
      </c>
    </row>
    <row r="67" spans="1:10">
      <c r="A67" s="4">
        <v>43842</v>
      </c>
      <c r="B67" s="5">
        <v>0.67708333333333337</v>
      </c>
      <c r="C67">
        <v>68.237354999999994</v>
      </c>
      <c r="D67">
        <v>66.280126999999993</v>
      </c>
      <c r="E67">
        <v>5.7989110000000004</v>
      </c>
      <c r="F67">
        <v>11.819642999999999</v>
      </c>
      <c r="G67">
        <v>17.840395999999998</v>
      </c>
      <c r="H67">
        <f>90-Table12[[#This Row],[Topocentric zenith angle]]</f>
        <v>21.762645000000006</v>
      </c>
      <c r="I67">
        <f>-1*Table12[[#This Row],[Top. azimuth angle (westward from S)]]</f>
        <v>-66.280126999999993</v>
      </c>
      <c r="J67">
        <f>Table12[[#This Row],[Time (H:MM:SS)]]*(24)*(100/24)</f>
        <v>67.708333333333343</v>
      </c>
    </row>
    <row r="68" spans="1:10">
      <c r="A68" s="4">
        <v>43842</v>
      </c>
      <c r="B68" s="5">
        <v>0.6875</v>
      </c>
      <c r="C68">
        <v>71.677278999999999</v>
      </c>
      <c r="D68">
        <v>66.822992999999997</v>
      </c>
      <c r="E68">
        <v>5.7989110000000004</v>
      </c>
      <c r="F68">
        <v>11.819642999999999</v>
      </c>
      <c r="G68">
        <v>17.840395999999998</v>
      </c>
      <c r="H68">
        <f>90-Table12[[#This Row],[Topocentric zenith angle]]</f>
        <v>18.322721000000001</v>
      </c>
      <c r="I68">
        <f>-1*Table12[[#This Row],[Top. azimuth angle (westward from S)]]</f>
        <v>-66.822992999999997</v>
      </c>
      <c r="J68">
        <f>Table12[[#This Row],[Time (H:MM:SS)]]*(24)*(100/24)</f>
        <v>68.75</v>
      </c>
    </row>
    <row r="69" spans="1:10">
      <c r="A69" s="4">
        <v>43842</v>
      </c>
      <c r="B69" s="5">
        <v>0.69791666666666663</v>
      </c>
      <c r="C69">
        <v>75.129729999999995</v>
      </c>
      <c r="D69">
        <v>67.257480000000001</v>
      </c>
      <c r="E69">
        <v>5.7989110000000004</v>
      </c>
      <c r="F69">
        <v>11.819642999999999</v>
      </c>
      <c r="G69">
        <v>17.840395999999998</v>
      </c>
      <c r="H69">
        <f>90-Table12[[#This Row],[Topocentric zenith angle]]</f>
        <v>14.870270000000005</v>
      </c>
      <c r="I69">
        <f>-1*Table12[[#This Row],[Top. azimuth angle (westward from S)]]</f>
        <v>-67.257480000000001</v>
      </c>
      <c r="J69">
        <f>Table12[[#This Row],[Time (H:MM:SS)]]*(24)*(100/24)</f>
        <v>69.791666666666671</v>
      </c>
    </row>
    <row r="70" spans="1:10">
      <c r="A70" s="4">
        <v>43842</v>
      </c>
      <c r="B70" s="5">
        <v>0.70833333333333337</v>
      </c>
      <c r="C70">
        <v>78.591853</v>
      </c>
      <c r="D70">
        <v>67.592035999999993</v>
      </c>
      <c r="E70">
        <v>5.7989110000000004</v>
      </c>
      <c r="F70">
        <v>11.819642999999999</v>
      </c>
      <c r="G70">
        <v>17.840395999999998</v>
      </c>
      <c r="H70">
        <f>90-Table12[[#This Row],[Topocentric zenith angle]]</f>
        <v>11.408147</v>
      </c>
      <c r="I70">
        <f>-1*Table12[[#This Row],[Top. azimuth angle (westward from S)]]</f>
        <v>-67.592035999999993</v>
      </c>
      <c r="J70">
        <f>Table12[[#This Row],[Time (H:MM:SS)]]*(24)*(100/24)</f>
        <v>70.833333333333343</v>
      </c>
    </row>
    <row r="71" spans="1:10">
      <c r="A71" s="4">
        <v>43842</v>
      </c>
      <c r="B71" s="5">
        <v>0.71875</v>
      </c>
      <c r="C71">
        <v>82.061099999999996</v>
      </c>
      <c r="D71">
        <v>67.832976000000002</v>
      </c>
      <c r="E71">
        <v>5.7989110000000004</v>
      </c>
      <c r="F71">
        <v>11.819642999999999</v>
      </c>
      <c r="G71">
        <v>17.840395999999998</v>
      </c>
      <c r="H71">
        <f>90-Table12[[#This Row],[Topocentric zenith angle]]</f>
        <v>7.9389000000000038</v>
      </c>
      <c r="I71">
        <f>-1*Table12[[#This Row],[Top. azimuth angle (westward from S)]]</f>
        <v>-67.832976000000002</v>
      </c>
      <c r="J71">
        <f>Table12[[#This Row],[Time (H:MM:SS)]]*(24)*(100/24)</f>
        <v>71.875</v>
      </c>
    </row>
    <row r="72" spans="1:10">
      <c r="A72" s="4">
        <v>43842</v>
      </c>
      <c r="B72" s="5">
        <v>0.72916666666666663</v>
      </c>
      <c r="C72">
        <v>85.535145</v>
      </c>
      <c r="D72">
        <v>67.984748999999994</v>
      </c>
      <c r="E72">
        <v>5.7989110000000004</v>
      </c>
      <c r="F72">
        <v>11.819642999999999</v>
      </c>
      <c r="G72">
        <v>17.840395999999998</v>
      </c>
      <c r="H72">
        <f>90-Table12[[#This Row],[Topocentric zenith angle]]</f>
        <v>4.464855</v>
      </c>
      <c r="I72">
        <f>-1*Table12[[#This Row],[Top. azimuth angle (westward from S)]]</f>
        <v>-67.984748999999994</v>
      </c>
      <c r="J72">
        <f>Table12[[#This Row],[Time (H:MM:SS)]]*(24)*(100/24)</f>
        <v>72.916666666666671</v>
      </c>
    </row>
    <row r="73" spans="1:10">
      <c r="A73" s="4">
        <v>43842</v>
      </c>
      <c r="B73" s="5">
        <v>0.73958333333333337</v>
      </c>
      <c r="C73">
        <v>89.011803999999998</v>
      </c>
      <c r="D73">
        <v>68.050113999999994</v>
      </c>
      <c r="E73">
        <v>5.7989110000000004</v>
      </c>
      <c r="F73">
        <v>11.819642999999999</v>
      </c>
      <c r="G73">
        <v>17.840395999999998</v>
      </c>
      <c r="H73">
        <f>90-Table12[[#This Row],[Topocentric zenith angle]]</f>
        <v>0.98819600000000207</v>
      </c>
      <c r="I73">
        <f>-1*Table12[[#This Row],[Top. azimuth angle (westward from S)]]</f>
        <v>-68.050113999999994</v>
      </c>
      <c r="J73">
        <f>Table12[[#This Row],[Time (H:MM:SS)]]*(24)*(100/24)</f>
        <v>73.958333333333343</v>
      </c>
    </row>
    <row r="74" spans="1:10">
      <c r="A74" s="4">
        <v>43842</v>
      </c>
      <c r="B74" s="5">
        <v>0.75</v>
      </c>
      <c r="C74">
        <v>92.488972000000004</v>
      </c>
      <c r="D74">
        <v>68.030257000000006</v>
      </c>
      <c r="E74">
        <v>5.7989110000000004</v>
      </c>
      <c r="F74">
        <v>11.819642999999999</v>
      </c>
      <c r="G74">
        <v>17.840395999999998</v>
      </c>
      <c r="H74">
        <f>90-Table12[[#This Row],[Topocentric zenith angle]]</f>
        <v>-2.488972000000004</v>
      </c>
      <c r="I74">
        <f>-1*Table12[[#This Row],[Top. azimuth angle (westward from S)]]</f>
        <v>-68.030257000000006</v>
      </c>
      <c r="J74">
        <f>Table12[[#This Row],[Time (H:MM:SS)]]*(24)*(100/24)</f>
        <v>75</v>
      </c>
    </row>
    <row r="75" spans="1:10">
      <c r="A75" s="4">
        <v>43842</v>
      </c>
      <c r="B75" s="5">
        <v>0.76041666666666663</v>
      </c>
      <c r="C75">
        <v>95.964558999999994</v>
      </c>
      <c r="D75">
        <v>67.924835999999999</v>
      </c>
      <c r="E75">
        <v>5.7989110000000004</v>
      </c>
      <c r="F75">
        <v>11.819642999999999</v>
      </c>
      <c r="G75">
        <v>17.840395999999998</v>
      </c>
      <c r="H75">
        <f>90-Table12[[#This Row],[Topocentric zenith angle]]</f>
        <v>-5.9645589999999942</v>
      </c>
      <c r="I75">
        <f>-1*Table12[[#This Row],[Top. azimuth angle (westward from S)]]</f>
        <v>-67.924835999999999</v>
      </c>
      <c r="J75">
        <f>Table12[[#This Row],[Time (H:MM:SS)]]*(24)*(100/24)</f>
        <v>76.041666666666671</v>
      </c>
    </row>
    <row r="76" spans="1:10">
      <c r="A76" s="4">
        <v>43842</v>
      </c>
      <c r="B76" s="5">
        <v>0.77083333333333337</v>
      </c>
      <c r="C76">
        <v>99.436434000000006</v>
      </c>
      <c r="D76">
        <v>67.731967999999995</v>
      </c>
      <c r="E76">
        <v>5.7989110000000004</v>
      </c>
      <c r="F76">
        <v>11.819642999999999</v>
      </c>
      <c r="G76">
        <v>17.840395999999998</v>
      </c>
      <c r="H76">
        <f>90-Table12[[#This Row],[Topocentric zenith angle]]</f>
        <v>-9.4364340000000055</v>
      </c>
      <c r="I76">
        <f>-1*Table12[[#This Row],[Top. azimuth angle (westward from S)]]</f>
        <v>-67.731967999999995</v>
      </c>
      <c r="J76">
        <f>Table12[[#This Row],[Time (H:MM:SS)]]*(24)*(100/24)</f>
        <v>77.083333333333343</v>
      </c>
    </row>
    <row r="77" spans="1:10">
      <c r="A77" s="4">
        <v>43842</v>
      </c>
      <c r="B77" s="5">
        <v>0.78125</v>
      </c>
      <c r="C77">
        <v>102.902355</v>
      </c>
      <c r="D77">
        <v>67.448155999999997</v>
      </c>
      <c r="E77">
        <v>5.7989110000000004</v>
      </c>
      <c r="F77">
        <v>11.819642999999999</v>
      </c>
      <c r="G77">
        <v>17.840395999999998</v>
      </c>
      <c r="H77">
        <f>90-Table12[[#This Row],[Topocentric zenith angle]]</f>
        <v>-12.902355</v>
      </c>
      <c r="I77">
        <f>-1*Table12[[#This Row],[Top. azimuth angle (westward from S)]]</f>
        <v>-67.448155999999997</v>
      </c>
      <c r="J77">
        <f>Table12[[#This Row],[Time (H:MM:SS)]]*(24)*(100/24)</f>
        <v>78.125</v>
      </c>
    </row>
    <row r="78" spans="1:10">
      <c r="A78" s="4">
        <v>43842</v>
      </c>
      <c r="B78" s="5">
        <v>0.79166666666666663</v>
      </c>
      <c r="C78">
        <v>106.35990200000001</v>
      </c>
      <c r="D78">
        <v>67.068143000000006</v>
      </c>
      <c r="E78">
        <v>5.7989110000000004</v>
      </c>
      <c r="F78">
        <v>11.819642999999999</v>
      </c>
      <c r="G78">
        <v>17.840395999999998</v>
      </c>
      <c r="H78">
        <f>90-Table12[[#This Row],[Topocentric zenith angle]]</f>
        <v>-16.359902000000005</v>
      </c>
      <c r="I78">
        <f>-1*Table12[[#This Row],[Top. azimuth angle (westward from S)]]</f>
        <v>-67.068143000000006</v>
      </c>
      <c r="J78">
        <f>Table12[[#This Row],[Time (H:MM:SS)]]*(24)*(100/24)</f>
        <v>79.166666666666671</v>
      </c>
    </row>
    <row r="79" spans="1:10">
      <c r="A79" s="4">
        <v>43842</v>
      </c>
      <c r="B79" s="5">
        <v>0.80208333333333337</v>
      </c>
      <c r="C79">
        <v>109.806399</v>
      </c>
      <c r="D79">
        <v>66.584703000000005</v>
      </c>
      <c r="E79">
        <v>5.7989110000000004</v>
      </c>
      <c r="F79">
        <v>11.819642999999999</v>
      </c>
      <c r="G79">
        <v>17.840395999999998</v>
      </c>
      <c r="H79">
        <f>90-Table12[[#This Row],[Topocentric zenith angle]]</f>
        <v>-19.806398999999999</v>
      </c>
      <c r="I79">
        <f>-1*Table12[[#This Row],[Top. azimuth angle (westward from S)]]</f>
        <v>-66.584703000000005</v>
      </c>
      <c r="J79">
        <f>Table12[[#This Row],[Time (H:MM:SS)]]*(24)*(100/24)</f>
        <v>80.208333333333343</v>
      </c>
    </row>
    <row r="80" spans="1:10">
      <c r="A80" s="4">
        <v>43842</v>
      </c>
      <c r="B80" s="5">
        <v>0.8125</v>
      </c>
      <c r="C80">
        <v>113.238814</v>
      </c>
      <c r="D80">
        <v>65.988327999999996</v>
      </c>
      <c r="E80">
        <v>5.7989110000000004</v>
      </c>
      <c r="F80">
        <v>11.819642999999999</v>
      </c>
      <c r="G80">
        <v>17.840395999999998</v>
      </c>
      <c r="H80">
        <f>90-Table12[[#This Row],[Topocentric zenith angle]]</f>
        <v>-23.238814000000005</v>
      </c>
      <c r="I80">
        <f>-1*Table12[[#This Row],[Top. azimuth angle (westward from S)]]</f>
        <v>-65.988327999999996</v>
      </c>
      <c r="J80">
        <f>Table12[[#This Row],[Time (H:MM:SS)]]*(24)*(100/24)</f>
        <v>81.25</v>
      </c>
    </row>
    <row r="81" spans="1:10">
      <c r="A81" s="4">
        <v>43842</v>
      </c>
      <c r="B81" s="5">
        <v>0.82291666666666663</v>
      </c>
      <c r="C81">
        <v>116.65364099999999</v>
      </c>
      <c r="D81">
        <v>65.266817000000003</v>
      </c>
      <c r="E81">
        <v>5.7989110000000004</v>
      </c>
      <c r="F81">
        <v>11.819642999999999</v>
      </c>
      <c r="G81">
        <v>17.840395999999998</v>
      </c>
      <c r="H81">
        <f>90-Table12[[#This Row],[Topocentric zenith angle]]</f>
        <v>-26.653640999999993</v>
      </c>
      <c r="I81">
        <f>-1*Table12[[#This Row],[Top. azimuth angle (westward from S)]]</f>
        <v>-65.266817000000003</v>
      </c>
      <c r="J81">
        <f>Table12[[#This Row],[Time (H:MM:SS)]]*(24)*(100/24)</f>
        <v>82.291666666666671</v>
      </c>
    </row>
    <row r="82" spans="1:10">
      <c r="A82" s="4">
        <v>43842</v>
      </c>
      <c r="B82" s="5">
        <v>0.83333333333333337</v>
      </c>
      <c r="C82">
        <v>120.04674799999999</v>
      </c>
      <c r="D82">
        <v>64.404714999999996</v>
      </c>
      <c r="E82">
        <v>5.7989110000000004</v>
      </c>
      <c r="F82">
        <v>11.819642999999999</v>
      </c>
      <c r="G82">
        <v>17.840395999999998</v>
      </c>
      <c r="H82">
        <f>90-Table12[[#This Row],[Topocentric zenith angle]]</f>
        <v>-30.046747999999994</v>
      </c>
      <c r="I82">
        <f>-1*Table12[[#This Row],[Top. azimuth angle (westward from S)]]</f>
        <v>-64.404714999999996</v>
      </c>
      <c r="J82">
        <f>Table12[[#This Row],[Time (H:MM:SS)]]*(24)*(100/24)</f>
        <v>83.333333333333343</v>
      </c>
    </row>
    <row r="83" spans="1:10">
      <c r="A83" s="4">
        <v>43842</v>
      </c>
      <c r="B83" s="5">
        <v>0.84375</v>
      </c>
      <c r="C83">
        <v>123.41318099999999</v>
      </c>
      <c r="D83">
        <v>63.382593999999997</v>
      </c>
      <c r="E83">
        <v>5.7989110000000004</v>
      </c>
      <c r="F83">
        <v>11.819642999999999</v>
      </c>
      <c r="G83">
        <v>17.840395999999998</v>
      </c>
      <c r="H83">
        <f>90-Table12[[#This Row],[Topocentric zenith angle]]</f>
        <v>-33.413180999999994</v>
      </c>
      <c r="I83">
        <f>-1*Table12[[#This Row],[Top. azimuth angle (westward from S)]]</f>
        <v>-63.382593999999997</v>
      </c>
      <c r="J83">
        <f>Table12[[#This Row],[Time (H:MM:SS)]]*(24)*(100/24)</f>
        <v>84.375</v>
      </c>
    </row>
    <row r="84" spans="1:10">
      <c r="A84" s="4">
        <v>43842</v>
      </c>
      <c r="B84" s="5">
        <v>0.85416666666666663</v>
      </c>
      <c r="C84">
        <v>126.746904</v>
      </c>
      <c r="D84">
        <v>62.176091999999997</v>
      </c>
      <c r="E84">
        <v>5.7989110000000004</v>
      </c>
      <c r="F84">
        <v>11.819642999999999</v>
      </c>
      <c r="G84">
        <v>17.840395999999998</v>
      </c>
      <c r="H84">
        <f>90-Table12[[#This Row],[Topocentric zenith angle]]</f>
        <v>-36.746904000000001</v>
      </c>
      <c r="I84">
        <f>-1*Table12[[#This Row],[Top. azimuth angle (westward from S)]]</f>
        <v>-62.176091999999997</v>
      </c>
      <c r="J84">
        <f>Table12[[#This Row],[Time (H:MM:SS)]]*(24)*(100/24)</f>
        <v>85.416666666666671</v>
      </c>
    </row>
    <row r="85" spans="1:10">
      <c r="A85" s="4">
        <v>43842</v>
      </c>
      <c r="B85" s="5">
        <v>0.86458333333333337</v>
      </c>
      <c r="C85">
        <v>130.04045300000001</v>
      </c>
      <c r="D85">
        <v>60.754688999999999</v>
      </c>
      <c r="E85">
        <v>5.7989110000000004</v>
      </c>
      <c r="F85">
        <v>11.819642999999999</v>
      </c>
      <c r="G85">
        <v>17.840395999999998</v>
      </c>
      <c r="H85">
        <f>90-Table12[[#This Row],[Topocentric zenith angle]]</f>
        <v>-40.040453000000014</v>
      </c>
      <c r="I85">
        <f>-1*Table12[[#This Row],[Top. azimuth angle (westward from S)]]</f>
        <v>-60.754688999999999</v>
      </c>
      <c r="J85">
        <f>Table12[[#This Row],[Time (H:MM:SS)]]*(24)*(100/24)</f>
        <v>86.458333333333343</v>
      </c>
    </row>
    <row r="86" spans="1:10">
      <c r="A86" s="4">
        <v>43842</v>
      </c>
      <c r="B86" s="5">
        <v>0.875</v>
      </c>
      <c r="C86">
        <v>133.28447199999999</v>
      </c>
      <c r="D86">
        <v>59.080136000000003</v>
      </c>
      <c r="E86">
        <v>5.7989110000000004</v>
      </c>
      <c r="F86">
        <v>11.819642999999999</v>
      </c>
      <c r="G86">
        <v>17.840395999999998</v>
      </c>
      <c r="H86">
        <f>90-Table12[[#This Row],[Topocentric zenith angle]]</f>
        <v>-43.284471999999994</v>
      </c>
      <c r="I86">
        <f>-1*Table12[[#This Row],[Top. azimuth angle (westward from S)]]</f>
        <v>-59.080136000000003</v>
      </c>
      <c r="J86">
        <f>Table12[[#This Row],[Time (H:MM:SS)]]*(24)*(100/24)</f>
        <v>87.5</v>
      </c>
    </row>
    <row r="87" spans="1:10">
      <c r="A87" s="4">
        <v>43842</v>
      </c>
      <c r="B87" s="5">
        <v>0.88541666666666663</v>
      </c>
      <c r="C87">
        <v>136.46707900000001</v>
      </c>
      <c r="D87">
        <v>57.104495999999997</v>
      </c>
      <c r="E87">
        <v>5.7989110000000004</v>
      </c>
      <c r="F87">
        <v>11.819642999999999</v>
      </c>
      <c r="G87">
        <v>17.840395999999998</v>
      </c>
      <c r="H87">
        <f>90-Table12[[#This Row],[Topocentric zenith angle]]</f>
        <v>-46.467079000000012</v>
      </c>
      <c r="I87">
        <f>-1*Table12[[#This Row],[Top. azimuth angle (westward from S)]]</f>
        <v>-57.104495999999997</v>
      </c>
      <c r="J87">
        <f>Table12[[#This Row],[Time (H:MM:SS)]]*(24)*(100/24)</f>
        <v>88.541666666666671</v>
      </c>
    </row>
    <row r="88" spans="1:10">
      <c r="A88" s="4">
        <v>43842</v>
      </c>
      <c r="B88" s="5">
        <v>0.89583333333333337</v>
      </c>
      <c r="C88">
        <v>139.57300900000001</v>
      </c>
      <c r="D88">
        <v>54.767789</v>
      </c>
      <c r="E88">
        <v>5.7989110000000004</v>
      </c>
      <c r="F88">
        <v>11.819642999999999</v>
      </c>
      <c r="G88">
        <v>17.840395999999998</v>
      </c>
      <c r="H88">
        <f>90-Table12[[#This Row],[Topocentric zenith angle]]</f>
        <v>-49.573009000000013</v>
      </c>
      <c r="I88">
        <f>-1*Table12[[#This Row],[Top. azimuth angle (westward from S)]]</f>
        <v>-54.767789</v>
      </c>
      <c r="J88">
        <f>Table12[[#This Row],[Time (H:MM:SS)]]*(24)*(100/24)</f>
        <v>89.583333333333343</v>
      </c>
    </row>
    <row r="89" spans="1:10">
      <c r="A89" s="4">
        <v>43842</v>
      </c>
      <c r="B89" s="5">
        <v>0.90625</v>
      </c>
      <c r="C89">
        <v>142.582448</v>
      </c>
      <c r="D89">
        <v>51.995396</v>
      </c>
      <c r="E89">
        <v>5.7989110000000004</v>
      </c>
      <c r="F89">
        <v>11.819642999999999</v>
      </c>
      <c r="G89">
        <v>17.840395999999998</v>
      </c>
      <c r="H89">
        <f>90-Table12[[#This Row],[Topocentric zenith angle]]</f>
        <v>-52.582447999999999</v>
      </c>
      <c r="I89">
        <f>-1*Table12[[#This Row],[Top. azimuth angle (westward from S)]]</f>
        <v>-51.995396</v>
      </c>
      <c r="J89">
        <f>Table12[[#This Row],[Time (H:MM:SS)]]*(24)*(100/24)</f>
        <v>90.625</v>
      </c>
    </row>
    <row r="90" spans="1:10">
      <c r="A90" s="4">
        <v>43842</v>
      </c>
      <c r="B90" s="5">
        <v>0.91666666666666663</v>
      </c>
      <c r="C90">
        <v>145.469492</v>
      </c>
      <c r="D90">
        <v>48.695703000000002</v>
      </c>
      <c r="E90">
        <v>5.7989110000000004</v>
      </c>
      <c r="F90">
        <v>11.819642999999999</v>
      </c>
      <c r="G90">
        <v>17.840395999999998</v>
      </c>
      <c r="H90">
        <f>90-Table12[[#This Row],[Topocentric zenith angle]]</f>
        <v>-55.469492000000002</v>
      </c>
      <c r="I90">
        <f>-1*Table12[[#This Row],[Top. azimuth angle (westward from S)]]</f>
        <v>-48.695703000000002</v>
      </c>
      <c r="J90">
        <f>Table12[[#This Row],[Time (H:MM:SS)]]*(24)*(100/24)</f>
        <v>91.666666666666671</v>
      </c>
    </row>
    <row r="91" spans="1:10">
      <c r="A91" s="4">
        <v>43842</v>
      </c>
      <c r="B91" s="5">
        <v>0.92708333333333337</v>
      </c>
      <c r="C91">
        <v>148.200165</v>
      </c>
      <c r="D91">
        <v>44.7592</v>
      </c>
      <c r="E91">
        <v>5.7989110000000004</v>
      </c>
      <c r="F91">
        <v>11.819642999999999</v>
      </c>
      <c r="G91">
        <v>17.840395999999998</v>
      </c>
      <c r="H91">
        <f>90-Table12[[#This Row],[Topocentric zenith angle]]</f>
        <v>-58.200164999999998</v>
      </c>
      <c r="I91">
        <f>-1*Table12[[#This Row],[Top. azimuth angle (westward from S)]]</f>
        <v>-44.7592</v>
      </c>
      <c r="J91">
        <f>Table12[[#This Row],[Time (H:MM:SS)]]*(24)*(100/24)</f>
        <v>92.708333333333343</v>
      </c>
    </row>
    <row r="92" spans="1:10">
      <c r="A92" s="4">
        <v>43842</v>
      </c>
      <c r="B92" s="5">
        <v>0.9375</v>
      </c>
      <c r="C92">
        <v>150.73009999999999</v>
      </c>
      <c r="D92">
        <v>40.061627999999999</v>
      </c>
      <c r="E92">
        <v>5.7989110000000004</v>
      </c>
      <c r="F92">
        <v>11.819642999999999</v>
      </c>
      <c r="G92">
        <v>17.840395999999998</v>
      </c>
      <c r="H92">
        <f>90-Table12[[#This Row],[Topocentric zenith angle]]</f>
        <v>-60.730099999999993</v>
      </c>
      <c r="I92">
        <f>-1*Table12[[#This Row],[Top. azimuth angle (westward from S)]]</f>
        <v>-40.061627999999999</v>
      </c>
      <c r="J92">
        <f>Table12[[#This Row],[Time (H:MM:SS)]]*(24)*(100/24)</f>
        <v>93.75</v>
      </c>
    </row>
    <row r="93" spans="1:10">
      <c r="A93" s="4">
        <v>43842</v>
      </c>
      <c r="B93" s="5">
        <v>0.94791666666666663</v>
      </c>
      <c r="C93">
        <v>153.00229100000001</v>
      </c>
      <c r="D93">
        <v>34.475957000000001</v>
      </c>
      <c r="E93">
        <v>5.7989110000000004</v>
      </c>
      <c r="F93">
        <v>11.819642999999999</v>
      </c>
      <c r="G93">
        <v>17.840395999999998</v>
      </c>
      <c r="H93">
        <f>90-Table12[[#This Row],[Topocentric zenith angle]]</f>
        <v>-63.002291000000014</v>
      </c>
      <c r="I93">
        <f>-1*Table12[[#This Row],[Top. azimuth angle (westward from S)]]</f>
        <v>-34.475957000000001</v>
      </c>
      <c r="J93">
        <f>Table12[[#This Row],[Time (H:MM:SS)]]*(24)*(100/24)</f>
        <v>94.791666666666671</v>
      </c>
    </row>
    <row r="94" spans="1:10">
      <c r="A94" s="4">
        <v>43842</v>
      </c>
      <c r="B94" s="5">
        <v>0.95833333333333337</v>
      </c>
      <c r="C94">
        <v>154.946067</v>
      </c>
      <c r="D94">
        <v>27.900216</v>
      </c>
      <c r="E94">
        <v>5.7989110000000004</v>
      </c>
      <c r="F94">
        <v>11.819642999999999</v>
      </c>
      <c r="G94">
        <v>17.840395999999998</v>
      </c>
      <c r="H94">
        <f>90-Table12[[#This Row],[Topocentric zenith angle]]</f>
        <v>-64.946066999999999</v>
      </c>
      <c r="I94">
        <f>-1*Table12[[#This Row],[Top. azimuth angle (westward from S)]]</f>
        <v>-27.900216</v>
      </c>
      <c r="J94">
        <f>Table12[[#This Row],[Time (H:MM:SS)]]*(24)*(100/24)</f>
        <v>95.833333333333343</v>
      </c>
    </row>
    <row r="95" spans="1:10">
      <c r="A95" s="4">
        <v>43842</v>
      </c>
      <c r="B95" s="5">
        <v>0.96875</v>
      </c>
      <c r="C95">
        <v>156.479499</v>
      </c>
      <c r="D95">
        <v>20.307002000000001</v>
      </c>
      <c r="E95">
        <v>5.7989110000000004</v>
      </c>
      <c r="F95">
        <v>11.819642999999999</v>
      </c>
      <c r="G95">
        <v>17.840395999999998</v>
      </c>
      <c r="H95">
        <f>90-Table12[[#This Row],[Topocentric zenith angle]]</f>
        <v>-66.479499000000004</v>
      </c>
      <c r="I95">
        <f>-1*Table12[[#This Row],[Top. azimuth angle (westward from S)]]</f>
        <v>-20.307002000000001</v>
      </c>
      <c r="J95">
        <f>Table12[[#This Row],[Time (H:MM:SS)]]*(24)*(100/24)</f>
        <v>96.875</v>
      </c>
    </row>
    <row r="96" spans="1:10">
      <c r="A96" s="4">
        <v>43842</v>
      </c>
      <c r="B96" s="5">
        <v>0.97916666666666663</v>
      </c>
      <c r="C96">
        <v>157.51818599999999</v>
      </c>
      <c r="D96">
        <v>11.808389999999999</v>
      </c>
      <c r="E96">
        <v>5.7989110000000004</v>
      </c>
      <c r="F96">
        <v>11.819642999999999</v>
      </c>
      <c r="G96">
        <v>17.840395999999998</v>
      </c>
      <c r="H96">
        <f>90-Table12[[#This Row],[Topocentric zenith angle]]</f>
        <v>-67.518185999999986</v>
      </c>
      <c r="I96">
        <f>-1*Table12[[#This Row],[Top. azimuth angle (westward from S)]]</f>
        <v>-11.808389999999999</v>
      </c>
      <c r="J96">
        <f>Table12[[#This Row],[Time (H:MM:SS)]]*(24)*(100/24)</f>
        <v>97.916666666666671</v>
      </c>
    </row>
    <row r="97" spans="1:10">
      <c r="A97" s="4">
        <v>43842</v>
      </c>
      <c r="B97" s="5">
        <v>0.98958333333333337</v>
      </c>
      <c r="C97">
        <v>157.991793</v>
      </c>
      <c r="D97">
        <v>2.7027760000000001</v>
      </c>
      <c r="E97">
        <v>5.7989110000000004</v>
      </c>
      <c r="F97">
        <v>11.819642999999999</v>
      </c>
      <c r="G97">
        <v>17.840395999999998</v>
      </c>
      <c r="H97">
        <f>90-Table12[[#This Row],[Topocentric zenith angle]]</f>
        <v>-67.991793000000001</v>
      </c>
      <c r="I97">
        <f>-1*Table12[[#This Row],[Top. azimuth angle (westward from S)]]</f>
        <v>-2.7027760000000001</v>
      </c>
      <c r="J97">
        <f>Table12[[#This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F2E0-2F72-4316-97EA-853575915F52}">
  <dimension ref="A1:J97"/>
  <sheetViews>
    <sheetView workbookViewId="0">
      <selection activeCell="I3" sqref="I3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43831</v>
      </c>
      <c r="B2" s="5">
        <v>0</v>
      </c>
      <c r="C2">
        <v>126.93793700000001</v>
      </c>
      <c r="D2">
        <v>0.88684600000000002</v>
      </c>
      <c r="E2">
        <v>5.0822839999999996</v>
      </c>
      <c r="F2">
        <v>12.055339</v>
      </c>
      <c r="G2">
        <v>19.026185999999999</v>
      </c>
      <c r="H2">
        <f>90-Table13[[#This Row],[Topocentric zenith angle]]</f>
        <v>-36.937937000000005</v>
      </c>
      <c r="I2">
        <f>-1*Table13[[#This Row],[Top. azimuth angle (westward from S)]]</f>
        <v>-0.88684600000000002</v>
      </c>
      <c r="J2">
        <f>Table13[[#This Row],[Time (H:MM:SS)]]*(24)*(100/24)</f>
        <v>0</v>
      </c>
    </row>
    <row r="3" spans="1:10">
      <c r="A3" s="4">
        <v>43831</v>
      </c>
      <c r="B3" s="5">
        <v>1.0416666666666666E-2</v>
      </c>
      <c r="C3">
        <v>126.86678000000001</v>
      </c>
      <c r="D3">
        <v>356.57422700000001</v>
      </c>
      <c r="E3">
        <v>5.0822839999999996</v>
      </c>
      <c r="F3">
        <v>12.055339</v>
      </c>
      <c r="G3">
        <v>19.026185999999999</v>
      </c>
      <c r="H3">
        <f>90-Table13[[#This Row],[Topocentric zenith angle]]</f>
        <v>-36.866780000000006</v>
      </c>
      <c r="I3">
        <f>360-Table13[[#This Row],[Top. azimuth angle (westward from S)]]</f>
        <v>3.4257729999999924</v>
      </c>
      <c r="J3">
        <f>Table13[[#This Row],[Time (H:MM:SS)]]*(24)*(100/24)</f>
        <v>1.0416666666666667</v>
      </c>
    </row>
    <row r="4" spans="1:10">
      <c r="A4" s="4">
        <v>43831</v>
      </c>
      <c r="B4" s="5">
        <v>2.0833333333333332E-2</v>
      </c>
      <c r="C4">
        <v>126.552435</v>
      </c>
      <c r="D4">
        <v>352.28940899999998</v>
      </c>
      <c r="E4">
        <v>5.0822839999999996</v>
      </c>
      <c r="F4">
        <v>12.055339</v>
      </c>
      <c r="G4">
        <v>19.026185999999999</v>
      </c>
      <c r="H4">
        <f>90-Table13[[#This Row],[Topocentric zenith angle]]</f>
        <v>-36.552435000000003</v>
      </c>
      <c r="I4">
        <f>360-Table13[[#This Row],[Top. azimuth angle (westward from S)]]</f>
        <v>7.7105910000000222</v>
      </c>
      <c r="J4">
        <f>Table13[[#This Row],[Time (H:MM:SS)]]*(24)*(100/24)</f>
        <v>2.0833333333333335</v>
      </c>
    </row>
    <row r="5" spans="1:10">
      <c r="A5" s="4">
        <v>43831</v>
      </c>
      <c r="B5" s="5">
        <v>3.125E-2</v>
      </c>
      <c r="C5">
        <v>125.999172</v>
      </c>
      <c r="D5">
        <v>348.06608299999999</v>
      </c>
      <c r="E5">
        <v>5.0822839999999996</v>
      </c>
      <c r="F5">
        <v>12.055339</v>
      </c>
      <c r="G5">
        <v>19.026185999999999</v>
      </c>
      <c r="H5">
        <f>90-Table13[[#This Row],[Topocentric zenith angle]]</f>
        <v>-35.999172000000002</v>
      </c>
      <c r="I5">
        <f>360-Table13[[#This Row],[Top. azimuth angle (westward from S)]]</f>
        <v>11.933917000000008</v>
      </c>
      <c r="J5">
        <f>Table13[[#This Row],[Time (H:MM:SS)]]*(24)*(100/24)</f>
        <v>3.125</v>
      </c>
    </row>
    <row r="6" spans="1:10">
      <c r="A6" s="4">
        <v>43831</v>
      </c>
      <c r="B6" s="5">
        <v>4.1666666666666664E-2</v>
      </c>
      <c r="C6">
        <v>125.214274</v>
      </c>
      <c r="D6">
        <v>343.93469499999998</v>
      </c>
      <c r="E6">
        <v>5.0822839999999996</v>
      </c>
      <c r="F6">
        <v>12.055339</v>
      </c>
      <c r="G6">
        <v>19.026185999999999</v>
      </c>
      <c r="H6">
        <f>90-Table13[[#This Row],[Topocentric zenith angle]]</f>
        <v>-35.214274000000003</v>
      </c>
      <c r="I6">
        <f>360-Table13[[#This Row],[Top. azimuth angle (westward from S)]]</f>
        <v>16.065305000000023</v>
      </c>
      <c r="J6">
        <f>Table13[[#This Row],[Time (H:MM:SS)]]*(24)*(100/24)</f>
        <v>4.166666666666667</v>
      </c>
    </row>
    <row r="7" spans="1:10">
      <c r="A7" s="4">
        <v>43831</v>
      </c>
      <c r="B7" s="5">
        <v>5.2083333333333336E-2</v>
      </c>
      <c r="C7">
        <v>124.207577</v>
      </c>
      <c r="D7">
        <v>339.92112400000002</v>
      </c>
      <c r="E7">
        <v>5.0822839999999996</v>
      </c>
      <c r="F7">
        <v>12.055339</v>
      </c>
      <c r="G7">
        <v>19.026185999999999</v>
      </c>
      <c r="H7">
        <f>90-Table13[[#This Row],[Topocentric zenith angle]]</f>
        <v>-34.207577000000001</v>
      </c>
      <c r="I7">
        <f>360-Table13[[#This Row],[Top. azimuth angle (westward from S)]]</f>
        <v>20.07887599999998</v>
      </c>
      <c r="J7">
        <f>Table13[[#This Row],[Time (H:MM:SS)]]*(24)*(100/24)</f>
        <v>5.2083333333333339</v>
      </c>
    </row>
    <row r="8" spans="1:10">
      <c r="A8" s="4">
        <v>43831</v>
      </c>
      <c r="B8" s="5">
        <v>6.25E-2</v>
      </c>
      <c r="C8">
        <v>122.99091199999999</v>
      </c>
      <c r="D8">
        <v>336.04588200000001</v>
      </c>
      <c r="E8">
        <v>5.0822839999999996</v>
      </c>
      <c r="F8">
        <v>12.055339</v>
      </c>
      <c r="G8">
        <v>19.026185999999999</v>
      </c>
      <c r="H8">
        <f>90-Table13[[#This Row],[Topocentric zenith angle]]</f>
        <v>-32.990911999999994</v>
      </c>
      <c r="I8">
        <f>360-Table13[[#This Row],[Top. azimuth angle (westward from S)]]</f>
        <v>23.954117999999994</v>
      </c>
      <c r="J8">
        <f>Table13[[#This Row],[Time (H:MM:SS)]]*(24)*(100/24)</f>
        <v>6.25</v>
      </c>
    </row>
    <row r="9" spans="1:10">
      <c r="A9" s="4">
        <v>43831</v>
      </c>
      <c r="B9" s="5">
        <v>7.2916666666666671E-2</v>
      </c>
      <c r="C9">
        <v>121.57749099999999</v>
      </c>
      <c r="D9">
        <v>332.32385099999999</v>
      </c>
      <c r="E9">
        <v>5.0822839999999996</v>
      </c>
      <c r="F9">
        <v>12.055339</v>
      </c>
      <c r="G9">
        <v>19.026185999999999</v>
      </c>
      <c r="H9">
        <f>90-Table13[[#This Row],[Topocentric zenith angle]]</f>
        <v>-31.577490999999995</v>
      </c>
      <c r="I9">
        <f>360-Table13[[#This Row],[Top. azimuth angle (westward from S)]]</f>
        <v>27.676149000000009</v>
      </c>
      <c r="J9">
        <f>Table13[[#This Row],[Time (H:MM:SS)]]*(24)*(100/24)</f>
        <v>7.291666666666667</v>
      </c>
    </row>
    <row r="10" spans="1:10">
      <c r="A10" s="4">
        <v>43831</v>
      </c>
      <c r="B10" s="5">
        <v>8.3333333333333329E-2</v>
      </c>
      <c r="C10">
        <v>119.981329</v>
      </c>
      <c r="D10">
        <v>328.76447300000001</v>
      </c>
      <c r="E10">
        <v>5.0822839999999996</v>
      </c>
      <c r="F10">
        <v>12.055339</v>
      </c>
      <c r="G10">
        <v>19.026185999999999</v>
      </c>
      <c r="H10">
        <f>90-Table13[[#This Row],[Topocentric zenith angle]]</f>
        <v>-29.981329000000002</v>
      </c>
      <c r="I10">
        <f>360-Table13[[#This Row],[Top. azimuth angle (westward from S)]]</f>
        <v>31.23552699999999</v>
      </c>
      <c r="J10">
        <f>Table13[[#This Row],[Time (H:MM:SS)]]*(24)*(100/24)</f>
        <v>8.3333333333333339</v>
      </c>
    </row>
    <row r="11" spans="1:10">
      <c r="A11" s="4">
        <v>43831</v>
      </c>
      <c r="B11" s="5">
        <v>9.375E-2</v>
      </c>
      <c r="C11">
        <v>118.216718</v>
      </c>
      <c r="D11">
        <v>325.37229100000002</v>
      </c>
      <c r="E11">
        <v>5.0822839999999996</v>
      </c>
      <c r="F11">
        <v>12.055339</v>
      </c>
      <c r="G11">
        <v>19.026185999999999</v>
      </c>
      <c r="H11">
        <f>90-Table13[[#This Row],[Topocentric zenith angle]]</f>
        <v>-28.216718</v>
      </c>
      <c r="I11">
        <f>360-Table13[[#This Row],[Top. azimuth angle (westward from S)]]</f>
        <v>34.627708999999982</v>
      </c>
      <c r="J11">
        <f>Table13[[#This Row],[Time (H:MM:SS)]]*(24)*(100/24)</f>
        <v>9.375</v>
      </c>
    </row>
    <row r="12" spans="1:10">
      <c r="A12" s="4">
        <v>43831</v>
      </c>
      <c r="B12" s="5">
        <v>0.10416666666666667</v>
      </c>
      <c r="C12">
        <v>116.297802</v>
      </c>
      <c r="D12">
        <v>322.14767899999998</v>
      </c>
      <c r="E12">
        <v>5.0822839999999996</v>
      </c>
      <c r="F12">
        <v>12.055339</v>
      </c>
      <c r="G12">
        <v>19.026185999999999</v>
      </c>
      <c r="H12">
        <f>90-Table13[[#This Row],[Topocentric zenith angle]]</f>
        <v>-26.297802000000004</v>
      </c>
      <c r="I12">
        <f>360-Table13[[#This Row],[Top. azimuth angle (westward from S)]]</f>
        <v>37.852321000000018</v>
      </c>
      <c r="J12">
        <f>Table13[[#This Row],[Time (H:MM:SS)]]*(24)*(100/24)</f>
        <v>10.416666666666668</v>
      </c>
    </row>
    <row r="13" spans="1:10">
      <c r="A13" s="4">
        <v>43831</v>
      </c>
      <c r="B13" s="5">
        <v>0.11458333333333333</v>
      </c>
      <c r="C13">
        <v>114.238247</v>
      </c>
      <c r="D13">
        <v>319.08765699999998</v>
      </c>
      <c r="E13">
        <v>5.0822839999999996</v>
      </c>
      <c r="F13">
        <v>12.055339</v>
      </c>
      <c r="G13">
        <v>19.026185999999999</v>
      </c>
      <c r="H13">
        <f>90-Table13[[#This Row],[Topocentric zenith angle]]</f>
        <v>-24.238247000000001</v>
      </c>
      <c r="I13">
        <f>360-Table13[[#This Row],[Top. azimuth angle (westward from S)]]</f>
        <v>40.912343000000021</v>
      </c>
      <c r="J13">
        <f>Table13[[#This Row],[Time (H:MM:SS)]]*(24)*(100/24)</f>
        <v>11.458333333333334</v>
      </c>
    </row>
    <row r="14" spans="1:10">
      <c r="A14" s="4">
        <v>43831</v>
      </c>
      <c r="B14" s="5">
        <v>0.125</v>
      </c>
      <c r="C14">
        <v>112.051018</v>
      </c>
      <c r="D14">
        <v>316.18669199999999</v>
      </c>
      <c r="E14">
        <v>5.0822839999999996</v>
      </c>
      <c r="F14">
        <v>12.055339</v>
      </c>
      <c r="G14">
        <v>19.026185999999999</v>
      </c>
      <c r="H14">
        <f>90-Table13[[#This Row],[Topocentric zenith angle]]</f>
        <v>-22.051017999999999</v>
      </c>
      <c r="I14">
        <f>360-Table13[[#This Row],[Top. azimuth angle (westward from S)]]</f>
        <v>43.813308000000006</v>
      </c>
      <c r="J14">
        <f>Table13[[#This Row],[Time (H:MM:SS)]]*(24)*(100/24)</f>
        <v>12.5</v>
      </c>
    </row>
    <row r="15" spans="1:10">
      <c r="A15" s="4">
        <v>43831</v>
      </c>
      <c r="B15" s="5">
        <v>0.13541666666666666</v>
      </c>
      <c r="C15">
        <v>109.74822899999999</v>
      </c>
      <c r="D15">
        <v>313.43741499999999</v>
      </c>
      <c r="E15">
        <v>5.0822839999999996</v>
      </c>
      <c r="F15">
        <v>12.055339</v>
      </c>
      <c r="G15">
        <v>19.026185999999999</v>
      </c>
      <c r="H15">
        <f>90-Table13[[#This Row],[Topocentric zenith angle]]</f>
        <v>-19.748228999999995</v>
      </c>
      <c r="I15">
        <f>360-Table13[[#This Row],[Top. azimuth angle (westward from S)]]</f>
        <v>46.562585000000013</v>
      </c>
      <c r="J15">
        <f>Table13[[#This Row],[Time (H:MM:SS)]]*(24)*(100/24)</f>
        <v>13.541666666666668</v>
      </c>
    </row>
    <row r="16" spans="1:10">
      <c r="A16" s="4">
        <v>43831</v>
      </c>
      <c r="B16" s="5">
        <v>0.14583333333333334</v>
      </c>
      <c r="C16">
        <v>107.34107400000001</v>
      </c>
      <c r="D16">
        <v>310.83123399999999</v>
      </c>
      <c r="E16">
        <v>5.0822839999999996</v>
      </c>
      <c r="F16">
        <v>12.055339</v>
      </c>
      <c r="G16">
        <v>19.026185999999999</v>
      </c>
      <c r="H16">
        <f>90-Table13[[#This Row],[Topocentric zenith angle]]</f>
        <v>-17.341074000000006</v>
      </c>
      <c r="I16">
        <f>360-Table13[[#This Row],[Top. azimuth angle (westward from S)]]</f>
        <v>49.168766000000005</v>
      </c>
      <c r="J16">
        <f>Table13[[#This Row],[Time (H:MM:SS)]]*(24)*(100/24)</f>
        <v>14.583333333333334</v>
      </c>
    </row>
    <row r="17" spans="1:10">
      <c r="A17" s="4">
        <v>43831</v>
      </c>
      <c r="B17" s="5">
        <v>0.15625</v>
      </c>
      <c r="C17">
        <v>104.8398</v>
      </c>
      <c r="D17">
        <v>308.35883000000001</v>
      </c>
      <c r="E17">
        <v>5.0822839999999996</v>
      </c>
      <c r="F17">
        <v>12.055339</v>
      </c>
      <c r="G17">
        <v>19.026185999999999</v>
      </c>
      <c r="H17">
        <f>90-Table13[[#This Row],[Topocentric zenith angle]]</f>
        <v>-14.839799999999997</v>
      </c>
      <c r="I17">
        <f>360-Table13[[#This Row],[Top. azimuth angle (westward from S)]]</f>
        <v>51.641169999999988</v>
      </c>
      <c r="J17">
        <f>Table13[[#This Row],[Time (H:MM:SS)]]*(24)*(100/24)</f>
        <v>15.625000000000002</v>
      </c>
    </row>
    <row r="18" spans="1:10">
      <c r="A18" s="4">
        <v>43831</v>
      </c>
      <c r="B18" s="5">
        <v>0.16666666666666666</v>
      </c>
      <c r="C18">
        <v>102.253727</v>
      </c>
      <c r="D18">
        <v>306.01053899999999</v>
      </c>
      <c r="E18">
        <v>5.0822839999999996</v>
      </c>
      <c r="F18">
        <v>12.055339</v>
      </c>
      <c r="G18">
        <v>19.026185999999999</v>
      </c>
      <c r="H18">
        <f>90-Table13[[#This Row],[Topocentric zenith angle]]</f>
        <v>-12.253726999999998</v>
      </c>
      <c r="I18">
        <f>360-Table13[[#This Row],[Top. azimuth angle (westward from S)]]</f>
        <v>53.989461000000006</v>
      </c>
      <c r="J18">
        <f>Table13[[#This Row],[Time (H:MM:SS)]]*(24)*(100/24)</f>
        <v>16.666666666666668</v>
      </c>
    </row>
    <row r="19" spans="1:10">
      <c r="A19" s="4">
        <v>43831</v>
      </c>
      <c r="B19" s="5">
        <v>0.17708333333333334</v>
      </c>
      <c r="C19">
        <v>99.591288000000006</v>
      </c>
      <c r="D19">
        <v>303.77662600000002</v>
      </c>
      <c r="E19">
        <v>5.0822839999999996</v>
      </c>
      <c r="F19">
        <v>12.055339</v>
      </c>
      <c r="G19">
        <v>19.026185999999999</v>
      </c>
      <c r="H19">
        <f>90-Table13[[#This Row],[Topocentric zenith angle]]</f>
        <v>-9.5912880000000058</v>
      </c>
      <c r="I19">
        <f>360-Table13[[#This Row],[Top. azimuth angle (westward from S)]]</f>
        <v>56.223373999999978</v>
      </c>
      <c r="J19">
        <f>Table13[[#This Row],[Time (H:MM:SS)]]*(24)*(100/24)</f>
        <v>17.708333333333336</v>
      </c>
    </row>
    <row r="20" spans="1:10">
      <c r="A20" s="4">
        <v>43831</v>
      </c>
      <c r="B20" s="5">
        <v>0.1875</v>
      </c>
      <c r="C20">
        <v>96.860089000000002</v>
      </c>
      <c r="D20">
        <v>301.64748700000001</v>
      </c>
      <c r="E20">
        <v>5.0822839999999996</v>
      </c>
      <c r="F20">
        <v>12.055339</v>
      </c>
      <c r="G20">
        <v>19.026185999999999</v>
      </c>
      <c r="H20">
        <f>90-Table13[[#This Row],[Topocentric zenith angle]]</f>
        <v>-6.8600890000000021</v>
      </c>
      <c r="I20">
        <f>360-Table13[[#This Row],[Top. azimuth angle (westward from S)]]</f>
        <v>58.352512999999988</v>
      </c>
      <c r="J20">
        <f>Table13[[#This Row],[Time (H:MM:SS)]]*(24)*(100/24)</f>
        <v>18.75</v>
      </c>
    </row>
    <row r="21" spans="1:10">
      <c r="A21" s="4">
        <v>43831</v>
      </c>
      <c r="B21" s="5">
        <v>0.19791666666666666</v>
      </c>
      <c r="C21">
        <v>94.066970999999995</v>
      </c>
      <c r="D21">
        <v>299.61376999999999</v>
      </c>
      <c r="E21">
        <v>5.0822839999999996</v>
      </c>
      <c r="F21">
        <v>12.055339</v>
      </c>
      <c r="G21">
        <v>19.026185999999999</v>
      </c>
      <c r="H21">
        <f>90-Table13[[#This Row],[Topocentric zenith angle]]</f>
        <v>-4.0669709999999952</v>
      </c>
      <c r="I21">
        <f>360-Table13[[#This Row],[Top. azimuth angle (westward from S)]]</f>
        <v>60.386230000000012</v>
      </c>
      <c r="J21">
        <f>Table13[[#This Row],[Time (H:MM:SS)]]*(24)*(100/24)</f>
        <v>19.791666666666668</v>
      </c>
    </row>
    <row r="22" spans="1:10">
      <c r="A22" s="4">
        <v>43831</v>
      </c>
      <c r="B22" s="5">
        <v>0.20833333333333334</v>
      </c>
      <c r="C22">
        <v>91.218084000000005</v>
      </c>
      <c r="D22">
        <v>297.666448</v>
      </c>
      <c r="E22">
        <v>5.0822839999999996</v>
      </c>
      <c r="F22">
        <v>12.055339</v>
      </c>
      <c r="G22">
        <v>19.026185999999999</v>
      </c>
      <c r="H22">
        <f>90-Table13[[#This Row],[Topocentric zenith angle]]</f>
        <v>-1.2180840000000046</v>
      </c>
      <c r="I22">
        <f>360-Table13[[#This Row],[Top. azimuth angle (westward from S)]]</f>
        <v>62.333551999999997</v>
      </c>
      <c r="J22">
        <f>Table13[[#This Row],[Time (H:MM:SS)]]*(24)*(100/24)</f>
        <v>20.833333333333336</v>
      </c>
    </row>
    <row r="23" spans="1:10">
      <c r="A23" s="4">
        <v>43831</v>
      </c>
      <c r="B23" s="5">
        <v>0.21875</v>
      </c>
      <c r="C23">
        <v>88.318954000000005</v>
      </c>
      <c r="D23">
        <v>295.79684500000002</v>
      </c>
      <c r="E23">
        <v>5.0822839999999996</v>
      </c>
      <c r="F23">
        <v>12.055339</v>
      </c>
      <c r="G23">
        <v>19.026185999999999</v>
      </c>
      <c r="H23">
        <f>90-Table13[[#This Row],[Topocentric zenith angle]]</f>
        <v>1.6810459999999949</v>
      </c>
      <c r="I23">
        <f>360-Table13[[#This Row],[Top. azimuth angle (westward from S)]]</f>
        <v>64.203154999999981</v>
      </c>
      <c r="J23">
        <f>Table13[[#This Row],[Time (H:MM:SS)]]*(24)*(100/24)</f>
        <v>21.875</v>
      </c>
    </row>
    <row r="24" spans="1:10">
      <c r="A24" s="4">
        <v>43831</v>
      </c>
      <c r="B24" s="5">
        <v>0.22916666666666666</v>
      </c>
      <c r="C24">
        <v>85.374545999999995</v>
      </c>
      <c r="D24">
        <v>293.99663600000002</v>
      </c>
      <c r="E24">
        <v>5.0822839999999996</v>
      </c>
      <c r="F24">
        <v>12.055339</v>
      </c>
      <c r="G24">
        <v>19.026185999999999</v>
      </c>
      <c r="H24">
        <f>90-Table13[[#This Row],[Topocentric zenith angle]]</f>
        <v>4.6254540000000048</v>
      </c>
      <c r="I24">
        <f>360-Table13[[#This Row],[Top. azimuth angle (westward from S)]]</f>
        <v>66.003363999999976</v>
      </c>
      <c r="J24">
        <f>Table13[[#This Row],[Time (H:MM:SS)]]*(24)*(100/24)</f>
        <v>22.916666666666668</v>
      </c>
    </row>
    <row r="25" spans="1:10">
      <c r="A25" s="4">
        <v>43831</v>
      </c>
      <c r="B25" s="5">
        <v>0.23958333333333334</v>
      </c>
      <c r="C25">
        <v>82.389332999999993</v>
      </c>
      <c r="D25">
        <v>292.25780900000001</v>
      </c>
      <c r="E25">
        <v>5.0822839999999996</v>
      </c>
      <c r="F25">
        <v>12.055339</v>
      </c>
      <c r="G25">
        <v>19.026185999999999</v>
      </c>
      <c r="H25">
        <f>90-Table13[[#This Row],[Topocentric zenith angle]]</f>
        <v>7.6106670000000065</v>
      </c>
      <c r="I25">
        <f>360-Table13[[#This Row],[Top. azimuth angle (westward from S)]]</f>
        <v>67.742190999999991</v>
      </c>
      <c r="J25">
        <f>Table13[[#This Row],[Time (H:MM:SS)]]*(24)*(100/24)</f>
        <v>23.958333333333336</v>
      </c>
    </row>
    <row r="26" spans="1:10">
      <c r="A26" s="4">
        <v>43831</v>
      </c>
      <c r="B26" s="5">
        <v>0.25</v>
      </c>
      <c r="C26">
        <v>79.367350000000002</v>
      </c>
      <c r="D26">
        <v>290.57262400000002</v>
      </c>
      <c r="E26">
        <v>5.0822839999999996</v>
      </c>
      <c r="F26">
        <v>12.055339</v>
      </c>
      <c r="G26">
        <v>19.026185999999999</v>
      </c>
      <c r="H26">
        <f>90-Table13[[#This Row],[Topocentric zenith angle]]</f>
        <v>10.632649999999998</v>
      </c>
      <c r="I26">
        <f>360-Table13[[#This Row],[Top. azimuth angle (westward from S)]]</f>
        <v>69.427375999999981</v>
      </c>
      <c r="J26">
        <f>Table13[[#This Row],[Time (H:MM:SS)]]*(24)*(100/24)</f>
        <v>25</v>
      </c>
    </row>
    <row r="27" spans="1:10">
      <c r="A27" s="4">
        <v>43831</v>
      </c>
      <c r="B27" s="5">
        <v>0.26041666666666669</v>
      </c>
      <c r="C27">
        <v>76.312247999999997</v>
      </c>
      <c r="D27">
        <v>288.93353100000002</v>
      </c>
      <c r="E27">
        <v>5.0822839999999996</v>
      </c>
      <c r="F27">
        <v>12.055339</v>
      </c>
      <c r="G27">
        <v>19.026185999999999</v>
      </c>
      <c r="H27">
        <f>90-Table13[[#This Row],[Topocentric zenith angle]]</f>
        <v>13.687752000000003</v>
      </c>
      <c r="I27">
        <f>360-Table13[[#This Row],[Top. azimuth angle (westward from S)]]</f>
        <v>71.066468999999984</v>
      </c>
      <c r="J27">
        <f>Table13[[#This Row],[Time (H:MM:SS)]]*(24)*(100/24)</f>
        <v>26.041666666666668</v>
      </c>
    </row>
    <row r="28" spans="1:10">
      <c r="A28" s="4">
        <v>43831</v>
      </c>
      <c r="B28" s="5">
        <v>0.27083333333333331</v>
      </c>
      <c r="C28">
        <v>73.227344000000002</v>
      </c>
      <c r="D28">
        <v>287.33309100000002</v>
      </c>
      <c r="E28">
        <v>5.0822839999999996</v>
      </c>
      <c r="F28">
        <v>12.055339</v>
      </c>
      <c r="G28">
        <v>19.026185999999999</v>
      </c>
      <c r="H28">
        <f>90-Table13[[#This Row],[Topocentric zenith angle]]</f>
        <v>16.772655999999998</v>
      </c>
      <c r="I28">
        <f>360-Table13[[#This Row],[Top. azimuth angle (westward from S)]]</f>
        <v>72.666908999999976</v>
      </c>
      <c r="J28">
        <f>Table13[[#This Row],[Time (H:MM:SS)]]*(24)*(100/24)</f>
        <v>27.083333333333336</v>
      </c>
    </row>
    <row r="29" spans="1:10">
      <c r="A29" s="4">
        <v>43831</v>
      </c>
      <c r="B29" s="5">
        <v>0.28125</v>
      </c>
      <c r="C29">
        <v>70.115666000000004</v>
      </c>
      <c r="D29">
        <v>285.76386400000001</v>
      </c>
      <c r="E29">
        <v>5.0822839999999996</v>
      </c>
      <c r="F29">
        <v>12.055339</v>
      </c>
      <c r="G29">
        <v>19.026185999999999</v>
      </c>
      <c r="H29">
        <f>90-Table13[[#This Row],[Topocentric zenith angle]]</f>
        <v>19.884333999999996</v>
      </c>
      <c r="I29">
        <f>360-Table13[[#This Row],[Top. azimuth angle (westward from S)]]</f>
        <v>74.236135999999988</v>
      </c>
      <c r="J29">
        <f>Table13[[#This Row],[Time (H:MM:SS)]]*(24)*(100/24)</f>
        <v>28.125000000000004</v>
      </c>
    </row>
    <row r="30" spans="1:10">
      <c r="A30" s="4">
        <v>43831</v>
      </c>
      <c r="B30" s="5">
        <v>0.29166666666666669</v>
      </c>
      <c r="C30">
        <v>66.979997999999995</v>
      </c>
      <c r="D30">
        <v>284.218279</v>
      </c>
      <c r="E30">
        <v>5.0822839999999996</v>
      </c>
      <c r="F30">
        <v>12.055339</v>
      </c>
      <c r="G30">
        <v>19.026185999999999</v>
      </c>
      <c r="H30">
        <f>90-Table13[[#This Row],[Topocentric zenith angle]]</f>
        <v>23.020002000000005</v>
      </c>
      <c r="I30">
        <f>360-Table13[[#This Row],[Top. azimuth angle (westward from S)]]</f>
        <v>75.781721000000005</v>
      </c>
      <c r="J30">
        <f>Table13[[#This Row],[Time (H:MM:SS)]]*(24)*(100/24)</f>
        <v>29.166666666666668</v>
      </c>
    </row>
    <row r="31" spans="1:10">
      <c r="A31" s="4">
        <v>43831</v>
      </c>
      <c r="B31" s="5">
        <v>0.30208333333333331</v>
      </c>
      <c r="C31">
        <v>63.822915000000002</v>
      </c>
      <c r="D31">
        <v>282.68847</v>
      </c>
      <c r="E31">
        <v>5.0822839999999996</v>
      </c>
      <c r="F31">
        <v>12.055339</v>
      </c>
      <c r="G31">
        <v>19.026185999999999</v>
      </c>
      <c r="H31">
        <f>90-Table13[[#This Row],[Topocentric zenith angle]]</f>
        <v>26.177084999999998</v>
      </c>
      <c r="I31">
        <f>360-Table13[[#This Row],[Top. azimuth angle (westward from S)]]</f>
        <v>77.311530000000005</v>
      </c>
      <c r="J31">
        <f>Table13[[#This Row],[Time (H:MM:SS)]]*(24)*(100/24)</f>
        <v>30.208333333333336</v>
      </c>
    </row>
    <row r="32" spans="1:10">
      <c r="A32" s="4">
        <v>43831</v>
      </c>
      <c r="B32" s="5">
        <v>0.3125</v>
      </c>
      <c r="C32">
        <v>60.646828999999997</v>
      </c>
      <c r="D32">
        <v>281.16607900000002</v>
      </c>
      <c r="E32">
        <v>5.0822839999999996</v>
      </c>
      <c r="F32">
        <v>12.055339</v>
      </c>
      <c r="G32">
        <v>19.026185999999999</v>
      </c>
      <c r="H32">
        <f>90-Table13[[#This Row],[Topocentric zenith angle]]</f>
        <v>29.353171000000003</v>
      </c>
      <c r="I32">
        <f>360-Table13[[#This Row],[Top. azimuth angle (westward from S)]]</f>
        <v>78.833920999999975</v>
      </c>
      <c r="J32">
        <f>Table13[[#This Row],[Time (H:MM:SS)]]*(24)*(100/24)</f>
        <v>31.250000000000004</v>
      </c>
    </row>
    <row r="33" spans="1:10">
      <c r="A33" s="4">
        <v>43831</v>
      </c>
      <c r="B33" s="5">
        <v>0.32291666666666669</v>
      </c>
      <c r="C33">
        <v>57.454022000000002</v>
      </c>
      <c r="D33">
        <v>279.64198900000002</v>
      </c>
      <c r="E33">
        <v>5.0822839999999996</v>
      </c>
      <c r="F33">
        <v>12.055339</v>
      </c>
      <c r="G33">
        <v>19.026185999999999</v>
      </c>
      <c r="H33">
        <f>90-Table13[[#This Row],[Topocentric zenith angle]]</f>
        <v>32.545977999999998</v>
      </c>
      <c r="I33">
        <f>360-Table13[[#This Row],[Top. azimuth angle (westward from S)]]</f>
        <v>80.358010999999976</v>
      </c>
      <c r="J33">
        <f>Table13[[#This Row],[Time (H:MM:SS)]]*(24)*(100/24)</f>
        <v>32.291666666666671</v>
      </c>
    </row>
    <row r="34" spans="1:10">
      <c r="A34" s="4">
        <v>43831</v>
      </c>
      <c r="B34" s="5">
        <v>0.33333333333333331</v>
      </c>
      <c r="C34">
        <v>54.246693</v>
      </c>
      <c r="D34">
        <v>278.10599300000001</v>
      </c>
      <c r="E34">
        <v>5.0822839999999996</v>
      </c>
      <c r="F34">
        <v>12.055339</v>
      </c>
      <c r="G34">
        <v>19.026185999999999</v>
      </c>
      <c r="H34">
        <f>90-Table13[[#This Row],[Topocentric zenith angle]]</f>
        <v>35.753307</v>
      </c>
      <c r="I34">
        <f>360-Table13[[#This Row],[Top. azimuth angle (westward from S)]]</f>
        <v>81.894006999999988</v>
      </c>
      <c r="J34">
        <f>Table13[[#This Row],[Time (H:MM:SS)]]*(24)*(100/24)</f>
        <v>33.333333333333336</v>
      </c>
    </row>
    <row r="35" spans="1:10">
      <c r="A35" s="4">
        <v>43831</v>
      </c>
      <c r="B35" s="5">
        <v>0.34375</v>
      </c>
      <c r="C35">
        <v>51.027002000000003</v>
      </c>
      <c r="D35">
        <v>276.54633200000001</v>
      </c>
      <c r="E35">
        <v>5.0822839999999996</v>
      </c>
      <c r="F35">
        <v>12.055339</v>
      </c>
      <c r="G35">
        <v>19.026185999999999</v>
      </c>
      <c r="H35">
        <f>90-Table13[[#This Row],[Topocentric zenith angle]]</f>
        <v>38.972997999999997</v>
      </c>
      <c r="I35">
        <f>360-Table13[[#This Row],[Top. azimuth angle (westward from S)]]</f>
        <v>83.453667999999993</v>
      </c>
      <c r="J35">
        <f>Table13[[#This Row],[Time (H:MM:SS)]]*(24)*(100/24)</f>
        <v>34.375</v>
      </c>
    </row>
    <row r="36" spans="1:10">
      <c r="A36" s="4">
        <v>43831</v>
      </c>
      <c r="B36" s="5">
        <v>0.35416666666666669</v>
      </c>
      <c r="C36">
        <v>47.797123999999997</v>
      </c>
      <c r="D36">
        <v>274.94906600000002</v>
      </c>
      <c r="E36">
        <v>5.0822839999999996</v>
      </c>
      <c r="F36">
        <v>12.055339</v>
      </c>
      <c r="G36">
        <v>19.026185999999999</v>
      </c>
      <c r="H36">
        <f>90-Table13[[#This Row],[Topocentric zenith angle]]</f>
        <v>42.202876000000003</v>
      </c>
      <c r="I36">
        <f>360-Table13[[#This Row],[Top. azimuth angle (westward from S)]]</f>
        <v>85.050933999999984</v>
      </c>
      <c r="J36">
        <f>Table13[[#This Row],[Time (H:MM:SS)]]*(24)*(100/24)</f>
        <v>35.416666666666671</v>
      </c>
    </row>
    <row r="37" spans="1:10">
      <c r="A37" s="4">
        <v>43831</v>
      </c>
      <c r="B37" s="5">
        <v>0.36458333333333331</v>
      </c>
      <c r="C37">
        <v>44.559325000000001</v>
      </c>
      <c r="D37">
        <v>273.29718800000001</v>
      </c>
      <c r="E37">
        <v>5.0822839999999996</v>
      </c>
      <c r="F37">
        <v>12.055339</v>
      </c>
      <c r="G37">
        <v>19.026185999999999</v>
      </c>
      <c r="H37">
        <f>90-Table13[[#This Row],[Topocentric zenith angle]]</f>
        <v>45.440674999999999</v>
      </c>
      <c r="I37">
        <f>360-Table13[[#This Row],[Top. azimuth angle (westward from S)]]</f>
        <v>86.702811999999994</v>
      </c>
      <c r="J37">
        <f>Table13[[#This Row],[Time (H:MM:SS)]]*(24)*(100/24)</f>
        <v>36.458333333333336</v>
      </c>
    </row>
    <row r="38" spans="1:10">
      <c r="A38" s="4">
        <v>43831</v>
      </c>
      <c r="B38" s="5">
        <v>0.375</v>
      </c>
      <c r="C38">
        <v>41.316046999999998</v>
      </c>
      <c r="D38">
        <v>271.56933600000002</v>
      </c>
      <c r="E38">
        <v>5.0822839999999996</v>
      </c>
      <c r="F38">
        <v>12.055339</v>
      </c>
      <c r="G38">
        <v>19.026185999999999</v>
      </c>
      <c r="H38">
        <f>90-Table13[[#This Row],[Topocentric zenith angle]]</f>
        <v>48.683953000000002</v>
      </c>
      <c r="I38">
        <f>360-Table13[[#This Row],[Top. azimuth angle (westward from S)]]</f>
        <v>88.430663999999979</v>
      </c>
      <c r="J38">
        <f>Table13[[#This Row],[Time (H:MM:SS)]]*(24)*(100/24)</f>
        <v>37.5</v>
      </c>
    </row>
    <row r="39" spans="1:10">
      <c r="A39" s="4">
        <v>43831</v>
      </c>
      <c r="B39" s="5">
        <v>0.38541666666666669</v>
      </c>
      <c r="C39">
        <v>38.070050000000002</v>
      </c>
      <c r="D39">
        <v>269.737863</v>
      </c>
      <c r="E39">
        <v>5.0822839999999996</v>
      </c>
      <c r="F39">
        <v>12.055339</v>
      </c>
      <c r="G39">
        <v>19.026185999999999</v>
      </c>
      <c r="H39">
        <f>90-Table13[[#This Row],[Topocentric zenith angle]]</f>
        <v>51.929949999999998</v>
      </c>
      <c r="I39">
        <f>360-Table13[[#This Row],[Top. azimuth angle (westward from S)]]</f>
        <v>90.262136999999996</v>
      </c>
      <c r="J39">
        <f>Table13[[#This Row],[Time (H:MM:SS)]]*(24)*(100/24)</f>
        <v>38.541666666666671</v>
      </c>
    </row>
    <row r="40" spans="1:10">
      <c r="A40" s="4">
        <v>43831</v>
      </c>
      <c r="B40" s="5">
        <v>0.39583333333333331</v>
      </c>
      <c r="C40">
        <v>34.824607</v>
      </c>
      <c r="D40">
        <v>267.76588900000002</v>
      </c>
      <c r="E40">
        <v>5.0822839999999996</v>
      </c>
      <c r="F40">
        <v>12.055339</v>
      </c>
      <c r="G40">
        <v>19.026185999999999</v>
      </c>
      <c r="H40">
        <f>90-Table13[[#This Row],[Topocentric zenith angle]]</f>
        <v>55.175393</v>
      </c>
      <c r="I40">
        <f>360-Table13[[#This Row],[Top. azimuth angle (westward from S)]]</f>
        <v>92.234110999999984</v>
      </c>
      <c r="J40">
        <f>Table13[[#This Row],[Time (H:MM:SS)]]*(24)*(100/24)</f>
        <v>39.583333333333336</v>
      </c>
    </row>
    <row r="41" spans="1:10">
      <c r="A41" s="4">
        <v>43831</v>
      </c>
      <c r="B41" s="5">
        <v>0.40625</v>
      </c>
      <c r="C41">
        <v>31.583815999999999</v>
      </c>
      <c r="D41">
        <v>265.602599</v>
      </c>
      <c r="E41">
        <v>5.0822839999999996</v>
      </c>
      <c r="F41">
        <v>12.055339</v>
      </c>
      <c r="G41">
        <v>19.026185999999999</v>
      </c>
      <c r="H41">
        <f>90-Table13[[#This Row],[Topocentric zenith angle]]</f>
        <v>58.416184000000001</v>
      </c>
      <c r="I41">
        <f>360-Table13[[#This Row],[Top. azimuth angle (westward from S)]]</f>
        <v>94.397401000000002</v>
      </c>
      <c r="J41">
        <f>Table13[[#This Row],[Time (H:MM:SS)]]*(24)*(100/24)</f>
        <v>40.625</v>
      </c>
    </row>
    <row r="42" spans="1:10">
      <c r="A42" s="4">
        <v>43831</v>
      </c>
      <c r="B42" s="5">
        <v>0.41666666666666669</v>
      </c>
      <c r="C42">
        <v>28.353114999999999</v>
      </c>
      <c r="D42">
        <v>263.17551500000002</v>
      </c>
      <c r="E42">
        <v>5.0822839999999996</v>
      </c>
      <c r="F42">
        <v>12.055339</v>
      </c>
      <c r="G42">
        <v>19.026185999999999</v>
      </c>
      <c r="H42">
        <f>90-Table13[[#This Row],[Topocentric zenith angle]]</f>
        <v>61.646884999999997</v>
      </c>
      <c r="I42">
        <f>360-Table13[[#This Row],[Top. azimuth angle (westward from S)]]</f>
        <v>96.824484999999981</v>
      </c>
      <c r="J42">
        <f>Table13[[#This Row],[Time (H:MM:SS)]]*(24)*(100/24)</f>
        <v>41.666666666666671</v>
      </c>
    </row>
    <row r="43" spans="1:10">
      <c r="A43" s="4">
        <v>43831</v>
      </c>
      <c r="B43" s="5">
        <v>0.42708333333333331</v>
      </c>
      <c r="C43">
        <v>25.140173000000001</v>
      </c>
      <c r="D43">
        <v>260.37721499999998</v>
      </c>
      <c r="E43">
        <v>5.0822839999999996</v>
      </c>
      <c r="F43">
        <v>12.055339</v>
      </c>
      <c r="G43">
        <v>19.026185999999999</v>
      </c>
      <c r="H43">
        <f>90-Table13[[#This Row],[Topocentric zenith angle]]</f>
        <v>64.859826999999996</v>
      </c>
      <c r="I43">
        <f>360-Table13[[#This Row],[Top. azimuth angle (westward from S)]]</f>
        <v>99.622785000000022</v>
      </c>
      <c r="J43">
        <f>Table13[[#This Row],[Time (H:MM:SS)]]*(24)*(100/24)</f>
        <v>42.708333333333336</v>
      </c>
    </row>
    <row r="44" spans="1:10">
      <c r="A44" s="4">
        <v>43831</v>
      </c>
      <c r="B44" s="5">
        <v>0.4375</v>
      </c>
      <c r="C44">
        <v>21.956524999999999</v>
      </c>
      <c r="D44">
        <v>257.04150700000002</v>
      </c>
      <c r="E44">
        <v>5.0822839999999996</v>
      </c>
      <c r="F44">
        <v>12.055339</v>
      </c>
      <c r="G44">
        <v>19.026185999999999</v>
      </c>
      <c r="H44">
        <f>90-Table13[[#This Row],[Topocentric zenith angle]]</f>
        <v>68.043475000000001</v>
      </c>
      <c r="I44">
        <f>360-Table13[[#This Row],[Top. azimuth angle (westward from S)]]</f>
        <v>102.95849299999998</v>
      </c>
      <c r="J44">
        <f>Table13[[#This Row],[Time (H:MM:SS)]]*(24)*(100/24)</f>
        <v>43.75</v>
      </c>
    </row>
    <row r="45" spans="1:10">
      <c r="A45" s="4">
        <v>43831</v>
      </c>
      <c r="B45" s="5">
        <v>0.44791666666666669</v>
      </c>
      <c r="C45">
        <v>18.820753</v>
      </c>
      <c r="D45">
        <v>252.898506</v>
      </c>
      <c r="E45">
        <v>5.0822839999999996</v>
      </c>
      <c r="F45">
        <v>12.055339</v>
      </c>
      <c r="G45">
        <v>19.026185999999999</v>
      </c>
      <c r="H45">
        <f>90-Table13[[#This Row],[Topocentric zenith angle]]</f>
        <v>71.179247000000004</v>
      </c>
      <c r="I45">
        <f>360-Table13[[#This Row],[Top. azimuth angle (westward from S)]]</f>
        <v>107.101494</v>
      </c>
      <c r="J45">
        <f>Table13[[#This Row],[Time (H:MM:SS)]]*(24)*(100/24)</f>
        <v>44.791666666666671</v>
      </c>
    </row>
    <row r="46" spans="1:10">
      <c r="A46" s="4">
        <v>43831</v>
      </c>
      <c r="B46" s="5">
        <v>0.45833333333333331</v>
      </c>
      <c r="C46">
        <v>15.765158</v>
      </c>
      <c r="D46">
        <v>247.485972</v>
      </c>
      <c r="E46">
        <v>5.0822839999999996</v>
      </c>
      <c r="F46">
        <v>12.055339</v>
      </c>
      <c r="G46">
        <v>19.026185999999999</v>
      </c>
      <c r="H46">
        <f>90-Table13[[#This Row],[Topocentric zenith angle]]</f>
        <v>74.234842</v>
      </c>
      <c r="I46">
        <f>360-Table13[[#This Row],[Top. azimuth angle (westward from S)]]</f>
        <v>112.514028</v>
      </c>
      <c r="J46">
        <f>Table13[[#This Row],[Time (H:MM:SS)]]*(24)*(100/24)</f>
        <v>45.833333333333336</v>
      </c>
    </row>
    <row r="47" spans="1:10">
      <c r="A47" s="4">
        <v>43831</v>
      </c>
      <c r="B47" s="5">
        <v>0.46875</v>
      </c>
      <c r="C47">
        <v>12.850763000000001</v>
      </c>
      <c r="D47">
        <v>239.970077</v>
      </c>
      <c r="E47">
        <v>5.0822839999999996</v>
      </c>
      <c r="F47">
        <v>12.055339</v>
      </c>
      <c r="G47">
        <v>19.026185999999999</v>
      </c>
      <c r="H47">
        <f>90-Table13[[#This Row],[Topocentric zenith angle]]</f>
        <v>77.149236999999999</v>
      </c>
      <c r="I47">
        <f>360-Table13[[#This Row],[Top. azimuth angle (westward from S)]]</f>
        <v>120.029923</v>
      </c>
      <c r="J47">
        <f>Table13[[#This Row],[Time (H:MM:SS)]]*(24)*(100/24)</f>
        <v>46.875</v>
      </c>
    </row>
    <row r="48" spans="1:10">
      <c r="A48" s="4">
        <v>43831</v>
      </c>
      <c r="B48" s="5">
        <v>0.47916666666666669</v>
      </c>
      <c r="C48">
        <v>10.202954999999999</v>
      </c>
      <c r="D48">
        <v>228.810348</v>
      </c>
      <c r="E48">
        <v>5.0822839999999996</v>
      </c>
      <c r="F48">
        <v>12.055339</v>
      </c>
      <c r="G48">
        <v>19.026185999999999</v>
      </c>
      <c r="H48">
        <f>90-Table13[[#This Row],[Topocentric zenith angle]]</f>
        <v>79.797044999999997</v>
      </c>
      <c r="I48">
        <f>360-Table13[[#This Row],[Top. azimuth angle (westward from S)]]</f>
        <v>131.189652</v>
      </c>
      <c r="J48">
        <f>Table13[[#This Row],[Time (H:MM:SS)]]*(24)*(100/24)</f>
        <v>47.916666666666671</v>
      </c>
    </row>
    <row r="49" spans="1:10">
      <c r="A49" s="4">
        <v>43831</v>
      </c>
      <c r="B49" s="5">
        <v>0.48958333333333331</v>
      </c>
      <c r="C49">
        <v>8.0912469999999992</v>
      </c>
      <c r="D49">
        <v>211.46723299999999</v>
      </c>
      <c r="E49">
        <v>5.0822839999999996</v>
      </c>
      <c r="F49">
        <v>12.055339</v>
      </c>
      <c r="G49">
        <v>19.026185999999999</v>
      </c>
      <c r="H49">
        <f>90-Table13[[#This Row],[Topocentric zenith angle]]</f>
        <v>81.908753000000004</v>
      </c>
      <c r="I49">
        <f>360-Table13[[#This Row],[Top. azimuth angle (westward from S)]]</f>
        <v>148.53276700000001</v>
      </c>
      <c r="J49">
        <f>Table13[[#This Row],[Time (H:MM:SS)]]*(24)*(100/24)</f>
        <v>48.958333333333336</v>
      </c>
    </row>
    <row r="50" spans="1:10">
      <c r="A50" s="4">
        <v>43831</v>
      </c>
      <c r="B50" s="5">
        <v>0.5</v>
      </c>
      <c r="C50">
        <v>7.0199639999999999</v>
      </c>
      <c r="D50">
        <v>186.26188999999999</v>
      </c>
      <c r="E50">
        <v>5.0822839999999996</v>
      </c>
      <c r="F50">
        <v>12.055339</v>
      </c>
      <c r="G50">
        <v>19.026185999999999</v>
      </c>
      <c r="H50">
        <f>90-Table13[[#This Row],[Topocentric zenith angle]]</f>
        <v>82.980035999999998</v>
      </c>
      <c r="I50">
        <f>360-Table13[[#This Row],[Top. azimuth angle (westward from S)]]</f>
        <v>173.73811000000001</v>
      </c>
      <c r="J50">
        <f>Table13[[#This Row],[Time (H:MM:SS)]]*(24)*(100/24)</f>
        <v>50</v>
      </c>
    </row>
    <row r="51" spans="1:10">
      <c r="A51" s="4">
        <v>43831</v>
      </c>
      <c r="B51" s="5">
        <v>0.51041666666666663</v>
      </c>
      <c r="C51">
        <v>7.4531539999999996</v>
      </c>
      <c r="D51">
        <v>158.81813600000001</v>
      </c>
      <c r="E51">
        <v>5.0822839999999996</v>
      </c>
      <c r="F51">
        <v>12.055339</v>
      </c>
      <c r="G51">
        <v>19.026185999999999</v>
      </c>
      <c r="H51">
        <f>90-Table13[[#This Row],[Topocentric zenith angle]]</f>
        <v>82.546846000000002</v>
      </c>
      <c r="I51">
        <f>-1*Table13[[#This Row],[Top. azimuth angle (westward from S)]]</f>
        <v>-158.81813600000001</v>
      </c>
      <c r="J51">
        <f>Table13[[#This Row],[Time (H:MM:SS)]]*(24)*(100/24)</f>
        <v>51.041666666666671</v>
      </c>
    </row>
    <row r="52" spans="1:10">
      <c r="A52" s="4">
        <v>43831</v>
      </c>
      <c r="B52" s="5">
        <v>0.52083333333333337</v>
      </c>
      <c r="C52">
        <v>9.1799890000000008</v>
      </c>
      <c r="D52">
        <v>137.942016</v>
      </c>
      <c r="E52">
        <v>5.0822839999999996</v>
      </c>
      <c r="F52">
        <v>12.055339</v>
      </c>
      <c r="G52">
        <v>19.026185999999999</v>
      </c>
      <c r="H52">
        <f>90-Table13[[#This Row],[Topocentric zenith angle]]</f>
        <v>80.820010999999994</v>
      </c>
      <c r="I52">
        <f>-1*Table13[[#This Row],[Top. azimuth angle (westward from S)]]</f>
        <v>-137.942016</v>
      </c>
      <c r="J52">
        <f>Table13[[#This Row],[Time (H:MM:SS)]]*(24)*(100/24)</f>
        <v>52.083333333333336</v>
      </c>
    </row>
    <row r="53" spans="1:10">
      <c r="A53" s="4">
        <v>43831</v>
      </c>
      <c r="B53" s="5">
        <v>0.53125</v>
      </c>
      <c r="C53">
        <v>11.637169999999999</v>
      </c>
      <c r="D53">
        <v>124.410983</v>
      </c>
      <c r="E53">
        <v>5.0822839999999996</v>
      </c>
      <c r="F53">
        <v>12.055339</v>
      </c>
      <c r="G53">
        <v>19.026185999999999</v>
      </c>
      <c r="H53">
        <f>90-Table13[[#This Row],[Topocentric zenith angle]]</f>
        <v>78.362830000000002</v>
      </c>
      <c r="I53">
        <f>-1*Table13[[#This Row],[Top. azimuth angle (westward from S)]]</f>
        <v>-124.410983</v>
      </c>
      <c r="J53">
        <f>Table13[[#This Row],[Time (H:MM:SS)]]*(24)*(100/24)</f>
        <v>53.125000000000007</v>
      </c>
    </row>
    <row r="54" spans="1:10">
      <c r="A54" s="4">
        <v>43831</v>
      </c>
      <c r="B54" s="5">
        <v>0.54166666666666663</v>
      </c>
      <c r="C54">
        <v>14.455458</v>
      </c>
      <c r="D54">
        <v>115.533495</v>
      </c>
      <c r="E54">
        <v>5.0822839999999996</v>
      </c>
      <c r="F54">
        <v>12.055339</v>
      </c>
      <c r="G54">
        <v>19.026185999999999</v>
      </c>
      <c r="H54">
        <f>90-Table13[[#This Row],[Topocentric zenith angle]]</f>
        <v>75.544542000000007</v>
      </c>
      <c r="I54">
        <f>-1*Table13[[#This Row],[Top. azimuth angle (westward from S)]]</f>
        <v>-115.533495</v>
      </c>
      <c r="J54">
        <f>Table13[[#This Row],[Time (H:MM:SS)]]*(24)*(100/24)</f>
        <v>54.166666666666671</v>
      </c>
    </row>
    <row r="55" spans="1:10">
      <c r="A55" s="4">
        <v>43831</v>
      </c>
      <c r="B55" s="5">
        <v>0.55208333333333337</v>
      </c>
      <c r="C55">
        <v>17.459038</v>
      </c>
      <c r="D55">
        <v>109.326893</v>
      </c>
      <c r="E55">
        <v>5.0822839999999996</v>
      </c>
      <c r="F55">
        <v>12.055339</v>
      </c>
      <c r="G55">
        <v>19.026185999999999</v>
      </c>
      <c r="H55">
        <f>90-Table13[[#This Row],[Topocentric zenith angle]]</f>
        <v>72.540962000000007</v>
      </c>
      <c r="I55">
        <f>-1*Table13[[#This Row],[Top. azimuth angle (westward from S)]]</f>
        <v>-109.326893</v>
      </c>
      <c r="J55">
        <f>Table13[[#This Row],[Time (H:MM:SS)]]*(24)*(100/24)</f>
        <v>55.208333333333336</v>
      </c>
    </row>
    <row r="56" spans="1:10">
      <c r="A56" s="4">
        <v>43831</v>
      </c>
      <c r="B56" s="5">
        <v>0.5625</v>
      </c>
      <c r="C56">
        <v>20.564837000000001</v>
      </c>
      <c r="D56">
        <v>104.69668299999999</v>
      </c>
      <c r="E56">
        <v>5.0822839999999996</v>
      </c>
      <c r="F56">
        <v>12.055339</v>
      </c>
      <c r="G56">
        <v>19.026185999999999</v>
      </c>
      <c r="H56">
        <f>90-Table13[[#This Row],[Topocentric zenith angle]]</f>
        <v>69.435163000000003</v>
      </c>
      <c r="I56">
        <f>-1*Table13[[#This Row],[Top. azimuth angle (westward from S)]]</f>
        <v>-104.69668299999999</v>
      </c>
      <c r="J56">
        <f>Table13[[#This Row],[Time (H:MM:SS)]]*(24)*(100/24)</f>
        <v>56.250000000000007</v>
      </c>
    </row>
    <row r="57" spans="1:10">
      <c r="A57" s="4">
        <v>43831</v>
      </c>
      <c r="B57" s="5">
        <v>0.57291666666666663</v>
      </c>
      <c r="C57">
        <v>23.730529000000001</v>
      </c>
      <c r="D57">
        <v>101.04647300000001</v>
      </c>
      <c r="E57">
        <v>5.0822839999999996</v>
      </c>
      <c r="F57">
        <v>12.055339</v>
      </c>
      <c r="G57">
        <v>19.026185999999999</v>
      </c>
      <c r="H57">
        <f>90-Table13[[#This Row],[Topocentric zenith angle]]</f>
        <v>66.269470999999996</v>
      </c>
      <c r="I57">
        <f>-1*Table13[[#This Row],[Top. azimuth angle (westward from S)]]</f>
        <v>-101.04647300000001</v>
      </c>
      <c r="J57">
        <f>Table13[[#This Row],[Time (H:MM:SS)]]*(24)*(100/24)</f>
        <v>57.291666666666671</v>
      </c>
    </row>
    <row r="58" spans="1:10">
      <c r="A58" s="4">
        <v>43831</v>
      </c>
      <c r="B58" s="5">
        <v>0.58333333333333337</v>
      </c>
      <c r="C58">
        <v>26.932621999999999</v>
      </c>
      <c r="D58">
        <v>98.036261999999994</v>
      </c>
      <c r="E58">
        <v>5.0822839999999996</v>
      </c>
      <c r="F58">
        <v>12.055339</v>
      </c>
      <c r="G58">
        <v>19.026185999999999</v>
      </c>
      <c r="H58">
        <f>90-Table13[[#This Row],[Topocentric zenith angle]]</f>
        <v>63.067378000000005</v>
      </c>
      <c r="I58">
        <f>-1*Table13[[#This Row],[Top. azimuth angle (westward from S)]]</f>
        <v>-98.036261999999994</v>
      </c>
      <c r="J58">
        <f>Table13[[#This Row],[Time (H:MM:SS)]]*(24)*(100/24)</f>
        <v>58.333333333333336</v>
      </c>
    </row>
    <row r="59" spans="1:10">
      <c r="A59" s="4">
        <v>43831</v>
      </c>
      <c r="B59" s="5">
        <v>0.59375</v>
      </c>
      <c r="C59">
        <v>30.157005999999999</v>
      </c>
      <c r="D59">
        <v>95.461462999999995</v>
      </c>
      <c r="E59">
        <v>5.0822839999999996</v>
      </c>
      <c r="F59">
        <v>12.055339</v>
      </c>
      <c r="G59">
        <v>19.026185999999999</v>
      </c>
      <c r="H59">
        <f>90-Table13[[#This Row],[Topocentric zenith angle]]</f>
        <v>59.842994000000004</v>
      </c>
      <c r="I59">
        <f>-1*Table13[[#This Row],[Top. azimuth angle (westward from S)]]</f>
        <v>-95.461462999999995</v>
      </c>
      <c r="J59">
        <f>Table13[[#This Row],[Time (H:MM:SS)]]*(24)*(100/24)</f>
        <v>59.375000000000007</v>
      </c>
    </row>
    <row r="60" spans="1:10">
      <c r="A60" s="4">
        <v>43831</v>
      </c>
      <c r="B60" s="5">
        <v>0.60416666666666663</v>
      </c>
      <c r="C60">
        <v>33.394570999999999</v>
      </c>
      <c r="D60">
        <v>93.192543999999998</v>
      </c>
      <c r="E60">
        <v>5.0822839999999996</v>
      </c>
      <c r="F60">
        <v>12.055339</v>
      </c>
      <c r="G60">
        <v>19.026185999999999</v>
      </c>
      <c r="H60">
        <f>90-Table13[[#This Row],[Topocentric zenith angle]]</f>
        <v>56.605429000000001</v>
      </c>
      <c r="I60">
        <f>-1*Table13[[#This Row],[Top. azimuth angle (westward from S)]]</f>
        <v>-93.192543999999998</v>
      </c>
      <c r="J60">
        <f>Table13[[#This Row],[Time (H:MM:SS)]]*(24)*(100/24)</f>
        <v>60.416666666666671</v>
      </c>
    </row>
    <row r="61" spans="1:10">
      <c r="A61" s="4">
        <v>43831</v>
      </c>
      <c r="B61" s="5">
        <v>0.61458333333333337</v>
      </c>
      <c r="C61">
        <v>36.639038999999997</v>
      </c>
      <c r="D61">
        <v>91.143698999999998</v>
      </c>
      <c r="E61">
        <v>5.0822839999999996</v>
      </c>
      <c r="F61">
        <v>12.055339</v>
      </c>
      <c r="G61">
        <v>19.026185999999999</v>
      </c>
      <c r="H61">
        <f>90-Table13[[#This Row],[Topocentric zenith angle]]</f>
        <v>53.360961000000003</v>
      </c>
      <c r="I61">
        <f>-1*Table13[[#This Row],[Top. azimuth angle (westward from S)]]</f>
        <v>-91.143698999999998</v>
      </c>
      <c r="J61">
        <f>Table13[[#This Row],[Time (H:MM:SS)]]*(24)*(100/24)</f>
        <v>61.458333333333336</v>
      </c>
    </row>
    <row r="62" spans="1:10">
      <c r="A62" s="4">
        <v>43831</v>
      </c>
      <c r="B62" s="5">
        <v>0.625</v>
      </c>
      <c r="C62">
        <v>39.885798999999999</v>
      </c>
      <c r="D62">
        <v>89.255748999999994</v>
      </c>
      <c r="E62">
        <v>5.0822839999999996</v>
      </c>
      <c r="F62">
        <v>12.055339</v>
      </c>
      <c r="G62">
        <v>19.026185999999999</v>
      </c>
      <c r="H62">
        <f>90-Table13[[#This Row],[Topocentric zenith angle]]</f>
        <v>50.114201000000001</v>
      </c>
      <c r="I62">
        <f>-1*Table13[[#This Row],[Top. azimuth angle (westward from S)]]</f>
        <v>-89.255748999999994</v>
      </c>
      <c r="J62">
        <f>Table13[[#This Row],[Time (H:MM:SS)]]*(24)*(100/24)</f>
        <v>62.500000000000007</v>
      </c>
    </row>
    <row r="63" spans="1:10">
      <c r="A63" s="4">
        <v>43831</v>
      </c>
      <c r="B63" s="5">
        <v>0.63541666666666663</v>
      </c>
      <c r="C63">
        <v>43.131265999999997</v>
      </c>
      <c r="D63">
        <v>87.486377000000005</v>
      </c>
      <c r="E63">
        <v>5.0822839999999996</v>
      </c>
      <c r="F63">
        <v>12.055339</v>
      </c>
      <c r="G63">
        <v>19.026185999999999</v>
      </c>
      <c r="H63">
        <f>90-Table13[[#This Row],[Topocentric zenith angle]]</f>
        <v>46.868734000000003</v>
      </c>
      <c r="I63">
        <f>-1*Table13[[#This Row],[Top. azimuth angle (westward from S)]]</f>
        <v>-87.486377000000005</v>
      </c>
      <c r="J63">
        <f>Table13[[#This Row],[Time (H:MM:SS)]]*(24)*(100/24)</f>
        <v>63.541666666666671</v>
      </c>
    </row>
    <row r="64" spans="1:10">
      <c r="A64" s="4">
        <v>43831</v>
      </c>
      <c r="B64" s="5">
        <v>0.64583333333333337</v>
      </c>
      <c r="C64">
        <v>46.372484999999998</v>
      </c>
      <c r="D64">
        <v>85.804306999999994</v>
      </c>
      <c r="E64">
        <v>5.0822839999999996</v>
      </c>
      <c r="F64">
        <v>12.055339</v>
      </c>
      <c r="G64">
        <v>19.026185999999999</v>
      </c>
      <c r="H64">
        <f>90-Table13[[#This Row],[Topocentric zenith angle]]</f>
        <v>43.627515000000002</v>
      </c>
      <c r="I64">
        <f>-1*Table13[[#This Row],[Top. azimuth angle (westward from S)]]</f>
        <v>-85.804306999999994</v>
      </c>
      <c r="J64">
        <f>Table13[[#This Row],[Time (H:MM:SS)]]*(24)*(100/24)</f>
        <v>64.583333333333343</v>
      </c>
    </row>
    <row r="65" spans="1:10">
      <c r="A65" s="4">
        <v>43831</v>
      </c>
      <c r="B65" s="5">
        <v>0.65625</v>
      </c>
      <c r="C65">
        <v>49.606895000000002</v>
      </c>
      <c r="D65">
        <v>84.185686000000004</v>
      </c>
      <c r="E65">
        <v>5.0822839999999996</v>
      </c>
      <c r="F65">
        <v>12.055339</v>
      </c>
      <c r="G65">
        <v>19.026185999999999</v>
      </c>
      <c r="H65">
        <f>90-Table13[[#This Row],[Topocentric zenith angle]]</f>
        <v>40.393104999999998</v>
      </c>
      <c r="I65">
        <f>-1*Table13[[#This Row],[Top. azimuth angle (westward from S)]]</f>
        <v>-84.185686000000004</v>
      </c>
      <c r="J65">
        <f>Table13[[#This Row],[Time (H:MM:SS)]]*(24)*(100/24)</f>
        <v>65.625</v>
      </c>
    </row>
    <row r="66" spans="1:10">
      <c r="A66" s="4">
        <v>43831</v>
      </c>
      <c r="B66" s="5">
        <v>0.66666666666666663</v>
      </c>
      <c r="C66">
        <v>52.832168000000003</v>
      </c>
      <c r="D66">
        <v>82.611773999999997</v>
      </c>
      <c r="E66">
        <v>5.0822839999999996</v>
      </c>
      <c r="F66">
        <v>12.055339</v>
      </c>
      <c r="G66">
        <v>19.026185999999999</v>
      </c>
      <c r="H66">
        <f>90-Table13[[#This Row],[Topocentric zenith angle]]</f>
        <v>37.167831999999997</v>
      </c>
      <c r="I66">
        <f>-1*Table13[[#This Row],[Top. azimuth angle (westward from S)]]</f>
        <v>-82.611773999999997</v>
      </c>
      <c r="J66">
        <f>Table13[[#This Row],[Time (H:MM:SS)]]*(24)*(100/24)</f>
        <v>66.666666666666671</v>
      </c>
    </row>
    <row r="67" spans="1:10">
      <c r="A67" s="4">
        <v>43831</v>
      </c>
      <c r="B67" s="5">
        <v>0.67708333333333337</v>
      </c>
      <c r="C67">
        <v>56.046101999999998</v>
      </c>
      <c r="D67">
        <v>81.067407000000003</v>
      </c>
      <c r="E67">
        <v>5.0822839999999996</v>
      </c>
      <c r="F67">
        <v>12.055339</v>
      </c>
      <c r="G67">
        <v>19.026185999999999</v>
      </c>
      <c r="H67">
        <f>90-Table13[[#This Row],[Topocentric zenith angle]]</f>
        <v>33.953898000000002</v>
      </c>
      <c r="I67">
        <f>-1*Table13[[#This Row],[Top. azimuth angle (westward from S)]]</f>
        <v>-81.067407000000003</v>
      </c>
      <c r="J67">
        <f>Table13[[#This Row],[Time (H:MM:SS)]]*(24)*(100/24)</f>
        <v>67.708333333333343</v>
      </c>
    </row>
    <row r="68" spans="1:10">
      <c r="A68" s="4">
        <v>43831</v>
      </c>
      <c r="B68" s="5">
        <v>0.6875</v>
      </c>
      <c r="C68">
        <v>59.246540000000003</v>
      </c>
      <c r="D68">
        <v>79.539952999999997</v>
      </c>
      <c r="E68">
        <v>5.0822839999999996</v>
      </c>
      <c r="F68">
        <v>12.055339</v>
      </c>
      <c r="G68">
        <v>19.026185999999999</v>
      </c>
      <c r="H68">
        <f>90-Table13[[#This Row],[Topocentric zenith angle]]</f>
        <v>30.753459999999997</v>
      </c>
      <c r="I68">
        <f>-1*Table13[[#This Row],[Top. azimuth angle (westward from S)]]</f>
        <v>-79.539952999999997</v>
      </c>
      <c r="J68">
        <f>Table13[[#This Row],[Time (H:MM:SS)]]*(24)*(100/24)</f>
        <v>68.75</v>
      </c>
    </row>
    <row r="69" spans="1:10">
      <c r="A69" s="4">
        <v>43831</v>
      </c>
      <c r="B69" s="5">
        <v>0.69791666666666663</v>
      </c>
      <c r="C69">
        <v>62.431311999999998</v>
      </c>
      <c r="D69">
        <v>78.018584000000004</v>
      </c>
      <c r="E69">
        <v>5.0822839999999996</v>
      </c>
      <c r="F69">
        <v>12.055339</v>
      </c>
      <c r="G69">
        <v>19.026185999999999</v>
      </c>
      <c r="H69">
        <f>90-Table13[[#This Row],[Topocentric zenith angle]]</f>
        <v>27.568688000000002</v>
      </c>
      <c r="I69">
        <f>-1*Table13[[#This Row],[Top. azimuth angle (westward from S)]]</f>
        <v>-78.018584000000004</v>
      </c>
      <c r="J69">
        <f>Table13[[#This Row],[Time (H:MM:SS)]]*(24)*(100/24)</f>
        <v>69.791666666666671</v>
      </c>
    </row>
    <row r="70" spans="1:10">
      <c r="A70" s="4">
        <v>43831</v>
      </c>
      <c r="B70" s="5">
        <v>0.70833333333333337</v>
      </c>
      <c r="C70">
        <v>65.598179999999999</v>
      </c>
      <c r="D70">
        <v>76.493750000000006</v>
      </c>
      <c r="E70">
        <v>5.0822839999999996</v>
      </c>
      <c r="F70">
        <v>12.055339</v>
      </c>
      <c r="G70">
        <v>19.026185999999999</v>
      </c>
      <c r="H70">
        <f>90-Table13[[#This Row],[Topocentric zenith angle]]</f>
        <v>24.401820000000001</v>
      </c>
      <c r="I70">
        <f>-1*Table13[[#This Row],[Top. azimuth angle (westward from S)]]</f>
        <v>-76.493750000000006</v>
      </c>
      <c r="J70">
        <f>Table13[[#This Row],[Time (H:MM:SS)]]*(24)*(100/24)</f>
        <v>70.833333333333343</v>
      </c>
    </row>
    <row r="71" spans="1:10">
      <c r="A71" s="4">
        <v>43831</v>
      </c>
      <c r="B71" s="5">
        <v>0.71875</v>
      </c>
      <c r="C71">
        <v>68.744799</v>
      </c>
      <c r="D71">
        <v>74.956791999999993</v>
      </c>
      <c r="E71">
        <v>5.0822839999999996</v>
      </c>
      <c r="F71">
        <v>12.055339</v>
      </c>
      <c r="G71">
        <v>19.026185999999999</v>
      </c>
      <c r="H71">
        <f>90-Table13[[#This Row],[Topocentric zenith angle]]</f>
        <v>21.255201</v>
      </c>
      <c r="I71">
        <f>-1*Table13[[#This Row],[Top. azimuth angle (westward from S)]]</f>
        <v>-74.956791999999993</v>
      </c>
      <c r="J71">
        <f>Table13[[#This Row],[Time (H:MM:SS)]]*(24)*(100/24)</f>
        <v>71.875</v>
      </c>
    </row>
    <row r="72" spans="1:10">
      <c r="A72" s="4">
        <v>43831</v>
      </c>
      <c r="B72" s="5">
        <v>0.72916666666666663</v>
      </c>
      <c r="C72">
        <v>71.868674999999996</v>
      </c>
      <c r="D72">
        <v>73.399653999999998</v>
      </c>
      <c r="E72">
        <v>5.0822839999999996</v>
      </c>
      <c r="F72">
        <v>12.055339</v>
      </c>
      <c r="G72">
        <v>19.026185999999999</v>
      </c>
      <c r="H72">
        <f>90-Table13[[#This Row],[Topocentric zenith angle]]</f>
        <v>18.131325000000004</v>
      </c>
      <c r="I72">
        <f>-1*Table13[[#This Row],[Top. azimuth angle (westward from S)]]</f>
        <v>-73.399653999999998</v>
      </c>
      <c r="J72">
        <f>Table13[[#This Row],[Time (H:MM:SS)]]*(24)*(100/24)</f>
        <v>72.916666666666671</v>
      </c>
    </row>
    <row r="73" spans="1:10">
      <c r="A73" s="4">
        <v>43831</v>
      </c>
      <c r="B73" s="5">
        <v>0.73958333333333337</v>
      </c>
      <c r="C73">
        <v>74.967125999999993</v>
      </c>
      <c r="D73">
        <v>71.814655000000002</v>
      </c>
      <c r="E73">
        <v>5.0822839999999996</v>
      </c>
      <c r="F73">
        <v>12.055339</v>
      </c>
      <c r="G73">
        <v>19.026185999999999</v>
      </c>
      <c r="H73">
        <f>90-Table13[[#This Row],[Topocentric zenith angle]]</f>
        <v>15.032874000000007</v>
      </c>
      <c r="I73">
        <f>-1*Table13[[#This Row],[Top. azimuth angle (westward from S)]]</f>
        <v>-71.814655000000002</v>
      </c>
      <c r="J73">
        <f>Table13[[#This Row],[Time (H:MM:SS)]]*(24)*(100/24)</f>
        <v>73.958333333333343</v>
      </c>
    </row>
    <row r="74" spans="1:10">
      <c r="A74" s="4">
        <v>43831</v>
      </c>
      <c r="B74" s="5">
        <v>0.75</v>
      </c>
      <c r="C74">
        <v>78.037243000000004</v>
      </c>
      <c r="D74">
        <v>70.194311999999996</v>
      </c>
      <c r="E74">
        <v>5.0822839999999996</v>
      </c>
      <c r="F74">
        <v>12.055339</v>
      </c>
      <c r="G74">
        <v>19.026185999999999</v>
      </c>
      <c r="H74">
        <f>90-Table13[[#This Row],[Topocentric zenith angle]]</f>
        <v>11.962756999999996</v>
      </c>
      <c r="I74">
        <f>-1*Table13[[#This Row],[Top. azimuth angle (westward from S)]]</f>
        <v>-70.194311999999996</v>
      </c>
      <c r="J74">
        <f>Table13[[#This Row],[Time (H:MM:SS)]]*(24)*(100/24)</f>
        <v>75</v>
      </c>
    </row>
    <row r="75" spans="1:10">
      <c r="A75" s="4">
        <v>43831</v>
      </c>
      <c r="B75" s="5">
        <v>0.76041666666666663</v>
      </c>
      <c r="C75">
        <v>81.075845000000001</v>
      </c>
      <c r="D75">
        <v>68.531195999999994</v>
      </c>
      <c r="E75">
        <v>5.0822839999999996</v>
      </c>
      <c r="F75">
        <v>12.055339</v>
      </c>
      <c r="G75">
        <v>19.026185999999999</v>
      </c>
      <c r="H75">
        <f>90-Table13[[#This Row],[Topocentric zenith angle]]</f>
        <v>8.9241549999999989</v>
      </c>
      <c r="I75">
        <f>-1*Table13[[#This Row],[Top. azimuth angle (westward from S)]]</f>
        <v>-68.531195999999994</v>
      </c>
      <c r="J75">
        <f>Table13[[#This Row],[Time (H:MM:SS)]]*(24)*(100/24)</f>
        <v>76.041666666666671</v>
      </c>
    </row>
    <row r="76" spans="1:10">
      <c r="A76" s="4">
        <v>43831</v>
      </c>
      <c r="B76" s="5">
        <v>0.77083333333333337</v>
      </c>
      <c r="C76">
        <v>84.079442</v>
      </c>
      <c r="D76">
        <v>66.817814999999996</v>
      </c>
      <c r="E76">
        <v>5.0822839999999996</v>
      </c>
      <c r="F76">
        <v>12.055339</v>
      </c>
      <c r="G76">
        <v>19.026185999999999</v>
      </c>
      <c r="H76">
        <f>90-Table13[[#This Row],[Topocentric zenith angle]]</f>
        <v>5.9205579999999998</v>
      </c>
      <c r="I76">
        <f>-1*Table13[[#This Row],[Top. azimuth angle (westward from S)]]</f>
        <v>-66.817814999999996</v>
      </c>
      <c r="J76">
        <f>Table13[[#This Row],[Time (H:MM:SS)]]*(24)*(100/24)</f>
        <v>77.083333333333343</v>
      </c>
    </row>
    <row r="77" spans="1:10">
      <c r="A77" s="4">
        <v>43831</v>
      </c>
      <c r="B77" s="5">
        <v>0.78125</v>
      </c>
      <c r="C77">
        <v>87.044179999999997</v>
      </c>
      <c r="D77">
        <v>65.046513000000004</v>
      </c>
      <c r="E77">
        <v>5.0822839999999996</v>
      </c>
      <c r="F77">
        <v>12.055339</v>
      </c>
      <c r="G77">
        <v>19.026185999999999</v>
      </c>
      <c r="H77">
        <f>90-Table13[[#This Row],[Topocentric zenith angle]]</f>
        <v>2.9558200000000028</v>
      </c>
      <c r="I77">
        <f>-1*Table13[[#This Row],[Top. azimuth angle (westward from S)]]</f>
        <v>-65.046513000000004</v>
      </c>
      <c r="J77">
        <f>Table13[[#This Row],[Time (H:MM:SS)]]*(24)*(100/24)</f>
        <v>78.125</v>
      </c>
    </row>
    <row r="78" spans="1:10">
      <c r="A78" s="4">
        <v>43831</v>
      </c>
      <c r="B78" s="5">
        <v>0.79166666666666663</v>
      </c>
      <c r="C78">
        <v>89.965791999999993</v>
      </c>
      <c r="D78">
        <v>63.209398999999998</v>
      </c>
      <c r="E78">
        <v>5.0822839999999996</v>
      </c>
      <c r="F78">
        <v>12.055339</v>
      </c>
      <c r="G78">
        <v>19.026185999999999</v>
      </c>
      <c r="H78">
        <f>90-Table13[[#This Row],[Topocentric zenith angle]]</f>
        <v>3.4208000000006678E-2</v>
      </c>
      <c r="I78">
        <f>-1*Table13[[#This Row],[Top. azimuth angle (westward from S)]]</f>
        <v>-63.209398999999998</v>
      </c>
      <c r="J78">
        <f>Table13[[#This Row],[Time (H:MM:SS)]]*(24)*(100/24)</f>
        <v>79.166666666666671</v>
      </c>
    </row>
    <row r="79" spans="1:10">
      <c r="A79" s="4">
        <v>43831</v>
      </c>
      <c r="B79" s="5">
        <v>0.80208333333333337</v>
      </c>
      <c r="C79">
        <v>92.839545000000001</v>
      </c>
      <c r="D79">
        <v>61.298278000000003</v>
      </c>
      <c r="E79">
        <v>5.0822839999999996</v>
      </c>
      <c r="F79">
        <v>12.055339</v>
      </c>
      <c r="G79">
        <v>19.026185999999999</v>
      </c>
      <c r="H79">
        <f>90-Table13[[#This Row],[Topocentric zenith angle]]</f>
        <v>-2.8395450000000011</v>
      </c>
      <c r="I79">
        <f>-1*Table13[[#This Row],[Top. azimuth angle (westward from S)]]</f>
        <v>-61.298278000000003</v>
      </c>
      <c r="J79">
        <f>Table13[[#This Row],[Time (H:MM:SS)]]*(24)*(100/24)</f>
        <v>80.208333333333343</v>
      </c>
    </row>
    <row r="80" spans="1:10">
      <c r="A80" s="4">
        <v>43831</v>
      </c>
      <c r="B80" s="5">
        <v>0.8125</v>
      </c>
      <c r="C80">
        <v>95.660172000000003</v>
      </c>
      <c r="D80">
        <v>59.304617</v>
      </c>
      <c r="E80">
        <v>5.0822839999999996</v>
      </c>
      <c r="F80">
        <v>12.055339</v>
      </c>
      <c r="G80">
        <v>19.026185999999999</v>
      </c>
      <c r="H80">
        <f>90-Table13[[#This Row],[Topocentric zenith angle]]</f>
        <v>-5.6601720000000029</v>
      </c>
      <c r="I80">
        <f>-1*Table13[[#This Row],[Top. azimuth angle (westward from S)]]</f>
        <v>-59.304617</v>
      </c>
      <c r="J80">
        <f>Table13[[#This Row],[Time (H:MM:SS)]]*(24)*(100/24)</f>
        <v>81.25</v>
      </c>
    </row>
    <row r="81" spans="1:10">
      <c r="A81" s="4">
        <v>43831</v>
      </c>
      <c r="B81" s="5">
        <v>0.82291666666666663</v>
      </c>
      <c r="C81">
        <v>98.421814999999995</v>
      </c>
      <c r="D81">
        <v>57.219524</v>
      </c>
      <c r="E81">
        <v>5.0822839999999996</v>
      </c>
      <c r="F81">
        <v>12.055339</v>
      </c>
      <c r="G81">
        <v>19.026185999999999</v>
      </c>
      <c r="H81">
        <f>90-Table13[[#This Row],[Topocentric zenith angle]]</f>
        <v>-8.4218149999999952</v>
      </c>
      <c r="I81">
        <f>-1*Table13[[#This Row],[Top. azimuth angle (westward from S)]]</f>
        <v>-57.219524</v>
      </c>
      <c r="J81">
        <f>Table13[[#This Row],[Time (H:MM:SS)]]*(24)*(100/24)</f>
        <v>82.291666666666671</v>
      </c>
    </row>
    <row r="82" spans="1:10">
      <c r="A82" s="4">
        <v>43831</v>
      </c>
      <c r="B82" s="5">
        <v>0.83333333333333337</v>
      </c>
      <c r="C82">
        <v>101.11794999999999</v>
      </c>
      <c r="D82">
        <v>55.033759000000003</v>
      </c>
      <c r="E82">
        <v>5.0822839999999996</v>
      </c>
      <c r="F82">
        <v>12.055339</v>
      </c>
      <c r="G82">
        <v>19.026185999999999</v>
      </c>
      <c r="H82">
        <f>90-Table13[[#This Row],[Topocentric zenith angle]]</f>
        <v>-11.117949999999993</v>
      </c>
      <c r="I82">
        <f>-1*Table13[[#This Row],[Top. azimuth angle (westward from S)]]</f>
        <v>-55.033759000000003</v>
      </c>
      <c r="J82">
        <f>Table13[[#This Row],[Time (H:MM:SS)]]*(24)*(100/24)</f>
        <v>83.333333333333343</v>
      </c>
    </row>
    <row r="83" spans="1:10">
      <c r="A83" s="4">
        <v>43831</v>
      </c>
      <c r="B83" s="5">
        <v>0.84375</v>
      </c>
      <c r="C83">
        <v>103.74132</v>
      </c>
      <c r="D83">
        <v>52.737788999999999</v>
      </c>
      <c r="E83">
        <v>5.0822839999999996</v>
      </c>
      <c r="F83">
        <v>12.055339</v>
      </c>
      <c r="G83">
        <v>19.026185999999999</v>
      </c>
      <c r="H83">
        <f>90-Table13[[#This Row],[Topocentric zenith angle]]</f>
        <v>-13.741320000000002</v>
      </c>
      <c r="I83">
        <f>-1*Table13[[#This Row],[Top. azimuth angle (westward from S)]]</f>
        <v>-52.737788999999999</v>
      </c>
      <c r="J83">
        <f>Table13[[#This Row],[Time (H:MM:SS)]]*(24)*(100/24)</f>
        <v>84.375</v>
      </c>
    </row>
    <row r="84" spans="1:10">
      <c r="A84" s="4">
        <v>43831</v>
      </c>
      <c r="B84" s="5">
        <v>0.85416666666666663</v>
      </c>
      <c r="C84">
        <v>106.283868</v>
      </c>
      <c r="D84">
        <v>50.32188</v>
      </c>
      <c r="E84">
        <v>5.0822839999999996</v>
      </c>
      <c r="F84">
        <v>12.055339</v>
      </c>
      <c r="G84">
        <v>19.026185999999999</v>
      </c>
      <c r="H84">
        <f>90-Table13[[#This Row],[Topocentric zenith angle]]</f>
        <v>-16.283867999999998</v>
      </c>
      <c r="I84">
        <f>-1*Table13[[#This Row],[Top. azimuth angle (westward from S)]]</f>
        <v>-50.32188</v>
      </c>
      <c r="J84">
        <f>Table13[[#This Row],[Time (H:MM:SS)]]*(24)*(100/24)</f>
        <v>85.416666666666671</v>
      </c>
    </row>
    <row r="85" spans="1:10">
      <c r="A85" s="4">
        <v>43831</v>
      </c>
      <c r="B85" s="5">
        <v>0.86458333333333337</v>
      </c>
      <c r="C85">
        <v>108.736671</v>
      </c>
      <c r="D85">
        <v>47.776265000000002</v>
      </c>
      <c r="E85">
        <v>5.0822839999999996</v>
      </c>
      <c r="F85">
        <v>12.055339</v>
      </c>
      <c r="G85">
        <v>19.026185999999999</v>
      </c>
      <c r="H85">
        <f>90-Table13[[#This Row],[Topocentric zenith angle]]</f>
        <v>-18.736671000000001</v>
      </c>
      <c r="I85">
        <f>-1*Table13[[#This Row],[Top. azimuth angle (westward from S)]]</f>
        <v>-47.776265000000002</v>
      </c>
      <c r="J85">
        <f>Table13[[#This Row],[Time (H:MM:SS)]]*(24)*(100/24)</f>
        <v>86.458333333333343</v>
      </c>
    </row>
    <row r="86" spans="1:10">
      <c r="A86" s="4">
        <v>43831</v>
      </c>
      <c r="B86" s="5">
        <v>0.875</v>
      </c>
      <c r="C86">
        <v>111.08989099999999</v>
      </c>
      <c r="D86">
        <v>45.091379000000003</v>
      </c>
      <c r="E86">
        <v>5.0822839999999996</v>
      </c>
      <c r="F86">
        <v>12.055339</v>
      </c>
      <c r="G86">
        <v>19.026185999999999</v>
      </c>
      <c r="H86">
        <f>90-Table13[[#This Row],[Topocentric zenith angle]]</f>
        <v>-21.089890999999994</v>
      </c>
      <c r="I86">
        <f>-1*Table13[[#This Row],[Top. azimuth angle (westward from S)]]</f>
        <v>-45.091379000000003</v>
      </c>
      <c r="J86">
        <f>Table13[[#This Row],[Time (H:MM:SS)]]*(24)*(100/24)</f>
        <v>87.5</v>
      </c>
    </row>
    <row r="87" spans="1:10">
      <c r="A87" s="4">
        <v>43831</v>
      </c>
      <c r="B87" s="5">
        <v>0.88541666666666663</v>
      </c>
      <c r="C87">
        <v>113.33274400000001</v>
      </c>
      <c r="D87">
        <v>42.258194000000003</v>
      </c>
      <c r="E87">
        <v>5.0822839999999996</v>
      </c>
      <c r="F87">
        <v>12.055339</v>
      </c>
      <c r="G87">
        <v>19.026185999999999</v>
      </c>
      <c r="H87">
        <f>90-Table13[[#This Row],[Topocentric zenith angle]]</f>
        <v>-23.332744000000005</v>
      </c>
      <c r="I87">
        <f>-1*Table13[[#This Row],[Top. azimuth angle (westward from S)]]</f>
        <v>-42.258194000000003</v>
      </c>
      <c r="J87">
        <f>Table13[[#This Row],[Time (H:MM:SS)]]*(24)*(100/24)</f>
        <v>88.541666666666671</v>
      </c>
    </row>
    <row r="88" spans="1:10">
      <c r="A88" s="4">
        <v>43831</v>
      </c>
      <c r="B88" s="5">
        <v>0.89583333333333337</v>
      </c>
      <c r="C88">
        <v>115.453504</v>
      </c>
      <c r="D88">
        <v>39.268666000000003</v>
      </c>
      <c r="E88">
        <v>5.0822839999999996</v>
      </c>
      <c r="F88">
        <v>12.055339</v>
      </c>
      <c r="G88">
        <v>19.026185999999999</v>
      </c>
      <c r="H88">
        <f>90-Table13[[#This Row],[Topocentric zenith angle]]</f>
        <v>-25.453503999999995</v>
      </c>
      <c r="I88">
        <f>-1*Table13[[#This Row],[Top. azimuth angle (westward from S)]]</f>
        <v>-39.268666000000003</v>
      </c>
      <c r="J88">
        <f>Table13[[#This Row],[Time (H:MM:SS)]]*(24)*(100/24)</f>
        <v>89.583333333333343</v>
      </c>
    </row>
    <row r="89" spans="1:10">
      <c r="A89" s="4">
        <v>43831</v>
      </c>
      <c r="B89" s="5">
        <v>0.90625</v>
      </c>
      <c r="C89">
        <v>117.439548</v>
      </c>
      <c r="D89">
        <v>36.116289999999999</v>
      </c>
      <c r="E89">
        <v>5.0822839999999996</v>
      </c>
      <c r="F89">
        <v>12.055339</v>
      </c>
      <c r="G89">
        <v>19.026185999999999</v>
      </c>
      <c r="H89">
        <f>90-Table13[[#This Row],[Topocentric zenith angle]]</f>
        <v>-27.439548000000002</v>
      </c>
      <c r="I89">
        <f>-1*Table13[[#This Row],[Top. azimuth angle (westward from S)]]</f>
        <v>-36.116289999999999</v>
      </c>
      <c r="J89">
        <f>Table13[[#This Row],[Time (H:MM:SS)]]*(24)*(100/24)</f>
        <v>90.625</v>
      </c>
    </row>
    <row r="90" spans="1:10">
      <c r="A90" s="4">
        <v>43831</v>
      </c>
      <c r="B90" s="5">
        <v>0.91666666666666663</v>
      </c>
      <c r="C90">
        <v>119.27747100000001</v>
      </c>
      <c r="D90">
        <v>32.796787000000002</v>
      </c>
      <c r="E90">
        <v>5.0822839999999996</v>
      </c>
      <c r="F90">
        <v>12.055339</v>
      </c>
      <c r="G90">
        <v>19.026185999999999</v>
      </c>
      <c r="H90">
        <f>90-Table13[[#This Row],[Topocentric zenith angle]]</f>
        <v>-29.277471000000006</v>
      </c>
      <c r="I90">
        <f>-1*Table13[[#This Row],[Top. azimuth angle (westward from S)]]</f>
        <v>-32.796787000000002</v>
      </c>
      <c r="J90">
        <f>Table13[[#This Row],[Time (H:MM:SS)]]*(24)*(100/24)</f>
        <v>91.666666666666671</v>
      </c>
    </row>
    <row r="91" spans="1:10">
      <c r="A91" s="4">
        <v>43831</v>
      </c>
      <c r="B91" s="5">
        <v>0.92708333333333337</v>
      </c>
      <c r="C91">
        <v>120.95326900000001</v>
      </c>
      <c r="D91">
        <v>29.308868</v>
      </c>
      <c r="E91">
        <v>5.0822839999999996</v>
      </c>
      <c r="F91">
        <v>12.055339</v>
      </c>
      <c r="G91">
        <v>19.026185999999999</v>
      </c>
      <c r="H91">
        <f>90-Table13[[#This Row],[Topocentric zenith angle]]</f>
        <v>-30.953269000000006</v>
      </c>
      <c r="I91">
        <f>-1*Table13[[#This Row],[Top. azimuth angle (westward from S)]]</f>
        <v>-29.308868</v>
      </c>
      <c r="J91">
        <f>Table13[[#This Row],[Time (H:MM:SS)]]*(24)*(100/24)</f>
        <v>92.708333333333343</v>
      </c>
    </row>
    <row r="92" spans="1:10">
      <c r="A92" s="4">
        <v>43831</v>
      </c>
      <c r="B92" s="5">
        <v>0.9375</v>
      </c>
      <c r="C92">
        <v>122.452625</v>
      </c>
      <c r="D92">
        <v>25.655063999999999</v>
      </c>
      <c r="E92">
        <v>5.0822839999999996</v>
      </c>
      <c r="F92">
        <v>12.055339</v>
      </c>
      <c r="G92">
        <v>19.026185999999999</v>
      </c>
      <c r="H92">
        <f>90-Table13[[#This Row],[Topocentric zenith angle]]</f>
        <v>-32.452624999999998</v>
      </c>
      <c r="I92">
        <f>-1*Table13[[#This Row],[Top. azimuth angle (westward from S)]]</f>
        <v>-25.655063999999999</v>
      </c>
      <c r="J92">
        <f>Table13[[#This Row],[Time (H:MM:SS)]]*(24)*(100/24)</f>
        <v>93.75</v>
      </c>
    </row>
    <row r="93" spans="1:10">
      <c r="A93" s="4">
        <v>43831</v>
      </c>
      <c r="B93" s="5">
        <v>0.94791666666666663</v>
      </c>
      <c r="C93">
        <v>123.761291</v>
      </c>
      <c r="D93">
        <v>21.842514999999999</v>
      </c>
      <c r="E93">
        <v>5.0822839999999996</v>
      </c>
      <c r="F93">
        <v>12.055339</v>
      </c>
      <c r="G93">
        <v>19.026185999999999</v>
      </c>
      <c r="H93">
        <f>90-Table13[[#This Row],[Topocentric zenith angle]]</f>
        <v>-33.761291</v>
      </c>
      <c r="I93">
        <f>-1*Table13[[#This Row],[Top. azimuth angle (westward from S)]]</f>
        <v>-21.842514999999999</v>
      </c>
      <c r="J93">
        <f>Table13[[#This Row],[Time (H:MM:SS)]]*(24)*(100/24)</f>
        <v>94.791666666666671</v>
      </c>
    </row>
    <row r="94" spans="1:10">
      <c r="A94" s="4">
        <v>43831</v>
      </c>
      <c r="B94" s="5">
        <v>0.95833333333333337</v>
      </c>
      <c r="C94">
        <v>124.865571</v>
      </c>
      <c r="D94">
        <v>17.883617999999998</v>
      </c>
      <c r="E94">
        <v>5.0822839999999996</v>
      </c>
      <c r="F94">
        <v>12.055339</v>
      </c>
      <c r="G94">
        <v>19.026185999999999</v>
      </c>
      <c r="H94">
        <f>90-Table13[[#This Row],[Topocentric zenith angle]]</f>
        <v>-34.865571000000003</v>
      </c>
      <c r="I94">
        <f>-1*Table13[[#This Row],[Top. azimuth angle (westward from S)]]</f>
        <v>-17.883617999999998</v>
      </c>
      <c r="J94">
        <f>Table13[[#This Row],[Time (H:MM:SS)]]*(24)*(100/24)</f>
        <v>95.833333333333343</v>
      </c>
    </row>
    <row r="95" spans="1:10">
      <c r="A95" s="4">
        <v>43831</v>
      </c>
      <c r="B95" s="5">
        <v>0.96875</v>
      </c>
      <c r="C95">
        <v>125.752888</v>
      </c>
      <c r="D95">
        <v>13.7964</v>
      </c>
      <c r="E95">
        <v>5.0822839999999996</v>
      </c>
      <c r="F95">
        <v>12.055339</v>
      </c>
      <c r="G95">
        <v>19.026185999999999</v>
      </c>
      <c r="H95">
        <f>90-Table13[[#This Row],[Topocentric zenith angle]]</f>
        <v>-35.752887999999999</v>
      </c>
      <c r="I95">
        <f>-1*Table13[[#This Row],[Top. azimuth angle (westward from S)]]</f>
        <v>-13.7964</v>
      </c>
      <c r="J95">
        <f>Table13[[#This Row],[Time (H:MM:SS)]]*(24)*(100/24)</f>
        <v>96.875</v>
      </c>
    </row>
    <row r="96" spans="1:10">
      <c r="A96" s="4">
        <v>43831</v>
      </c>
      <c r="B96" s="5">
        <v>0.97916666666666663</v>
      </c>
      <c r="C96">
        <v>126.412384</v>
      </c>
      <c r="D96">
        <v>9.6044699999999992</v>
      </c>
      <c r="E96">
        <v>5.0822839999999996</v>
      </c>
      <c r="F96">
        <v>12.055339</v>
      </c>
      <c r="G96">
        <v>19.026185999999999</v>
      </c>
      <c r="H96">
        <f>90-Table13[[#This Row],[Topocentric zenith angle]]</f>
        <v>-36.412384000000003</v>
      </c>
      <c r="I96">
        <f>-1*Table13[[#This Row],[Top. azimuth angle (westward from S)]]</f>
        <v>-9.6044699999999992</v>
      </c>
      <c r="J96">
        <f>Table13[[#This Row],[Time (H:MM:SS)]]*(24)*(100/24)</f>
        <v>97.916666666666671</v>
      </c>
    </row>
    <row r="97" spans="1:10">
      <c r="A97" s="4">
        <v>43831</v>
      </c>
      <c r="B97" s="5">
        <v>0.98958333333333337</v>
      </c>
      <c r="C97">
        <v>126.835526</v>
      </c>
      <c r="D97">
        <v>5.3364719999999997</v>
      </c>
      <c r="E97">
        <v>5.0822839999999996</v>
      </c>
      <c r="F97">
        <v>12.055339</v>
      </c>
      <c r="G97">
        <v>19.026185999999999</v>
      </c>
      <c r="H97">
        <f>90-Table13[[#This Row],[Topocentric zenith angle]]</f>
        <v>-36.835526000000002</v>
      </c>
      <c r="I97">
        <f>-1*Table13[[#This Row],[Top. azimuth angle (westward from S)]]</f>
        <v>-5.3364719999999997</v>
      </c>
      <c r="J97">
        <f>Table13[[#This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06CA-84DB-43C7-96DF-4D3041DBAA35}">
  <dimension ref="A1:J97"/>
  <sheetViews>
    <sheetView workbookViewId="0">
      <selection activeCell="K90" sqref="K90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43836</v>
      </c>
      <c r="B2" s="5">
        <v>0</v>
      </c>
      <c r="C2">
        <v>172.07188600000001</v>
      </c>
      <c r="D2">
        <v>356.38833399999999</v>
      </c>
      <c r="E2">
        <v>6.8471460000000004</v>
      </c>
      <c r="F2">
        <v>11.965464000000001</v>
      </c>
      <c r="G2">
        <v>17.081220999999999</v>
      </c>
      <c r="H2">
        <f>90-Table14[[#This Row],[Topocentric zenith angle]]</f>
        <v>-82.071886000000006</v>
      </c>
      <c r="I2">
        <f>360-Table14[[#This Row],[Top. azimuth angle (westward from S)]]</f>
        <v>3.6116660000000138</v>
      </c>
      <c r="J2">
        <f>Table1[[#This Row],[Time (H:MM:SS)]]*(24)*(100/24)</f>
        <v>0</v>
      </c>
    </row>
    <row r="3" spans="1:10">
      <c r="A3" s="4">
        <v>43836</v>
      </c>
      <c r="B3" s="5">
        <v>1.0416666666666666E-2</v>
      </c>
      <c r="C3">
        <v>171.20271700000001</v>
      </c>
      <c r="D3">
        <v>333.071955</v>
      </c>
      <c r="E3">
        <v>6.8471460000000004</v>
      </c>
      <c r="F3">
        <v>11.965464000000001</v>
      </c>
      <c r="G3">
        <v>17.081220999999999</v>
      </c>
      <c r="H3">
        <f>90-Table14[[#This Row],[Topocentric zenith angle]]</f>
        <v>-81.202717000000007</v>
      </c>
      <c r="I3">
        <f>360-Table14[[#This Row],[Top. azimuth angle (westward from S)]]</f>
        <v>26.928044999999997</v>
      </c>
      <c r="J3">
        <f>Table1[[#This Row],[Time (H:MM:SS)]]*(24)*(100/24)</f>
        <v>1.0416666666666667</v>
      </c>
    </row>
    <row r="4" spans="1:10">
      <c r="A4" s="4">
        <v>43836</v>
      </c>
      <c r="B4" s="5">
        <v>2.0833333333333332E-2</v>
      </c>
      <c r="C4">
        <v>169.29721799999999</v>
      </c>
      <c r="D4">
        <v>315.77275400000002</v>
      </c>
      <c r="E4">
        <v>6.8471460000000004</v>
      </c>
      <c r="F4">
        <v>11.965464000000001</v>
      </c>
      <c r="G4">
        <v>17.081220999999999</v>
      </c>
      <c r="H4">
        <f>90-Table14[[#This Row],[Topocentric zenith angle]]</f>
        <v>-79.297217999999987</v>
      </c>
      <c r="I4">
        <f>360-Table14[[#This Row],[Top. azimuth angle (westward from S)]]</f>
        <v>44.22724599999998</v>
      </c>
      <c r="J4">
        <f>Table1[[#This Row],[Time (H:MM:SS)]]*(24)*(100/24)</f>
        <v>2.0833333333333335</v>
      </c>
    </row>
    <row r="5" spans="1:10">
      <c r="A5" s="4">
        <v>43836</v>
      </c>
      <c r="B5" s="5">
        <v>3.125E-2</v>
      </c>
      <c r="C5">
        <v>166.79790600000001</v>
      </c>
      <c r="D5">
        <v>304.03794299999998</v>
      </c>
      <c r="E5">
        <v>6.8471460000000004</v>
      </c>
      <c r="F5">
        <v>11.965464000000001</v>
      </c>
      <c r="G5">
        <v>17.081220999999999</v>
      </c>
      <c r="H5">
        <f>90-Table14[[#This Row],[Topocentric zenith angle]]</f>
        <v>-76.797906000000012</v>
      </c>
      <c r="I5">
        <f>360-Table14[[#This Row],[Top. azimuth angle (westward from S)]]</f>
        <v>55.962057000000016</v>
      </c>
      <c r="J5">
        <f>Table1[[#This Row],[Time (H:MM:SS)]]*(24)*(100/24)</f>
        <v>3.125</v>
      </c>
    </row>
    <row r="6" spans="1:10">
      <c r="A6" s="4">
        <v>43836</v>
      </c>
      <c r="B6" s="5">
        <v>4.1666666666666664E-2</v>
      </c>
      <c r="C6">
        <v>163.98193699999999</v>
      </c>
      <c r="D6">
        <v>295.92844000000002</v>
      </c>
      <c r="E6">
        <v>6.8471460000000004</v>
      </c>
      <c r="F6">
        <v>11.965464000000001</v>
      </c>
      <c r="G6">
        <v>17.081220999999999</v>
      </c>
      <c r="H6">
        <f>90-Table14[[#This Row],[Topocentric zenith angle]]</f>
        <v>-73.981936999999988</v>
      </c>
      <c r="I6">
        <f>360-Table14[[#This Row],[Top. azimuth angle (westward from S)]]</f>
        <v>64.071559999999977</v>
      </c>
      <c r="J6">
        <f>Table1[[#This Row],[Time (H:MM:SS)]]*(24)*(100/24)</f>
        <v>4.166666666666667</v>
      </c>
    </row>
    <row r="7" spans="1:10">
      <c r="A7" s="4">
        <v>43836</v>
      </c>
      <c r="B7" s="5">
        <v>5.2083333333333336E-2</v>
      </c>
      <c r="C7">
        <v>160.99136999999999</v>
      </c>
      <c r="D7">
        <v>290.03017199999999</v>
      </c>
      <c r="E7">
        <v>6.8471460000000004</v>
      </c>
      <c r="F7">
        <v>11.965464000000001</v>
      </c>
      <c r="G7">
        <v>17.081220999999999</v>
      </c>
      <c r="H7">
        <f>90-Table14[[#This Row],[Topocentric zenith angle]]</f>
        <v>-70.991369999999989</v>
      </c>
      <c r="I7">
        <f>360-Table14[[#This Row],[Top. azimuth angle (westward from S)]]</f>
        <v>69.969828000000007</v>
      </c>
      <c r="J7">
        <f>Table1[[#This Row],[Time (H:MM:SS)]]*(24)*(100/24)</f>
        <v>5.2083333333333339</v>
      </c>
    </row>
    <row r="8" spans="1:10">
      <c r="A8" s="4">
        <v>43836</v>
      </c>
      <c r="B8" s="5">
        <v>6.25E-2</v>
      </c>
      <c r="C8">
        <v>157.89902599999999</v>
      </c>
      <c r="D8">
        <v>285.50780400000002</v>
      </c>
      <c r="E8">
        <v>6.8471460000000004</v>
      </c>
      <c r="F8">
        <v>11.965464000000001</v>
      </c>
      <c r="G8">
        <v>17.081220999999999</v>
      </c>
      <c r="H8">
        <f>90-Table14[[#This Row],[Topocentric zenith angle]]</f>
        <v>-67.899025999999992</v>
      </c>
      <c r="I8">
        <f>360-Table14[[#This Row],[Top. azimuth angle (westward from S)]]</f>
        <v>74.492195999999979</v>
      </c>
      <c r="J8">
        <f>Table1[[#This Row],[Time (H:MM:SS)]]*(24)*(100/24)</f>
        <v>6.25</v>
      </c>
    </row>
    <row r="9" spans="1:10">
      <c r="A9" s="4">
        <v>43836</v>
      </c>
      <c r="B9" s="5">
        <v>7.2916666666666671E-2</v>
      </c>
      <c r="C9">
        <v>154.744485</v>
      </c>
      <c r="D9">
        <v>281.87617499999999</v>
      </c>
      <c r="E9">
        <v>6.8471460000000004</v>
      </c>
      <c r="F9">
        <v>11.965464000000001</v>
      </c>
      <c r="G9">
        <v>17.081220999999999</v>
      </c>
      <c r="H9">
        <f>90-Table14[[#This Row],[Topocentric zenith angle]]</f>
        <v>-64.744484999999997</v>
      </c>
      <c r="I9">
        <f>360-Table14[[#This Row],[Top. azimuth angle (westward from S)]]</f>
        <v>78.123825000000011</v>
      </c>
      <c r="J9">
        <f>Table1[[#This Row],[Time (H:MM:SS)]]*(24)*(100/24)</f>
        <v>7.291666666666667</v>
      </c>
    </row>
    <row r="10" spans="1:10">
      <c r="A10" s="4">
        <v>43836</v>
      </c>
      <c r="B10" s="5">
        <v>8.3333333333333329E-2</v>
      </c>
      <c r="C10">
        <v>151.55079799999999</v>
      </c>
      <c r="D10">
        <v>278.84436299999999</v>
      </c>
      <c r="E10">
        <v>6.8471460000000004</v>
      </c>
      <c r="F10">
        <v>11.965464000000001</v>
      </c>
      <c r="G10">
        <v>17.081220999999999</v>
      </c>
      <c r="H10">
        <f>90-Table14[[#This Row],[Topocentric zenith angle]]</f>
        <v>-61.550797999999986</v>
      </c>
      <c r="I10">
        <f>360-Table14[[#This Row],[Top. azimuth angle (westward from S)]]</f>
        <v>81.155637000000013</v>
      </c>
      <c r="J10">
        <f>Table1[[#This Row],[Time (H:MM:SS)]]*(24)*(100/24)</f>
        <v>8.3333333333333339</v>
      </c>
    </row>
    <row r="11" spans="1:10">
      <c r="A11" s="4">
        <v>43836</v>
      </c>
      <c r="B11" s="5">
        <v>9.375E-2</v>
      </c>
      <c r="C11">
        <v>148.33230900000001</v>
      </c>
      <c r="D11">
        <v>276.230323</v>
      </c>
      <c r="E11">
        <v>6.8471460000000004</v>
      </c>
      <c r="F11">
        <v>11.965464000000001</v>
      </c>
      <c r="G11">
        <v>17.081220999999999</v>
      </c>
      <c r="H11">
        <f>90-Table14[[#This Row],[Topocentric zenith angle]]</f>
        <v>-58.332309000000009</v>
      </c>
      <c r="I11">
        <f>360-Table14[[#This Row],[Top. azimuth angle (westward from S)]]</f>
        <v>83.769677000000001</v>
      </c>
      <c r="J11">
        <f>Table1[[#This Row],[Time (H:MM:SS)]]*(24)*(100/24)</f>
        <v>9.375</v>
      </c>
    </row>
    <row r="12" spans="1:10">
      <c r="A12" s="4">
        <v>43836</v>
      </c>
      <c r="B12" s="5">
        <v>0.10416666666666667</v>
      </c>
      <c r="C12">
        <v>145.09851399999999</v>
      </c>
      <c r="D12">
        <v>273.91522300000003</v>
      </c>
      <c r="E12">
        <v>6.8471460000000004</v>
      </c>
      <c r="F12">
        <v>11.965464000000001</v>
      </c>
      <c r="G12">
        <v>17.081220999999999</v>
      </c>
      <c r="H12">
        <f>90-Table14[[#This Row],[Topocentric zenith angle]]</f>
        <v>-55.098513999999994</v>
      </c>
      <c r="I12">
        <f>360-Table14[[#This Row],[Top. azimuth angle (westward from S)]]</f>
        <v>86.084776999999974</v>
      </c>
      <c r="J12">
        <f>Table1[[#This Row],[Time (H:MM:SS)]]*(24)*(100/24)</f>
        <v>10.416666666666668</v>
      </c>
    </row>
    <row r="13" spans="1:10">
      <c r="A13" s="4">
        <v>43836</v>
      </c>
      <c r="B13" s="5">
        <v>0.11458333333333333</v>
      </c>
      <c r="C13">
        <v>141.85607400000001</v>
      </c>
      <c r="D13">
        <v>271.81840199999999</v>
      </c>
      <c r="E13">
        <v>6.8471460000000004</v>
      </c>
      <c r="F13">
        <v>11.965464000000001</v>
      </c>
      <c r="G13">
        <v>17.081220999999999</v>
      </c>
      <c r="H13">
        <f>90-Table14[[#This Row],[Topocentric zenith angle]]</f>
        <v>-51.856074000000007</v>
      </c>
      <c r="I13">
        <f>360-Table14[[#This Row],[Top. azimuth angle (westward from S)]]</f>
        <v>88.181598000000008</v>
      </c>
      <c r="J13">
        <f>Table1[[#This Row],[Time (H:MM:SS)]]*(24)*(100/24)</f>
        <v>11.458333333333334</v>
      </c>
    </row>
    <row r="14" spans="1:10">
      <c r="A14" s="4">
        <v>43836</v>
      </c>
      <c r="B14" s="5">
        <v>0.125</v>
      </c>
      <c r="C14">
        <v>138.609927</v>
      </c>
      <c r="D14">
        <v>269.88312300000001</v>
      </c>
      <c r="E14">
        <v>6.8471460000000004</v>
      </c>
      <c r="F14">
        <v>11.965464000000001</v>
      </c>
      <c r="G14">
        <v>17.081220999999999</v>
      </c>
      <c r="H14">
        <f>90-Table14[[#This Row],[Topocentric zenith angle]]</f>
        <v>-48.609926999999999</v>
      </c>
      <c r="I14">
        <f>360-Table14[[#This Row],[Top. azimuth angle (westward from S)]]</f>
        <v>90.116876999999988</v>
      </c>
      <c r="J14">
        <f>Table1[[#This Row],[Time (H:MM:SS)]]*(24)*(100/24)</f>
        <v>12.5</v>
      </c>
    </row>
    <row r="15" spans="1:10">
      <c r="A15" s="4">
        <v>43836</v>
      </c>
      <c r="B15" s="5">
        <v>0.13541666666666666</v>
      </c>
      <c r="C15">
        <v>135.363936</v>
      </c>
      <c r="D15">
        <v>268.06815499999999</v>
      </c>
      <c r="E15">
        <v>6.8471460000000004</v>
      </c>
      <c r="F15">
        <v>11.965464000000001</v>
      </c>
      <c r="G15">
        <v>17.081220999999999</v>
      </c>
      <c r="H15">
        <f>90-Table14[[#This Row],[Topocentric zenith angle]]</f>
        <v>-45.363935999999995</v>
      </c>
      <c r="I15">
        <f>360-Table14[[#This Row],[Top. azimuth angle (westward from S)]]</f>
        <v>91.93184500000001</v>
      </c>
      <c r="J15">
        <f>Table1[[#This Row],[Time (H:MM:SS)]]*(24)*(100/24)</f>
        <v>13.541666666666668</v>
      </c>
    </row>
    <row r="16" spans="1:10">
      <c r="A16" s="4">
        <v>43836</v>
      </c>
      <c r="B16" s="5">
        <v>0.14583333333333334</v>
      </c>
      <c r="C16">
        <v>132.12128100000001</v>
      </c>
      <c r="D16">
        <v>266.34260699999999</v>
      </c>
      <c r="E16">
        <v>6.8471460000000004</v>
      </c>
      <c r="F16">
        <v>11.965464000000001</v>
      </c>
      <c r="G16">
        <v>17.081220999999999</v>
      </c>
      <c r="H16">
        <f>90-Table14[[#This Row],[Topocentric zenith angle]]</f>
        <v>-42.12128100000001</v>
      </c>
      <c r="I16">
        <f>360-Table14[[#This Row],[Top. azimuth angle (westward from S)]]</f>
        <v>93.657393000000013</v>
      </c>
      <c r="J16">
        <f>Table1[[#This Row],[Time (H:MM:SS)]]*(24)*(100/24)</f>
        <v>14.583333333333334</v>
      </c>
    </row>
    <row r="17" spans="1:10">
      <c r="A17" s="4">
        <v>43836</v>
      </c>
      <c r="B17" s="5">
        <v>0.15625</v>
      </c>
      <c r="C17">
        <v>128.88471200000001</v>
      </c>
      <c r="D17">
        <v>264.68265300000002</v>
      </c>
      <c r="E17">
        <v>6.8471460000000004</v>
      </c>
      <c r="F17">
        <v>11.965464000000001</v>
      </c>
      <c r="G17">
        <v>17.081220999999999</v>
      </c>
      <c r="H17">
        <f>90-Table14[[#This Row],[Topocentric zenith angle]]</f>
        <v>-38.884712000000007</v>
      </c>
      <c r="I17">
        <f>360-Table14[[#This Row],[Top. azimuth angle (westward from S)]]</f>
        <v>95.317346999999984</v>
      </c>
      <c r="J17">
        <f>Table1[[#This Row],[Time (H:MM:SS)]]*(24)*(100/24)</f>
        <v>15.625000000000002</v>
      </c>
    </row>
    <row r="18" spans="1:10">
      <c r="A18" s="4">
        <v>43836</v>
      </c>
      <c r="B18" s="5">
        <v>0.16666666666666666</v>
      </c>
      <c r="C18">
        <v>125.65671500000001</v>
      </c>
      <c r="D18">
        <v>263.06939199999999</v>
      </c>
      <c r="E18">
        <v>6.8471460000000004</v>
      </c>
      <c r="F18">
        <v>11.965464000000001</v>
      </c>
      <c r="G18">
        <v>17.081220999999999</v>
      </c>
      <c r="H18">
        <f>90-Table14[[#This Row],[Topocentric zenith angle]]</f>
        <v>-35.656715000000005</v>
      </c>
      <c r="I18">
        <f>360-Table14[[#This Row],[Top. azimuth angle (westward from S)]]</f>
        <v>96.930608000000007</v>
      </c>
      <c r="J18">
        <f>Table1[[#This Row],[Time (H:MM:SS)]]*(24)*(100/24)</f>
        <v>16.666666666666668</v>
      </c>
    </row>
    <row r="19" spans="1:10">
      <c r="A19" s="4">
        <v>43836</v>
      </c>
      <c r="B19" s="5">
        <v>0.17708333333333334</v>
      </c>
      <c r="C19">
        <v>122.439627</v>
      </c>
      <c r="D19">
        <v>261.48740700000002</v>
      </c>
      <c r="E19">
        <v>6.8471460000000004</v>
      </c>
      <c r="F19">
        <v>11.965464000000001</v>
      </c>
      <c r="G19">
        <v>17.081220999999999</v>
      </c>
      <c r="H19">
        <f>90-Table14[[#This Row],[Topocentric zenith angle]]</f>
        <v>-32.439627000000002</v>
      </c>
      <c r="I19">
        <f>360-Table14[[#This Row],[Top. azimuth angle (westward from S)]]</f>
        <v>98.512592999999981</v>
      </c>
      <c r="J19">
        <f>Table1[[#This Row],[Time (H:MM:SS)]]*(24)*(100/24)</f>
        <v>17.708333333333336</v>
      </c>
    </row>
    <row r="20" spans="1:10">
      <c r="A20" s="4">
        <v>43836</v>
      </c>
      <c r="B20" s="5">
        <v>0.1875</v>
      </c>
      <c r="C20">
        <v>119.23572299999999</v>
      </c>
      <c r="D20">
        <v>259.923768</v>
      </c>
      <c r="E20">
        <v>6.8471460000000004</v>
      </c>
      <c r="F20">
        <v>11.965464000000001</v>
      </c>
      <c r="G20">
        <v>17.081220999999999</v>
      </c>
      <c r="H20">
        <f>90-Table14[[#This Row],[Topocentric zenith angle]]</f>
        <v>-29.235722999999993</v>
      </c>
      <c r="I20">
        <f>360-Table14[[#This Row],[Top. azimuth angle (westward from S)]]</f>
        <v>100.076232</v>
      </c>
      <c r="J20">
        <f>Table1[[#This Row],[Time (H:MM:SS)]]*(24)*(100/24)</f>
        <v>18.75</v>
      </c>
    </row>
    <row r="21" spans="1:10">
      <c r="A21" s="4">
        <v>43836</v>
      </c>
      <c r="B21" s="5">
        <v>0.19791666666666666</v>
      </c>
      <c r="C21">
        <v>116.047284</v>
      </c>
      <c r="D21">
        <v>258.36732699999999</v>
      </c>
      <c r="E21">
        <v>6.8471460000000004</v>
      </c>
      <c r="F21">
        <v>11.965464000000001</v>
      </c>
      <c r="G21">
        <v>17.081220999999999</v>
      </c>
      <c r="H21">
        <f>90-Table14[[#This Row],[Topocentric zenith angle]]</f>
        <v>-26.047284000000005</v>
      </c>
      <c r="I21">
        <f>360-Table14[[#This Row],[Top. azimuth angle (westward from S)]]</f>
        <v>101.63267300000001</v>
      </c>
      <c r="J21">
        <f>Table1[[#This Row],[Time (H:MM:SS)]]*(24)*(100/24)</f>
        <v>19.791666666666668</v>
      </c>
    </row>
    <row r="22" spans="1:10">
      <c r="A22" s="4">
        <v>43836</v>
      </c>
      <c r="B22" s="5">
        <v>0.20833333333333334</v>
      </c>
      <c r="C22">
        <v>112.87664599999999</v>
      </c>
      <c r="D22">
        <v>256.80820299999999</v>
      </c>
      <c r="E22">
        <v>6.8471460000000004</v>
      </c>
      <c r="F22">
        <v>11.965464000000001</v>
      </c>
      <c r="G22">
        <v>17.081220999999999</v>
      </c>
      <c r="H22">
        <f>90-Table14[[#This Row],[Topocentric zenith angle]]</f>
        <v>-22.876645999999994</v>
      </c>
      <c r="I22">
        <f>360-Table14[[#This Row],[Top. azimuth angle (westward from S)]]</f>
        <v>103.19179700000001</v>
      </c>
      <c r="J22">
        <f>Table1[[#This Row],[Time (H:MM:SS)]]*(24)*(100/24)</f>
        <v>20.833333333333336</v>
      </c>
    </row>
    <row r="23" spans="1:10">
      <c r="A23" s="4">
        <v>43836</v>
      </c>
      <c r="B23" s="5">
        <v>0.21875</v>
      </c>
      <c r="C23">
        <v>109.726254</v>
      </c>
      <c r="D23">
        <v>255.23740799999999</v>
      </c>
      <c r="E23">
        <v>6.8471460000000004</v>
      </c>
      <c r="F23">
        <v>11.965464000000001</v>
      </c>
      <c r="G23">
        <v>17.081220999999999</v>
      </c>
      <c r="H23">
        <f>90-Table14[[#This Row],[Topocentric zenith angle]]</f>
        <v>-19.726253999999997</v>
      </c>
      <c r="I23">
        <f>360-Table14[[#This Row],[Top. azimuth angle (westward from S)]]</f>
        <v>104.76259200000001</v>
      </c>
      <c r="J23">
        <f>Table1[[#This Row],[Time (H:MM:SS)]]*(24)*(100/24)</f>
        <v>21.875</v>
      </c>
    </row>
    <row r="24" spans="1:10">
      <c r="A24" s="4">
        <v>43836</v>
      </c>
      <c r="B24" s="5">
        <v>0.22916666666666666</v>
      </c>
      <c r="C24">
        <v>106.59869999999999</v>
      </c>
      <c r="D24">
        <v>253.646547</v>
      </c>
      <c r="E24">
        <v>6.8471460000000004</v>
      </c>
      <c r="F24">
        <v>11.965464000000001</v>
      </c>
      <c r="G24">
        <v>17.081220999999999</v>
      </c>
      <c r="H24">
        <f>90-Table14[[#This Row],[Topocentric zenith angle]]</f>
        <v>-16.598699999999994</v>
      </c>
      <c r="I24">
        <f>360-Table14[[#This Row],[Top. azimuth angle (westward from S)]]</f>
        <v>106.353453</v>
      </c>
      <c r="J24">
        <f>Table1[[#This Row],[Time (H:MM:SS)]]*(24)*(100/24)</f>
        <v>22.916666666666668</v>
      </c>
    </row>
    <row r="25" spans="1:10">
      <c r="A25" s="4">
        <v>43836</v>
      </c>
      <c r="B25" s="5">
        <v>0.23958333333333334</v>
      </c>
      <c r="C25">
        <v>103.496768</v>
      </c>
      <c r="D25">
        <v>252.02759699999999</v>
      </c>
      <c r="E25">
        <v>6.8471460000000004</v>
      </c>
      <c r="F25">
        <v>11.965464000000001</v>
      </c>
      <c r="G25">
        <v>17.081220999999999</v>
      </c>
      <c r="H25">
        <f>90-Table14[[#This Row],[Topocentric zenith angle]]</f>
        <v>-13.496768000000003</v>
      </c>
      <c r="I25">
        <f>360-Table14[[#This Row],[Top. azimuth angle (westward from S)]]</f>
        <v>107.97240300000001</v>
      </c>
      <c r="J25">
        <f>Table1[[#This Row],[Time (H:MM:SS)]]*(24)*(100/24)</f>
        <v>23.958333333333336</v>
      </c>
    </row>
    <row r="26" spans="1:10">
      <c r="A26" s="4">
        <v>43836</v>
      </c>
      <c r="B26" s="5">
        <v>0.25</v>
      </c>
      <c r="C26">
        <v>100.42347700000001</v>
      </c>
      <c r="D26">
        <v>250.37272400000001</v>
      </c>
      <c r="E26">
        <v>6.8471460000000004</v>
      </c>
      <c r="F26">
        <v>11.965464000000001</v>
      </c>
      <c r="G26">
        <v>17.081220999999999</v>
      </c>
      <c r="H26">
        <f>90-Table14[[#This Row],[Topocentric zenith angle]]</f>
        <v>-10.423477000000005</v>
      </c>
      <c r="I26">
        <f>360-Table14[[#This Row],[Top. azimuth angle (westward from S)]]</f>
        <v>109.62727599999999</v>
      </c>
      <c r="J26">
        <f>Table1[[#This Row],[Time (H:MM:SS)]]*(24)*(100/24)</f>
        <v>25</v>
      </c>
    </row>
    <row r="27" spans="1:10">
      <c r="A27" s="4">
        <v>43836</v>
      </c>
      <c r="B27" s="5">
        <v>0.26041666666666669</v>
      </c>
      <c r="C27">
        <v>97.382125000000002</v>
      </c>
      <c r="D27">
        <v>248.67413500000001</v>
      </c>
      <c r="E27">
        <v>6.8471460000000004</v>
      </c>
      <c r="F27">
        <v>11.965464000000001</v>
      </c>
      <c r="G27">
        <v>17.081220999999999</v>
      </c>
      <c r="H27">
        <f>90-Table14[[#This Row],[Topocentric zenith angle]]</f>
        <v>-7.382125000000002</v>
      </c>
      <c r="I27">
        <f>360-Table14[[#This Row],[Top. azimuth angle (westward from S)]]</f>
        <v>111.32586499999999</v>
      </c>
      <c r="J27">
        <f>Table1[[#This Row],[Time (H:MM:SS)]]*(24)*(100/24)</f>
        <v>26.041666666666668</v>
      </c>
    </row>
    <row r="28" spans="1:10">
      <c r="A28" s="4">
        <v>43836</v>
      </c>
      <c r="B28" s="5">
        <v>0.27083333333333331</v>
      </c>
      <c r="C28">
        <v>94.376335999999995</v>
      </c>
      <c r="D28">
        <v>246.923959</v>
      </c>
      <c r="E28">
        <v>6.8471460000000004</v>
      </c>
      <c r="F28">
        <v>11.965464000000001</v>
      </c>
      <c r="G28">
        <v>17.081220999999999</v>
      </c>
      <c r="H28">
        <f>90-Table14[[#This Row],[Topocentric zenith angle]]</f>
        <v>-4.3763359999999949</v>
      </c>
      <c r="I28">
        <f>360-Table14[[#This Row],[Top. azimuth angle (westward from S)]]</f>
        <v>113.076041</v>
      </c>
      <c r="J28">
        <f>Table1[[#This Row],[Time (H:MM:SS)]]*(24)*(100/24)</f>
        <v>27.083333333333336</v>
      </c>
    </row>
    <row r="29" spans="1:10">
      <c r="A29" s="4">
        <v>43836</v>
      </c>
      <c r="B29" s="5">
        <v>0.28125</v>
      </c>
      <c r="C29">
        <v>91.410113999999993</v>
      </c>
      <c r="D29">
        <v>245.11413899999999</v>
      </c>
      <c r="E29">
        <v>6.8471460000000004</v>
      </c>
      <c r="F29">
        <v>11.965464000000001</v>
      </c>
      <c r="G29">
        <v>17.081220999999999</v>
      </c>
      <c r="H29">
        <f>90-Table14[[#This Row],[Topocentric zenith angle]]</f>
        <v>-1.410113999999993</v>
      </c>
      <c r="I29">
        <f>360-Table14[[#This Row],[Top. azimuth angle (westward from S)]]</f>
        <v>114.88586100000001</v>
      </c>
      <c r="J29">
        <f>Table1[[#This Row],[Time (H:MM:SS)]]*(24)*(100/24)</f>
        <v>28.125000000000004</v>
      </c>
    </row>
    <row r="30" spans="1:10">
      <c r="A30" s="4">
        <v>43836</v>
      </c>
      <c r="B30" s="5">
        <v>0.29166666666666669</v>
      </c>
      <c r="C30">
        <v>88.487893999999997</v>
      </c>
      <c r="D30">
        <v>243.23636099999999</v>
      </c>
      <c r="E30">
        <v>6.8471460000000004</v>
      </c>
      <c r="F30">
        <v>11.965464000000001</v>
      </c>
      <c r="G30">
        <v>17.081220999999999</v>
      </c>
      <c r="H30">
        <f>90-Table14[[#This Row],[Topocentric zenith angle]]</f>
        <v>1.5121060000000028</v>
      </c>
      <c r="I30">
        <f>360-Table14[[#This Row],[Top. azimuth angle (westward from S)]]</f>
        <v>116.76363900000001</v>
      </c>
      <c r="J30">
        <f>Table1[[#This Row],[Time (H:MM:SS)]]*(24)*(100/24)</f>
        <v>29.166666666666668</v>
      </c>
    </row>
    <row r="31" spans="1:10">
      <c r="A31" s="4">
        <v>43836</v>
      </c>
      <c r="B31" s="5">
        <v>0.30208333333333331</v>
      </c>
      <c r="C31">
        <v>85.614607000000007</v>
      </c>
      <c r="D31">
        <v>241.28197900000001</v>
      </c>
      <c r="E31">
        <v>6.8471460000000004</v>
      </c>
      <c r="F31">
        <v>11.965464000000001</v>
      </c>
      <c r="G31">
        <v>17.081220999999999</v>
      </c>
      <c r="H31">
        <f>90-Table14[[#This Row],[Topocentric zenith angle]]</f>
        <v>4.3853929999999934</v>
      </c>
      <c r="I31">
        <f>360-Table14[[#This Row],[Top. azimuth angle (westward from S)]]</f>
        <v>118.71802099999999</v>
      </c>
      <c r="J31">
        <f>Table1[[#This Row],[Time (H:MM:SS)]]*(24)*(100/24)</f>
        <v>30.208333333333336</v>
      </c>
    </row>
    <row r="32" spans="1:10">
      <c r="A32" s="4">
        <v>43836</v>
      </c>
      <c r="B32" s="5">
        <v>0.3125</v>
      </c>
      <c r="C32">
        <v>82.795744999999997</v>
      </c>
      <c r="D32">
        <v>239.241984</v>
      </c>
      <c r="E32">
        <v>6.8471460000000004</v>
      </c>
      <c r="F32">
        <v>11.965464000000001</v>
      </c>
      <c r="G32">
        <v>17.081220999999999</v>
      </c>
      <c r="H32">
        <f>90-Table14[[#This Row],[Topocentric zenith angle]]</f>
        <v>7.2042550000000034</v>
      </c>
      <c r="I32">
        <f>360-Table14[[#This Row],[Top. azimuth angle (westward from S)]]</f>
        <v>120.758016</v>
      </c>
      <c r="J32">
        <f>Table1[[#This Row],[Time (H:MM:SS)]]*(24)*(100/24)</f>
        <v>31.250000000000004</v>
      </c>
    </row>
    <row r="33" spans="1:10">
      <c r="A33" s="4">
        <v>43836</v>
      </c>
      <c r="B33" s="5">
        <v>0.32291666666666669</v>
      </c>
      <c r="C33">
        <v>80.037424999999999</v>
      </c>
      <c r="D33">
        <v>237.10698099999999</v>
      </c>
      <c r="E33">
        <v>6.8471460000000004</v>
      </c>
      <c r="F33">
        <v>11.965464000000001</v>
      </c>
      <c r="G33">
        <v>17.081220999999999</v>
      </c>
      <c r="H33">
        <f>90-Table14[[#This Row],[Topocentric zenith angle]]</f>
        <v>9.9625750000000011</v>
      </c>
      <c r="I33">
        <f>360-Table14[[#This Row],[Top. azimuth angle (westward from S)]]</f>
        <v>122.89301900000001</v>
      </c>
      <c r="J33">
        <f>Table1[[#This Row],[Time (H:MM:SS)]]*(24)*(100/24)</f>
        <v>32.291666666666671</v>
      </c>
    </row>
    <row r="34" spans="1:10">
      <c r="A34" s="4">
        <v>43836</v>
      </c>
      <c r="B34" s="5">
        <v>0.33333333333333331</v>
      </c>
      <c r="C34">
        <v>77.346474000000001</v>
      </c>
      <c r="D34">
        <v>234.86720800000001</v>
      </c>
      <c r="E34">
        <v>6.8471460000000004</v>
      </c>
      <c r="F34">
        <v>11.965464000000001</v>
      </c>
      <c r="G34">
        <v>17.081220999999999</v>
      </c>
      <c r="H34">
        <f>90-Table14[[#This Row],[Topocentric zenith angle]]</f>
        <v>12.653525999999999</v>
      </c>
      <c r="I34">
        <f>360-Table14[[#This Row],[Top. azimuth angle (westward from S)]]</f>
        <v>125.13279199999999</v>
      </c>
      <c r="J34">
        <f>Table1[[#This Row],[Time (H:MM:SS)]]*(24)*(100/24)</f>
        <v>33.333333333333336</v>
      </c>
    </row>
    <row r="35" spans="1:10">
      <c r="A35" s="4">
        <v>43836</v>
      </c>
      <c r="B35" s="5">
        <v>0.34375</v>
      </c>
      <c r="C35">
        <v>74.730491000000001</v>
      </c>
      <c r="D35">
        <v>232.512595</v>
      </c>
      <c r="E35">
        <v>6.8471460000000004</v>
      </c>
      <c r="F35">
        <v>11.965464000000001</v>
      </c>
      <c r="G35">
        <v>17.081220999999999</v>
      </c>
      <c r="H35">
        <f>90-Table14[[#This Row],[Topocentric zenith angle]]</f>
        <v>15.269508999999999</v>
      </c>
      <c r="I35">
        <f>360-Table14[[#This Row],[Top. azimuth angle (westward from S)]]</f>
        <v>127.487405</v>
      </c>
      <c r="J35">
        <f>Table1[[#This Row],[Time (H:MM:SS)]]*(24)*(100/24)</f>
        <v>34.375</v>
      </c>
    </row>
    <row r="36" spans="1:10">
      <c r="A36" s="4">
        <v>43836</v>
      </c>
      <c r="B36" s="5">
        <v>0.35416666666666669</v>
      </c>
      <c r="C36">
        <v>72.197929999999999</v>
      </c>
      <c r="D36">
        <v>230.03287800000001</v>
      </c>
      <c r="E36">
        <v>6.8471460000000004</v>
      </c>
      <c r="F36">
        <v>11.965464000000001</v>
      </c>
      <c r="G36">
        <v>17.081220999999999</v>
      </c>
      <c r="H36">
        <f>90-Table14[[#This Row],[Topocentric zenith angle]]</f>
        <v>17.802070000000001</v>
      </c>
      <c r="I36">
        <f>360-Table14[[#This Row],[Top. azimuth angle (westward from S)]]</f>
        <v>129.96712199999999</v>
      </c>
      <c r="J36">
        <f>Table1[[#This Row],[Time (H:MM:SS)]]*(24)*(100/24)</f>
        <v>35.416666666666671</v>
      </c>
    </row>
    <row r="37" spans="1:10">
      <c r="A37" s="4">
        <v>43836</v>
      </c>
      <c r="B37" s="5">
        <v>0.36458333333333331</v>
      </c>
      <c r="C37">
        <v>69.758161000000001</v>
      </c>
      <c r="D37">
        <v>227.417787</v>
      </c>
      <c r="E37">
        <v>6.8471460000000004</v>
      </c>
      <c r="F37">
        <v>11.965464000000001</v>
      </c>
      <c r="G37">
        <v>17.081220999999999</v>
      </c>
      <c r="H37">
        <f>90-Table14[[#This Row],[Topocentric zenith angle]]</f>
        <v>20.241838999999999</v>
      </c>
      <c r="I37">
        <f>360-Table14[[#This Row],[Top. azimuth angle (westward from S)]]</f>
        <v>132.582213</v>
      </c>
      <c r="J37">
        <f>Table1[[#This Row],[Time (H:MM:SS)]]*(24)*(100/24)</f>
        <v>36.458333333333336</v>
      </c>
    </row>
    <row r="38" spans="1:10">
      <c r="A38" s="4">
        <v>43836</v>
      </c>
      <c r="B38" s="5">
        <v>0.375</v>
      </c>
      <c r="C38">
        <v>67.421522999999993</v>
      </c>
      <c r="D38">
        <v>224.65731700000001</v>
      </c>
      <c r="E38">
        <v>6.8471460000000004</v>
      </c>
      <c r="F38">
        <v>11.965464000000001</v>
      </c>
      <c r="G38">
        <v>17.081220999999999</v>
      </c>
      <c r="H38">
        <f>90-Table14[[#This Row],[Topocentric zenith angle]]</f>
        <v>22.578477000000007</v>
      </c>
      <c r="I38">
        <f>360-Table14[[#This Row],[Top. azimuth angle (westward from S)]]</f>
        <v>135.34268299999999</v>
      </c>
      <c r="J38">
        <f>Table1[[#This Row],[Time (H:MM:SS)]]*(24)*(100/24)</f>
        <v>37.5</v>
      </c>
    </row>
    <row r="39" spans="1:10">
      <c r="A39" s="4">
        <v>43836</v>
      </c>
      <c r="B39" s="5">
        <v>0.38541666666666669</v>
      </c>
      <c r="C39">
        <v>65.199349999999995</v>
      </c>
      <c r="D39">
        <v>221.74211199999999</v>
      </c>
      <c r="E39">
        <v>6.8471460000000004</v>
      </c>
      <c r="F39">
        <v>11.965464000000001</v>
      </c>
      <c r="G39">
        <v>17.081220999999999</v>
      </c>
      <c r="H39">
        <f>90-Table14[[#This Row],[Topocentric zenith angle]]</f>
        <v>24.800650000000005</v>
      </c>
      <c r="I39">
        <f>360-Table14[[#This Row],[Top. azimuth angle (westward from S)]]</f>
        <v>138.25788800000001</v>
      </c>
      <c r="J39">
        <f>Table1[[#This Row],[Time (H:MM:SS)]]*(24)*(100/24)</f>
        <v>38.541666666666671</v>
      </c>
    </row>
    <row r="40" spans="1:10">
      <c r="A40" s="4">
        <v>43836</v>
      </c>
      <c r="B40" s="5">
        <v>0.39583333333333331</v>
      </c>
      <c r="C40">
        <v>63.103965000000002</v>
      </c>
      <c r="D40">
        <v>218.66396599999999</v>
      </c>
      <c r="E40">
        <v>6.8471460000000004</v>
      </c>
      <c r="F40">
        <v>11.965464000000001</v>
      </c>
      <c r="G40">
        <v>17.081220999999999</v>
      </c>
      <c r="H40">
        <f>90-Table14[[#This Row],[Topocentric zenith angle]]</f>
        <v>26.896034999999998</v>
      </c>
      <c r="I40">
        <f>360-Table14[[#This Row],[Top. azimuth angle (westward from S)]]</f>
        <v>141.33603400000001</v>
      </c>
      <c r="J40">
        <f>Table1[[#This Row],[Time (H:MM:SS)]]*(24)*(100/24)</f>
        <v>39.583333333333336</v>
      </c>
    </row>
    <row r="41" spans="1:10">
      <c r="A41" s="4">
        <v>43836</v>
      </c>
      <c r="B41" s="5">
        <v>0.40625</v>
      </c>
      <c r="C41">
        <v>61.148612</v>
      </c>
      <c r="D41">
        <v>215.41646399999999</v>
      </c>
      <c r="E41">
        <v>6.8471460000000004</v>
      </c>
      <c r="F41">
        <v>11.965464000000001</v>
      </c>
      <c r="G41">
        <v>17.081220999999999</v>
      </c>
      <c r="H41">
        <f>90-Table14[[#This Row],[Topocentric zenith angle]]</f>
        <v>28.851388</v>
      </c>
      <c r="I41">
        <f>360-Table14[[#This Row],[Top. azimuth angle (westward from S)]]</f>
        <v>144.58353600000001</v>
      </c>
      <c r="J41">
        <f>Table1[[#This Row],[Time (H:MM:SS)]]*(24)*(100/24)</f>
        <v>40.625</v>
      </c>
    </row>
    <row r="42" spans="1:10">
      <c r="A42" s="4">
        <v>43836</v>
      </c>
      <c r="B42" s="5">
        <v>0.41666666666666669</v>
      </c>
      <c r="C42">
        <v>59.347324999999998</v>
      </c>
      <c r="D42">
        <v>211.99573899999999</v>
      </c>
      <c r="E42">
        <v>6.8471460000000004</v>
      </c>
      <c r="F42">
        <v>11.965464000000001</v>
      </c>
      <c r="G42">
        <v>17.081220999999999</v>
      </c>
      <c r="H42">
        <f>90-Table14[[#This Row],[Topocentric zenith angle]]</f>
        <v>30.652675000000002</v>
      </c>
      <c r="I42">
        <f>360-Table14[[#This Row],[Top. azimuth angle (westward from S)]]</f>
        <v>148.00426100000001</v>
      </c>
      <c r="J42">
        <f>Table1[[#This Row],[Time (H:MM:SS)]]*(24)*(100/24)</f>
        <v>41.666666666666671</v>
      </c>
    </row>
    <row r="43" spans="1:10">
      <c r="A43" s="4">
        <v>43836</v>
      </c>
      <c r="B43" s="5">
        <v>0.42708333333333331</v>
      </c>
      <c r="C43">
        <v>57.714702000000003</v>
      </c>
      <c r="D43">
        <v>208.401329</v>
      </c>
      <c r="E43">
        <v>6.8471460000000004</v>
      </c>
      <c r="F43">
        <v>11.965464000000001</v>
      </c>
      <c r="G43">
        <v>17.081220999999999</v>
      </c>
      <c r="H43">
        <f>90-Table14[[#This Row],[Topocentric zenith angle]]</f>
        <v>32.285297999999997</v>
      </c>
      <c r="I43">
        <f>360-Table14[[#This Row],[Top. azimuth angle (westward from S)]]</f>
        <v>151.598671</v>
      </c>
      <c r="J43">
        <f>Table1[[#This Row],[Time (H:MM:SS)]]*(24)*(100/24)</f>
        <v>42.708333333333336</v>
      </c>
    </row>
    <row r="44" spans="1:10">
      <c r="A44" s="4">
        <v>43836</v>
      </c>
      <c r="B44" s="5">
        <v>0.4375</v>
      </c>
      <c r="C44">
        <v>56.265582000000002</v>
      </c>
      <c r="D44">
        <v>204.63707700000001</v>
      </c>
      <c r="E44">
        <v>6.8471460000000004</v>
      </c>
      <c r="F44">
        <v>11.965464000000001</v>
      </c>
      <c r="G44">
        <v>17.081220999999999</v>
      </c>
      <c r="H44">
        <f>90-Table14[[#This Row],[Topocentric zenith angle]]</f>
        <v>33.734417999999998</v>
      </c>
      <c r="I44">
        <f>360-Table14[[#This Row],[Top. azimuth angle (westward from S)]]</f>
        <v>155.36292299999999</v>
      </c>
      <c r="J44">
        <f>Table1[[#This Row],[Time (H:MM:SS)]]*(24)*(100/24)</f>
        <v>43.75</v>
      </c>
    </row>
    <row r="45" spans="1:10">
      <c r="A45" s="4">
        <v>43836</v>
      </c>
      <c r="B45" s="5">
        <v>0.44791666666666669</v>
      </c>
      <c r="C45">
        <v>55.014600000000002</v>
      </c>
      <c r="D45">
        <v>200.71195499999999</v>
      </c>
      <c r="E45">
        <v>6.8471460000000004</v>
      </c>
      <c r="F45">
        <v>11.965464000000001</v>
      </c>
      <c r="G45">
        <v>17.081220999999999</v>
      </c>
      <c r="H45">
        <f>90-Table14[[#This Row],[Topocentric zenith angle]]</f>
        <v>34.985399999999998</v>
      </c>
      <c r="I45">
        <f>360-Table14[[#This Row],[Top. azimuth angle (westward from S)]]</f>
        <v>159.28804500000001</v>
      </c>
      <c r="J45">
        <f>Table1[[#This Row],[Time (H:MM:SS)]]*(24)*(100/24)</f>
        <v>44.791666666666671</v>
      </c>
    </row>
    <row r="46" spans="1:10">
      <c r="A46" s="4">
        <v>43836</v>
      </c>
      <c r="B46" s="5">
        <v>0.45833333333333331</v>
      </c>
      <c r="C46">
        <v>53.975647000000002</v>
      </c>
      <c r="D46">
        <v>196.640705</v>
      </c>
      <c r="E46">
        <v>6.8471460000000004</v>
      </c>
      <c r="F46">
        <v>11.965464000000001</v>
      </c>
      <c r="G46">
        <v>17.081220999999999</v>
      </c>
      <c r="H46">
        <f>90-Table14[[#This Row],[Topocentric zenith angle]]</f>
        <v>36.024352999999998</v>
      </c>
      <c r="I46">
        <f>360-Table14[[#This Row],[Top. azimuth angle (westward from S)]]</f>
        <v>163.359295</v>
      </c>
      <c r="J46">
        <f>Table1[[#This Row],[Time (H:MM:SS)]]*(24)*(100/24)</f>
        <v>45.833333333333336</v>
      </c>
    </row>
    <row r="47" spans="1:10">
      <c r="A47" s="4">
        <v>43836</v>
      </c>
      <c r="B47" s="5">
        <v>0.46875</v>
      </c>
      <c r="C47">
        <v>53.161247000000003</v>
      </c>
      <c r="D47">
        <v>192.44412</v>
      </c>
      <c r="E47">
        <v>6.8471460000000004</v>
      </c>
      <c r="F47">
        <v>11.965464000000001</v>
      </c>
      <c r="G47">
        <v>17.081220999999999</v>
      </c>
      <c r="H47">
        <f>90-Table14[[#This Row],[Topocentric zenith angle]]</f>
        <v>36.838752999999997</v>
      </c>
      <c r="I47">
        <f>360-Table14[[#This Row],[Top. azimuth angle (westward from S)]]</f>
        <v>167.55588</v>
      </c>
      <c r="J47">
        <f>Table1[[#This Row],[Time (H:MM:SS)]]*(24)*(100/24)</f>
        <v>46.875</v>
      </c>
    </row>
    <row r="48" spans="1:10">
      <c r="A48" s="4">
        <v>43836</v>
      </c>
      <c r="B48" s="5">
        <v>0.47916666666666669</v>
      </c>
      <c r="C48">
        <v>52.581907000000001</v>
      </c>
      <c r="D48">
        <v>188.148833</v>
      </c>
      <c r="E48">
        <v>6.8471460000000004</v>
      </c>
      <c r="F48">
        <v>11.965464000000001</v>
      </c>
      <c r="G48">
        <v>17.081220999999999</v>
      </c>
      <c r="H48">
        <f>90-Table14[[#This Row],[Topocentric zenith angle]]</f>
        <v>37.418092999999999</v>
      </c>
      <c r="I48">
        <f>360-Table14[[#This Row],[Top. azimuth angle (westward from S)]]</f>
        <v>171.851167</v>
      </c>
      <c r="J48">
        <f>Table1[[#This Row],[Time (H:MM:SS)]]*(24)*(100/24)</f>
        <v>47.916666666666671</v>
      </c>
    </row>
    <row r="49" spans="1:10">
      <c r="A49" s="4">
        <v>43836</v>
      </c>
      <c r="B49" s="5">
        <v>0.48958333333333331</v>
      </c>
      <c r="C49">
        <v>52.245496000000003</v>
      </c>
      <c r="D49">
        <v>183.78651300000001</v>
      </c>
      <c r="E49">
        <v>6.8471460000000004</v>
      </c>
      <c r="F49">
        <v>11.965464000000001</v>
      </c>
      <c r="G49">
        <v>17.081220999999999</v>
      </c>
      <c r="H49">
        <f>90-Table14[[#This Row],[Topocentric zenith angle]]</f>
        <v>37.754503999999997</v>
      </c>
      <c r="I49">
        <f>360-Table14[[#This Row],[Top. azimuth angle (westward from S)]]</f>
        <v>176.21348699999999</v>
      </c>
      <c r="J49">
        <f>Table1[[#This Row],[Time (H:MM:SS)]]*(24)*(100/24)</f>
        <v>48.958333333333336</v>
      </c>
    </row>
    <row r="50" spans="1:10">
      <c r="A50" s="4">
        <v>43836</v>
      </c>
      <c r="B50" s="5">
        <v>0.5</v>
      </c>
      <c r="C50">
        <v>52.156742000000001</v>
      </c>
      <c r="D50">
        <v>179.392483</v>
      </c>
      <c r="E50">
        <v>6.8471460000000004</v>
      </c>
      <c r="F50">
        <v>11.965464000000001</v>
      </c>
      <c r="G50">
        <v>17.081220999999999</v>
      </c>
      <c r="H50">
        <f>90-Table14[[#This Row],[Topocentric zenith angle]]</f>
        <v>37.843257999999999</v>
      </c>
      <c r="I50">
        <f>360-Table14[[#This Row],[Top. azimuth angle (westward from S)]]</f>
        <v>180.607517</v>
      </c>
      <c r="J50">
        <f>Table1[[#This Row],[Time (H:MM:SS)]]*(24)*(100/24)</f>
        <v>50</v>
      </c>
    </row>
    <row r="51" spans="1:10">
      <c r="A51" s="4">
        <v>43836</v>
      </c>
      <c r="B51" s="5">
        <v>0.51041666666666663</v>
      </c>
      <c r="C51">
        <v>52.316913</v>
      </c>
      <c r="D51">
        <v>175.00385600000001</v>
      </c>
      <c r="E51">
        <v>6.8471460000000004</v>
      </c>
      <c r="F51">
        <v>11.965464000000001</v>
      </c>
      <c r="G51">
        <v>17.081220999999999</v>
      </c>
      <c r="H51">
        <f>90-Table14[[#This Row],[Topocentric zenith angle]]</f>
        <v>37.683087</v>
      </c>
      <c r="I51">
        <f>-1*Table14[[#This Row],[Top. azimuth angle (westward from S)]]</f>
        <v>-175.00385600000001</v>
      </c>
      <c r="J51">
        <f>Table1[[#This Row],[Time (H:MM:SS)]]*(24)*(100/24)</f>
        <v>51.041666666666671</v>
      </c>
    </row>
    <row r="52" spans="1:10">
      <c r="A52" s="4">
        <v>43836</v>
      </c>
      <c r="B52" s="5">
        <v>0.52083333333333337</v>
      </c>
      <c r="C52">
        <v>52.723723999999997</v>
      </c>
      <c r="D52">
        <v>170.657443</v>
      </c>
      <c r="E52">
        <v>6.8471460000000004</v>
      </c>
      <c r="F52">
        <v>11.965464000000001</v>
      </c>
      <c r="G52">
        <v>17.081220999999999</v>
      </c>
      <c r="H52">
        <f>90-Table14[[#This Row],[Topocentric zenith angle]]</f>
        <v>37.276276000000003</v>
      </c>
      <c r="I52">
        <f>-1*Table14[[#This Row],[Top. azimuth angle (westward from S)]]</f>
        <v>-170.657443</v>
      </c>
      <c r="J52">
        <f>Table1[[#This Row],[Time (H:MM:SS)]]*(24)*(100/24)</f>
        <v>52.083333333333336</v>
      </c>
    </row>
    <row r="53" spans="1:10">
      <c r="A53" s="4">
        <v>43836</v>
      </c>
      <c r="B53" s="5">
        <v>0.53125</v>
      </c>
      <c r="C53">
        <v>53.371499999999997</v>
      </c>
      <c r="D53">
        <v>166.387688</v>
      </c>
      <c r="E53">
        <v>6.8471460000000004</v>
      </c>
      <c r="F53">
        <v>11.965464000000001</v>
      </c>
      <c r="G53">
        <v>17.081220999999999</v>
      </c>
      <c r="H53">
        <f>90-Table14[[#This Row],[Topocentric zenith angle]]</f>
        <v>36.628500000000003</v>
      </c>
      <c r="I53">
        <f>-1*Table14[[#This Row],[Top. azimuth angle (westward from S)]]</f>
        <v>-166.387688</v>
      </c>
      <c r="J53">
        <f>Table1[[#This Row],[Time (H:MM:SS)]]*(24)*(100/24)</f>
        <v>53.125000000000007</v>
      </c>
    </row>
    <row r="54" spans="1:10">
      <c r="A54" s="4">
        <v>43836</v>
      </c>
      <c r="B54" s="5">
        <v>0.54166666666666663</v>
      </c>
      <c r="C54">
        <v>54.251553999999999</v>
      </c>
      <c r="D54">
        <v>162.224931</v>
      </c>
      <c r="E54">
        <v>6.8471460000000004</v>
      </c>
      <c r="F54">
        <v>11.965464000000001</v>
      </c>
      <c r="G54">
        <v>17.081220999999999</v>
      </c>
      <c r="H54">
        <f>90-Table14[[#This Row],[Topocentric zenith angle]]</f>
        <v>35.748446000000001</v>
      </c>
      <c r="I54">
        <f>-1*Table14[[#This Row],[Top. azimuth angle (westward from S)]]</f>
        <v>-162.224931</v>
      </c>
      <c r="J54">
        <f>Table1[[#This Row],[Time (H:MM:SS)]]*(24)*(100/24)</f>
        <v>54.166666666666671</v>
      </c>
    </row>
    <row r="55" spans="1:10">
      <c r="A55" s="4">
        <v>43836</v>
      </c>
      <c r="B55" s="5">
        <v>0.55208333333333337</v>
      </c>
      <c r="C55">
        <v>55.352732000000003</v>
      </c>
      <c r="D55">
        <v>158.19418099999999</v>
      </c>
      <c r="E55">
        <v>6.8471460000000004</v>
      </c>
      <c r="F55">
        <v>11.965464000000001</v>
      </c>
      <c r="G55">
        <v>17.081220999999999</v>
      </c>
      <c r="H55">
        <f>90-Table14[[#This Row],[Topocentric zenith angle]]</f>
        <v>34.647267999999997</v>
      </c>
      <c r="I55">
        <f>-1*Table14[[#This Row],[Top. azimuth angle (westward from S)]]</f>
        <v>-158.19418099999999</v>
      </c>
      <c r="J55">
        <f>Table1[[#This Row],[Time (H:MM:SS)]]*(24)*(100/24)</f>
        <v>55.208333333333336</v>
      </c>
    </row>
    <row r="56" spans="1:10">
      <c r="A56" s="4">
        <v>43836</v>
      </c>
      <c r="B56" s="5">
        <v>0.5625</v>
      </c>
      <c r="C56">
        <v>56.662049000000003</v>
      </c>
      <c r="D56">
        <v>154.314491</v>
      </c>
      <c r="E56">
        <v>6.8471460000000004</v>
      </c>
      <c r="F56">
        <v>11.965464000000001</v>
      </c>
      <c r="G56">
        <v>17.081220999999999</v>
      </c>
      <c r="H56">
        <f>90-Table14[[#This Row],[Topocentric zenith angle]]</f>
        <v>33.337950999999997</v>
      </c>
      <c r="I56">
        <f>-1*Table14[[#This Row],[Top. azimuth angle (westward from S)]]</f>
        <v>-154.314491</v>
      </c>
      <c r="J56">
        <f>Table1[[#This Row],[Time (H:MM:SS)]]*(24)*(100/24)</f>
        <v>56.250000000000007</v>
      </c>
    </row>
    <row r="57" spans="1:10">
      <c r="A57" s="4">
        <v>43836</v>
      </c>
      <c r="B57" s="5">
        <v>0.57291666666666663</v>
      </c>
      <c r="C57">
        <v>58.165337999999998</v>
      </c>
      <c r="D57">
        <v>150.59889799999999</v>
      </c>
      <c r="E57">
        <v>6.8471460000000004</v>
      </c>
      <c r="F57">
        <v>11.965464000000001</v>
      </c>
      <c r="G57">
        <v>17.081220999999999</v>
      </c>
      <c r="H57">
        <f>90-Table14[[#This Row],[Topocentric zenith angle]]</f>
        <v>31.834662000000002</v>
      </c>
      <c r="I57">
        <f>-1*Table14[[#This Row],[Top. azimuth angle (westward from S)]]</f>
        <v>-150.59889799999999</v>
      </c>
      <c r="J57">
        <f>Table1[[#This Row],[Time (H:MM:SS)]]*(24)*(100/24)</f>
        <v>57.291666666666671</v>
      </c>
    </row>
    <row r="58" spans="1:10">
      <c r="A58" s="4">
        <v>43836</v>
      </c>
      <c r="B58" s="5">
        <v>0.58333333333333337</v>
      </c>
      <c r="C58">
        <v>59.847853000000001</v>
      </c>
      <c r="D58">
        <v>147.05482499999999</v>
      </c>
      <c r="E58">
        <v>6.8471460000000004</v>
      </c>
      <c r="F58">
        <v>11.965464000000001</v>
      </c>
      <c r="G58">
        <v>17.081220999999999</v>
      </c>
      <c r="H58">
        <f>90-Table14[[#This Row],[Topocentric zenith angle]]</f>
        <v>30.152146999999999</v>
      </c>
      <c r="I58">
        <f>-1*Table14[[#This Row],[Top. azimuth angle (westward from S)]]</f>
        <v>-147.05482499999999</v>
      </c>
      <c r="J58">
        <f>Table1[[#This Row],[Time (H:MM:SS)]]*(24)*(100/24)</f>
        <v>58.333333333333336</v>
      </c>
    </row>
    <row r="59" spans="1:10">
      <c r="A59" s="4">
        <v>43836</v>
      </c>
      <c r="B59" s="5">
        <v>0.59375</v>
      </c>
      <c r="C59">
        <v>61.694783999999999</v>
      </c>
      <c r="D59">
        <v>143.68478999999999</v>
      </c>
      <c r="E59">
        <v>6.8471460000000004</v>
      </c>
      <c r="F59">
        <v>11.965464000000001</v>
      </c>
      <c r="G59">
        <v>17.081220999999999</v>
      </c>
      <c r="H59">
        <f>90-Table14[[#This Row],[Topocentric zenith angle]]</f>
        <v>28.305216000000001</v>
      </c>
      <c r="I59">
        <f>-1*Table14[[#This Row],[Top. azimuth angle (westward from S)]]</f>
        <v>-143.68478999999999</v>
      </c>
      <c r="J59">
        <f>Table1[[#This Row],[Time (H:MM:SS)]]*(24)*(100/24)</f>
        <v>59.375000000000007</v>
      </c>
    </row>
    <row r="60" spans="1:10">
      <c r="A60" s="4">
        <v>43836</v>
      </c>
      <c r="B60" s="5">
        <v>0.60416666666666663</v>
      </c>
      <c r="C60">
        <v>63.691667000000002</v>
      </c>
      <c r="D60">
        <v>140.48726500000001</v>
      </c>
      <c r="E60">
        <v>6.8471460000000004</v>
      </c>
      <c r="F60">
        <v>11.965464000000001</v>
      </c>
      <c r="G60">
        <v>17.081220999999999</v>
      </c>
      <c r="H60">
        <f>90-Table14[[#This Row],[Topocentric zenith angle]]</f>
        <v>26.308332999999998</v>
      </c>
      <c r="I60">
        <f>-1*Table14[[#This Row],[Top. azimuth angle (westward from S)]]</f>
        <v>-140.48726500000001</v>
      </c>
      <c r="J60">
        <f>Table1[[#This Row],[Time (H:MM:SS)]]*(24)*(100/24)</f>
        <v>60.416666666666671</v>
      </c>
    </row>
    <row r="61" spans="1:10">
      <c r="A61" s="4">
        <v>43836</v>
      </c>
      <c r="B61" s="5">
        <v>0.61458333333333337</v>
      </c>
      <c r="C61">
        <v>65.824675999999997</v>
      </c>
      <c r="D61">
        <v>137.457571</v>
      </c>
      <c r="E61">
        <v>6.8471460000000004</v>
      </c>
      <c r="F61">
        <v>11.965464000000001</v>
      </c>
      <c r="G61">
        <v>17.081220999999999</v>
      </c>
      <c r="H61">
        <f>90-Table14[[#This Row],[Topocentric zenith angle]]</f>
        <v>24.175324000000003</v>
      </c>
      <c r="I61">
        <f>-1*Table14[[#This Row],[Top. azimuth angle (westward from S)]]</f>
        <v>-137.457571</v>
      </c>
      <c r="J61">
        <f>Table1[[#This Row],[Time (H:MM:SS)]]*(24)*(100/24)</f>
        <v>61.458333333333336</v>
      </c>
    </row>
    <row r="62" spans="1:10">
      <c r="A62" s="4">
        <v>43836</v>
      </c>
      <c r="B62" s="5">
        <v>0.625</v>
      </c>
      <c r="C62">
        <v>68.080820000000003</v>
      </c>
      <c r="D62">
        <v>134.588708</v>
      </c>
      <c r="E62">
        <v>6.8471460000000004</v>
      </c>
      <c r="F62">
        <v>11.965464000000001</v>
      </c>
      <c r="G62">
        <v>17.081220999999999</v>
      </c>
      <c r="H62">
        <f>90-Table14[[#This Row],[Topocentric zenith angle]]</f>
        <v>21.919179999999997</v>
      </c>
      <c r="I62">
        <f>-1*Table14[[#This Row],[Top. azimuth angle (westward from S)]]</f>
        <v>-134.588708</v>
      </c>
      <c r="J62">
        <f>Table1[[#This Row],[Time (H:MM:SS)]]*(24)*(100/24)</f>
        <v>62.500000000000007</v>
      </c>
    </row>
    <row r="63" spans="1:10">
      <c r="A63" s="4">
        <v>43836</v>
      </c>
      <c r="B63" s="5">
        <v>0.63541666666666663</v>
      </c>
      <c r="C63">
        <v>70.448059999999998</v>
      </c>
      <c r="D63">
        <v>131.87208999999999</v>
      </c>
      <c r="E63">
        <v>6.8471460000000004</v>
      </c>
      <c r="F63">
        <v>11.965464000000001</v>
      </c>
      <c r="G63">
        <v>17.081220999999999</v>
      </c>
      <c r="H63">
        <f>90-Table14[[#This Row],[Topocentric zenith angle]]</f>
        <v>19.551940000000002</v>
      </c>
      <c r="I63">
        <f>-1*Table14[[#This Row],[Top. azimuth angle (westward from S)]]</f>
        <v>-131.87208999999999</v>
      </c>
      <c r="J63">
        <f>Table1[[#This Row],[Time (H:MM:SS)]]*(24)*(100/24)</f>
        <v>63.541666666666671</v>
      </c>
    </row>
    <row r="64" spans="1:10">
      <c r="A64" s="4">
        <v>43836</v>
      </c>
      <c r="B64" s="5">
        <v>0.64583333333333337</v>
      </c>
      <c r="C64">
        <v>72.915346999999997</v>
      </c>
      <c r="D64">
        <v>129.298134</v>
      </c>
      <c r="E64">
        <v>6.8471460000000004</v>
      </c>
      <c r="F64">
        <v>11.965464000000001</v>
      </c>
      <c r="G64">
        <v>17.081220999999999</v>
      </c>
      <c r="H64">
        <f>90-Table14[[#This Row],[Topocentric zenith angle]]</f>
        <v>17.084653000000003</v>
      </c>
      <c r="I64">
        <f>-1*Table14[[#This Row],[Top. azimuth angle (westward from S)]]</f>
        <v>-129.298134</v>
      </c>
      <c r="J64">
        <f>Table1[[#This Row],[Time (H:MM:SS)]]*(24)*(100/24)</f>
        <v>64.583333333333343</v>
      </c>
    </row>
    <row r="65" spans="1:10">
      <c r="A65" s="4">
        <v>43836</v>
      </c>
      <c r="B65" s="5">
        <v>0.65625</v>
      </c>
      <c r="C65">
        <v>75.472627000000003</v>
      </c>
      <c r="D65">
        <v>126.85673300000001</v>
      </c>
      <c r="E65">
        <v>6.8471460000000004</v>
      </c>
      <c r="F65">
        <v>11.965464000000001</v>
      </c>
      <c r="G65">
        <v>17.081220999999999</v>
      </c>
      <c r="H65">
        <f>90-Table14[[#This Row],[Topocentric zenith angle]]</f>
        <v>14.527372999999997</v>
      </c>
      <c r="I65">
        <f>-1*Table14[[#This Row],[Top. azimuth angle (westward from S)]]</f>
        <v>-126.85673300000001</v>
      </c>
      <c r="J65">
        <f>Table1[[#This Row],[Time (H:MM:SS)]]*(24)*(100/24)</f>
        <v>65.625</v>
      </c>
    </row>
    <row r="66" spans="1:10">
      <c r="A66" s="4">
        <v>43836</v>
      </c>
      <c r="B66" s="5">
        <v>0.66666666666666663</v>
      </c>
      <c r="C66">
        <v>78.110799</v>
      </c>
      <c r="D66">
        <v>124.537606</v>
      </c>
      <c r="E66">
        <v>6.8471460000000004</v>
      </c>
      <c r="F66">
        <v>11.965464000000001</v>
      </c>
      <c r="G66">
        <v>17.081220999999999</v>
      </c>
      <c r="H66">
        <f>90-Table14[[#This Row],[Topocentric zenith angle]]</f>
        <v>11.889201</v>
      </c>
      <c r="I66">
        <f>-1*Table14[[#This Row],[Top. azimuth angle (westward from S)]]</f>
        <v>-124.537606</v>
      </c>
      <c r="J66">
        <f>Table1[[#This Row],[Time (H:MM:SS)]]*(24)*(100/24)</f>
        <v>66.666666666666671</v>
      </c>
    </row>
    <row r="67" spans="1:10">
      <c r="A67" s="4">
        <v>43836</v>
      </c>
      <c r="B67" s="5">
        <v>0.67708333333333337</v>
      </c>
      <c r="C67">
        <v>80.821663999999998</v>
      </c>
      <c r="D67">
        <v>122.330539</v>
      </c>
      <c r="E67">
        <v>6.8471460000000004</v>
      </c>
      <c r="F67">
        <v>11.965464000000001</v>
      </c>
      <c r="G67">
        <v>17.081220999999999</v>
      </c>
      <c r="H67">
        <f>90-Table14[[#This Row],[Topocentric zenith angle]]</f>
        <v>9.1783360000000016</v>
      </c>
      <c r="I67">
        <f>-1*Table14[[#This Row],[Top. azimuth angle (westward from S)]]</f>
        <v>-122.330539</v>
      </c>
      <c r="J67">
        <f>Table1[[#This Row],[Time (H:MM:SS)]]*(24)*(100/24)</f>
        <v>67.708333333333343</v>
      </c>
    </row>
    <row r="68" spans="1:10">
      <c r="A68" s="4">
        <v>43836</v>
      </c>
      <c r="B68" s="5">
        <v>0.6875</v>
      </c>
      <c r="C68">
        <v>83.597853999999998</v>
      </c>
      <c r="D68">
        <v>120.225556</v>
      </c>
      <c r="E68">
        <v>6.8471460000000004</v>
      </c>
      <c r="F68">
        <v>11.965464000000001</v>
      </c>
      <c r="G68">
        <v>17.081220999999999</v>
      </c>
      <c r="H68">
        <f>90-Table14[[#This Row],[Topocentric zenith angle]]</f>
        <v>6.4021460000000019</v>
      </c>
      <c r="I68">
        <f>-1*Table14[[#This Row],[Top. azimuth angle (westward from S)]]</f>
        <v>-120.225556</v>
      </c>
      <c r="J68">
        <f>Table1[[#This Row],[Time (H:MM:SS)]]*(24)*(100/24)</f>
        <v>68.75</v>
      </c>
    </row>
    <row r="69" spans="1:10">
      <c r="A69" s="4">
        <v>43836</v>
      </c>
      <c r="B69" s="5">
        <v>0.69791666666666663</v>
      </c>
      <c r="C69">
        <v>86.432755999999998</v>
      </c>
      <c r="D69">
        <v>118.21301099999999</v>
      </c>
      <c r="E69">
        <v>6.8471460000000004</v>
      </c>
      <c r="F69">
        <v>11.965464000000001</v>
      </c>
      <c r="G69">
        <v>17.081220999999999</v>
      </c>
      <c r="H69">
        <f>90-Table14[[#This Row],[Topocentric zenith angle]]</f>
        <v>3.5672440000000023</v>
      </c>
      <c r="I69">
        <f>-1*Table14[[#This Row],[Top. azimuth angle (westward from S)]]</f>
        <v>-118.21301099999999</v>
      </c>
      <c r="J69">
        <f>Table1[[#This Row],[Time (H:MM:SS)]]*(24)*(100/24)</f>
        <v>69.791666666666671</v>
      </c>
    </row>
    <row r="70" spans="1:10">
      <c r="A70" s="4">
        <v>43836</v>
      </c>
      <c r="B70" s="5">
        <v>0.70833333333333337</v>
      </c>
      <c r="C70">
        <v>89.320440000000005</v>
      </c>
      <c r="D70">
        <v>116.283638</v>
      </c>
      <c r="E70">
        <v>6.8471460000000004</v>
      </c>
      <c r="F70">
        <v>11.965464000000001</v>
      </c>
      <c r="G70">
        <v>17.081220999999999</v>
      </c>
      <c r="H70">
        <f>90-Table14[[#This Row],[Topocentric zenith angle]]</f>
        <v>0.67955999999999506</v>
      </c>
      <c r="I70">
        <f>-1*Table14[[#This Row],[Top. azimuth angle (westward from S)]]</f>
        <v>-116.283638</v>
      </c>
      <c r="J70">
        <f>Table1[[#This Row],[Time (H:MM:SS)]]*(24)*(100/24)</f>
        <v>70.833333333333343</v>
      </c>
    </row>
    <row r="71" spans="1:10">
      <c r="A71" s="4">
        <v>43836</v>
      </c>
      <c r="B71" s="5">
        <v>0.71875</v>
      </c>
      <c r="C71">
        <v>92.255584999999996</v>
      </c>
      <c r="D71">
        <v>114.42855400000001</v>
      </c>
      <c r="E71">
        <v>6.8471460000000004</v>
      </c>
      <c r="F71">
        <v>11.965464000000001</v>
      </c>
      <c r="G71">
        <v>17.081220999999999</v>
      </c>
      <c r="H71">
        <f>90-Table14[[#This Row],[Topocentric zenith angle]]</f>
        <v>-2.2555849999999964</v>
      </c>
      <c r="I71">
        <f>-1*Table14[[#This Row],[Top. azimuth angle (westward from S)]]</f>
        <v>-114.42855400000001</v>
      </c>
      <c r="J71">
        <f>Table1[[#This Row],[Time (H:MM:SS)]]*(24)*(100/24)</f>
        <v>71.875</v>
      </c>
    </row>
    <row r="72" spans="1:10">
      <c r="A72" s="4">
        <v>43836</v>
      </c>
      <c r="B72" s="5">
        <v>0.72916666666666663</v>
      </c>
      <c r="C72">
        <v>95.233413999999996</v>
      </c>
      <c r="D72">
        <v>112.63923800000001</v>
      </c>
      <c r="E72">
        <v>6.8471460000000004</v>
      </c>
      <c r="F72">
        <v>11.965464000000001</v>
      </c>
      <c r="G72">
        <v>17.081220999999999</v>
      </c>
      <c r="H72">
        <f>90-Table14[[#This Row],[Topocentric zenith angle]]</f>
        <v>-5.2334139999999962</v>
      </c>
      <c r="I72">
        <f>-1*Table14[[#This Row],[Top. azimuth angle (westward from S)]]</f>
        <v>-112.63923800000001</v>
      </c>
      <c r="J72">
        <f>Table1[[#This Row],[Time (H:MM:SS)]]*(24)*(100/24)</f>
        <v>72.916666666666671</v>
      </c>
    </row>
    <row r="73" spans="1:10">
      <c r="A73" s="4">
        <v>43836</v>
      </c>
      <c r="B73" s="5">
        <v>0.73958333333333337</v>
      </c>
      <c r="C73">
        <v>98.249623</v>
      </c>
      <c r="D73">
        <v>110.907484</v>
      </c>
      <c r="E73">
        <v>6.8471460000000004</v>
      </c>
      <c r="F73">
        <v>11.965464000000001</v>
      </c>
      <c r="G73">
        <v>17.081220999999999</v>
      </c>
      <c r="H73">
        <f>90-Table14[[#This Row],[Topocentric zenith angle]]</f>
        <v>-8.2496229999999997</v>
      </c>
      <c r="I73">
        <f>-1*Table14[[#This Row],[Top. azimuth angle (westward from S)]]</f>
        <v>-110.907484</v>
      </c>
      <c r="J73">
        <f>Table1[[#This Row],[Time (H:MM:SS)]]*(24)*(100/24)</f>
        <v>73.958333333333343</v>
      </c>
    </row>
    <row r="74" spans="1:10">
      <c r="A74" s="4">
        <v>43836</v>
      </c>
      <c r="B74" s="5">
        <v>0.75</v>
      </c>
      <c r="C74">
        <v>101.300327</v>
      </c>
      <c r="D74">
        <v>109.225331</v>
      </c>
      <c r="E74">
        <v>6.8471460000000004</v>
      </c>
      <c r="F74">
        <v>11.965464000000001</v>
      </c>
      <c r="G74">
        <v>17.081220999999999</v>
      </c>
      <c r="H74">
        <f>90-Table14[[#This Row],[Topocentric zenith angle]]</f>
        <v>-11.300326999999996</v>
      </c>
      <c r="I74">
        <f>-1*Table14[[#This Row],[Top. azimuth angle (westward from S)]]</f>
        <v>-109.225331</v>
      </c>
      <c r="J74">
        <f>Table1[[#This Row],[Time (H:MM:SS)]]*(24)*(100/24)</f>
        <v>75</v>
      </c>
    </row>
    <row r="75" spans="1:10">
      <c r="A75" s="4">
        <v>43836</v>
      </c>
      <c r="B75" s="5">
        <v>0.76041666666666663</v>
      </c>
      <c r="C75">
        <v>104.382006</v>
      </c>
      <c r="D75">
        <v>107.58497699999999</v>
      </c>
      <c r="E75">
        <v>6.8471460000000004</v>
      </c>
      <c r="F75">
        <v>11.965464000000001</v>
      </c>
      <c r="G75">
        <v>17.081220999999999</v>
      </c>
      <c r="H75">
        <f>90-Table14[[#This Row],[Topocentric zenith angle]]</f>
        <v>-14.382006000000004</v>
      </c>
      <c r="I75">
        <f>-1*Table14[[#This Row],[Top. azimuth angle (westward from S)]]</f>
        <v>-107.58497699999999</v>
      </c>
      <c r="J75">
        <f>Table1[[#This Row],[Time (H:MM:SS)]]*(24)*(100/24)</f>
        <v>76.041666666666671</v>
      </c>
    </row>
    <row r="76" spans="1:10">
      <c r="A76" s="4">
        <v>43836</v>
      </c>
      <c r="B76" s="5">
        <v>0.77083333333333337</v>
      </c>
      <c r="C76">
        <v>107.491451</v>
      </c>
      <c r="D76">
        <v>105.97867599999999</v>
      </c>
      <c r="E76">
        <v>6.8471460000000004</v>
      </c>
      <c r="F76">
        <v>11.965464000000001</v>
      </c>
      <c r="G76">
        <v>17.081220999999999</v>
      </c>
      <c r="H76">
        <f>90-Table14[[#This Row],[Topocentric zenith angle]]</f>
        <v>-17.491450999999998</v>
      </c>
      <c r="I76">
        <f>-1*Table14[[#This Row],[Top. azimuth angle (westward from S)]]</f>
        <v>-105.97867599999999</v>
      </c>
      <c r="J76">
        <f>Table1[[#This Row],[Time (H:MM:SS)]]*(24)*(100/24)</f>
        <v>77.083333333333343</v>
      </c>
    </row>
    <row r="77" spans="1:10">
      <c r="A77" s="4">
        <v>43836</v>
      </c>
      <c r="B77" s="5">
        <v>0.78125</v>
      </c>
      <c r="C77">
        <v>110.62572400000001</v>
      </c>
      <c r="D77">
        <v>104.39860899999999</v>
      </c>
      <c r="E77">
        <v>6.8471460000000004</v>
      </c>
      <c r="F77">
        <v>11.965464000000001</v>
      </c>
      <c r="G77">
        <v>17.081220999999999</v>
      </c>
      <c r="H77">
        <f>90-Table14[[#This Row],[Topocentric zenith angle]]</f>
        <v>-20.625724000000005</v>
      </c>
      <c r="I77">
        <f>-1*Table14[[#This Row],[Top. azimuth angle (westward from S)]]</f>
        <v>-104.39860899999999</v>
      </c>
      <c r="J77">
        <f>Table1[[#This Row],[Time (H:MM:SS)]]*(24)*(100/24)</f>
        <v>78.125</v>
      </c>
    </row>
    <row r="78" spans="1:10">
      <c r="A78" s="4">
        <v>43836</v>
      </c>
      <c r="B78" s="5">
        <v>0.79166666666666663</v>
      </c>
      <c r="C78">
        <v>113.782106</v>
      </c>
      <c r="D78">
        <v>102.83672900000001</v>
      </c>
      <c r="E78">
        <v>6.8471460000000004</v>
      </c>
      <c r="F78">
        <v>11.965464000000001</v>
      </c>
      <c r="G78">
        <v>17.081220999999999</v>
      </c>
      <c r="H78">
        <f>90-Table14[[#This Row],[Topocentric zenith angle]]</f>
        <v>-23.782105999999999</v>
      </c>
      <c r="I78">
        <f>-1*Table14[[#This Row],[Top. azimuth angle (westward from S)]]</f>
        <v>-102.83672900000001</v>
      </c>
      <c r="J78">
        <f>Table1[[#This Row],[Time (H:MM:SS)]]*(24)*(100/24)</f>
        <v>79.166666666666671</v>
      </c>
    </row>
    <row r="79" spans="1:10">
      <c r="A79" s="4">
        <v>43836</v>
      </c>
      <c r="B79" s="5">
        <v>0.80208333333333337</v>
      </c>
      <c r="C79">
        <v>116.958063</v>
      </c>
      <c r="D79">
        <v>101.284576</v>
      </c>
      <c r="E79">
        <v>6.8471460000000004</v>
      </c>
      <c r="F79">
        <v>11.965464000000001</v>
      </c>
      <c r="G79">
        <v>17.081220999999999</v>
      </c>
      <c r="H79">
        <f>90-Table14[[#This Row],[Topocentric zenith angle]]</f>
        <v>-26.958062999999996</v>
      </c>
      <c r="I79">
        <f>-1*Table14[[#This Row],[Top. azimuth angle (westward from S)]]</f>
        <v>-101.284576</v>
      </c>
      <c r="J79">
        <f>Table1[[#This Row],[Time (H:MM:SS)]]*(24)*(100/24)</f>
        <v>80.208333333333343</v>
      </c>
    </row>
    <row r="80" spans="1:10">
      <c r="A80" s="4">
        <v>43836</v>
      </c>
      <c r="B80" s="5">
        <v>0.8125</v>
      </c>
      <c r="C80">
        <v>120.15119799999999</v>
      </c>
      <c r="D80">
        <v>99.733028000000004</v>
      </c>
      <c r="E80">
        <v>6.8471460000000004</v>
      </c>
      <c r="F80">
        <v>11.965464000000001</v>
      </c>
      <c r="G80">
        <v>17.081220999999999</v>
      </c>
      <c r="H80">
        <f>90-Table14[[#This Row],[Topocentric zenith angle]]</f>
        <v>-30.151197999999994</v>
      </c>
      <c r="I80">
        <f>-1*Table14[[#This Row],[Top. azimuth angle (westward from S)]]</f>
        <v>-99.733028000000004</v>
      </c>
      <c r="J80">
        <f>Table1[[#This Row],[Time (H:MM:SS)]]*(24)*(100/24)</f>
        <v>81.25</v>
      </c>
    </row>
    <row r="81" spans="1:10">
      <c r="A81" s="4">
        <v>43836</v>
      </c>
      <c r="B81" s="5">
        <v>0.82291666666666663</v>
      </c>
      <c r="C81">
        <v>123.35921</v>
      </c>
      <c r="D81">
        <v>98.172000999999995</v>
      </c>
      <c r="E81">
        <v>6.8471460000000004</v>
      </c>
      <c r="F81">
        <v>11.965464000000001</v>
      </c>
      <c r="G81">
        <v>17.081220999999999</v>
      </c>
      <c r="H81">
        <f>90-Table14[[#This Row],[Topocentric zenith angle]]</f>
        <v>-33.359210000000004</v>
      </c>
      <c r="I81">
        <f>-1*Table14[[#This Row],[Top. azimuth angle (westward from S)]]</f>
        <v>-98.172000999999995</v>
      </c>
      <c r="J81">
        <f>Table1[[#This Row],[Time (H:MM:SS)]]*(24)*(100/24)</f>
        <v>82.291666666666671</v>
      </c>
    </row>
    <row r="82" spans="1:10">
      <c r="A82" s="4">
        <v>43836</v>
      </c>
      <c r="B82" s="5">
        <v>0.83333333333333337</v>
      </c>
      <c r="C82">
        <v>126.579847</v>
      </c>
      <c r="D82">
        <v>96.590038000000007</v>
      </c>
      <c r="E82">
        <v>6.8471460000000004</v>
      </c>
      <c r="F82">
        <v>11.965464000000001</v>
      </c>
      <c r="G82">
        <v>17.081220999999999</v>
      </c>
      <c r="H82">
        <f>90-Table14[[#This Row],[Topocentric zenith angle]]</f>
        <v>-36.579847000000001</v>
      </c>
      <c r="I82">
        <f>-1*Table14[[#This Row],[Top. azimuth angle (westward from S)]]</f>
        <v>-96.590038000000007</v>
      </c>
      <c r="J82">
        <f>Table1[[#This Row],[Time (H:MM:SS)]]*(24)*(100/24)</f>
        <v>83.333333333333343</v>
      </c>
    </row>
    <row r="83" spans="1:10">
      <c r="A83" s="4">
        <v>43836</v>
      </c>
      <c r="B83" s="5">
        <v>0.84375</v>
      </c>
      <c r="C83">
        <v>129.810845</v>
      </c>
      <c r="D83">
        <v>94.973754</v>
      </c>
      <c r="E83">
        <v>6.8471460000000004</v>
      </c>
      <c r="F83">
        <v>11.965464000000001</v>
      </c>
      <c r="G83">
        <v>17.081220999999999</v>
      </c>
      <c r="H83">
        <f>90-Table14[[#This Row],[Topocentric zenith angle]]</f>
        <v>-39.810845</v>
      </c>
      <c r="I83">
        <f>-1*Table14[[#This Row],[Top. azimuth angle (westward from S)]]</f>
        <v>-94.973754</v>
      </c>
      <c r="J83">
        <f>Table1[[#This Row],[Time (H:MM:SS)]]*(24)*(100/24)</f>
        <v>84.375</v>
      </c>
    </row>
    <row r="84" spans="1:10">
      <c r="A84" s="4">
        <v>43836</v>
      </c>
      <c r="B84" s="5">
        <v>0.85416666666666663</v>
      </c>
      <c r="C84">
        <v>133.04986700000001</v>
      </c>
      <c r="D84">
        <v>93.307079000000002</v>
      </c>
      <c r="E84">
        <v>6.8471460000000004</v>
      </c>
      <c r="F84">
        <v>11.965464000000001</v>
      </c>
      <c r="G84">
        <v>17.081220999999999</v>
      </c>
      <c r="H84">
        <f>90-Table14[[#This Row],[Topocentric zenith angle]]</f>
        <v>-43.049867000000006</v>
      </c>
      <c r="I84">
        <f>-1*Table14[[#This Row],[Top. azimuth angle (westward from S)]]</f>
        <v>-93.307079000000002</v>
      </c>
      <c r="J84">
        <f>Table1[[#This Row],[Time (H:MM:SS)]]*(24)*(100/24)</f>
        <v>85.416666666666671</v>
      </c>
    </row>
    <row r="85" spans="1:10">
      <c r="A85" s="4">
        <v>43836</v>
      </c>
      <c r="B85" s="5">
        <v>0.86458333333333337</v>
      </c>
      <c r="C85">
        <v>136.29440399999999</v>
      </c>
      <c r="D85">
        <v>91.570160000000001</v>
      </c>
      <c r="E85">
        <v>6.8471460000000004</v>
      </c>
      <c r="F85">
        <v>11.965464000000001</v>
      </c>
      <c r="G85">
        <v>17.081220999999999</v>
      </c>
      <c r="H85">
        <f>90-Table14[[#This Row],[Topocentric zenith angle]]</f>
        <v>-46.294403999999986</v>
      </c>
      <c r="I85">
        <f>-1*Table14[[#This Row],[Top. azimuth angle (westward from S)]]</f>
        <v>-91.570160000000001</v>
      </c>
      <c r="J85">
        <f>Table1[[#This Row],[Time (H:MM:SS)]]*(24)*(100/24)</f>
        <v>86.458333333333343</v>
      </c>
    </row>
    <row r="86" spans="1:10">
      <c r="A86" s="4">
        <v>43836</v>
      </c>
      <c r="B86" s="5">
        <v>0.875</v>
      </c>
      <c r="C86">
        <v>139.54165900000001</v>
      </c>
      <c r="D86">
        <v>89.737782999999993</v>
      </c>
      <c r="E86">
        <v>6.8471460000000004</v>
      </c>
      <c r="F86">
        <v>11.965464000000001</v>
      </c>
      <c r="G86">
        <v>17.081220999999999</v>
      </c>
      <c r="H86">
        <f>90-Table14[[#This Row],[Topocentric zenith angle]]</f>
        <v>-49.54165900000001</v>
      </c>
      <c r="I86">
        <f>-1*Table14[[#This Row],[Top. azimuth angle (westward from S)]]</f>
        <v>-89.737782999999993</v>
      </c>
      <c r="J86">
        <f>Table1[[#This Row],[Time (H:MM:SS)]]*(24)*(100/24)</f>
        <v>87.5</v>
      </c>
    </row>
    <row r="87" spans="1:10">
      <c r="A87" s="4">
        <v>43836</v>
      </c>
      <c r="B87" s="5">
        <v>0.88541666666666663</v>
      </c>
      <c r="C87">
        <v>142.78835799999999</v>
      </c>
      <c r="D87">
        <v>87.776993000000004</v>
      </c>
      <c r="E87">
        <v>6.8471460000000004</v>
      </c>
      <c r="F87">
        <v>11.965464000000001</v>
      </c>
      <c r="G87">
        <v>17.081220999999999</v>
      </c>
      <c r="H87">
        <f>90-Table14[[#This Row],[Topocentric zenith angle]]</f>
        <v>-52.788357999999988</v>
      </c>
      <c r="I87">
        <f>-1*Table14[[#This Row],[Top. azimuth angle (westward from S)]]</f>
        <v>-87.776993000000004</v>
      </c>
      <c r="J87">
        <f>Table1[[#This Row],[Time (H:MM:SS)]]*(24)*(100/24)</f>
        <v>88.541666666666671</v>
      </c>
    </row>
    <row r="88" spans="1:10">
      <c r="A88" s="4">
        <v>43836</v>
      </c>
      <c r="B88" s="5">
        <v>0.89583333333333337</v>
      </c>
      <c r="C88">
        <v>146.03047900000001</v>
      </c>
      <c r="D88">
        <v>85.643421000000004</v>
      </c>
      <c r="E88">
        <v>6.8471460000000004</v>
      </c>
      <c r="F88">
        <v>11.965464000000001</v>
      </c>
      <c r="G88">
        <v>17.081220999999999</v>
      </c>
      <c r="H88">
        <f>90-Table14[[#This Row],[Topocentric zenith angle]]</f>
        <v>-56.030479000000014</v>
      </c>
      <c r="I88">
        <f>-1*Table14[[#This Row],[Top. azimuth angle (westward from S)]]</f>
        <v>-85.643421000000004</v>
      </c>
      <c r="J88">
        <f>Table1[[#This Row],[Time (H:MM:SS)]]*(24)*(100/24)</f>
        <v>89.583333333333343</v>
      </c>
    </row>
    <row r="89" spans="1:10">
      <c r="A89" s="4">
        <v>43836</v>
      </c>
      <c r="B89" s="5">
        <v>0.90625</v>
      </c>
      <c r="C89">
        <v>149.26281299999999</v>
      </c>
      <c r="D89">
        <v>83.275440000000003</v>
      </c>
      <c r="E89">
        <v>6.8471460000000004</v>
      </c>
      <c r="F89">
        <v>11.965464000000001</v>
      </c>
      <c r="G89">
        <v>17.081220999999999</v>
      </c>
      <c r="H89">
        <f>90-Table14[[#This Row],[Topocentric zenith angle]]</f>
        <v>-59.262812999999994</v>
      </c>
      <c r="I89">
        <f>-1*Table14[[#This Row],[Top. azimuth angle (westward from S)]]</f>
        <v>-83.275440000000003</v>
      </c>
      <c r="J89">
        <f>Table1[[#This Row],[Time (H:MM:SS)]]*(24)*(100/24)</f>
        <v>90.625</v>
      </c>
    </row>
    <row r="90" spans="1:10">
      <c r="A90" s="4">
        <v>43836</v>
      </c>
      <c r="B90" s="5">
        <v>0.91666666666666663</v>
      </c>
      <c r="C90">
        <v>152.47823600000001</v>
      </c>
      <c r="D90">
        <v>80.584512000000004</v>
      </c>
      <c r="E90">
        <v>6.8471460000000004</v>
      </c>
      <c r="F90">
        <v>11.965464000000001</v>
      </c>
      <c r="G90">
        <v>17.081220999999999</v>
      </c>
      <c r="H90">
        <f>90-Table14[[#This Row],[Topocentric zenith angle]]</f>
        <v>-62.47823600000001</v>
      </c>
      <c r="I90">
        <f>-1*Table14[[#This Row],[Top. azimuth angle (westward from S)]]</f>
        <v>-80.584512000000004</v>
      </c>
      <c r="J90">
        <f>Table1[[#This Row],[Time (H:MM:SS)]]*(24)*(100/24)</f>
        <v>91.666666666666671</v>
      </c>
    </row>
    <row r="91" spans="1:10">
      <c r="A91" s="4">
        <v>43836</v>
      </c>
      <c r="B91" s="5">
        <v>0.92708333333333337</v>
      </c>
      <c r="C91">
        <v>155.66643099999999</v>
      </c>
      <c r="D91">
        <v>77.438640000000007</v>
      </c>
      <c r="E91">
        <v>6.8471460000000004</v>
      </c>
      <c r="F91">
        <v>11.965464000000001</v>
      </c>
      <c r="G91">
        <v>17.081220999999999</v>
      </c>
      <c r="H91">
        <f>90-Table14[[#This Row],[Topocentric zenith angle]]</f>
        <v>-65.666430999999989</v>
      </c>
      <c r="I91">
        <f>-1*Table14[[#This Row],[Top. azimuth angle (westward from S)]]</f>
        <v>-77.438640000000007</v>
      </c>
      <c r="J91">
        <f>Table1[[#This Row],[Time (H:MM:SS)]]*(24)*(100/24)</f>
        <v>92.708333333333343</v>
      </c>
    </row>
    <row r="92" spans="1:10">
      <c r="A92" s="4">
        <v>43836</v>
      </c>
      <c r="B92" s="5">
        <v>0.9375</v>
      </c>
      <c r="C92">
        <v>158.811545</v>
      </c>
      <c r="D92">
        <v>73.632864999999995</v>
      </c>
      <c r="E92">
        <v>6.8471460000000004</v>
      </c>
      <c r="F92">
        <v>11.965464000000001</v>
      </c>
      <c r="G92">
        <v>17.081220999999999</v>
      </c>
      <c r="H92">
        <f>90-Table14[[#This Row],[Topocentric zenith angle]]</f>
        <v>-68.811544999999995</v>
      </c>
      <c r="I92">
        <f>-1*Table14[[#This Row],[Top. azimuth angle (westward from S)]]</f>
        <v>-73.632864999999995</v>
      </c>
      <c r="J92">
        <f>Table1[[#This Row],[Time (H:MM:SS)]]*(24)*(100/24)</f>
        <v>93.75</v>
      </c>
    </row>
    <row r="93" spans="1:10">
      <c r="A93" s="4">
        <v>43836</v>
      </c>
      <c r="B93" s="5">
        <v>0.94791666666666663</v>
      </c>
      <c r="C93">
        <v>161.88760300000001</v>
      </c>
      <c r="D93">
        <v>68.834639999999993</v>
      </c>
      <c r="E93">
        <v>6.8471460000000004</v>
      </c>
      <c r="F93">
        <v>11.965464000000001</v>
      </c>
      <c r="G93">
        <v>17.081220999999999</v>
      </c>
      <c r="H93">
        <f>90-Table14[[#This Row],[Topocentric zenith angle]]</f>
        <v>-71.887603000000013</v>
      </c>
      <c r="I93">
        <f>-1*Table14[[#This Row],[Top. azimuth angle (westward from S)]]</f>
        <v>-68.834639999999993</v>
      </c>
      <c r="J93">
        <f>Table1[[#This Row],[Time (H:MM:SS)]]*(24)*(100/24)</f>
        <v>94.791666666666671</v>
      </c>
    </row>
    <row r="94" spans="1:10">
      <c r="A94" s="4">
        <v>43836</v>
      </c>
      <c r="B94" s="5">
        <v>0.95833333333333337</v>
      </c>
      <c r="C94">
        <v>164.84899799999999</v>
      </c>
      <c r="D94">
        <v>62.480604999999997</v>
      </c>
      <c r="E94">
        <v>6.8471460000000004</v>
      </c>
      <c r="F94">
        <v>11.965464000000001</v>
      </c>
      <c r="G94">
        <v>17.081220999999999</v>
      </c>
      <c r="H94">
        <f>90-Table14[[#This Row],[Topocentric zenith angle]]</f>
        <v>-74.848997999999995</v>
      </c>
      <c r="I94">
        <f>-1*Table14[[#This Row],[Top. azimuth angle (westward from S)]]</f>
        <v>-62.480604999999997</v>
      </c>
      <c r="J94">
        <f>Table1[[#This Row],[Time (H:MM:SS)]]*(24)*(100/24)</f>
        <v>95.833333333333343</v>
      </c>
    </row>
    <row r="95" spans="1:10">
      <c r="A95" s="4">
        <v>43836</v>
      </c>
      <c r="B95" s="5">
        <v>0.96875</v>
      </c>
      <c r="C95">
        <v>167.60982000000001</v>
      </c>
      <c r="D95">
        <v>53.589711000000001</v>
      </c>
      <c r="E95">
        <v>6.8471460000000004</v>
      </c>
      <c r="F95">
        <v>11.965464000000001</v>
      </c>
      <c r="G95">
        <v>17.081220999999999</v>
      </c>
      <c r="H95">
        <f>90-Table14[[#This Row],[Topocentric zenith angle]]</f>
        <v>-77.609820000000013</v>
      </c>
      <c r="I95">
        <f>-1*Table14[[#This Row],[Top. azimuth angle (westward from S)]]</f>
        <v>-53.589711000000001</v>
      </c>
      <c r="J95">
        <f>Table1[[#This Row],[Time (H:MM:SS)]]*(24)*(100/24)</f>
        <v>96.875</v>
      </c>
    </row>
    <row r="96" spans="1:10">
      <c r="A96" s="4">
        <v>43836</v>
      </c>
      <c r="B96" s="5">
        <v>0.97916666666666663</v>
      </c>
      <c r="C96">
        <v>169.99930000000001</v>
      </c>
      <c r="D96">
        <v>40.521701</v>
      </c>
      <c r="E96">
        <v>6.8471460000000004</v>
      </c>
      <c r="F96">
        <v>11.965464000000001</v>
      </c>
      <c r="G96">
        <v>17.081220999999999</v>
      </c>
      <c r="H96">
        <f>90-Table14[[#This Row],[Topocentric zenith angle]]</f>
        <v>-79.999300000000005</v>
      </c>
      <c r="I96">
        <f>-1*Table14[[#This Row],[Top. azimuth angle (westward from S)]]</f>
        <v>-40.521701</v>
      </c>
      <c r="J96">
        <f>Table1[[#This Row],[Time (H:MM:SS)]]*(24)*(100/24)</f>
        <v>97.916666666666671</v>
      </c>
    </row>
    <row r="97" spans="1:10">
      <c r="A97" s="4">
        <v>43836</v>
      </c>
      <c r="B97" s="5">
        <v>0.98958333333333337</v>
      </c>
      <c r="C97">
        <v>171.68798699999999</v>
      </c>
      <c r="D97">
        <v>21.295856000000001</v>
      </c>
      <c r="E97">
        <v>6.8471460000000004</v>
      </c>
      <c r="F97">
        <v>11.965464000000001</v>
      </c>
      <c r="G97">
        <v>17.081220999999999</v>
      </c>
      <c r="H97">
        <f>90-Table14[[#This Row],[Topocentric zenith angle]]</f>
        <v>-81.687986999999993</v>
      </c>
      <c r="I97">
        <f>-1*Table14[[#This Row],[Top. azimuth angle (westward from S)]]</f>
        <v>-21.295856000000001</v>
      </c>
      <c r="J97">
        <f>Table1[[#This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A786-A00F-4BC8-9432-69E5E1CAFFFD}">
  <dimension ref="A1:J97"/>
  <sheetViews>
    <sheetView topLeftCell="D25" workbookViewId="0">
      <selection activeCell="I51" sqref="I51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43842</v>
      </c>
      <c r="B2" s="5">
        <v>0</v>
      </c>
      <c r="C2">
        <v>128.09983800000001</v>
      </c>
      <c r="D2">
        <v>356.75386200000003</v>
      </c>
      <c r="E2">
        <v>4.9019589999999997</v>
      </c>
      <c r="F2">
        <v>11.819642999999999</v>
      </c>
      <c r="G2">
        <v>18.741340999999998</v>
      </c>
      <c r="H2">
        <f>90-Table15[[#This Row],[Topocentric zenith angle]]</f>
        <v>-38.099838000000005</v>
      </c>
      <c r="I2">
        <f>360-Table15[[#This Row],[Top. azimuth angle (westward from S)]]</f>
        <v>3.2461379999999735</v>
      </c>
      <c r="J2">
        <f>Table15[[#This Row],[Time (H:MM:SS)]]*(24)*(100/24)</f>
        <v>0</v>
      </c>
    </row>
    <row r="3" spans="1:10">
      <c r="A3" s="4">
        <v>43842</v>
      </c>
      <c r="B3" s="5">
        <v>1.0416666666666666E-2</v>
      </c>
      <c r="C3">
        <v>127.790081</v>
      </c>
      <c r="D3">
        <v>352.35823299999998</v>
      </c>
      <c r="E3">
        <v>4.9019589999999997</v>
      </c>
      <c r="F3">
        <v>11.819642999999999</v>
      </c>
      <c r="G3">
        <v>18.741340999999998</v>
      </c>
      <c r="H3">
        <f>90-Table15[[#This Row],[Topocentric zenith angle]]</f>
        <v>-37.790081000000001</v>
      </c>
      <c r="I3">
        <f>360-Table15[[#This Row],[Top. azimuth angle (westward from S)]]</f>
        <v>7.6417670000000157</v>
      </c>
      <c r="J3">
        <f>Table15[[#This Row],[Time (H:MM:SS)]]*(24)*(100/24)</f>
        <v>1.0416666666666667</v>
      </c>
    </row>
    <row r="4" spans="1:10">
      <c r="A4" s="4">
        <v>43842</v>
      </c>
      <c r="B4" s="5">
        <v>2.0833333333333332E-2</v>
      </c>
      <c r="C4">
        <v>127.235226</v>
      </c>
      <c r="D4">
        <v>348.02694000000002</v>
      </c>
      <c r="E4">
        <v>4.9019589999999997</v>
      </c>
      <c r="F4">
        <v>11.819642999999999</v>
      </c>
      <c r="G4">
        <v>18.741340999999998</v>
      </c>
      <c r="H4">
        <f>90-Table15[[#This Row],[Topocentric zenith angle]]</f>
        <v>-37.235225999999997</v>
      </c>
      <c r="I4">
        <f>360-Table15[[#This Row],[Top. azimuth angle (westward from S)]]</f>
        <v>11.973059999999975</v>
      </c>
      <c r="J4">
        <f>Table15[[#This Row],[Time (H:MM:SS)]]*(24)*(100/24)</f>
        <v>2.0833333333333335</v>
      </c>
    </row>
    <row r="5" spans="1:10">
      <c r="A5" s="4">
        <v>43842</v>
      </c>
      <c r="B5" s="5">
        <v>3.125E-2</v>
      </c>
      <c r="C5">
        <v>126.442937</v>
      </c>
      <c r="D5">
        <v>343.79269799999997</v>
      </c>
      <c r="E5">
        <v>4.9019589999999997</v>
      </c>
      <c r="F5">
        <v>11.819642999999999</v>
      </c>
      <c r="G5">
        <v>18.741340999999998</v>
      </c>
      <c r="H5">
        <f>90-Table15[[#This Row],[Topocentric zenith angle]]</f>
        <v>-36.442937000000001</v>
      </c>
      <c r="I5">
        <f>360-Table15[[#This Row],[Top. azimuth angle (westward from S)]]</f>
        <v>16.207302000000027</v>
      </c>
      <c r="J5">
        <f>Table15[[#This Row],[Time (H:MM:SS)]]*(24)*(100/24)</f>
        <v>3.125</v>
      </c>
    </row>
    <row r="6" spans="1:10">
      <c r="A6" s="4">
        <v>43842</v>
      </c>
      <c r="B6" s="5">
        <v>4.1666666666666664E-2</v>
      </c>
      <c r="C6">
        <v>125.423624</v>
      </c>
      <c r="D6">
        <v>339.68317200000001</v>
      </c>
      <c r="E6">
        <v>4.9019589999999997</v>
      </c>
      <c r="F6">
        <v>11.819642999999999</v>
      </c>
      <c r="G6">
        <v>18.741340999999998</v>
      </c>
      <c r="H6">
        <f>90-Table15[[#This Row],[Topocentric zenith angle]]</f>
        <v>-35.423624000000004</v>
      </c>
      <c r="I6">
        <f>360-Table15[[#This Row],[Top. azimuth angle (westward from S)]]</f>
        <v>20.316827999999987</v>
      </c>
      <c r="J6">
        <f>Table15[[#This Row],[Time (H:MM:SS)]]*(24)*(100/24)</f>
        <v>4.166666666666667</v>
      </c>
    </row>
    <row r="7" spans="1:10">
      <c r="A7" s="4">
        <v>43842</v>
      </c>
      <c r="B7" s="5">
        <v>5.2083333333333336E-2</v>
      </c>
      <c r="C7">
        <v>124.189812</v>
      </c>
      <c r="D7">
        <v>335.72009200000002</v>
      </c>
      <c r="E7">
        <v>4.9019589999999997</v>
      </c>
      <c r="F7">
        <v>11.819642999999999</v>
      </c>
      <c r="G7">
        <v>18.741340999999998</v>
      </c>
      <c r="H7">
        <f>90-Table15[[#This Row],[Topocentric zenith angle]]</f>
        <v>-34.189812000000003</v>
      </c>
      <c r="I7">
        <f>360-Table15[[#This Row],[Top. azimuth angle (westward from S)]]</f>
        <v>24.279907999999978</v>
      </c>
      <c r="J7">
        <f>Table15[[#This Row],[Time (H:MM:SS)]]*(24)*(100/24)</f>
        <v>5.2083333333333339</v>
      </c>
    </row>
    <row r="8" spans="1:10">
      <c r="A8" s="4">
        <v>43842</v>
      </c>
      <c r="B8" s="5">
        <v>6.25E-2</v>
      </c>
      <c r="C8">
        <v>122.755475</v>
      </c>
      <c r="D8">
        <v>331.91898300000003</v>
      </c>
      <c r="E8">
        <v>4.9019589999999997</v>
      </c>
      <c r="F8">
        <v>11.819642999999999</v>
      </c>
      <c r="G8">
        <v>18.741340999999998</v>
      </c>
      <c r="H8">
        <f>90-Table15[[#This Row],[Topocentric zenith angle]]</f>
        <v>-32.755475000000004</v>
      </c>
      <c r="I8">
        <f>360-Table15[[#This Row],[Top. azimuth angle (westward from S)]]</f>
        <v>28.081016999999974</v>
      </c>
      <c r="J8">
        <f>Table15[[#This Row],[Time (H:MM:SS)]]*(24)*(100/24)</f>
        <v>6.25</v>
      </c>
    </row>
    <row r="9" spans="1:10">
      <c r="A9" s="4">
        <v>43842</v>
      </c>
      <c r="B9" s="5">
        <v>7.2916666666666671E-2</v>
      </c>
      <c r="C9">
        <v>121.13539400000001</v>
      </c>
      <c r="D9">
        <v>328.289421</v>
      </c>
      <c r="E9">
        <v>4.9019589999999997</v>
      </c>
      <c r="F9">
        <v>11.819642999999999</v>
      </c>
      <c r="G9">
        <v>18.741340999999998</v>
      </c>
      <c r="H9">
        <f>90-Table15[[#This Row],[Topocentric zenith angle]]</f>
        <v>-31.135394000000005</v>
      </c>
      <c r="I9">
        <f>360-Table15[[#This Row],[Top. azimuth angle (westward from S)]]</f>
        <v>31.710578999999996</v>
      </c>
      <c r="J9">
        <f>Table15[[#This Row],[Time (H:MM:SS)]]*(24)*(100/24)</f>
        <v>7.291666666666667</v>
      </c>
    </row>
    <row r="10" spans="1:10">
      <c r="A10" s="4">
        <v>43842</v>
      </c>
      <c r="B10" s="5">
        <v>8.3333333333333329E-2</v>
      </c>
      <c r="C10">
        <v>119.344594</v>
      </c>
      <c r="D10">
        <v>324.83566300000001</v>
      </c>
      <c r="E10">
        <v>4.9019589999999997</v>
      </c>
      <c r="F10">
        <v>11.819642999999999</v>
      </c>
      <c r="G10">
        <v>18.741340999999998</v>
      </c>
      <c r="H10">
        <f>90-Table15[[#This Row],[Topocentric zenith angle]]</f>
        <v>-29.344594000000001</v>
      </c>
      <c r="I10">
        <f>360-Table15[[#This Row],[Top. azimuth angle (westward from S)]]</f>
        <v>35.164336999999989</v>
      </c>
      <c r="J10">
        <f>Table15[[#This Row],[Time (H:MM:SS)]]*(24)*(100/24)</f>
        <v>8.3333333333333339</v>
      </c>
    </row>
    <row r="11" spans="1:10">
      <c r="A11" s="4">
        <v>43842</v>
      </c>
      <c r="B11" s="5">
        <v>9.375E-2</v>
      </c>
      <c r="C11">
        <v>117.397881</v>
      </c>
      <c r="D11">
        <v>321.55749600000001</v>
      </c>
      <c r="E11">
        <v>4.9019589999999997</v>
      </c>
      <c r="F11">
        <v>11.819642999999999</v>
      </c>
      <c r="G11">
        <v>18.741340999999998</v>
      </c>
      <c r="H11">
        <f>90-Table15[[#This Row],[Topocentric zenith angle]]</f>
        <v>-27.397880999999998</v>
      </c>
      <c r="I11">
        <f>360-Table15[[#This Row],[Top. azimuth angle (westward from S)]]</f>
        <v>38.442503999999985</v>
      </c>
      <c r="J11">
        <f>Table15[[#This Row],[Time (H:MM:SS)]]*(24)*(100/24)</f>
        <v>9.375</v>
      </c>
    </row>
    <row r="12" spans="1:10">
      <c r="A12" s="4">
        <v>43842</v>
      </c>
      <c r="B12" s="5">
        <v>0.10416666666666667</v>
      </c>
      <c r="C12">
        <v>115.309505</v>
      </c>
      <c r="D12">
        <v>318.45116200000001</v>
      </c>
      <c r="E12">
        <v>4.9019589999999997</v>
      </c>
      <c r="F12">
        <v>11.819642999999999</v>
      </c>
      <c r="G12">
        <v>18.741340999999998</v>
      </c>
      <c r="H12">
        <f>90-Table15[[#This Row],[Topocentric zenith angle]]</f>
        <v>-25.309505000000001</v>
      </c>
      <c r="I12">
        <f>360-Table15[[#This Row],[Top. azimuth angle (westward from S)]]</f>
        <v>41.548837999999989</v>
      </c>
      <c r="J12">
        <f>Table15[[#This Row],[Time (H:MM:SS)]]*(24)*(100/24)</f>
        <v>10.416666666666668</v>
      </c>
    </row>
    <row r="13" spans="1:10">
      <c r="A13" s="4">
        <v>43842</v>
      </c>
      <c r="B13" s="5">
        <v>0.11458333333333333</v>
      </c>
      <c r="C13">
        <v>113.092922</v>
      </c>
      <c r="D13">
        <v>315.51024100000001</v>
      </c>
      <c r="E13">
        <v>4.9019589999999997</v>
      </c>
      <c r="F13">
        <v>11.819642999999999</v>
      </c>
      <c r="G13">
        <v>18.741340999999998</v>
      </c>
      <c r="H13">
        <f>90-Table15[[#This Row],[Topocentric zenith angle]]</f>
        <v>-23.092922000000002</v>
      </c>
      <c r="I13">
        <f>360-Table15[[#This Row],[Top. azimuth angle (westward from S)]]</f>
        <v>44.489758999999992</v>
      </c>
      <c r="J13">
        <f>Table15[[#This Row],[Time (H:MM:SS)]]*(24)*(100/24)</f>
        <v>11.458333333333334</v>
      </c>
    </row>
    <row r="14" spans="1:10">
      <c r="A14" s="4">
        <v>43842</v>
      </c>
      <c r="B14" s="5">
        <v>0.125</v>
      </c>
      <c r="C14">
        <v>110.76065</v>
      </c>
      <c r="D14">
        <v>312.72644700000001</v>
      </c>
      <c r="E14">
        <v>4.9019589999999997</v>
      </c>
      <c r="F14">
        <v>11.819642999999999</v>
      </c>
      <c r="G14">
        <v>18.741340999999998</v>
      </c>
      <c r="H14">
        <f>90-Table15[[#This Row],[Topocentric zenith angle]]</f>
        <v>-20.760649999999998</v>
      </c>
      <c r="I14">
        <f>360-Table15[[#This Row],[Top. azimuth angle (westward from S)]]</f>
        <v>47.273552999999993</v>
      </c>
      <c r="J14">
        <f>Table15[[#This Row],[Time (H:MM:SS)]]*(24)*(100/24)</f>
        <v>12.5</v>
      </c>
    </row>
    <row r="15" spans="1:10">
      <c r="A15" s="4">
        <v>43842</v>
      </c>
      <c r="B15" s="5">
        <v>0.13541666666666666</v>
      </c>
      <c r="C15">
        <v>108.324207</v>
      </c>
      <c r="D15">
        <v>310.09028999999998</v>
      </c>
      <c r="E15">
        <v>4.9019589999999997</v>
      </c>
      <c r="F15">
        <v>11.819642999999999</v>
      </c>
      <c r="G15">
        <v>18.741340999999998</v>
      </c>
      <c r="H15">
        <f>90-Table15[[#This Row],[Topocentric zenith angle]]</f>
        <v>-18.324207000000001</v>
      </c>
      <c r="I15">
        <f>360-Table15[[#This Row],[Top. azimuth angle (westward from S)]]</f>
        <v>49.909710000000018</v>
      </c>
      <c r="J15">
        <f>Table15[[#This Row],[Time (H:MM:SS)]]*(24)*(100/24)</f>
        <v>13.541666666666668</v>
      </c>
    </row>
    <row r="16" spans="1:10">
      <c r="A16" s="4">
        <v>43842</v>
      </c>
      <c r="B16" s="5">
        <v>0.14583333333333334</v>
      </c>
      <c r="C16">
        <v>105.794093</v>
      </c>
      <c r="D16">
        <v>307.59159699999998</v>
      </c>
      <c r="E16">
        <v>4.9019589999999997</v>
      </c>
      <c r="F16">
        <v>11.819642999999999</v>
      </c>
      <c r="G16">
        <v>18.741340999999998</v>
      </c>
      <c r="H16">
        <f>90-Table15[[#This Row],[Topocentric zenith angle]]</f>
        <v>-15.794093000000004</v>
      </c>
      <c r="I16">
        <f>360-Table15[[#This Row],[Top. azimuth angle (westward from S)]]</f>
        <v>52.408403000000021</v>
      </c>
      <c r="J16">
        <f>Table15[[#This Row],[Time (H:MM:SS)]]*(24)*(100/24)</f>
        <v>14.583333333333334</v>
      </c>
    </row>
    <row r="17" spans="1:10">
      <c r="A17" s="4">
        <v>43842</v>
      </c>
      <c r="B17" s="5">
        <v>0.15625</v>
      </c>
      <c r="C17">
        <v>103.17982000000001</v>
      </c>
      <c r="D17">
        <v>305.21991700000001</v>
      </c>
      <c r="E17">
        <v>4.9019589999999997</v>
      </c>
      <c r="F17">
        <v>11.819642999999999</v>
      </c>
      <c r="G17">
        <v>18.741340999999998</v>
      </c>
      <c r="H17">
        <f>90-Table15[[#This Row],[Topocentric zenith angle]]</f>
        <v>-13.179820000000007</v>
      </c>
      <c r="I17">
        <f>360-Table15[[#This Row],[Top. azimuth angle (westward from S)]]</f>
        <v>54.780082999999991</v>
      </c>
      <c r="J17">
        <f>Table15[[#This Row],[Time (H:MM:SS)]]*(24)*(100/24)</f>
        <v>15.625000000000002</v>
      </c>
    </row>
    <row r="18" spans="1:10">
      <c r="A18" s="4">
        <v>43842</v>
      </c>
      <c r="B18" s="5">
        <v>0.16666666666666666</v>
      </c>
      <c r="C18">
        <v>100.489966</v>
      </c>
      <c r="D18">
        <v>302.96480100000002</v>
      </c>
      <c r="E18">
        <v>4.9019589999999997</v>
      </c>
      <c r="F18">
        <v>11.819642999999999</v>
      </c>
      <c r="G18">
        <v>18.741340999999998</v>
      </c>
      <c r="H18">
        <f>90-Table15[[#This Row],[Topocentric zenith angle]]</f>
        <v>-10.489965999999995</v>
      </c>
      <c r="I18">
        <f>360-Table15[[#This Row],[Top. azimuth angle (westward from S)]]</f>
        <v>57.035198999999977</v>
      </c>
      <c r="J18">
        <f>Table15[[#This Row],[Time (H:MM:SS)]]*(24)*(100/24)</f>
        <v>16.666666666666668</v>
      </c>
    </row>
    <row r="19" spans="1:10">
      <c r="A19" s="4">
        <v>43842</v>
      </c>
      <c r="B19" s="5">
        <v>0.17708333333333334</v>
      </c>
      <c r="C19">
        <v>97.732236999999998</v>
      </c>
      <c r="D19">
        <v>300.81599799999998</v>
      </c>
      <c r="E19">
        <v>4.9019589999999997</v>
      </c>
      <c r="F19">
        <v>11.819642999999999</v>
      </c>
      <c r="G19">
        <v>18.741340999999998</v>
      </c>
      <c r="H19">
        <f>90-Table15[[#This Row],[Topocentric zenith angle]]</f>
        <v>-7.7322369999999978</v>
      </c>
      <c r="I19">
        <f>360-Table15[[#This Row],[Top. azimuth angle (westward from S)]]</f>
        <v>59.184002000000021</v>
      </c>
      <c r="J19">
        <f>Table15[[#This Row],[Time (H:MM:SS)]]*(24)*(100/24)</f>
        <v>17.708333333333336</v>
      </c>
    </row>
    <row r="20" spans="1:10">
      <c r="A20" s="4">
        <v>43842</v>
      </c>
      <c r="B20" s="5">
        <v>0.1875</v>
      </c>
      <c r="C20">
        <v>94.913549000000003</v>
      </c>
      <c r="D20">
        <v>298.763575</v>
      </c>
      <c r="E20">
        <v>4.9019589999999997</v>
      </c>
      <c r="F20">
        <v>11.819642999999999</v>
      </c>
      <c r="G20">
        <v>18.741340999999998</v>
      </c>
      <c r="H20">
        <f>90-Table15[[#This Row],[Topocentric zenith angle]]</f>
        <v>-4.9135490000000033</v>
      </c>
      <c r="I20">
        <f>360-Table15[[#This Row],[Top. azimuth angle (westward from S)]]</f>
        <v>61.236424999999997</v>
      </c>
      <c r="J20">
        <f>Table15[[#This Row],[Time (H:MM:SS)]]*(24)*(100/24)</f>
        <v>18.75</v>
      </c>
    </row>
    <row r="21" spans="1:10">
      <c r="A21" s="4">
        <v>43842</v>
      </c>
      <c r="B21" s="5">
        <v>0.19791666666666666</v>
      </c>
      <c r="C21">
        <v>92.040099999999995</v>
      </c>
      <c r="D21">
        <v>296.797979</v>
      </c>
      <c r="E21">
        <v>4.9019589999999997</v>
      </c>
      <c r="F21">
        <v>11.819642999999999</v>
      </c>
      <c r="G21">
        <v>18.741340999999998</v>
      </c>
      <c r="H21">
        <f>90-Table15[[#This Row],[Topocentric zenith angle]]</f>
        <v>-2.0400999999999954</v>
      </c>
      <c r="I21">
        <f>360-Table15[[#This Row],[Top. azimuth angle (westward from S)]]</f>
        <v>63.202021000000002</v>
      </c>
      <c r="J21">
        <f>Table15[[#This Row],[Time (H:MM:SS)]]*(24)*(100/24)</f>
        <v>19.791666666666668</v>
      </c>
    </row>
    <row r="22" spans="1:10">
      <c r="A22" s="4">
        <v>43842</v>
      </c>
      <c r="B22" s="5">
        <v>0.20833333333333334</v>
      </c>
      <c r="C22">
        <v>89.117445000000004</v>
      </c>
      <c r="D22">
        <v>294.910054</v>
      </c>
      <c r="E22">
        <v>4.9019589999999997</v>
      </c>
      <c r="F22">
        <v>11.819642999999999</v>
      </c>
      <c r="G22">
        <v>18.741340999999998</v>
      </c>
      <c r="H22">
        <f>90-Table15[[#This Row],[Topocentric zenith angle]]</f>
        <v>0.88255499999999643</v>
      </c>
      <c r="I22">
        <f>360-Table15[[#This Row],[Top. azimuth angle (westward from S)]]</f>
        <v>65.089945999999998</v>
      </c>
      <c r="J22">
        <f>Table15[[#This Row],[Time (H:MM:SS)]]*(24)*(100/24)</f>
        <v>20.833333333333336</v>
      </c>
    </row>
    <row r="23" spans="1:10">
      <c r="A23" s="4">
        <v>43842</v>
      </c>
      <c r="B23" s="5">
        <v>0.21875</v>
      </c>
      <c r="C23">
        <v>86.150570000000002</v>
      </c>
      <c r="D23">
        <v>293.09102899999999</v>
      </c>
      <c r="E23">
        <v>4.9019589999999997</v>
      </c>
      <c r="F23">
        <v>11.819642999999999</v>
      </c>
      <c r="G23">
        <v>18.741340999999998</v>
      </c>
      <c r="H23">
        <f>90-Table15[[#This Row],[Topocentric zenith angle]]</f>
        <v>3.8494299999999981</v>
      </c>
      <c r="I23">
        <f>360-Table15[[#This Row],[Top. azimuth angle (westward from S)]]</f>
        <v>66.908971000000008</v>
      </c>
      <c r="J23">
        <f>Table15[[#This Row],[Time (H:MM:SS)]]*(24)*(100/24)</f>
        <v>21.875</v>
      </c>
    </row>
    <row r="24" spans="1:10">
      <c r="A24" s="4">
        <v>43842</v>
      </c>
      <c r="B24" s="5">
        <v>0.22916666666666666</v>
      </c>
      <c r="C24">
        <v>83.143958999999995</v>
      </c>
      <c r="D24">
        <v>291.33247</v>
      </c>
      <c r="E24">
        <v>4.9019589999999997</v>
      </c>
      <c r="F24">
        <v>11.819642999999999</v>
      </c>
      <c r="G24">
        <v>18.741340999999998</v>
      </c>
      <c r="H24">
        <f>90-Table15[[#This Row],[Topocentric zenith angle]]</f>
        <v>6.8560410000000047</v>
      </c>
      <c r="I24">
        <f>360-Table15[[#This Row],[Top. azimuth angle (westward from S)]]</f>
        <v>68.667529999999999</v>
      </c>
      <c r="J24">
        <f>Table15[[#This Row],[Time (H:MM:SS)]]*(24)*(100/24)</f>
        <v>22.916666666666668</v>
      </c>
    </row>
    <row r="25" spans="1:10">
      <c r="A25" s="4">
        <v>43842</v>
      </c>
      <c r="B25" s="5">
        <v>0.23958333333333334</v>
      </c>
      <c r="C25">
        <v>80.101653999999996</v>
      </c>
      <c r="D25">
        <v>289.62622399999998</v>
      </c>
      <c r="E25">
        <v>4.9019589999999997</v>
      </c>
      <c r="F25">
        <v>11.819642999999999</v>
      </c>
      <c r="G25">
        <v>18.741340999999998</v>
      </c>
      <c r="H25">
        <f>90-Table15[[#This Row],[Topocentric zenith angle]]</f>
        <v>9.8983460000000036</v>
      </c>
      <c r="I25">
        <f>360-Table15[[#This Row],[Top. azimuth angle (westward from S)]]</f>
        <v>70.373776000000021</v>
      </c>
      <c r="J25">
        <f>Table15[[#This Row],[Time (H:MM:SS)]]*(24)*(100/24)</f>
        <v>23.958333333333336</v>
      </c>
    </row>
    <row r="26" spans="1:10">
      <c r="A26" s="4">
        <v>43842</v>
      </c>
      <c r="B26" s="5">
        <v>0.25</v>
      </c>
      <c r="C26">
        <v>77.027313000000007</v>
      </c>
      <c r="D26">
        <v>287.96433200000001</v>
      </c>
      <c r="E26">
        <v>4.9019589999999997</v>
      </c>
      <c r="F26">
        <v>11.819642999999999</v>
      </c>
      <c r="G26">
        <v>18.741340999999998</v>
      </c>
      <c r="H26">
        <f>90-Table15[[#This Row],[Topocentric zenith angle]]</f>
        <v>12.972686999999993</v>
      </c>
      <c r="I26">
        <f>360-Table15[[#This Row],[Top. azimuth angle (westward from S)]]</f>
        <v>72.035667999999987</v>
      </c>
      <c r="J26">
        <f>Table15[[#This Row],[Time (H:MM:SS)]]*(24)*(100/24)</f>
        <v>25</v>
      </c>
    </row>
    <row r="27" spans="1:10">
      <c r="A27" s="4">
        <v>43842</v>
      </c>
      <c r="B27" s="5">
        <v>0.26041666666666669</v>
      </c>
      <c r="C27">
        <v>73.924263999999994</v>
      </c>
      <c r="D27">
        <v>286.33892700000001</v>
      </c>
      <c r="E27">
        <v>4.9019589999999997</v>
      </c>
      <c r="F27">
        <v>11.819642999999999</v>
      </c>
      <c r="G27">
        <v>18.741340999999998</v>
      </c>
      <c r="H27">
        <f>90-Table15[[#This Row],[Topocentric zenith angle]]</f>
        <v>16.075736000000006</v>
      </c>
      <c r="I27">
        <f>360-Table15[[#This Row],[Top. azimuth angle (westward from S)]]</f>
        <v>73.661072999999988</v>
      </c>
      <c r="J27">
        <f>Table15[[#This Row],[Time (H:MM:SS)]]*(24)*(100/24)</f>
        <v>26.041666666666668</v>
      </c>
    </row>
    <row r="28" spans="1:10">
      <c r="A28" s="4">
        <v>43842</v>
      </c>
      <c r="B28" s="5">
        <v>0.27083333333333331</v>
      </c>
      <c r="C28">
        <v>70.795548999999994</v>
      </c>
      <c r="D28">
        <v>284.742118</v>
      </c>
      <c r="E28">
        <v>4.9019589999999997</v>
      </c>
      <c r="F28">
        <v>11.819642999999999</v>
      </c>
      <c r="G28">
        <v>18.741340999999998</v>
      </c>
      <c r="H28">
        <f>90-Table15[[#This Row],[Topocentric zenith angle]]</f>
        <v>19.204451000000006</v>
      </c>
      <c r="I28">
        <f>360-Table15[[#This Row],[Top. azimuth angle (westward from S)]]</f>
        <v>75.257881999999995</v>
      </c>
      <c r="J28">
        <f>Table15[[#This Row],[Time (H:MM:SS)]]*(24)*(100/24)</f>
        <v>27.083333333333336</v>
      </c>
    </row>
    <row r="29" spans="1:10">
      <c r="A29" s="4">
        <v>43842</v>
      </c>
      <c r="B29" s="5">
        <v>0.28125</v>
      </c>
      <c r="C29">
        <v>67.643974999999998</v>
      </c>
      <c r="D29">
        <v>283.16583900000001</v>
      </c>
      <c r="E29">
        <v>4.9019589999999997</v>
      </c>
      <c r="F29">
        <v>11.819642999999999</v>
      </c>
      <c r="G29">
        <v>18.741340999999998</v>
      </c>
      <c r="H29">
        <f>90-Table15[[#This Row],[Topocentric zenith angle]]</f>
        <v>22.356025000000002</v>
      </c>
      <c r="I29">
        <f>360-Table15[[#This Row],[Top. azimuth angle (westward from S)]]</f>
        <v>76.834160999999995</v>
      </c>
      <c r="J29">
        <f>Table15[[#This Row],[Time (H:MM:SS)]]*(24)*(100/24)</f>
        <v>28.125000000000004</v>
      </c>
    </row>
    <row r="30" spans="1:10">
      <c r="A30" s="4">
        <v>43842</v>
      </c>
      <c r="B30" s="5">
        <v>0.29166666666666669</v>
      </c>
      <c r="C30">
        <v>64.472154000000003</v>
      </c>
      <c r="D30">
        <v>281.60167100000001</v>
      </c>
      <c r="E30">
        <v>4.9019589999999997</v>
      </c>
      <c r="F30">
        <v>11.819642999999999</v>
      </c>
      <c r="G30">
        <v>18.741340999999998</v>
      </c>
      <c r="H30">
        <f>90-Table15[[#This Row],[Topocentric zenith angle]]</f>
        <v>25.527845999999997</v>
      </c>
      <c r="I30">
        <f>360-Table15[[#This Row],[Top. azimuth angle (westward from S)]]</f>
        <v>78.39832899999999</v>
      </c>
      <c r="J30">
        <f>Table15[[#This Row],[Time (H:MM:SS)]]*(24)*(100/24)</f>
        <v>29.166666666666668</v>
      </c>
    </row>
    <row r="31" spans="1:10">
      <c r="A31" s="4">
        <v>43842</v>
      </c>
      <c r="B31" s="5">
        <v>0.30208333333333331</v>
      </c>
      <c r="C31">
        <v>61.282544999999999</v>
      </c>
      <c r="D31">
        <v>280.040617</v>
      </c>
      <c r="E31">
        <v>4.9019589999999997</v>
      </c>
      <c r="F31">
        <v>11.819642999999999</v>
      </c>
      <c r="G31">
        <v>18.741340999999998</v>
      </c>
      <c r="H31">
        <f>90-Table15[[#This Row],[Topocentric zenith angle]]</f>
        <v>28.717455000000001</v>
      </c>
      <c r="I31">
        <f>360-Table15[[#This Row],[Top. azimuth angle (westward from S)]]</f>
        <v>79.959383000000003</v>
      </c>
      <c r="J31">
        <f>Table15[[#This Row],[Time (H:MM:SS)]]*(24)*(100/24)</f>
        <v>30.208333333333336</v>
      </c>
    </row>
    <row r="32" spans="1:10">
      <c r="A32" s="4">
        <v>43842</v>
      </c>
      <c r="B32" s="5">
        <v>0.3125</v>
      </c>
      <c r="C32">
        <v>58.077503</v>
      </c>
      <c r="D32">
        <v>278.47281800000002</v>
      </c>
      <c r="E32">
        <v>4.9019589999999997</v>
      </c>
      <c r="F32">
        <v>11.819642999999999</v>
      </c>
      <c r="G32">
        <v>18.741340999999998</v>
      </c>
      <c r="H32">
        <f>90-Table15[[#This Row],[Topocentric zenith angle]]</f>
        <v>31.922497</v>
      </c>
      <c r="I32">
        <f>360-Table15[[#This Row],[Top. azimuth angle (westward from S)]]</f>
        <v>81.527181999999982</v>
      </c>
      <c r="J32">
        <f>Table15[[#This Row],[Time (H:MM:SS)]]*(24)*(100/24)</f>
        <v>31.250000000000004</v>
      </c>
    </row>
    <row r="33" spans="1:10">
      <c r="A33" s="4">
        <v>43842</v>
      </c>
      <c r="B33" s="5">
        <v>0.32291666666666669</v>
      </c>
      <c r="C33">
        <v>54.859319999999997</v>
      </c>
      <c r="D33">
        <v>276.88718</v>
      </c>
      <c r="E33">
        <v>4.9019589999999997</v>
      </c>
      <c r="F33">
        <v>11.819642999999999</v>
      </c>
      <c r="G33">
        <v>18.741340999999998</v>
      </c>
      <c r="H33">
        <f>90-Table15[[#This Row],[Topocentric zenith angle]]</f>
        <v>35.140680000000003</v>
      </c>
      <c r="I33">
        <f>360-Table15[[#This Row],[Top. azimuth angle (westward from S)]]</f>
        <v>83.112819999999999</v>
      </c>
      <c r="J33">
        <f>Table15[[#This Row],[Time (H:MM:SS)]]*(24)*(100/24)</f>
        <v>32.291666666666671</v>
      </c>
    </row>
    <row r="34" spans="1:10">
      <c r="A34" s="4">
        <v>43842</v>
      </c>
      <c r="B34" s="5">
        <v>0.33333333333333331</v>
      </c>
      <c r="C34">
        <v>51.630285000000001</v>
      </c>
      <c r="D34">
        <v>275.270872</v>
      </c>
      <c r="E34">
        <v>4.9019589999999997</v>
      </c>
      <c r="F34">
        <v>11.819642999999999</v>
      </c>
      <c r="G34">
        <v>18.741340999999998</v>
      </c>
      <c r="H34">
        <f>90-Table15[[#This Row],[Topocentric zenith angle]]</f>
        <v>38.369714999999999</v>
      </c>
      <c r="I34">
        <f>360-Table15[[#This Row],[Top. azimuth angle (westward from S)]]</f>
        <v>84.729128000000003</v>
      </c>
      <c r="J34">
        <f>Table15[[#This Row],[Time (H:MM:SS)]]*(24)*(100/24)</f>
        <v>33.333333333333336</v>
      </c>
    </row>
    <row r="35" spans="1:10">
      <c r="A35" s="4">
        <v>43842</v>
      </c>
      <c r="B35" s="5">
        <v>0.34375</v>
      </c>
      <c r="C35">
        <v>48.392747</v>
      </c>
      <c r="D35">
        <v>273.60864600000002</v>
      </c>
      <c r="E35">
        <v>4.9019589999999997</v>
      </c>
      <c r="F35">
        <v>11.819642999999999</v>
      </c>
      <c r="G35">
        <v>18.741340999999998</v>
      </c>
      <c r="H35">
        <f>90-Table15[[#This Row],[Topocentric zenith angle]]</f>
        <v>41.607253</v>
      </c>
      <c r="I35">
        <f>360-Table15[[#This Row],[Top. azimuth angle (westward from S)]]</f>
        <v>86.391353999999978</v>
      </c>
      <c r="J35">
        <f>Table15[[#This Row],[Time (H:MM:SS)]]*(24)*(100/24)</f>
        <v>34.375</v>
      </c>
    </row>
    <row r="36" spans="1:10">
      <c r="A36" s="4">
        <v>43842</v>
      </c>
      <c r="B36" s="5">
        <v>0.35416666666666669</v>
      </c>
      <c r="C36">
        <v>45.1492</v>
      </c>
      <c r="D36">
        <v>271.88187099999999</v>
      </c>
      <c r="E36">
        <v>4.9019589999999997</v>
      </c>
      <c r="F36">
        <v>11.819642999999999</v>
      </c>
      <c r="G36">
        <v>18.741340999999998</v>
      </c>
      <c r="H36">
        <f>90-Table15[[#This Row],[Topocentric zenith angle]]</f>
        <v>44.8508</v>
      </c>
      <c r="I36">
        <f>360-Table15[[#This Row],[Top. azimuth angle (westward from S)]]</f>
        <v>88.11812900000001</v>
      </c>
      <c r="J36">
        <f>Table15[[#This Row],[Time (H:MM:SS)]]*(24)*(100/24)</f>
        <v>35.416666666666671</v>
      </c>
    </row>
    <row r="37" spans="1:10">
      <c r="A37" s="4">
        <v>43842</v>
      </c>
      <c r="B37" s="5">
        <v>0.36458333333333331</v>
      </c>
      <c r="C37">
        <v>41.902399000000003</v>
      </c>
      <c r="D37">
        <v>270.06714899999997</v>
      </c>
      <c r="E37">
        <v>4.9019589999999997</v>
      </c>
      <c r="F37">
        <v>11.819642999999999</v>
      </c>
      <c r="G37">
        <v>18.741340999999998</v>
      </c>
      <c r="H37">
        <f>90-Table15[[#This Row],[Topocentric zenith angle]]</f>
        <v>48.097600999999997</v>
      </c>
      <c r="I37">
        <f>360-Table15[[#This Row],[Top. azimuth angle (westward from S)]]</f>
        <v>89.932851000000028</v>
      </c>
      <c r="J37">
        <f>Table15[[#This Row],[Time (H:MM:SS)]]*(24)*(100/24)</f>
        <v>36.458333333333336</v>
      </c>
    </row>
    <row r="38" spans="1:10">
      <c r="A38" s="4">
        <v>43842</v>
      </c>
      <c r="B38" s="5">
        <v>0.375</v>
      </c>
      <c r="C38">
        <v>38.655524</v>
      </c>
      <c r="D38">
        <v>268.13426299999998</v>
      </c>
      <c r="E38">
        <v>4.9019589999999997</v>
      </c>
      <c r="F38">
        <v>11.819642999999999</v>
      </c>
      <c r="G38">
        <v>18.741340999999998</v>
      </c>
      <c r="H38">
        <f>90-Table15[[#This Row],[Topocentric zenith angle]]</f>
        <v>51.344476</v>
      </c>
      <c r="I38">
        <f>360-Table15[[#This Row],[Top. azimuth angle (westward from S)]]</f>
        <v>91.865737000000024</v>
      </c>
      <c r="J38">
        <f>Table15[[#This Row],[Time (H:MM:SS)]]*(24)*(100/24)</f>
        <v>37.5</v>
      </c>
    </row>
    <row r="39" spans="1:10">
      <c r="A39" s="4">
        <v>43842</v>
      </c>
      <c r="B39" s="5">
        <v>0.38541666666666669</v>
      </c>
      <c r="C39">
        <v>35.412422999999997</v>
      </c>
      <c r="D39">
        <v>266.04306400000002</v>
      </c>
      <c r="E39">
        <v>4.9019589999999997</v>
      </c>
      <c r="F39">
        <v>11.819642999999999</v>
      </c>
      <c r="G39">
        <v>18.741340999999998</v>
      </c>
      <c r="H39">
        <f>90-Table15[[#This Row],[Topocentric zenith angle]]</f>
        <v>54.587577000000003</v>
      </c>
      <c r="I39">
        <f>360-Table15[[#This Row],[Top. azimuth angle (westward from S)]]</f>
        <v>93.956935999999985</v>
      </c>
      <c r="J39">
        <f>Table15[[#This Row],[Time (H:MM:SS)]]*(24)*(100/24)</f>
        <v>38.541666666666671</v>
      </c>
    </row>
    <row r="40" spans="1:10">
      <c r="A40" s="4">
        <v>43842</v>
      </c>
      <c r="B40" s="5">
        <v>0.39583333333333331</v>
      </c>
      <c r="C40">
        <v>32.177996</v>
      </c>
      <c r="D40">
        <v>263.73858100000001</v>
      </c>
      <c r="E40">
        <v>4.9019589999999997</v>
      </c>
      <c r="F40">
        <v>11.819642999999999</v>
      </c>
      <c r="G40">
        <v>18.741340999999998</v>
      </c>
      <c r="H40">
        <f>90-Table15[[#This Row],[Topocentric zenith angle]]</f>
        <v>57.822004</v>
      </c>
      <c r="I40">
        <f>360-Table15[[#This Row],[Top. azimuth angle (westward from S)]]</f>
        <v>96.261418999999989</v>
      </c>
      <c r="J40">
        <f>Table15[[#This Row],[Time (H:MM:SS)]]*(24)*(100/24)</f>
        <v>39.583333333333336</v>
      </c>
    </row>
    <row r="41" spans="1:10">
      <c r="A41" s="4">
        <v>43842</v>
      </c>
      <c r="B41" s="5">
        <v>0.40625</v>
      </c>
      <c r="C41">
        <v>28.958814</v>
      </c>
      <c r="D41">
        <v>261.14312000000001</v>
      </c>
      <c r="E41">
        <v>4.9019589999999997</v>
      </c>
      <c r="F41">
        <v>11.819642999999999</v>
      </c>
      <c r="G41">
        <v>18.741340999999998</v>
      </c>
      <c r="H41">
        <f>90-Table15[[#This Row],[Topocentric zenith angle]]</f>
        <v>61.041185999999996</v>
      </c>
      <c r="I41">
        <f>360-Table15[[#This Row],[Top. azimuth angle (westward from S)]]</f>
        <v>98.85687999999999</v>
      </c>
      <c r="J41">
        <f>Table15[[#This Row],[Time (H:MM:SS)]]*(24)*(100/24)</f>
        <v>40.625</v>
      </c>
    </row>
    <row r="42" spans="1:10">
      <c r="A42" s="4">
        <v>43842</v>
      </c>
      <c r="B42" s="5">
        <v>0.41666666666666669</v>
      </c>
      <c r="C42">
        <v>25.764184</v>
      </c>
      <c r="D42">
        <v>258.14300200000002</v>
      </c>
      <c r="E42">
        <v>4.9019589999999997</v>
      </c>
      <c r="F42">
        <v>11.819642999999999</v>
      </c>
      <c r="G42">
        <v>18.741340999999998</v>
      </c>
      <c r="H42">
        <f>90-Table15[[#This Row],[Topocentric zenith angle]]</f>
        <v>64.235816</v>
      </c>
      <c r="I42">
        <f>360-Table15[[#This Row],[Top. azimuth angle (westward from S)]]</f>
        <v>101.85699799999998</v>
      </c>
      <c r="J42">
        <f>Table15[[#This Row],[Time (H:MM:SS)]]*(24)*(100/24)</f>
        <v>41.666666666666671</v>
      </c>
    </row>
    <row r="43" spans="1:10">
      <c r="A43" s="4">
        <v>43842</v>
      </c>
      <c r="B43" s="5">
        <v>0.42708333333333331</v>
      </c>
      <c r="C43">
        <v>22.608044</v>
      </c>
      <c r="D43">
        <v>254.56549000000001</v>
      </c>
      <c r="E43">
        <v>4.9019589999999997</v>
      </c>
      <c r="F43">
        <v>11.819642999999999</v>
      </c>
      <c r="G43">
        <v>18.741340999999998</v>
      </c>
      <c r="H43">
        <f>90-Table15[[#This Row],[Topocentric zenith angle]]</f>
        <v>67.391955999999993</v>
      </c>
      <c r="I43">
        <f>360-Table15[[#This Row],[Top. azimuth angle (westward from S)]]</f>
        <v>105.43450999999999</v>
      </c>
      <c r="J43">
        <f>Table15[[#This Row],[Time (H:MM:SS)]]*(24)*(100/24)</f>
        <v>42.708333333333336</v>
      </c>
    </row>
    <row r="44" spans="1:10">
      <c r="A44" s="4">
        <v>43842</v>
      </c>
      <c r="B44" s="5">
        <v>0.4375</v>
      </c>
      <c r="C44">
        <v>19.512561999999999</v>
      </c>
      <c r="D44">
        <v>250.13720499999999</v>
      </c>
      <c r="E44">
        <v>4.9019589999999997</v>
      </c>
      <c r="F44">
        <v>11.819642999999999</v>
      </c>
      <c r="G44">
        <v>18.741340999999998</v>
      </c>
      <c r="H44">
        <f>90-Table15[[#This Row],[Topocentric zenith angle]]</f>
        <v>70.487437999999997</v>
      </c>
      <c r="I44">
        <f>360-Table15[[#This Row],[Top. azimuth angle (westward from S)]]</f>
        <v>109.86279500000001</v>
      </c>
      <c r="J44">
        <f>Table15[[#This Row],[Time (H:MM:SS)]]*(24)*(100/24)</f>
        <v>43.75</v>
      </c>
    </row>
    <row r="45" spans="1:10">
      <c r="A45" s="4">
        <v>43842</v>
      </c>
      <c r="B45" s="5">
        <v>0.44791666666666669</v>
      </c>
      <c r="C45">
        <v>16.515319000000002</v>
      </c>
      <c r="D45">
        <v>244.40739199999999</v>
      </c>
      <c r="E45">
        <v>4.9019589999999997</v>
      </c>
      <c r="F45">
        <v>11.819642999999999</v>
      </c>
      <c r="G45">
        <v>18.741340999999998</v>
      </c>
      <c r="H45">
        <f>90-Table15[[#This Row],[Topocentric zenith angle]]</f>
        <v>73.484680999999995</v>
      </c>
      <c r="I45">
        <f>360-Table15[[#This Row],[Top. azimuth angle (westward from S)]]</f>
        <v>115.59260800000001</v>
      </c>
      <c r="J45">
        <f>Table15[[#This Row],[Time (H:MM:SS)]]*(24)*(100/24)</f>
        <v>44.791666666666671</v>
      </c>
    </row>
    <row r="46" spans="1:10">
      <c r="A46" s="4">
        <v>43842</v>
      </c>
      <c r="B46" s="5">
        <v>0.45833333333333331</v>
      </c>
      <c r="C46">
        <v>13.684395</v>
      </c>
      <c r="D46">
        <v>236.60919100000001</v>
      </c>
      <c r="E46">
        <v>4.9019589999999997</v>
      </c>
      <c r="F46">
        <v>11.819642999999999</v>
      </c>
      <c r="G46">
        <v>18.741340999999998</v>
      </c>
      <c r="H46">
        <f>90-Table15[[#This Row],[Topocentric zenith angle]]</f>
        <v>76.315605000000005</v>
      </c>
      <c r="I46">
        <f>360-Table15[[#This Row],[Top. azimuth angle (westward from S)]]</f>
        <v>123.39080899999999</v>
      </c>
      <c r="J46">
        <f>Table15[[#This Row],[Time (H:MM:SS)]]*(24)*(100/24)</f>
        <v>45.833333333333336</v>
      </c>
    </row>
    <row r="47" spans="1:10">
      <c r="A47" s="4">
        <v>43842</v>
      </c>
      <c r="B47" s="5">
        <v>0.46875</v>
      </c>
      <c r="C47">
        <v>11.150441000000001</v>
      </c>
      <c r="D47">
        <v>225.45336</v>
      </c>
      <c r="E47">
        <v>4.9019589999999997</v>
      </c>
      <c r="F47">
        <v>11.819642999999999</v>
      </c>
      <c r="G47">
        <v>18.741340999999998</v>
      </c>
      <c r="H47">
        <f>90-Table15[[#This Row],[Topocentric zenith angle]]</f>
        <v>78.849558999999999</v>
      </c>
      <c r="I47">
        <f>360-Table15[[#This Row],[Top. azimuth angle (westward from S)]]</f>
        <v>134.54664</v>
      </c>
      <c r="J47">
        <f>Table15[[#This Row],[Time (H:MM:SS)]]*(24)*(100/24)</f>
        <v>46.875</v>
      </c>
    </row>
    <row r="48" spans="1:10">
      <c r="A48" s="4">
        <v>43842</v>
      </c>
      <c r="B48" s="5">
        <v>0.47916666666666669</v>
      </c>
      <c r="C48">
        <v>9.1660590000000006</v>
      </c>
      <c r="D48">
        <v>209.12485100000001</v>
      </c>
      <c r="E48">
        <v>4.9019589999999997</v>
      </c>
      <c r="F48">
        <v>11.819642999999999</v>
      </c>
      <c r="G48">
        <v>18.741340999999998</v>
      </c>
      <c r="H48">
        <f>90-Table15[[#This Row],[Topocentric zenith angle]]</f>
        <v>80.833940999999996</v>
      </c>
      <c r="I48">
        <f>360-Table15[[#This Row],[Top. azimuth angle (westward from S)]]</f>
        <v>150.87514899999999</v>
      </c>
      <c r="J48">
        <f>Table15[[#This Row],[Time (H:MM:SS)]]*(24)*(100/24)</f>
        <v>47.916666666666671</v>
      </c>
    </row>
    <row r="49" spans="1:10">
      <c r="A49" s="4">
        <v>43842</v>
      </c>
      <c r="B49" s="5">
        <v>0.48958333333333331</v>
      </c>
      <c r="C49">
        <v>8.1454419999999992</v>
      </c>
      <c r="D49">
        <v>186.85490100000001</v>
      </c>
      <c r="E49">
        <v>4.9019589999999997</v>
      </c>
      <c r="F49">
        <v>11.819642999999999</v>
      </c>
      <c r="G49">
        <v>18.741340999999998</v>
      </c>
      <c r="H49">
        <f>90-Table15[[#This Row],[Topocentric zenith angle]]</f>
        <v>81.854557999999997</v>
      </c>
      <c r="I49">
        <f>360-Table15[[#This Row],[Top. azimuth angle (westward from S)]]</f>
        <v>173.14509899999999</v>
      </c>
      <c r="J49">
        <f>Table15[[#This Row],[Time (H:MM:SS)]]*(24)*(100/24)</f>
        <v>48.958333333333336</v>
      </c>
    </row>
    <row r="50" spans="1:10">
      <c r="A50" s="4">
        <v>43842</v>
      </c>
      <c r="B50" s="5">
        <v>0.5</v>
      </c>
      <c r="C50">
        <v>8.4463519999999992</v>
      </c>
      <c r="D50">
        <v>162.65856199999999</v>
      </c>
      <c r="E50">
        <v>4.9019589999999997</v>
      </c>
      <c r="F50">
        <v>11.819642999999999</v>
      </c>
      <c r="G50">
        <v>18.741340999999998</v>
      </c>
      <c r="H50">
        <f>90-Table15[[#This Row],[Topocentric zenith angle]]</f>
        <v>81.553647999999995</v>
      </c>
      <c r="I50">
        <f>-1*Table15[[#This Row],[Top. azimuth angle (westward from S)]]</f>
        <v>-162.65856199999999</v>
      </c>
      <c r="J50">
        <f>Table15[[#This Row],[Time (H:MM:SS)]]*(24)*(100/24)</f>
        <v>50</v>
      </c>
    </row>
    <row r="51" spans="1:10">
      <c r="A51" s="4">
        <v>43842</v>
      </c>
      <c r="B51" s="5">
        <v>0.51041666666666663</v>
      </c>
      <c r="C51">
        <v>9.9493500000000008</v>
      </c>
      <c r="D51">
        <v>142.87374</v>
      </c>
      <c r="E51">
        <v>4.9019589999999997</v>
      </c>
      <c r="F51">
        <v>11.819642999999999</v>
      </c>
      <c r="G51">
        <v>18.741340999999998</v>
      </c>
      <c r="H51">
        <f>90-Table15[[#This Row],[Topocentric zenith angle]]</f>
        <v>80.050650000000005</v>
      </c>
      <c r="I51">
        <f>-1*Table15[[#This Row],[Top. azimuth angle (westward from S)]]</f>
        <v>-142.87374</v>
      </c>
      <c r="J51">
        <f>Table15[[#This Row],[Time (H:MM:SS)]]*(24)*(100/24)</f>
        <v>51.041666666666671</v>
      </c>
    </row>
    <row r="52" spans="1:10">
      <c r="A52" s="4">
        <v>43842</v>
      </c>
      <c r="B52" s="5">
        <v>0.52083333333333337</v>
      </c>
      <c r="C52">
        <v>12.217632</v>
      </c>
      <c r="D52">
        <v>129.05357599999999</v>
      </c>
      <c r="E52">
        <v>4.9019589999999997</v>
      </c>
      <c r="F52">
        <v>11.819642999999999</v>
      </c>
      <c r="G52">
        <v>18.741340999999998</v>
      </c>
      <c r="H52">
        <f>90-Table15[[#This Row],[Topocentric zenith angle]]</f>
        <v>77.782368000000005</v>
      </c>
      <c r="I52">
        <f>-1*Table15[[#This Row],[Top. azimuth angle (westward from S)]]</f>
        <v>-129.05357599999999</v>
      </c>
      <c r="J52">
        <f>Table15[[#This Row],[Time (H:MM:SS)]]*(24)*(100/24)</f>
        <v>52.083333333333336</v>
      </c>
    </row>
    <row r="53" spans="1:10">
      <c r="A53" s="4">
        <v>43842</v>
      </c>
      <c r="B53" s="5">
        <v>0.53125</v>
      </c>
      <c r="C53">
        <v>14.904394</v>
      </c>
      <c r="D53">
        <v>119.57747500000001</v>
      </c>
      <c r="E53">
        <v>4.9019589999999997</v>
      </c>
      <c r="F53">
        <v>11.819642999999999</v>
      </c>
      <c r="G53">
        <v>18.741340999999998</v>
      </c>
      <c r="H53">
        <f>90-Table15[[#This Row],[Topocentric zenith angle]]</f>
        <v>75.095606000000004</v>
      </c>
      <c r="I53">
        <f>-1*Table15[[#This Row],[Top. azimuth angle (westward from S)]]</f>
        <v>-119.57747500000001</v>
      </c>
      <c r="J53">
        <f>Table15[[#This Row],[Time (H:MM:SS)]]*(24)*(100/24)</f>
        <v>53.125000000000007</v>
      </c>
    </row>
    <row r="54" spans="1:10">
      <c r="A54" s="4">
        <v>43842</v>
      </c>
      <c r="B54" s="5">
        <v>0.54166666666666663</v>
      </c>
      <c r="C54">
        <v>17.819613</v>
      </c>
      <c r="D54">
        <v>112.81340299999999</v>
      </c>
      <c r="E54">
        <v>4.9019589999999997</v>
      </c>
      <c r="F54">
        <v>11.819642999999999</v>
      </c>
      <c r="G54">
        <v>18.741340999999998</v>
      </c>
      <c r="H54">
        <f>90-Table15[[#This Row],[Topocentric zenith angle]]</f>
        <v>72.180386999999996</v>
      </c>
      <c r="I54">
        <f>-1*Table15[[#This Row],[Top. azimuth angle (westward from S)]]</f>
        <v>-112.81340299999999</v>
      </c>
      <c r="J54">
        <f>Table15[[#This Row],[Time (H:MM:SS)]]*(24)*(100/24)</f>
        <v>54.166666666666671</v>
      </c>
    </row>
    <row r="55" spans="1:10">
      <c r="A55" s="4">
        <v>43842</v>
      </c>
      <c r="B55" s="5">
        <v>0.55208333333333337</v>
      </c>
      <c r="C55">
        <v>20.865791000000002</v>
      </c>
      <c r="D55">
        <v>107.728525</v>
      </c>
      <c r="E55">
        <v>4.9019589999999997</v>
      </c>
      <c r="F55">
        <v>11.819642999999999</v>
      </c>
      <c r="G55">
        <v>18.741340999999998</v>
      </c>
      <c r="H55">
        <f>90-Table15[[#This Row],[Topocentric zenith angle]]</f>
        <v>69.134208999999998</v>
      </c>
      <c r="I55">
        <f>-1*Table15[[#This Row],[Top. azimuth angle (westward from S)]]</f>
        <v>-107.728525</v>
      </c>
      <c r="J55">
        <f>Table15[[#This Row],[Time (H:MM:SS)]]*(24)*(100/24)</f>
        <v>55.208333333333336</v>
      </c>
    </row>
    <row r="56" spans="1:10">
      <c r="A56" s="4">
        <v>43842</v>
      </c>
      <c r="B56" s="5">
        <v>0.5625</v>
      </c>
      <c r="C56">
        <v>23.990952</v>
      </c>
      <c r="D56">
        <v>103.71751999999999</v>
      </c>
      <c r="E56">
        <v>4.9019589999999997</v>
      </c>
      <c r="F56">
        <v>11.819642999999999</v>
      </c>
      <c r="G56">
        <v>18.741340999999998</v>
      </c>
      <c r="H56">
        <f>90-Table15[[#This Row],[Topocentric zenith angle]]</f>
        <v>66.009048000000007</v>
      </c>
      <c r="I56">
        <f>-1*Table15[[#This Row],[Top. azimuth angle (westward from S)]]</f>
        <v>-103.71751999999999</v>
      </c>
      <c r="J56">
        <f>Table15[[#This Row],[Time (H:MM:SS)]]*(24)*(100/24)</f>
        <v>56.250000000000007</v>
      </c>
    </row>
    <row r="57" spans="1:10">
      <c r="A57" s="4">
        <v>43842</v>
      </c>
      <c r="B57" s="5">
        <v>0.57291666666666663</v>
      </c>
      <c r="C57">
        <v>27.165554</v>
      </c>
      <c r="D57">
        <v>100.420517</v>
      </c>
      <c r="E57">
        <v>4.9019589999999997</v>
      </c>
      <c r="F57">
        <v>11.819642999999999</v>
      </c>
      <c r="G57">
        <v>18.741340999999998</v>
      </c>
      <c r="H57">
        <f>90-Table15[[#This Row],[Topocentric zenith angle]]</f>
        <v>62.834446</v>
      </c>
      <c r="I57">
        <f>-1*Table15[[#This Row],[Top. azimuth angle (westward from S)]]</f>
        <v>-100.420517</v>
      </c>
      <c r="J57">
        <f>Table15[[#This Row],[Time (H:MM:SS)]]*(24)*(100/24)</f>
        <v>57.291666666666671</v>
      </c>
    </row>
    <row r="58" spans="1:10">
      <c r="A58" s="4">
        <v>43842</v>
      </c>
      <c r="B58" s="5">
        <v>0.58333333333333337</v>
      </c>
      <c r="C58">
        <v>30.371662000000001</v>
      </c>
      <c r="D58">
        <v>97.615358000000001</v>
      </c>
      <c r="E58">
        <v>4.9019589999999997</v>
      </c>
      <c r="F58">
        <v>11.819642999999999</v>
      </c>
      <c r="G58">
        <v>18.741340999999998</v>
      </c>
      <c r="H58">
        <f>90-Table15[[#This Row],[Topocentric zenith angle]]</f>
        <v>59.628337999999999</v>
      </c>
      <c r="I58">
        <f>-1*Table15[[#This Row],[Top. azimuth angle (westward from S)]]</f>
        <v>-97.615358000000001</v>
      </c>
      <c r="J58">
        <f>Table15[[#This Row],[Time (H:MM:SS)]]*(24)*(100/24)</f>
        <v>58.333333333333336</v>
      </c>
    </row>
    <row r="59" spans="1:10">
      <c r="A59" s="4">
        <v>43842</v>
      </c>
      <c r="B59" s="5">
        <v>0.59375</v>
      </c>
      <c r="C59">
        <v>33.597693</v>
      </c>
      <c r="D59">
        <v>95.159086000000002</v>
      </c>
      <c r="E59">
        <v>4.9019589999999997</v>
      </c>
      <c r="F59">
        <v>11.819642999999999</v>
      </c>
      <c r="G59">
        <v>18.741340999999998</v>
      </c>
      <c r="H59">
        <f>90-Table15[[#This Row],[Topocentric zenith angle]]</f>
        <v>56.402307</v>
      </c>
      <c r="I59">
        <f>-1*Table15[[#This Row],[Top. azimuth angle (westward from S)]]</f>
        <v>-95.159086000000002</v>
      </c>
      <c r="J59">
        <f>Table15[[#This Row],[Time (H:MM:SS)]]*(24)*(100/24)</f>
        <v>59.375000000000007</v>
      </c>
    </row>
    <row r="60" spans="1:10">
      <c r="A60" s="4">
        <v>43842</v>
      </c>
      <c r="B60" s="5">
        <v>0.60416666666666663</v>
      </c>
      <c r="C60">
        <v>36.835714000000003</v>
      </c>
      <c r="D60">
        <v>92.956003999999993</v>
      </c>
      <c r="E60">
        <v>4.9019589999999997</v>
      </c>
      <c r="F60">
        <v>11.819642999999999</v>
      </c>
      <c r="G60">
        <v>18.741340999999998</v>
      </c>
      <c r="H60">
        <f>90-Table15[[#This Row],[Topocentric zenith angle]]</f>
        <v>53.164285999999997</v>
      </c>
      <c r="I60">
        <f>-1*Table15[[#This Row],[Top. azimuth angle (westward from S)]]</f>
        <v>-92.956003999999993</v>
      </c>
      <c r="J60">
        <f>Table15[[#This Row],[Time (H:MM:SS)]]*(24)*(100/24)</f>
        <v>60.416666666666671</v>
      </c>
    </row>
    <row r="61" spans="1:10">
      <c r="A61" s="4">
        <v>43842</v>
      </c>
      <c r="B61" s="5">
        <v>0.61458333333333337</v>
      </c>
      <c r="C61">
        <v>40.079985999999998</v>
      </c>
      <c r="D61">
        <v>90.939673999999997</v>
      </c>
      <c r="E61">
        <v>4.9019589999999997</v>
      </c>
      <c r="F61">
        <v>11.819642999999999</v>
      </c>
      <c r="G61">
        <v>18.741340999999998</v>
      </c>
      <c r="H61">
        <f>90-Table15[[#This Row],[Topocentric zenith angle]]</f>
        <v>49.920014000000002</v>
      </c>
      <c r="I61">
        <f>-1*Table15[[#This Row],[Top. azimuth angle (westward from S)]]</f>
        <v>-90.939673999999997</v>
      </c>
      <c r="J61">
        <f>Table15[[#This Row],[Time (H:MM:SS)]]*(24)*(100/24)</f>
        <v>61.458333333333336</v>
      </c>
    </row>
    <row r="62" spans="1:10">
      <c r="A62" s="4">
        <v>43842</v>
      </c>
      <c r="B62" s="5">
        <v>0.625</v>
      </c>
      <c r="C62">
        <v>43.326127</v>
      </c>
      <c r="D62">
        <v>89.062414000000004</v>
      </c>
      <c r="E62">
        <v>4.9019589999999997</v>
      </c>
      <c r="F62">
        <v>11.819642999999999</v>
      </c>
      <c r="G62">
        <v>18.741340999999998</v>
      </c>
      <c r="H62">
        <f>90-Table15[[#This Row],[Topocentric zenith angle]]</f>
        <v>46.673873</v>
      </c>
      <c r="I62">
        <f>-1*Table15[[#This Row],[Top. azimuth angle (westward from S)]]</f>
        <v>-89.062414000000004</v>
      </c>
      <c r="J62">
        <f>Table15[[#This Row],[Time (H:MM:SS)]]*(24)*(100/24)</f>
        <v>62.500000000000007</v>
      </c>
    </row>
    <row r="63" spans="1:10">
      <c r="A63" s="4">
        <v>43842</v>
      </c>
      <c r="B63" s="5">
        <v>0.63541666666666663</v>
      </c>
      <c r="C63">
        <v>46.570616999999999</v>
      </c>
      <c r="D63">
        <v>87.288927000000001</v>
      </c>
      <c r="E63">
        <v>4.9019589999999997</v>
      </c>
      <c r="F63">
        <v>11.819642999999999</v>
      </c>
      <c r="G63">
        <v>18.741340999999998</v>
      </c>
      <c r="H63">
        <f>90-Table15[[#This Row],[Topocentric zenith angle]]</f>
        <v>43.429383000000001</v>
      </c>
      <c r="I63">
        <f>-1*Table15[[#This Row],[Top. azimuth angle (westward from S)]]</f>
        <v>-87.288927000000001</v>
      </c>
      <c r="J63">
        <f>Table15[[#This Row],[Time (H:MM:SS)]]*(24)*(100/24)</f>
        <v>63.541666666666671</v>
      </c>
    </row>
    <row r="64" spans="1:10">
      <c r="A64" s="4">
        <v>43842</v>
      </c>
      <c r="B64" s="5">
        <v>0.64583333333333337</v>
      </c>
      <c r="C64">
        <v>49.810484000000002</v>
      </c>
      <c r="D64">
        <v>85.592308000000003</v>
      </c>
      <c r="E64">
        <v>4.9019589999999997</v>
      </c>
      <c r="F64">
        <v>11.819642999999999</v>
      </c>
      <c r="G64">
        <v>18.741340999999998</v>
      </c>
      <c r="H64">
        <f>90-Table15[[#This Row],[Topocentric zenith angle]]</f>
        <v>40.189515999999998</v>
      </c>
      <c r="I64">
        <f>-1*Table15[[#This Row],[Top. azimuth angle (westward from S)]]</f>
        <v>-85.592308000000003</v>
      </c>
      <c r="J64">
        <f>Table15[[#This Row],[Time (H:MM:SS)]]*(24)*(100/24)</f>
        <v>64.583333333333343</v>
      </c>
    </row>
    <row r="65" spans="1:10">
      <c r="A65" s="4">
        <v>43842</v>
      </c>
      <c r="B65" s="5">
        <v>0.65625</v>
      </c>
      <c r="C65">
        <v>53.043100000000003</v>
      </c>
      <c r="D65">
        <v>83.951464999999999</v>
      </c>
      <c r="E65">
        <v>4.9019589999999997</v>
      </c>
      <c r="F65">
        <v>11.819642999999999</v>
      </c>
      <c r="G65">
        <v>18.741340999999998</v>
      </c>
      <c r="H65">
        <f>90-Table15[[#This Row],[Topocentric zenith angle]]</f>
        <v>36.956899999999997</v>
      </c>
      <c r="I65">
        <f>-1*Table15[[#This Row],[Top. azimuth angle (westward from S)]]</f>
        <v>-83.951464999999999</v>
      </c>
      <c r="J65">
        <f>Table15[[#This Row],[Time (H:MM:SS)]]*(24)*(100/24)</f>
        <v>65.625</v>
      </c>
    </row>
    <row r="66" spans="1:10">
      <c r="A66" s="4">
        <v>43842</v>
      </c>
      <c r="B66" s="5">
        <v>0.66666666666666663</v>
      </c>
      <c r="C66">
        <v>56.266039999999997</v>
      </c>
      <c r="D66">
        <v>82.349399000000005</v>
      </c>
      <c r="E66">
        <v>4.9019589999999997</v>
      </c>
      <c r="F66">
        <v>11.819642999999999</v>
      </c>
      <c r="G66">
        <v>18.741340999999998</v>
      </c>
      <c r="H66">
        <f>90-Table15[[#This Row],[Topocentric zenith angle]]</f>
        <v>33.733960000000003</v>
      </c>
      <c r="I66">
        <f>-1*Table15[[#This Row],[Top. azimuth angle (westward from S)]]</f>
        <v>-82.349399000000005</v>
      </c>
      <c r="J66">
        <f>Table15[[#This Row],[Time (H:MM:SS)]]*(24)*(100/24)</f>
        <v>66.666666666666671</v>
      </c>
    </row>
    <row r="67" spans="1:10">
      <c r="A67" s="4">
        <v>43842</v>
      </c>
      <c r="B67" s="5">
        <v>0.67708333333333337</v>
      </c>
      <c r="C67">
        <v>59.476987000000001</v>
      </c>
      <c r="D67">
        <v>80.772024000000002</v>
      </c>
      <c r="E67">
        <v>4.9019589999999997</v>
      </c>
      <c r="F67">
        <v>11.819642999999999</v>
      </c>
      <c r="G67">
        <v>18.741340999999998</v>
      </c>
      <c r="H67">
        <f>90-Table15[[#This Row],[Topocentric zenith angle]]</f>
        <v>30.523012999999999</v>
      </c>
      <c r="I67">
        <f>-1*Table15[[#This Row],[Top. azimuth angle (westward from S)]]</f>
        <v>-80.772024000000002</v>
      </c>
      <c r="J67">
        <f>Table15[[#This Row],[Time (H:MM:SS)]]*(24)*(100/24)</f>
        <v>67.708333333333343</v>
      </c>
    </row>
    <row r="68" spans="1:10">
      <c r="A68" s="4">
        <v>43842</v>
      </c>
      <c r="B68" s="5">
        <v>0.6875</v>
      </c>
      <c r="C68">
        <v>62.673648999999997</v>
      </c>
      <c r="D68">
        <v>79.207347999999996</v>
      </c>
      <c r="E68">
        <v>4.9019589999999997</v>
      </c>
      <c r="F68">
        <v>11.819642999999999</v>
      </c>
      <c r="G68">
        <v>18.741340999999998</v>
      </c>
      <c r="H68">
        <f>90-Table15[[#This Row],[Topocentric zenith angle]]</f>
        <v>27.326351000000003</v>
      </c>
      <c r="I68">
        <f>-1*Table15[[#This Row],[Top. azimuth angle (westward from S)]]</f>
        <v>-79.207347999999996</v>
      </c>
      <c r="J68">
        <f>Table15[[#This Row],[Time (H:MM:SS)]]*(24)*(100/24)</f>
        <v>68.75</v>
      </c>
    </row>
    <row r="69" spans="1:10">
      <c r="A69" s="4">
        <v>43842</v>
      </c>
      <c r="B69" s="5">
        <v>0.69791666666666663</v>
      </c>
      <c r="C69">
        <v>65.853706000000003</v>
      </c>
      <c r="D69">
        <v>77.644872000000007</v>
      </c>
      <c r="E69">
        <v>4.9019589999999997</v>
      </c>
      <c r="F69">
        <v>11.819642999999999</v>
      </c>
      <c r="G69">
        <v>18.741340999999998</v>
      </c>
      <c r="H69">
        <f>90-Table15[[#This Row],[Topocentric zenith angle]]</f>
        <v>24.146293999999997</v>
      </c>
      <c r="I69">
        <f>-1*Table15[[#This Row],[Top. azimuth angle (westward from S)]]</f>
        <v>-77.644872000000007</v>
      </c>
      <c r="J69">
        <f>Table15[[#This Row],[Time (H:MM:SS)]]*(24)*(100/24)</f>
        <v>69.791666666666671</v>
      </c>
    </row>
    <row r="70" spans="1:10">
      <c r="A70" s="4">
        <v>43842</v>
      </c>
      <c r="B70" s="5">
        <v>0.70833333333333337</v>
      </c>
      <c r="C70">
        <v>69.014757000000003</v>
      </c>
      <c r="D70">
        <v>76.075158999999999</v>
      </c>
      <c r="E70">
        <v>4.9019589999999997</v>
      </c>
      <c r="F70">
        <v>11.819642999999999</v>
      </c>
      <c r="G70">
        <v>18.741340999999998</v>
      </c>
      <c r="H70">
        <f>90-Table15[[#This Row],[Topocentric zenith angle]]</f>
        <v>20.985242999999997</v>
      </c>
      <c r="I70">
        <f>-1*Table15[[#This Row],[Top. azimuth angle (westward from S)]]</f>
        <v>-76.075158999999999</v>
      </c>
      <c r="J70">
        <f>Table15[[#This Row],[Time (H:MM:SS)]]*(24)*(100/24)</f>
        <v>70.833333333333343</v>
      </c>
    </row>
    <row r="71" spans="1:10">
      <c r="A71" s="4">
        <v>43842</v>
      </c>
      <c r="B71" s="5">
        <v>0.71875</v>
      </c>
      <c r="C71">
        <v>72.154269999999997</v>
      </c>
      <c r="D71">
        <v>74.489497999999998</v>
      </c>
      <c r="E71">
        <v>4.9019589999999997</v>
      </c>
      <c r="F71">
        <v>11.819642999999999</v>
      </c>
      <c r="G71">
        <v>18.741340999999998</v>
      </c>
      <c r="H71">
        <f>90-Table15[[#This Row],[Topocentric zenith angle]]</f>
        <v>17.845730000000003</v>
      </c>
      <c r="I71">
        <f>-1*Table15[[#This Row],[Top. azimuth angle (westward from S)]]</f>
        <v>-74.489497999999998</v>
      </c>
      <c r="J71">
        <f>Table15[[#This Row],[Time (H:MM:SS)]]*(24)*(100/24)</f>
        <v>71.875</v>
      </c>
    </row>
    <row r="72" spans="1:10">
      <c r="A72" s="4">
        <v>43842</v>
      </c>
      <c r="B72" s="5">
        <v>0.72916666666666663</v>
      </c>
      <c r="C72">
        <v>75.269544999999994</v>
      </c>
      <c r="D72">
        <v>72.879654000000002</v>
      </c>
      <c r="E72">
        <v>4.9019589999999997</v>
      </c>
      <c r="F72">
        <v>11.819642999999999</v>
      </c>
      <c r="G72">
        <v>18.741340999999998</v>
      </c>
      <c r="H72">
        <f>90-Table15[[#This Row],[Topocentric zenith angle]]</f>
        <v>14.730455000000006</v>
      </c>
      <c r="I72">
        <f>-1*Table15[[#This Row],[Top. azimuth angle (westward from S)]]</f>
        <v>-72.879654000000002</v>
      </c>
      <c r="J72">
        <f>Table15[[#This Row],[Time (H:MM:SS)]]*(24)*(100/24)</f>
        <v>72.916666666666671</v>
      </c>
    </row>
    <row r="73" spans="1:10">
      <c r="A73" s="4">
        <v>43842</v>
      </c>
      <c r="B73" s="5">
        <v>0.73958333333333337</v>
      </c>
      <c r="C73">
        <v>78.357667000000006</v>
      </c>
      <c r="D73">
        <v>71.237660000000005</v>
      </c>
      <c r="E73">
        <v>4.9019589999999997</v>
      </c>
      <c r="F73">
        <v>11.819642999999999</v>
      </c>
      <c r="G73">
        <v>18.741340999999998</v>
      </c>
      <c r="H73">
        <f>90-Table15[[#This Row],[Topocentric zenith angle]]</f>
        <v>11.642332999999994</v>
      </c>
      <c r="I73">
        <f>-1*Table15[[#This Row],[Top. azimuth angle (westward from S)]]</f>
        <v>-71.237660000000005</v>
      </c>
      <c r="J73">
        <f>Table15[[#This Row],[Time (H:MM:SS)]]*(24)*(100/24)</f>
        <v>73.958333333333343</v>
      </c>
    </row>
    <row r="74" spans="1:10">
      <c r="A74" s="4">
        <v>43842</v>
      </c>
      <c r="B74" s="5">
        <v>0.75</v>
      </c>
      <c r="C74">
        <v>81.415462000000005</v>
      </c>
      <c r="D74">
        <v>69.555660000000003</v>
      </c>
      <c r="E74">
        <v>4.9019589999999997</v>
      </c>
      <c r="F74">
        <v>11.819642999999999</v>
      </c>
      <c r="G74">
        <v>18.741340999999998</v>
      </c>
      <c r="H74">
        <f>90-Table15[[#This Row],[Topocentric zenith angle]]</f>
        <v>8.5845379999999949</v>
      </c>
      <c r="I74">
        <f>-1*Table15[[#This Row],[Top. azimuth angle (westward from S)]]</f>
        <v>-69.555660000000003</v>
      </c>
      <c r="J74">
        <f>Table15[[#This Row],[Time (H:MM:SS)]]*(24)*(100/24)</f>
        <v>75</v>
      </c>
    </row>
    <row r="75" spans="1:10">
      <c r="A75" s="4">
        <v>43842</v>
      </c>
      <c r="B75" s="5">
        <v>0.76041666666666663</v>
      </c>
      <c r="C75">
        <v>84.439453999999998</v>
      </c>
      <c r="D75">
        <v>67.825767999999997</v>
      </c>
      <c r="E75">
        <v>4.9019589999999997</v>
      </c>
      <c r="F75">
        <v>11.819642999999999</v>
      </c>
      <c r="G75">
        <v>18.741340999999998</v>
      </c>
      <c r="H75">
        <f>90-Table15[[#This Row],[Topocentric zenith angle]]</f>
        <v>5.5605460000000022</v>
      </c>
      <c r="I75">
        <f>-1*Table15[[#This Row],[Top. azimuth angle (westward from S)]]</f>
        <v>-67.825767999999997</v>
      </c>
      <c r="J75">
        <f>Table15[[#This Row],[Time (H:MM:SS)]]*(24)*(100/24)</f>
        <v>76.041666666666671</v>
      </c>
    </row>
    <row r="76" spans="1:10">
      <c r="A76" s="4">
        <v>43842</v>
      </c>
      <c r="B76" s="5">
        <v>0.77083333333333337</v>
      </c>
      <c r="C76">
        <v>87.425809999999998</v>
      </c>
      <c r="D76">
        <v>66.039963</v>
      </c>
      <c r="E76">
        <v>4.9019589999999997</v>
      </c>
      <c r="F76">
        <v>11.819642999999999</v>
      </c>
      <c r="G76">
        <v>18.741340999999998</v>
      </c>
      <c r="H76">
        <f>90-Table15[[#This Row],[Topocentric zenith angle]]</f>
        <v>2.5741900000000015</v>
      </c>
      <c r="I76">
        <f>-1*Table15[[#This Row],[Top. azimuth angle (westward from S)]]</f>
        <v>-66.039963</v>
      </c>
      <c r="J76">
        <f>Table15[[#This Row],[Time (H:MM:SS)]]*(24)*(100/24)</f>
        <v>77.083333333333343</v>
      </c>
    </row>
    <row r="77" spans="1:10">
      <c r="A77" s="4">
        <v>43842</v>
      </c>
      <c r="B77" s="5">
        <v>0.78125</v>
      </c>
      <c r="C77">
        <v>90.370288000000002</v>
      </c>
      <c r="D77">
        <v>64.189992000000004</v>
      </c>
      <c r="E77">
        <v>4.9019589999999997</v>
      </c>
      <c r="F77">
        <v>11.819642999999999</v>
      </c>
      <c r="G77">
        <v>18.741340999999998</v>
      </c>
      <c r="H77">
        <f>90-Table15[[#This Row],[Topocentric zenith angle]]</f>
        <v>-0.37028800000000217</v>
      </c>
      <c r="I77">
        <f>-1*Table15[[#This Row],[Top. azimuth angle (westward from S)]]</f>
        <v>-64.189992000000004</v>
      </c>
      <c r="J77">
        <f>Table15[[#This Row],[Time (H:MM:SS)]]*(24)*(100/24)</f>
        <v>78.125</v>
      </c>
    </row>
    <row r="78" spans="1:10">
      <c r="A78" s="4">
        <v>43842</v>
      </c>
      <c r="B78" s="5">
        <v>0.79166666666666663</v>
      </c>
      <c r="C78">
        <v>93.268180000000001</v>
      </c>
      <c r="D78">
        <v>62.267299999999999</v>
      </c>
      <c r="E78">
        <v>4.9019589999999997</v>
      </c>
      <c r="F78">
        <v>11.819642999999999</v>
      </c>
      <c r="G78">
        <v>18.741340999999998</v>
      </c>
      <c r="H78">
        <f>90-Table15[[#This Row],[Topocentric zenith angle]]</f>
        <v>-3.268180000000001</v>
      </c>
      <c r="I78">
        <f>-1*Table15[[#This Row],[Top. azimuth angle (westward from S)]]</f>
        <v>-62.267299999999999</v>
      </c>
      <c r="J78">
        <f>Table15[[#This Row],[Time (H:MM:SS)]]*(24)*(100/24)</f>
        <v>79.166666666666671</v>
      </c>
    </row>
    <row r="79" spans="1:10">
      <c r="A79" s="4">
        <v>43842</v>
      </c>
      <c r="B79" s="5">
        <v>0.80208333333333337</v>
      </c>
      <c r="C79">
        <v>96.114247000000006</v>
      </c>
      <c r="D79">
        <v>60.262976999999999</v>
      </c>
      <c r="E79">
        <v>4.9019589999999997</v>
      </c>
      <c r="F79">
        <v>11.819642999999999</v>
      </c>
      <c r="G79">
        <v>18.741340999999998</v>
      </c>
      <c r="H79">
        <f>90-Table15[[#This Row],[Topocentric zenith angle]]</f>
        <v>-6.114247000000006</v>
      </c>
      <c r="I79">
        <f>-1*Table15[[#This Row],[Top. azimuth angle (westward from S)]]</f>
        <v>-60.262976999999999</v>
      </c>
      <c r="J79">
        <f>Table15[[#This Row],[Time (H:MM:SS)]]*(24)*(100/24)</f>
        <v>80.208333333333343</v>
      </c>
    </row>
    <row r="80" spans="1:10">
      <c r="A80" s="4">
        <v>43842</v>
      </c>
      <c r="B80" s="5">
        <v>0.8125</v>
      </c>
      <c r="C80">
        <v>98.902646000000004</v>
      </c>
      <c r="D80">
        <v>58.167727999999997</v>
      </c>
      <c r="E80">
        <v>4.9019589999999997</v>
      </c>
      <c r="F80">
        <v>11.819642999999999</v>
      </c>
      <c r="G80">
        <v>18.741340999999998</v>
      </c>
      <c r="H80">
        <f>90-Table15[[#This Row],[Topocentric zenith angle]]</f>
        <v>-8.9026460000000043</v>
      </c>
      <c r="I80">
        <f>-1*Table15[[#This Row],[Top. azimuth angle (westward from S)]]</f>
        <v>-58.167727999999997</v>
      </c>
      <c r="J80">
        <f>Table15[[#This Row],[Time (H:MM:SS)]]*(24)*(100/24)</f>
        <v>81.25</v>
      </c>
    </row>
    <row r="81" spans="1:10">
      <c r="A81" s="4">
        <v>43842</v>
      </c>
      <c r="B81" s="5">
        <v>0.82291666666666663</v>
      </c>
      <c r="C81">
        <v>101.626865</v>
      </c>
      <c r="D81">
        <v>55.971870000000003</v>
      </c>
      <c r="E81">
        <v>4.9019589999999997</v>
      </c>
      <c r="F81">
        <v>11.819642999999999</v>
      </c>
      <c r="G81">
        <v>18.741340999999998</v>
      </c>
      <c r="H81">
        <f>90-Table15[[#This Row],[Topocentric zenith angle]]</f>
        <v>-11.626864999999995</v>
      </c>
      <c r="I81">
        <f>-1*Table15[[#This Row],[Top. azimuth angle (westward from S)]]</f>
        <v>-55.971870000000003</v>
      </c>
      <c r="J81">
        <f>Table15[[#This Row],[Time (H:MM:SS)]]*(24)*(100/24)</f>
        <v>82.291666666666671</v>
      </c>
    </row>
    <row r="82" spans="1:10">
      <c r="A82" s="4">
        <v>43842</v>
      </c>
      <c r="B82" s="5">
        <v>0.83333333333333337</v>
      </c>
      <c r="C82">
        <v>104.279639</v>
      </c>
      <c r="D82">
        <v>53.665374999999997</v>
      </c>
      <c r="E82">
        <v>4.9019589999999997</v>
      </c>
      <c r="F82">
        <v>11.819642999999999</v>
      </c>
      <c r="G82">
        <v>18.741340999999998</v>
      </c>
      <c r="H82">
        <f>90-Table15[[#This Row],[Topocentric zenith angle]]</f>
        <v>-14.279639000000003</v>
      </c>
      <c r="I82">
        <f>-1*Table15[[#This Row],[Top. azimuth angle (westward from S)]]</f>
        <v>-53.665374999999997</v>
      </c>
      <c r="J82">
        <f>Table15[[#This Row],[Time (H:MM:SS)]]*(24)*(100/24)</f>
        <v>83.333333333333343</v>
      </c>
    </row>
    <row r="83" spans="1:10">
      <c r="A83" s="4">
        <v>43842</v>
      </c>
      <c r="B83" s="5">
        <v>0.84375</v>
      </c>
      <c r="C83">
        <v>106.85288300000001</v>
      </c>
      <c r="D83">
        <v>51.237952999999997</v>
      </c>
      <c r="E83">
        <v>4.9019589999999997</v>
      </c>
      <c r="F83">
        <v>11.819642999999999</v>
      </c>
      <c r="G83">
        <v>18.741340999999998</v>
      </c>
      <c r="H83">
        <f>90-Table15[[#This Row],[Topocentric zenith angle]]</f>
        <v>-16.852883000000006</v>
      </c>
      <c r="I83">
        <f>-1*Table15[[#This Row],[Top. azimuth angle (westward from S)]]</f>
        <v>-51.237952999999997</v>
      </c>
      <c r="J83">
        <f>Table15[[#This Row],[Time (H:MM:SS)]]*(24)*(100/24)</f>
        <v>84.375</v>
      </c>
    </row>
    <row r="84" spans="1:10">
      <c r="A84" s="4">
        <v>43842</v>
      </c>
      <c r="B84" s="5">
        <v>0.85416666666666663</v>
      </c>
      <c r="C84">
        <v>109.337614</v>
      </c>
      <c r="D84">
        <v>48.679209</v>
      </c>
      <c r="E84">
        <v>4.9019589999999997</v>
      </c>
      <c r="F84">
        <v>11.819642999999999</v>
      </c>
      <c r="G84">
        <v>18.741340999999998</v>
      </c>
      <c r="H84">
        <f>90-Table15[[#This Row],[Topocentric zenith angle]]</f>
        <v>-19.337614000000002</v>
      </c>
      <c r="I84">
        <f>-1*Table15[[#This Row],[Top. azimuth angle (westward from S)]]</f>
        <v>-48.679209</v>
      </c>
      <c r="J84">
        <f>Table15[[#This Row],[Time (H:MM:SS)]]*(24)*(100/24)</f>
        <v>85.416666666666671</v>
      </c>
    </row>
    <row r="85" spans="1:10">
      <c r="A85" s="4">
        <v>43842</v>
      </c>
      <c r="B85" s="5">
        <v>0.86458333333333337</v>
      </c>
      <c r="C85">
        <v>111.723895</v>
      </c>
      <c r="D85">
        <v>45.978870999999998</v>
      </c>
      <c r="E85">
        <v>4.9019589999999997</v>
      </c>
      <c r="F85">
        <v>11.819642999999999</v>
      </c>
      <c r="G85">
        <v>18.741340999999998</v>
      </c>
      <c r="H85">
        <f>90-Table15[[#This Row],[Topocentric zenith angle]]</f>
        <v>-21.723894999999999</v>
      </c>
      <c r="I85">
        <f>-1*Table15[[#This Row],[Top. azimuth angle (westward from S)]]</f>
        <v>-45.978870999999998</v>
      </c>
      <c r="J85">
        <f>Table15[[#This Row],[Time (H:MM:SS)]]*(24)*(100/24)</f>
        <v>86.458333333333343</v>
      </c>
    </row>
    <row r="86" spans="1:10">
      <c r="A86" s="4">
        <v>43842</v>
      </c>
      <c r="B86" s="5">
        <v>0.875</v>
      </c>
      <c r="C86">
        <v>114.000792</v>
      </c>
      <c r="D86">
        <v>43.127128999999996</v>
      </c>
      <c r="E86">
        <v>4.9019589999999997</v>
      </c>
      <c r="F86">
        <v>11.819642999999999</v>
      </c>
      <c r="G86">
        <v>18.741340999999998</v>
      </c>
      <c r="H86">
        <f>90-Table15[[#This Row],[Topocentric zenith angle]]</f>
        <v>-24.000792000000004</v>
      </c>
      <c r="I86">
        <f>-1*Table15[[#This Row],[Top. azimuth angle (westward from S)]]</f>
        <v>-43.127128999999996</v>
      </c>
      <c r="J86">
        <f>Table15[[#This Row],[Time (H:MM:SS)]]*(24)*(100/24)</f>
        <v>87.5</v>
      </c>
    </row>
    <row r="87" spans="1:10">
      <c r="A87" s="4">
        <v>43842</v>
      </c>
      <c r="B87" s="5">
        <v>0.88541666666666663</v>
      </c>
      <c r="C87">
        <v>116.156363</v>
      </c>
      <c r="D87">
        <v>40.115082000000001</v>
      </c>
      <c r="E87">
        <v>4.9019589999999997</v>
      </c>
      <c r="F87">
        <v>11.819642999999999</v>
      </c>
      <c r="G87">
        <v>18.741340999999998</v>
      </c>
      <c r="H87">
        <f>90-Table15[[#This Row],[Topocentric zenith angle]]</f>
        <v>-26.156362999999999</v>
      </c>
      <c r="I87">
        <f>-1*Table15[[#This Row],[Top. azimuth angle (westward from S)]]</f>
        <v>-40.115082000000001</v>
      </c>
      <c r="J87">
        <f>Table15[[#This Row],[Time (H:MM:SS)]]*(24)*(100/24)</f>
        <v>88.541666666666671</v>
      </c>
    </row>
    <row r="88" spans="1:10">
      <c r="A88" s="4">
        <v>43842</v>
      </c>
      <c r="B88" s="5">
        <v>0.89583333333333337</v>
      </c>
      <c r="C88">
        <v>118.177701</v>
      </c>
      <c r="D88">
        <v>36.935326000000003</v>
      </c>
      <c r="E88">
        <v>4.9019589999999997</v>
      </c>
      <c r="F88">
        <v>11.819642999999999</v>
      </c>
      <c r="G88">
        <v>18.741340999999998</v>
      </c>
      <c r="H88">
        <f>90-Table15[[#This Row],[Topocentric zenith angle]]</f>
        <v>-28.177700999999999</v>
      </c>
      <c r="I88">
        <f>-1*Table15[[#This Row],[Top. azimuth angle (westward from S)]]</f>
        <v>-36.935326000000003</v>
      </c>
      <c r="J88">
        <f>Table15[[#This Row],[Time (H:MM:SS)]]*(24)*(100/24)</f>
        <v>89.583333333333343</v>
      </c>
    </row>
    <row r="89" spans="1:10">
      <c r="A89" s="4">
        <v>43842</v>
      </c>
      <c r="B89" s="5">
        <v>0.90625</v>
      </c>
      <c r="C89">
        <v>120.05102599999999</v>
      </c>
      <c r="D89">
        <v>33.582667999999998</v>
      </c>
      <c r="E89">
        <v>4.9019589999999997</v>
      </c>
      <c r="F89">
        <v>11.819642999999999</v>
      </c>
      <c r="G89">
        <v>18.741340999999998</v>
      </c>
      <c r="H89">
        <f>90-Table15[[#This Row],[Topocentric zenith angle]]</f>
        <v>-30.051025999999993</v>
      </c>
      <c r="I89">
        <f>-1*Table15[[#This Row],[Top. azimuth angle (westward from S)]]</f>
        <v>-33.582667999999998</v>
      </c>
      <c r="J89">
        <f>Table15[[#This Row],[Time (H:MM:SS)]]*(24)*(100/24)</f>
        <v>90.625</v>
      </c>
    </row>
    <row r="90" spans="1:10">
      <c r="A90" s="4">
        <v>43842</v>
      </c>
      <c r="B90" s="5">
        <v>0.91666666666666663</v>
      </c>
      <c r="C90">
        <v>121.76187400000001</v>
      </c>
      <c r="D90">
        <v>30.054959</v>
      </c>
      <c r="E90">
        <v>4.9019589999999997</v>
      </c>
      <c r="F90">
        <v>11.819642999999999</v>
      </c>
      <c r="G90">
        <v>18.741340999999998</v>
      </c>
      <c r="H90">
        <f>90-Table15[[#This Row],[Topocentric zenith angle]]</f>
        <v>-31.761874000000006</v>
      </c>
      <c r="I90">
        <f>-1*Table15[[#This Row],[Top. azimuth angle (westward from S)]]</f>
        <v>-30.054959</v>
      </c>
      <c r="J90">
        <f>Table15[[#This Row],[Time (H:MM:SS)]]*(24)*(100/24)</f>
        <v>91.666666666666671</v>
      </c>
    </row>
    <row r="91" spans="1:10">
      <c r="A91" s="4">
        <v>43842</v>
      </c>
      <c r="B91" s="5">
        <v>0.92708333333333337</v>
      </c>
      <c r="C91">
        <v>123.29537500000001</v>
      </c>
      <c r="D91">
        <v>26.353995999999999</v>
      </c>
      <c r="E91">
        <v>4.9019589999999997</v>
      </c>
      <c r="F91">
        <v>11.819642999999999</v>
      </c>
      <c r="G91">
        <v>18.741340999999998</v>
      </c>
      <c r="H91">
        <f>90-Table15[[#This Row],[Topocentric zenith angle]]</f>
        <v>-33.295375000000007</v>
      </c>
      <c r="I91">
        <f>-1*Table15[[#This Row],[Top. azimuth angle (westward from S)]]</f>
        <v>-26.353995999999999</v>
      </c>
      <c r="J91">
        <f>Table15[[#This Row],[Time (H:MM:SS)]]*(24)*(100/24)</f>
        <v>92.708333333333343</v>
      </c>
    </row>
    <row r="92" spans="1:10">
      <c r="A92" s="4">
        <v>43842</v>
      </c>
      <c r="B92" s="5">
        <v>0.9375</v>
      </c>
      <c r="C92">
        <v>124.63664900000001</v>
      </c>
      <c r="D92">
        <v>22.486407</v>
      </c>
      <c r="E92">
        <v>4.9019589999999997</v>
      </c>
      <c r="F92">
        <v>11.819642999999999</v>
      </c>
      <c r="G92">
        <v>18.741340999999998</v>
      </c>
      <c r="H92">
        <f>90-Table15[[#This Row],[Topocentric zenith angle]]</f>
        <v>-34.636649000000006</v>
      </c>
      <c r="I92">
        <f>-1*Table15[[#This Row],[Top. azimuth angle (westward from S)]]</f>
        <v>-22.486407</v>
      </c>
      <c r="J92">
        <f>Table15[[#This Row],[Time (H:MM:SS)]]*(24)*(100/24)</f>
        <v>93.75</v>
      </c>
    </row>
    <row r="93" spans="1:10">
      <c r="A93" s="4">
        <v>43842</v>
      </c>
      <c r="B93" s="5">
        <v>0.94791666666666663</v>
      </c>
      <c r="C93">
        <v>125.77131</v>
      </c>
      <c r="D93">
        <v>18.464410000000001</v>
      </c>
      <c r="E93">
        <v>4.9019589999999997</v>
      </c>
      <c r="F93">
        <v>11.819642999999999</v>
      </c>
      <c r="G93">
        <v>18.741340999999998</v>
      </c>
      <c r="H93">
        <f>90-Table15[[#This Row],[Topocentric zenith angle]]</f>
        <v>-35.77131</v>
      </c>
      <c r="I93">
        <f>-1*Table15[[#This Row],[Top. azimuth angle (westward from S)]]</f>
        <v>-18.464410000000001</v>
      </c>
      <c r="J93">
        <f>Table15[[#This Row],[Time (H:MM:SS)]]*(24)*(100/24)</f>
        <v>94.791666666666671</v>
      </c>
    </row>
    <row r="94" spans="1:10">
      <c r="A94" s="4">
        <v>43842</v>
      </c>
      <c r="B94" s="5">
        <v>0.95833333333333337</v>
      </c>
      <c r="C94">
        <v>126.686064</v>
      </c>
      <c r="D94">
        <v>14.306278000000001</v>
      </c>
      <c r="E94">
        <v>4.9019589999999997</v>
      </c>
      <c r="F94">
        <v>11.819642999999999</v>
      </c>
      <c r="G94">
        <v>18.741340999999998</v>
      </c>
      <c r="H94">
        <f>90-Table15[[#This Row],[Topocentric zenith angle]]</f>
        <v>-36.686064000000002</v>
      </c>
      <c r="I94">
        <f>-1*Table15[[#This Row],[Top. azimuth angle (westward from S)]]</f>
        <v>-14.306278000000001</v>
      </c>
      <c r="J94">
        <f>Table15[[#This Row],[Time (H:MM:SS)]]*(24)*(100/24)</f>
        <v>95.833333333333343</v>
      </c>
    </row>
    <row r="95" spans="1:10">
      <c r="A95" s="4">
        <v>43842</v>
      </c>
      <c r="B95" s="5">
        <v>0.96875</v>
      </c>
      <c r="C95">
        <v>127.369364</v>
      </c>
      <c r="D95">
        <v>10.036360999999999</v>
      </c>
      <c r="E95">
        <v>4.9019589999999997</v>
      </c>
      <c r="F95">
        <v>11.819642999999999</v>
      </c>
      <c r="G95">
        <v>18.741340999999998</v>
      </c>
      <c r="H95">
        <f>90-Table15[[#This Row],[Topocentric zenith angle]]</f>
        <v>-37.369364000000004</v>
      </c>
      <c r="I95">
        <f>-1*Table15[[#This Row],[Top. azimuth angle (westward from S)]]</f>
        <v>-10.036360999999999</v>
      </c>
      <c r="J95">
        <f>Table15[[#This Row],[Time (H:MM:SS)]]*(24)*(100/24)</f>
        <v>96.875</v>
      </c>
    </row>
    <row r="96" spans="1:10">
      <c r="A96" s="4">
        <v>43842</v>
      </c>
      <c r="B96" s="5">
        <v>0.97916666666666663</v>
      </c>
      <c r="C96">
        <v>127.812059</v>
      </c>
      <c r="D96">
        <v>5.684545</v>
      </c>
      <c r="E96">
        <v>4.9019589999999997</v>
      </c>
      <c r="F96">
        <v>11.819642999999999</v>
      </c>
      <c r="G96">
        <v>18.741340999999998</v>
      </c>
      <c r="H96">
        <f>90-Table15[[#This Row],[Topocentric zenith angle]]</f>
        <v>-37.812059000000005</v>
      </c>
      <c r="I96">
        <f>-1*Table15[[#This Row],[Top. azimuth angle (westward from S)]]</f>
        <v>-5.684545</v>
      </c>
      <c r="J96">
        <f>Table15[[#This Row],[Time (H:MM:SS)]]*(24)*(100/24)</f>
        <v>97.916666666666671</v>
      </c>
    </row>
    <row r="97" spans="1:10">
      <c r="A97" s="4">
        <v>43842</v>
      </c>
      <c r="B97" s="5">
        <v>0.98958333333333337</v>
      </c>
      <c r="C97">
        <v>128.00796600000001</v>
      </c>
      <c r="D97">
        <v>1.285096</v>
      </c>
      <c r="E97">
        <v>4.9019589999999997</v>
      </c>
      <c r="F97">
        <v>11.819642999999999</v>
      </c>
      <c r="G97">
        <v>18.741340999999998</v>
      </c>
      <c r="H97">
        <f>90-Table15[[#This Row],[Topocentric zenith angle]]</f>
        <v>-38.00796600000001</v>
      </c>
      <c r="I97">
        <f>-1*Table15[[#This Row],[Top. azimuth angle (westward from S)]]</f>
        <v>-1.285096</v>
      </c>
      <c r="J97">
        <f>Table15[[#This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61F4-344D-4304-80AA-97A0797D6753}">
  <dimension ref="A1:J97"/>
  <sheetViews>
    <sheetView tabSelected="1" topLeftCell="C1" workbookViewId="0">
      <selection activeCell="I3" sqref="I3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43831</v>
      </c>
      <c r="B2" s="5">
        <v>0</v>
      </c>
      <c r="C2">
        <v>86.941963000000001</v>
      </c>
      <c r="D2">
        <v>0.709866</v>
      </c>
      <c r="E2">
        <v>-99999</v>
      </c>
      <c r="F2">
        <v>-99999</v>
      </c>
      <c r="G2">
        <v>-99999</v>
      </c>
      <c r="H2">
        <f>90-Table16[[#This Row],[Topocentric zenith angle]]</f>
        <v>3.0580369999999988</v>
      </c>
      <c r="I2">
        <f>-1*Table16[[#This Row],[Top. azimuth angle (westward from S)]]</f>
        <v>-0.709866</v>
      </c>
      <c r="J2">
        <f>Table16[[#This Row],[Time (H:MM:SS)]]*(24)*(100/24)</f>
        <v>0</v>
      </c>
    </row>
    <row r="3" spans="1:10">
      <c r="A3" s="4">
        <v>43831</v>
      </c>
      <c r="B3" s="5">
        <v>1.0416666666666666E-2</v>
      </c>
      <c r="C3">
        <v>86.920002999999994</v>
      </c>
      <c r="D3">
        <v>357.25581299999999</v>
      </c>
      <c r="E3">
        <v>-99999</v>
      </c>
      <c r="F3">
        <v>-99999</v>
      </c>
      <c r="G3">
        <v>-99999</v>
      </c>
      <c r="H3">
        <f>90-Table16[[#This Row],[Topocentric zenith angle]]</f>
        <v>3.0799970000000059</v>
      </c>
      <c r="I3">
        <f>360-Table16[[#This Row],[Top. azimuth angle (westward from S)]]</f>
        <v>2.7441870000000108</v>
      </c>
      <c r="J3">
        <f>Table16[[#This Row],[Time (H:MM:SS)]]*(24)*(100/24)</f>
        <v>1.0416666666666667</v>
      </c>
    </row>
    <row r="4" spans="1:10">
      <c r="A4" s="4">
        <v>43831</v>
      </c>
      <c r="B4" s="5">
        <v>2.0833333333333332E-2</v>
      </c>
      <c r="C4">
        <v>86.820870999999997</v>
      </c>
      <c r="D4">
        <v>353.80289900000002</v>
      </c>
      <c r="E4">
        <v>-99999</v>
      </c>
      <c r="F4">
        <v>-99999</v>
      </c>
      <c r="G4">
        <v>-99999</v>
      </c>
      <c r="H4">
        <f>90-Table16[[#This Row],[Topocentric zenith angle]]</f>
        <v>3.1791290000000032</v>
      </c>
      <c r="I4">
        <f>360-Table16[[#This Row],[Top. azimuth angle (westward from S)]]</f>
        <v>6.1971009999999751</v>
      </c>
      <c r="J4">
        <f>Table16[[#This Row],[Time (H:MM:SS)]]*(24)*(100/24)</f>
        <v>2.0833333333333335</v>
      </c>
    </row>
    <row r="5" spans="1:10">
      <c r="A5" s="4">
        <v>43831</v>
      </c>
      <c r="B5" s="5">
        <v>3.125E-2</v>
      </c>
      <c r="C5">
        <v>86.644971999999996</v>
      </c>
      <c r="D5">
        <v>350.35256800000002</v>
      </c>
      <c r="E5">
        <v>-99999</v>
      </c>
      <c r="F5">
        <v>-99999</v>
      </c>
      <c r="G5">
        <v>-99999</v>
      </c>
      <c r="H5">
        <f>90-Table16[[#This Row],[Topocentric zenith angle]]</f>
        <v>3.3550280000000043</v>
      </c>
      <c r="I5">
        <f>360-Table16[[#This Row],[Top. azimuth angle (westward from S)]]</f>
        <v>9.6474319999999807</v>
      </c>
      <c r="J5">
        <f>Table16[[#This Row],[Time (H:MM:SS)]]*(24)*(100/24)</f>
        <v>3.125</v>
      </c>
    </row>
    <row r="6" spans="1:10">
      <c r="A6" s="4">
        <v>43831</v>
      </c>
      <c r="B6" s="5">
        <v>4.1666666666666664E-2</v>
      </c>
      <c r="C6">
        <v>86.393017</v>
      </c>
      <c r="D6">
        <v>346.90618899999998</v>
      </c>
      <c r="E6">
        <v>-99999</v>
      </c>
      <c r="F6">
        <v>-99999</v>
      </c>
      <c r="G6">
        <v>-99999</v>
      </c>
      <c r="H6">
        <f>90-Table16[[#This Row],[Topocentric zenith angle]]</f>
        <v>3.6069829999999996</v>
      </c>
      <c r="I6">
        <f>360-Table16[[#This Row],[Top. azimuth angle (westward from S)]]</f>
        <v>13.093811000000017</v>
      </c>
      <c r="J6">
        <f>Table16[[#This Row],[Time (H:MM:SS)]]*(24)*(100/24)</f>
        <v>4.166666666666667</v>
      </c>
    </row>
    <row r="7" spans="1:10">
      <c r="A7" s="4">
        <v>43831</v>
      </c>
      <c r="B7" s="5">
        <v>5.2083333333333336E-2</v>
      </c>
      <c r="C7">
        <v>86.066021000000006</v>
      </c>
      <c r="D7">
        <v>343.46501799999999</v>
      </c>
      <c r="E7">
        <v>-99999</v>
      </c>
      <c r="F7">
        <v>-99999</v>
      </c>
      <c r="G7">
        <v>-99999</v>
      </c>
      <c r="H7">
        <f>90-Table16[[#This Row],[Topocentric zenith angle]]</f>
        <v>3.9339789999999937</v>
      </c>
      <c r="I7">
        <f>360-Table16[[#This Row],[Top. azimuth angle (westward from S)]]</f>
        <v>16.534982000000014</v>
      </c>
      <c r="J7">
        <f>Table16[[#This Row],[Time (H:MM:SS)]]*(24)*(100/24)</f>
        <v>5.2083333333333339</v>
      </c>
    </row>
    <row r="8" spans="1:10">
      <c r="A8" s="4">
        <v>43831</v>
      </c>
      <c r="B8" s="5">
        <v>6.25E-2</v>
      </c>
      <c r="C8">
        <v>85.665289999999999</v>
      </c>
      <c r="D8">
        <v>340.03015399999998</v>
      </c>
      <c r="E8">
        <v>-99999</v>
      </c>
      <c r="F8">
        <v>-99999</v>
      </c>
      <c r="G8">
        <v>-99999</v>
      </c>
      <c r="H8">
        <f>90-Table16[[#This Row],[Topocentric zenith angle]]</f>
        <v>4.3347100000000012</v>
      </c>
      <c r="I8">
        <f>360-Table16[[#This Row],[Top. azimuth angle (westward from S)]]</f>
        <v>19.969846000000018</v>
      </c>
      <c r="J8">
        <f>Table16[[#This Row],[Time (H:MM:SS)]]*(24)*(100/24)</f>
        <v>6.25</v>
      </c>
    </row>
    <row r="9" spans="1:10">
      <c r="A9" s="4">
        <v>43831</v>
      </c>
      <c r="B9" s="5">
        <v>7.2916666666666671E-2</v>
      </c>
      <c r="C9">
        <v>85.192408999999998</v>
      </c>
      <c r="D9">
        <v>336.60251199999999</v>
      </c>
      <c r="E9">
        <v>-99999</v>
      </c>
      <c r="F9">
        <v>-99999</v>
      </c>
      <c r="G9">
        <v>-99999</v>
      </c>
      <c r="H9">
        <f>90-Table16[[#This Row],[Topocentric zenith angle]]</f>
        <v>4.8075910000000022</v>
      </c>
      <c r="I9">
        <f>360-Table16[[#This Row],[Top. azimuth angle (westward from S)]]</f>
        <v>23.39748800000001</v>
      </c>
      <c r="J9">
        <f>Table16[[#This Row],[Time (H:MM:SS)]]*(24)*(100/24)</f>
        <v>7.291666666666667</v>
      </c>
    </row>
    <row r="10" spans="1:10">
      <c r="A10" s="4">
        <v>43831</v>
      </c>
      <c r="B10" s="5">
        <v>8.3333333333333329E-2</v>
      </c>
      <c r="C10">
        <v>84.649231</v>
      </c>
      <c r="D10">
        <v>333.18278700000002</v>
      </c>
      <c r="E10">
        <v>-99999</v>
      </c>
      <c r="F10">
        <v>-99999</v>
      </c>
      <c r="G10">
        <v>-99999</v>
      </c>
      <c r="H10">
        <f>90-Table16[[#This Row],[Topocentric zenith angle]]</f>
        <v>5.3507689999999997</v>
      </c>
      <c r="I10">
        <f>360-Table16[[#This Row],[Top. azimuth angle (westward from S)]]</f>
        <v>26.817212999999981</v>
      </c>
      <c r="J10">
        <f>Table16[[#This Row],[Time (H:MM:SS)]]*(24)*(100/24)</f>
        <v>8.3333333333333339</v>
      </c>
    </row>
    <row r="11" spans="1:10">
      <c r="A11" s="4">
        <v>43831</v>
      </c>
      <c r="B11" s="5">
        <v>9.375E-2</v>
      </c>
      <c r="C11">
        <v>84.037857000000002</v>
      </c>
      <c r="D11">
        <v>329.77143000000001</v>
      </c>
      <c r="E11">
        <v>-99999</v>
      </c>
      <c r="F11">
        <v>-99999</v>
      </c>
      <c r="G11">
        <v>-99999</v>
      </c>
      <c r="H11">
        <f>90-Table16[[#This Row],[Topocentric zenith angle]]</f>
        <v>5.9621429999999975</v>
      </c>
      <c r="I11">
        <f>360-Table16[[#This Row],[Top. azimuth angle (westward from S)]]</f>
        <v>30.228569999999991</v>
      </c>
      <c r="J11">
        <f>Table16[[#This Row],[Time (H:MM:SS)]]*(24)*(100/24)</f>
        <v>9.375</v>
      </c>
    </row>
    <row r="12" spans="1:10">
      <c r="A12" s="4">
        <v>43831</v>
      </c>
      <c r="B12" s="5">
        <v>0.10416666666666667</v>
      </c>
      <c r="C12">
        <v>83.360623000000004</v>
      </c>
      <c r="D12">
        <v>326.36862300000001</v>
      </c>
      <c r="E12">
        <v>-99999</v>
      </c>
      <c r="F12">
        <v>-99999</v>
      </c>
      <c r="G12">
        <v>-99999</v>
      </c>
      <c r="H12">
        <f>90-Table16[[#This Row],[Topocentric zenith angle]]</f>
        <v>6.6393769999999961</v>
      </c>
      <c r="I12">
        <f>360-Table16[[#This Row],[Top. azimuth angle (westward from S)]]</f>
        <v>33.631376999999986</v>
      </c>
      <c r="J12">
        <f>Table16[[#This Row],[Time (H:MM:SS)]]*(24)*(100/24)</f>
        <v>10.416666666666668</v>
      </c>
    </row>
    <row r="13" spans="1:10">
      <c r="A13" s="4">
        <v>43831</v>
      </c>
      <c r="B13" s="5">
        <v>0.11458333333333333</v>
      </c>
      <c r="C13">
        <v>82.620080000000002</v>
      </c>
      <c r="D13">
        <v>322.974268</v>
      </c>
      <c r="E13">
        <v>-99999</v>
      </c>
      <c r="F13">
        <v>-99999</v>
      </c>
      <c r="G13">
        <v>-99999</v>
      </c>
      <c r="H13">
        <f>90-Table16[[#This Row],[Topocentric zenith angle]]</f>
        <v>7.3799199999999985</v>
      </c>
      <c r="I13">
        <f>360-Table16[[#This Row],[Top. azimuth angle (westward from S)]]</f>
        <v>37.025732000000005</v>
      </c>
      <c r="J13">
        <f>Table16[[#This Row],[Time (H:MM:SS)]]*(24)*(100/24)</f>
        <v>11.458333333333334</v>
      </c>
    </row>
    <row r="14" spans="1:10">
      <c r="A14" s="4">
        <v>43831</v>
      </c>
      <c r="B14" s="5">
        <v>0.125</v>
      </c>
      <c r="C14">
        <v>81.818979999999996</v>
      </c>
      <c r="D14">
        <v>319.587963</v>
      </c>
      <c r="E14">
        <v>-99999</v>
      </c>
      <c r="F14">
        <v>-99999</v>
      </c>
      <c r="G14">
        <v>-99999</v>
      </c>
      <c r="H14">
        <f>90-Table16[[#This Row],[Topocentric zenith angle]]</f>
        <v>8.1810200000000037</v>
      </c>
      <c r="I14">
        <f>360-Table16[[#This Row],[Top. azimuth angle (westward from S)]]</f>
        <v>40.412036999999998</v>
      </c>
      <c r="J14">
        <f>Table16[[#This Row],[Time (H:MM:SS)]]*(24)*(100/24)</f>
        <v>12.5</v>
      </c>
    </row>
    <row r="15" spans="1:10">
      <c r="A15" s="4">
        <v>43831</v>
      </c>
      <c r="B15" s="5">
        <v>0.13541666666666666</v>
      </c>
      <c r="C15">
        <v>80.960257999999996</v>
      </c>
      <c r="D15">
        <v>316.209003</v>
      </c>
      <c r="E15">
        <v>-99999</v>
      </c>
      <c r="F15">
        <v>-99999</v>
      </c>
      <c r="G15">
        <v>-99999</v>
      </c>
      <c r="H15">
        <f>90-Table16[[#This Row],[Topocentric zenith angle]]</f>
        <v>9.0397420000000039</v>
      </c>
      <c r="I15">
        <f>360-Table16[[#This Row],[Top. azimuth angle (westward from S)]]</f>
        <v>43.790997000000004</v>
      </c>
      <c r="J15">
        <f>Table16[[#This Row],[Time (H:MM:SS)]]*(24)*(100/24)</f>
        <v>13.541666666666668</v>
      </c>
    </row>
    <row r="16" spans="1:10">
      <c r="A16" s="4">
        <v>43831</v>
      </c>
      <c r="B16" s="5">
        <v>0.14583333333333334</v>
      </c>
      <c r="C16">
        <v>80.047016999999997</v>
      </c>
      <c r="D16">
        <v>312.836367</v>
      </c>
      <c r="E16">
        <v>-99999</v>
      </c>
      <c r="F16">
        <v>-99999</v>
      </c>
      <c r="G16">
        <v>-99999</v>
      </c>
      <c r="H16">
        <f>90-Table16[[#This Row],[Topocentric zenith angle]]</f>
        <v>9.9529830000000032</v>
      </c>
      <c r="I16">
        <f>360-Table16[[#This Row],[Top. azimuth angle (westward from S)]]</f>
        <v>47.163633000000004</v>
      </c>
      <c r="J16">
        <f>Table16[[#This Row],[Time (H:MM:SS)]]*(24)*(100/24)</f>
        <v>14.583333333333334</v>
      </c>
    </row>
    <row r="17" spans="1:10">
      <c r="A17" s="4">
        <v>43831</v>
      </c>
      <c r="B17" s="5">
        <v>0.15625</v>
      </c>
      <c r="C17">
        <v>79.082510999999997</v>
      </c>
      <c r="D17">
        <v>309.46871800000002</v>
      </c>
      <c r="E17">
        <v>-99999</v>
      </c>
      <c r="F17">
        <v>-99999</v>
      </c>
      <c r="G17">
        <v>-99999</v>
      </c>
      <c r="H17">
        <f>90-Table16[[#This Row],[Topocentric zenith angle]]</f>
        <v>10.917489000000003</v>
      </c>
      <c r="I17">
        <f>360-Table16[[#This Row],[Top. azimuth angle (westward from S)]]</f>
        <v>50.531281999999976</v>
      </c>
      <c r="J17">
        <f>Table16[[#This Row],[Time (H:MM:SS)]]*(24)*(100/24)</f>
        <v>15.625000000000002</v>
      </c>
    </row>
    <row r="18" spans="1:10">
      <c r="A18" s="4">
        <v>43831</v>
      </c>
      <c r="B18" s="5">
        <v>0.16666666666666666</v>
      </c>
      <c r="C18">
        <v>78.070137000000003</v>
      </c>
      <c r="D18">
        <v>306.10440499999999</v>
      </c>
      <c r="E18">
        <v>-99999</v>
      </c>
      <c r="F18">
        <v>-99999</v>
      </c>
      <c r="G18">
        <v>-99999</v>
      </c>
      <c r="H18">
        <f>90-Table16[[#This Row],[Topocentric zenith angle]]</f>
        <v>11.929862999999997</v>
      </c>
      <c r="I18">
        <f>360-Table16[[#This Row],[Top. azimuth angle (westward from S)]]</f>
        <v>53.895595000000014</v>
      </c>
      <c r="J18">
        <f>Table16[[#This Row],[Time (H:MM:SS)]]*(24)*(100/24)</f>
        <v>16.666666666666668</v>
      </c>
    </row>
    <row r="19" spans="1:10">
      <c r="A19" s="4">
        <v>43831</v>
      </c>
      <c r="B19" s="5">
        <v>0.17708333333333334</v>
      </c>
      <c r="C19">
        <v>77.013419999999996</v>
      </c>
      <c r="D19">
        <v>302.74146400000001</v>
      </c>
      <c r="E19">
        <v>-99999</v>
      </c>
      <c r="F19">
        <v>-99999</v>
      </c>
      <c r="G19">
        <v>-99999</v>
      </c>
      <c r="H19">
        <f>90-Table16[[#This Row],[Topocentric zenith angle]]</f>
        <v>12.986580000000004</v>
      </c>
      <c r="I19">
        <f>360-Table16[[#This Row],[Top. azimuth angle (westward from S)]]</f>
        <v>57.258535999999992</v>
      </c>
      <c r="J19">
        <f>Table16[[#This Row],[Time (H:MM:SS)]]*(24)*(100/24)</f>
        <v>17.708333333333336</v>
      </c>
    </row>
    <row r="20" spans="1:10">
      <c r="A20" s="4">
        <v>43831</v>
      </c>
      <c r="B20" s="5">
        <v>0.1875</v>
      </c>
      <c r="C20">
        <v>75.916006999999993</v>
      </c>
      <c r="D20">
        <v>299.37762199999997</v>
      </c>
      <c r="E20">
        <v>-99999</v>
      </c>
      <c r="F20">
        <v>-99999</v>
      </c>
      <c r="G20">
        <v>-99999</v>
      </c>
      <c r="H20">
        <f>90-Table16[[#This Row],[Topocentric zenith angle]]</f>
        <v>14.083993000000007</v>
      </c>
      <c r="I20">
        <f>360-Table16[[#This Row],[Top. azimuth angle (westward from S)]]</f>
        <v>60.622378000000026</v>
      </c>
      <c r="J20">
        <f>Table16[[#This Row],[Time (H:MM:SS)]]*(24)*(100/24)</f>
        <v>18.75</v>
      </c>
    </row>
    <row r="21" spans="1:10">
      <c r="A21" s="4">
        <v>43831</v>
      </c>
      <c r="B21" s="5">
        <v>0.19791666666666666</v>
      </c>
      <c r="C21">
        <v>74.781657999999993</v>
      </c>
      <c r="D21">
        <v>296.01030800000001</v>
      </c>
      <c r="E21">
        <v>-99999</v>
      </c>
      <c r="F21">
        <v>-99999</v>
      </c>
      <c r="G21">
        <v>-99999</v>
      </c>
      <c r="H21">
        <f>90-Table16[[#This Row],[Topocentric zenith angle]]</f>
        <v>15.218342000000007</v>
      </c>
      <c r="I21">
        <f>360-Table16[[#This Row],[Top. azimuth angle (westward from S)]]</f>
        <v>63.989691999999991</v>
      </c>
      <c r="J21">
        <f>Table16[[#This Row],[Time (H:MM:SS)]]*(24)*(100/24)</f>
        <v>19.791666666666668</v>
      </c>
    </row>
    <row r="22" spans="1:10">
      <c r="A22" s="4">
        <v>43831</v>
      </c>
      <c r="B22" s="5">
        <v>0.20833333333333334</v>
      </c>
      <c r="C22">
        <v>73.614243999999999</v>
      </c>
      <c r="D22">
        <v>292.63665600000002</v>
      </c>
      <c r="E22">
        <v>-99999</v>
      </c>
      <c r="F22">
        <v>-99999</v>
      </c>
      <c r="G22">
        <v>-99999</v>
      </c>
      <c r="H22">
        <f>90-Table16[[#This Row],[Topocentric zenith angle]]</f>
        <v>16.385756000000001</v>
      </c>
      <c r="I22">
        <f>360-Table16[[#This Row],[Top. azimuth angle (westward from S)]]</f>
        <v>67.363343999999984</v>
      </c>
      <c r="J22">
        <f>Table16[[#This Row],[Time (H:MM:SS)]]*(24)*(100/24)</f>
        <v>20.833333333333336</v>
      </c>
    </row>
    <row r="23" spans="1:10">
      <c r="A23" s="4">
        <v>43831</v>
      </c>
      <c r="B23" s="5">
        <v>0.21875</v>
      </c>
      <c r="C23">
        <v>72.417742000000004</v>
      </c>
      <c r="D23">
        <v>289.25352299999997</v>
      </c>
      <c r="E23">
        <v>-99999</v>
      </c>
      <c r="F23">
        <v>-99999</v>
      </c>
      <c r="G23">
        <v>-99999</v>
      </c>
      <c r="H23">
        <f>90-Table16[[#This Row],[Topocentric zenith angle]]</f>
        <v>17.582257999999996</v>
      </c>
      <c r="I23">
        <f>360-Table16[[#This Row],[Top. azimuth angle (westward from S)]]</f>
        <v>70.746477000000027</v>
      </c>
      <c r="J23">
        <f>Table16[[#This Row],[Time (H:MM:SS)]]*(24)*(100/24)</f>
        <v>21.875</v>
      </c>
    </row>
    <row r="24" spans="1:10">
      <c r="A24" s="4">
        <v>43831</v>
      </c>
      <c r="B24" s="5">
        <v>0.22916666666666666</v>
      </c>
      <c r="C24">
        <v>71.196240000000003</v>
      </c>
      <c r="D24">
        <v>285.85749099999998</v>
      </c>
      <c r="E24">
        <v>-99999</v>
      </c>
      <c r="F24">
        <v>-99999</v>
      </c>
      <c r="G24">
        <v>-99999</v>
      </c>
      <c r="H24">
        <f>90-Table16[[#This Row],[Topocentric zenith angle]]</f>
        <v>18.803759999999997</v>
      </c>
      <c r="I24">
        <f>360-Table16[[#This Row],[Top. azimuth angle (westward from S)]]</f>
        <v>74.142509000000018</v>
      </c>
      <c r="J24">
        <f>Table16[[#This Row],[Time (H:MM:SS)]]*(24)*(100/24)</f>
        <v>22.916666666666668</v>
      </c>
    </row>
    <row r="25" spans="1:10">
      <c r="A25" s="4">
        <v>43831</v>
      </c>
      <c r="B25" s="5">
        <v>0.23958333333333334</v>
      </c>
      <c r="C25">
        <v>69.953931999999995</v>
      </c>
      <c r="D25">
        <v>282.44489099999998</v>
      </c>
      <c r="E25">
        <v>-99999</v>
      </c>
      <c r="F25">
        <v>-99999</v>
      </c>
      <c r="G25">
        <v>-99999</v>
      </c>
      <c r="H25">
        <f>90-Table16[[#This Row],[Topocentric zenith angle]]</f>
        <v>20.046068000000005</v>
      </c>
      <c r="I25">
        <f>360-Table16[[#This Row],[Top. azimuth angle (westward from S)]]</f>
        <v>77.555109000000016</v>
      </c>
      <c r="J25">
        <f>Table16[[#This Row],[Time (H:MM:SS)]]*(24)*(100/24)</f>
        <v>23.958333333333336</v>
      </c>
    </row>
    <row r="26" spans="1:10">
      <c r="A26" s="4">
        <v>43831</v>
      </c>
      <c r="B26" s="5">
        <v>0.25</v>
      </c>
      <c r="C26">
        <v>68.695127999999997</v>
      </c>
      <c r="D26">
        <v>279.01181400000002</v>
      </c>
      <c r="E26">
        <v>-99999</v>
      </c>
      <c r="F26">
        <v>-99999</v>
      </c>
      <c r="G26">
        <v>-99999</v>
      </c>
      <c r="H26">
        <f>90-Table16[[#This Row],[Topocentric zenith angle]]</f>
        <v>21.304872000000003</v>
      </c>
      <c r="I26">
        <f>360-Table16[[#This Row],[Top. azimuth angle (westward from S)]]</f>
        <v>80.988185999999985</v>
      </c>
      <c r="J26">
        <f>Table16[[#This Row],[Time (H:MM:SS)]]*(24)*(100/24)</f>
        <v>25</v>
      </c>
    </row>
    <row r="27" spans="1:10">
      <c r="A27" s="4">
        <v>43831</v>
      </c>
      <c r="B27" s="5">
        <v>0.26041666666666669</v>
      </c>
      <c r="C27">
        <v>67.424259000000006</v>
      </c>
      <c r="D27">
        <v>275.55413099999998</v>
      </c>
      <c r="E27">
        <v>-99999</v>
      </c>
      <c r="F27">
        <v>-99999</v>
      </c>
      <c r="G27">
        <v>-99999</v>
      </c>
      <c r="H27">
        <f>90-Table16[[#This Row],[Topocentric zenith angle]]</f>
        <v>22.575740999999994</v>
      </c>
      <c r="I27">
        <f>360-Table16[[#This Row],[Top. azimuth angle (westward from S)]]</f>
        <v>84.445869000000016</v>
      </c>
      <c r="J27">
        <f>Table16[[#This Row],[Time (H:MM:SS)]]*(24)*(100/24)</f>
        <v>26.041666666666668</v>
      </c>
    </row>
    <row r="28" spans="1:10">
      <c r="A28" s="4">
        <v>43831</v>
      </c>
      <c r="B28" s="5">
        <v>0.27083333333333331</v>
      </c>
      <c r="C28">
        <v>66.145882</v>
      </c>
      <c r="D28">
        <v>272.067519</v>
      </c>
      <c r="E28">
        <v>-99999</v>
      </c>
      <c r="F28">
        <v>-99999</v>
      </c>
      <c r="G28">
        <v>-99999</v>
      </c>
      <c r="H28">
        <f>90-Table16[[#This Row],[Topocentric zenith angle]]</f>
        <v>23.854118</v>
      </c>
      <c r="I28">
        <f>360-Table16[[#This Row],[Top. azimuth angle (westward from S)]]</f>
        <v>87.932480999999996</v>
      </c>
      <c r="J28">
        <f>Table16[[#This Row],[Time (H:MM:SS)]]*(24)*(100/24)</f>
        <v>27.083333333333336</v>
      </c>
    </row>
    <row r="29" spans="1:10">
      <c r="A29" s="4">
        <v>43831</v>
      </c>
      <c r="B29" s="5">
        <v>0.28125</v>
      </c>
      <c r="C29">
        <v>64.864688000000001</v>
      </c>
      <c r="D29">
        <v>268.54748799999999</v>
      </c>
      <c r="E29">
        <v>-99999</v>
      </c>
      <c r="F29">
        <v>-99999</v>
      </c>
      <c r="G29">
        <v>-99999</v>
      </c>
      <c r="H29">
        <f>90-Table16[[#This Row],[Topocentric zenith angle]]</f>
        <v>25.135311999999999</v>
      </c>
      <c r="I29">
        <f>360-Table16[[#This Row],[Top. azimuth angle (westward from S)]]</f>
        <v>91.452512000000013</v>
      </c>
      <c r="J29">
        <f>Table16[[#This Row],[Time (H:MM:SS)]]*(24)*(100/24)</f>
        <v>28.125000000000004</v>
      </c>
    </row>
    <row r="30" spans="1:10">
      <c r="A30" s="4">
        <v>43831</v>
      </c>
      <c r="B30" s="5">
        <v>0.29166666666666669</v>
      </c>
      <c r="C30">
        <v>63.585514000000003</v>
      </c>
      <c r="D30">
        <v>264.989419</v>
      </c>
      <c r="E30">
        <v>-99999</v>
      </c>
      <c r="F30">
        <v>-99999</v>
      </c>
      <c r="G30">
        <v>-99999</v>
      </c>
      <c r="H30">
        <f>90-Table16[[#This Row],[Topocentric zenith angle]]</f>
        <v>26.414485999999997</v>
      </c>
      <c r="I30">
        <f>360-Table16[[#This Row],[Top. azimuth angle (westward from S)]]</f>
        <v>95.010581000000002</v>
      </c>
      <c r="J30">
        <f>Table16[[#This Row],[Time (H:MM:SS)]]*(24)*(100/24)</f>
        <v>29.166666666666668</v>
      </c>
    </row>
    <row r="31" spans="1:10">
      <c r="A31" s="4">
        <v>43831</v>
      </c>
      <c r="B31" s="5">
        <v>0.30208333333333331</v>
      </c>
      <c r="C31">
        <v>62.313347999999998</v>
      </c>
      <c r="D31">
        <v>261.38860399999999</v>
      </c>
      <c r="E31">
        <v>-99999</v>
      </c>
      <c r="F31">
        <v>-99999</v>
      </c>
      <c r="G31">
        <v>-99999</v>
      </c>
      <c r="H31">
        <f>90-Table16[[#This Row],[Topocentric zenith angle]]</f>
        <v>27.686652000000002</v>
      </c>
      <c r="I31">
        <f>360-Table16[[#This Row],[Top. azimuth angle (westward from S)]]</f>
        <v>98.611396000000013</v>
      </c>
      <c r="J31">
        <f>Table16[[#This Row],[Time (H:MM:SS)]]*(24)*(100/24)</f>
        <v>30.208333333333336</v>
      </c>
    </row>
    <row r="32" spans="1:10">
      <c r="A32" s="4">
        <v>43831</v>
      </c>
      <c r="B32" s="5">
        <v>0.3125</v>
      </c>
      <c r="C32">
        <v>61.053339000000001</v>
      </c>
      <c r="D32">
        <v>257.74030099999999</v>
      </c>
      <c r="E32">
        <v>-99999</v>
      </c>
      <c r="F32">
        <v>-99999</v>
      </c>
      <c r="G32">
        <v>-99999</v>
      </c>
      <c r="H32">
        <f>90-Table16[[#This Row],[Topocentric zenith angle]]</f>
        <v>28.946660999999999</v>
      </c>
      <c r="I32">
        <f>360-Table16[[#This Row],[Top. azimuth angle (westward from S)]]</f>
        <v>102.25969900000001</v>
      </c>
      <c r="J32">
        <f>Table16[[#This Row],[Time (H:MM:SS)]]*(24)*(100/24)</f>
        <v>31.250000000000004</v>
      </c>
    </row>
    <row r="33" spans="1:10">
      <c r="A33" s="4">
        <v>43831</v>
      </c>
      <c r="B33" s="5">
        <v>0.32291666666666669</v>
      </c>
      <c r="C33">
        <v>59.810802000000002</v>
      </c>
      <c r="D33">
        <v>254.03980200000001</v>
      </c>
      <c r="E33">
        <v>-99999</v>
      </c>
      <c r="F33">
        <v>-99999</v>
      </c>
      <c r="G33">
        <v>-99999</v>
      </c>
      <c r="H33">
        <f>90-Table16[[#This Row],[Topocentric zenith angle]]</f>
        <v>30.189197999999998</v>
      </c>
      <c r="I33">
        <f>360-Table16[[#This Row],[Top. azimuth angle (westward from S)]]</f>
        <v>105.96019799999999</v>
      </c>
      <c r="J33">
        <f>Table16[[#This Row],[Time (H:MM:SS)]]*(24)*(100/24)</f>
        <v>32.291666666666671</v>
      </c>
    </row>
    <row r="34" spans="1:10">
      <c r="A34" s="4">
        <v>43831</v>
      </c>
      <c r="B34" s="5">
        <v>0.33333333333333331</v>
      </c>
      <c r="C34">
        <v>58.591220999999997</v>
      </c>
      <c r="D34">
        <v>250.28250600000001</v>
      </c>
      <c r="E34">
        <v>-99999</v>
      </c>
      <c r="F34">
        <v>-99999</v>
      </c>
      <c r="G34">
        <v>-99999</v>
      </c>
      <c r="H34">
        <f>90-Table16[[#This Row],[Topocentric zenith angle]]</f>
        <v>31.408779000000003</v>
      </c>
      <c r="I34">
        <f>360-Table16[[#This Row],[Top. azimuth angle (westward from S)]]</f>
        <v>109.71749399999999</v>
      </c>
      <c r="J34">
        <f>Table16[[#This Row],[Time (H:MM:SS)]]*(24)*(100/24)</f>
        <v>33.333333333333336</v>
      </c>
    </row>
    <row r="35" spans="1:10">
      <c r="A35" s="4">
        <v>43831</v>
      </c>
      <c r="B35" s="5">
        <v>0.34375</v>
      </c>
      <c r="C35">
        <v>57.40025</v>
      </c>
      <c r="D35">
        <v>246.46401900000001</v>
      </c>
      <c r="E35">
        <v>-99999</v>
      </c>
      <c r="F35">
        <v>-99999</v>
      </c>
      <c r="G35">
        <v>-99999</v>
      </c>
      <c r="H35">
        <f>90-Table16[[#This Row],[Topocentric zenith angle]]</f>
        <v>32.59975</v>
      </c>
      <c r="I35">
        <f>360-Table16[[#This Row],[Top. azimuth angle (westward from S)]]</f>
        <v>113.53598099999999</v>
      </c>
      <c r="J35">
        <f>Table16[[#This Row],[Time (H:MM:SS)]]*(24)*(100/24)</f>
        <v>34.375</v>
      </c>
    </row>
    <row r="36" spans="1:10">
      <c r="A36" s="4">
        <v>43831</v>
      </c>
      <c r="B36" s="5">
        <v>0.35416666666666669</v>
      </c>
      <c r="C36">
        <v>56.243701999999999</v>
      </c>
      <c r="D36">
        <v>242.58025699999999</v>
      </c>
      <c r="E36">
        <v>-99999</v>
      </c>
      <c r="F36">
        <v>-99999</v>
      </c>
      <c r="G36">
        <v>-99999</v>
      </c>
      <c r="H36">
        <f>90-Table16[[#This Row],[Topocentric zenith angle]]</f>
        <v>33.756298000000001</v>
      </c>
      <c r="I36">
        <f>360-Table16[[#This Row],[Top. azimuth angle (westward from S)]]</f>
        <v>117.41974300000001</v>
      </c>
      <c r="J36">
        <f>Table16[[#This Row],[Time (H:MM:SS)]]*(24)*(100/24)</f>
        <v>35.416666666666671</v>
      </c>
    </row>
    <row r="37" spans="1:10">
      <c r="A37" s="4">
        <v>43831</v>
      </c>
      <c r="B37" s="5">
        <v>0.36458333333333331</v>
      </c>
      <c r="C37">
        <v>55.127541999999998</v>
      </c>
      <c r="D37">
        <v>238.62758099999999</v>
      </c>
      <c r="E37">
        <v>-99999</v>
      </c>
      <c r="F37">
        <v>-99999</v>
      </c>
      <c r="G37">
        <v>-99999</v>
      </c>
      <c r="H37">
        <f>90-Table16[[#This Row],[Topocentric zenith angle]]</f>
        <v>34.872458000000002</v>
      </c>
      <c r="I37">
        <f>360-Table16[[#This Row],[Top. azimuth angle (westward from S)]]</f>
        <v>121.37241900000001</v>
      </c>
      <c r="J37">
        <f>Table16[[#This Row],[Time (H:MM:SS)]]*(24)*(100/24)</f>
        <v>36.458333333333336</v>
      </c>
    </row>
    <row r="38" spans="1:10">
      <c r="A38" s="4">
        <v>43831</v>
      </c>
      <c r="B38" s="5">
        <v>0.375</v>
      </c>
      <c r="C38">
        <v>54.057856000000001</v>
      </c>
      <c r="D38">
        <v>234.602934</v>
      </c>
      <c r="E38">
        <v>-99999</v>
      </c>
      <c r="F38">
        <v>-99999</v>
      </c>
      <c r="G38">
        <v>-99999</v>
      </c>
      <c r="H38">
        <f>90-Table16[[#This Row],[Topocentric zenith angle]]</f>
        <v>35.942143999999999</v>
      </c>
      <c r="I38">
        <f>360-Table16[[#This Row],[Top. azimuth angle (westward from S)]]</f>
        <v>125.397066</v>
      </c>
      <c r="J38">
        <f>Table16[[#This Row],[Time (H:MM:SS)]]*(24)*(100/24)</f>
        <v>37.5</v>
      </c>
    </row>
    <row r="39" spans="1:10">
      <c r="A39" s="4">
        <v>43831</v>
      </c>
      <c r="B39" s="5">
        <v>0.38541666666666669</v>
      </c>
      <c r="C39">
        <v>53.040824000000001</v>
      </c>
      <c r="D39">
        <v>230.50400300000001</v>
      </c>
      <c r="E39">
        <v>-99999</v>
      </c>
      <c r="F39">
        <v>-99999</v>
      </c>
      <c r="G39">
        <v>-99999</v>
      </c>
      <c r="H39">
        <f>90-Table16[[#This Row],[Topocentric zenith angle]]</f>
        <v>36.959175999999999</v>
      </c>
      <c r="I39">
        <f>360-Table16[[#This Row],[Top. azimuth angle (westward from S)]]</f>
        <v>129.49599699999999</v>
      </c>
      <c r="J39">
        <f>Table16[[#This Row],[Time (H:MM:SS)]]*(24)*(100/24)</f>
        <v>38.541666666666671</v>
      </c>
    </row>
    <row r="40" spans="1:10">
      <c r="A40" s="4">
        <v>43831</v>
      </c>
      <c r="B40" s="5">
        <v>0.39583333333333331</v>
      </c>
      <c r="C40">
        <v>52.082673999999997</v>
      </c>
      <c r="D40">
        <v>226.329385</v>
      </c>
      <c r="E40">
        <v>-99999</v>
      </c>
      <c r="F40">
        <v>-99999</v>
      </c>
      <c r="G40">
        <v>-99999</v>
      </c>
      <c r="H40">
        <f>90-Table16[[#This Row],[Topocentric zenith angle]]</f>
        <v>37.917326000000003</v>
      </c>
      <c r="I40">
        <f>360-Table16[[#This Row],[Top. azimuth angle (westward from S)]]</f>
        <v>133.670615</v>
      </c>
      <c r="J40">
        <f>Table16[[#This Row],[Time (H:MM:SS)]]*(24)*(100/24)</f>
        <v>39.583333333333336</v>
      </c>
    </row>
    <row r="41" spans="1:10">
      <c r="A41" s="4">
        <v>43831</v>
      </c>
      <c r="B41" s="5">
        <v>0.40625</v>
      </c>
      <c r="C41">
        <v>51.189616999999998</v>
      </c>
      <c r="D41">
        <v>222.07875999999999</v>
      </c>
      <c r="E41">
        <v>-99999</v>
      </c>
      <c r="F41">
        <v>-99999</v>
      </c>
      <c r="G41">
        <v>-99999</v>
      </c>
      <c r="H41">
        <f>90-Table16[[#This Row],[Topocentric zenith angle]]</f>
        <v>38.810383000000002</v>
      </c>
      <c r="I41">
        <f>360-Table16[[#This Row],[Top. azimuth angle (westward from S)]]</f>
        <v>137.92124000000001</v>
      </c>
      <c r="J41">
        <f>Table16[[#This Row],[Time (H:MM:SS)]]*(24)*(100/24)</f>
        <v>40.625</v>
      </c>
    </row>
    <row r="42" spans="1:10">
      <c r="A42" s="4">
        <v>43831</v>
      </c>
      <c r="B42" s="5">
        <v>0.41666666666666669</v>
      </c>
      <c r="C42">
        <v>50.367781000000001</v>
      </c>
      <c r="D42">
        <v>217.75305700000001</v>
      </c>
      <c r="E42">
        <v>-99999</v>
      </c>
      <c r="F42">
        <v>-99999</v>
      </c>
      <c r="G42">
        <v>-99999</v>
      </c>
      <c r="H42">
        <f>90-Table16[[#This Row],[Topocentric zenith angle]]</f>
        <v>39.632218999999999</v>
      </c>
      <c r="I42">
        <f>360-Table16[[#This Row],[Top. azimuth angle (westward from S)]]</f>
        <v>142.24694299999999</v>
      </c>
      <c r="J42">
        <f>Table16[[#This Row],[Time (H:MM:SS)]]*(24)*(100/24)</f>
        <v>41.666666666666671</v>
      </c>
    </row>
    <row r="43" spans="1:10">
      <c r="A43" s="4">
        <v>43831</v>
      </c>
      <c r="B43" s="5">
        <v>0.42708333333333331</v>
      </c>
      <c r="C43">
        <v>49.623117000000001</v>
      </c>
      <c r="D43">
        <v>213.3546</v>
      </c>
      <c r="E43">
        <v>-99999</v>
      </c>
      <c r="F43">
        <v>-99999</v>
      </c>
      <c r="G43">
        <v>-99999</v>
      </c>
      <c r="H43">
        <f>90-Table16[[#This Row],[Topocentric zenith angle]]</f>
        <v>40.376882999999999</v>
      </c>
      <c r="I43">
        <f>360-Table16[[#This Row],[Top. azimuth angle (westward from S)]]</f>
        <v>146.6454</v>
      </c>
      <c r="J43">
        <f>Table16[[#This Row],[Time (H:MM:SS)]]*(24)*(100/24)</f>
        <v>42.708333333333336</v>
      </c>
    </row>
    <row r="44" spans="1:10">
      <c r="A44" s="4">
        <v>43831</v>
      </c>
      <c r="B44" s="5">
        <v>0.4375</v>
      </c>
      <c r="C44">
        <v>48.961300999999999</v>
      </c>
      <c r="D44">
        <v>208.88722799999999</v>
      </c>
      <c r="E44">
        <v>-99999</v>
      </c>
      <c r="F44">
        <v>-99999</v>
      </c>
      <c r="G44">
        <v>-99999</v>
      </c>
      <c r="H44">
        <f>90-Table16[[#This Row],[Topocentric zenith angle]]</f>
        <v>41.038699000000001</v>
      </c>
      <c r="I44">
        <f>360-Table16[[#This Row],[Top. azimuth angle (westward from S)]]</f>
        <v>151.11277200000001</v>
      </c>
      <c r="J44">
        <f>Table16[[#This Row],[Time (H:MM:SS)]]*(24)*(100/24)</f>
        <v>43.75</v>
      </c>
    </row>
    <row r="45" spans="1:10">
      <c r="A45" s="4">
        <v>43831</v>
      </c>
      <c r="B45" s="5">
        <v>0.44791666666666669</v>
      </c>
      <c r="C45">
        <v>48.387622999999998</v>
      </c>
      <c r="D45">
        <v>204.356359</v>
      </c>
      <c r="E45">
        <v>-99999</v>
      </c>
      <c r="F45">
        <v>-99999</v>
      </c>
      <c r="G45">
        <v>-99999</v>
      </c>
      <c r="H45">
        <f>90-Table16[[#This Row],[Topocentric zenith angle]]</f>
        <v>41.612377000000002</v>
      </c>
      <c r="I45">
        <f>360-Table16[[#This Row],[Top. azimuth angle (westward from S)]]</f>
        <v>155.643641</v>
      </c>
      <c r="J45">
        <f>Table16[[#This Row],[Time (H:MM:SS)]]*(24)*(100/24)</f>
        <v>44.791666666666671</v>
      </c>
    </row>
    <row r="46" spans="1:10">
      <c r="A46" s="4">
        <v>43831</v>
      </c>
      <c r="B46" s="5">
        <v>0.45833333333333331</v>
      </c>
      <c r="C46">
        <v>47.906869999999998</v>
      </c>
      <c r="D46">
        <v>199.76900599999999</v>
      </c>
      <c r="E46">
        <v>-99999</v>
      </c>
      <c r="F46">
        <v>-99999</v>
      </c>
      <c r="G46">
        <v>-99999</v>
      </c>
      <c r="H46">
        <f>90-Table16[[#This Row],[Topocentric zenith angle]]</f>
        <v>42.093130000000002</v>
      </c>
      <c r="I46">
        <f>360-Table16[[#This Row],[Top. azimuth angle (westward from S)]]</f>
        <v>160.23099400000001</v>
      </c>
      <c r="J46">
        <f>Table16[[#This Row],[Time (H:MM:SS)]]*(24)*(100/24)</f>
        <v>45.833333333333336</v>
      </c>
    </row>
    <row r="47" spans="1:10">
      <c r="A47" s="4">
        <v>43831</v>
      </c>
      <c r="B47" s="5">
        <v>0.46875</v>
      </c>
      <c r="C47">
        <v>47.523203000000002</v>
      </c>
      <c r="D47">
        <v>195.133703</v>
      </c>
      <c r="E47">
        <v>-99999</v>
      </c>
      <c r="F47">
        <v>-99999</v>
      </c>
      <c r="G47">
        <v>-99999</v>
      </c>
      <c r="H47">
        <f>90-Table16[[#This Row],[Topocentric zenith angle]]</f>
        <v>42.476796999999998</v>
      </c>
      <c r="I47">
        <f>360-Table16[[#This Row],[Top. azimuth angle (westward from S)]]</f>
        <v>164.866297</v>
      </c>
      <c r="J47">
        <f>Table16[[#This Row],[Time (H:MM:SS)]]*(24)*(100/24)</f>
        <v>46.875</v>
      </c>
    </row>
    <row r="48" spans="1:10">
      <c r="A48" s="4">
        <v>43831</v>
      </c>
      <c r="B48" s="5">
        <v>0.47916666666666669</v>
      </c>
      <c r="C48">
        <v>47.240053000000003</v>
      </c>
      <c r="D48">
        <v>190.46036100000001</v>
      </c>
      <c r="E48">
        <v>-99999</v>
      </c>
      <c r="F48">
        <v>-99999</v>
      </c>
      <c r="G48">
        <v>-99999</v>
      </c>
      <c r="H48">
        <f>90-Table16[[#This Row],[Topocentric zenith angle]]</f>
        <v>42.759946999999997</v>
      </c>
      <c r="I48">
        <f>360-Table16[[#This Row],[Top. azimuth angle (westward from S)]]</f>
        <v>169.53963899999999</v>
      </c>
      <c r="J48">
        <f>Table16[[#This Row],[Time (H:MM:SS)]]*(24)*(100/24)</f>
        <v>47.916666666666671</v>
      </c>
    </row>
    <row r="49" spans="1:10">
      <c r="A49" s="4">
        <v>43831</v>
      </c>
      <c r="B49" s="5">
        <v>0.48958333333333331</v>
      </c>
      <c r="C49">
        <v>47.060011000000003</v>
      </c>
      <c r="D49">
        <v>185.76003800000001</v>
      </c>
      <c r="E49">
        <v>-99999</v>
      </c>
      <c r="F49">
        <v>-99999</v>
      </c>
      <c r="G49">
        <v>-99999</v>
      </c>
      <c r="H49">
        <f>90-Table16[[#This Row],[Topocentric zenith angle]]</f>
        <v>42.939988999999997</v>
      </c>
      <c r="I49">
        <f>360-Table16[[#This Row],[Top. azimuth angle (westward from S)]]</f>
        <v>174.23996199999999</v>
      </c>
      <c r="J49">
        <f>Table16[[#This Row],[Time (H:MM:SS)]]*(24)*(100/24)</f>
        <v>48.958333333333336</v>
      </c>
    </row>
    <row r="50" spans="1:10">
      <c r="A50" s="4">
        <v>43831</v>
      </c>
      <c r="B50" s="5">
        <v>0.5</v>
      </c>
      <c r="C50">
        <v>46.984757999999999</v>
      </c>
      <c r="D50">
        <v>181.044634</v>
      </c>
      <c r="E50">
        <v>-99999</v>
      </c>
      <c r="F50">
        <v>-99999</v>
      </c>
      <c r="G50">
        <v>-99999</v>
      </c>
      <c r="H50">
        <f>90-Table16[[#This Row],[Topocentric zenith angle]]</f>
        <v>43.015242000000001</v>
      </c>
      <c r="I50">
        <f>360-Table16[[#This Row],[Top. azimuth angle (westward from S)]]</f>
        <v>178.955366</v>
      </c>
      <c r="J50">
        <f>Table16[[#This Row],[Time (H:MM:SS)]]*(24)*(100/24)</f>
        <v>50</v>
      </c>
    </row>
    <row r="51" spans="1:10">
      <c r="A51" s="4">
        <v>43831</v>
      </c>
      <c r="B51" s="5">
        <v>0.51041666666666663</v>
      </c>
      <c r="C51">
        <v>47.015006999999997</v>
      </c>
      <c r="D51">
        <v>176.32653300000001</v>
      </c>
      <c r="E51">
        <v>-99999</v>
      </c>
      <c r="F51">
        <v>-99999</v>
      </c>
      <c r="G51">
        <v>-99999</v>
      </c>
      <c r="H51">
        <f>90-Table16[[#This Row],[Topocentric zenith angle]]</f>
        <v>42.984993000000003</v>
      </c>
      <c r="I51">
        <f>-1*Table16[[#This Row],[Top. azimuth angle (westward from S)]]</f>
        <v>-176.32653300000001</v>
      </c>
      <c r="J51">
        <f>Table16[[#This Row],[Time (H:MM:SS)]]*(24)*(100/24)</f>
        <v>51.041666666666671</v>
      </c>
    </row>
    <row r="52" spans="1:10">
      <c r="A52" s="4">
        <v>43831</v>
      </c>
      <c r="B52" s="5">
        <v>0.52083333333333337</v>
      </c>
      <c r="C52">
        <v>47.150477000000002</v>
      </c>
      <c r="D52">
        <v>171.61820399999999</v>
      </c>
      <c r="E52">
        <v>-99999</v>
      </c>
      <c r="F52">
        <v>-99999</v>
      </c>
      <c r="G52">
        <v>-99999</v>
      </c>
      <c r="H52">
        <f>90-Table16[[#This Row],[Topocentric zenith angle]]</f>
        <v>42.849522999999998</v>
      </c>
      <c r="I52">
        <f>-1*Table16[[#This Row],[Top. azimuth angle (westward from S)]]</f>
        <v>-171.61820399999999</v>
      </c>
      <c r="J52">
        <f>Table16[[#This Row],[Time (H:MM:SS)]]*(24)*(100/24)</f>
        <v>52.083333333333336</v>
      </c>
    </row>
    <row r="53" spans="1:10">
      <c r="A53" s="4">
        <v>43831</v>
      </c>
      <c r="B53" s="5">
        <v>0.53125</v>
      </c>
      <c r="C53">
        <v>47.389909000000003</v>
      </c>
      <c r="D53">
        <v>166.93180599999999</v>
      </c>
      <c r="E53">
        <v>-99999</v>
      </c>
      <c r="F53">
        <v>-99999</v>
      </c>
      <c r="G53">
        <v>-99999</v>
      </c>
      <c r="H53">
        <f>90-Table16[[#This Row],[Topocentric zenith angle]]</f>
        <v>42.610090999999997</v>
      </c>
      <c r="I53">
        <f>-1*Table16[[#This Row],[Top. azimuth angle (westward from S)]]</f>
        <v>-166.93180599999999</v>
      </c>
      <c r="J53">
        <f>Table16[[#This Row],[Time (H:MM:SS)]]*(24)*(100/24)</f>
        <v>53.125000000000007</v>
      </c>
    </row>
    <row r="54" spans="1:10">
      <c r="A54" s="4">
        <v>43831</v>
      </c>
      <c r="B54" s="5">
        <v>0.54166666666666663</v>
      </c>
      <c r="C54">
        <v>47.731101000000002</v>
      </c>
      <c r="D54">
        <v>162.27879999999999</v>
      </c>
      <c r="E54">
        <v>-99999</v>
      </c>
      <c r="F54">
        <v>-99999</v>
      </c>
      <c r="G54">
        <v>-99999</v>
      </c>
      <c r="H54">
        <f>90-Table16[[#This Row],[Topocentric zenith angle]]</f>
        <v>42.268898999999998</v>
      </c>
      <c r="I54">
        <f>-1*Table16[[#This Row],[Top. azimuth angle (westward from S)]]</f>
        <v>-162.27879999999999</v>
      </c>
      <c r="J54">
        <f>Table16[[#This Row],[Time (H:MM:SS)]]*(24)*(100/24)</f>
        <v>54.166666666666671</v>
      </c>
    </row>
    <row r="55" spans="1:10">
      <c r="A55" s="4">
        <v>43831</v>
      </c>
      <c r="B55" s="5">
        <v>0.55208333333333337</v>
      </c>
      <c r="C55">
        <v>48.170979000000003</v>
      </c>
      <c r="D55">
        <v>157.66962699999999</v>
      </c>
      <c r="E55">
        <v>-99999</v>
      </c>
      <c r="F55">
        <v>-99999</v>
      </c>
      <c r="G55">
        <v>-99999</v>
      </c>
      <c r="H55">
        <f>90-Table16[[#This Row],[Topocentric zenith angle]]</f>
        <v>41.829020999999997</v>
      </c>
      <c r="I55">
        <f>-1*Table16[[#This Row],[Top. azimuth angle (westward from S)]]</f>
        <v>-157.66962699999999</v>
      </c>
      <c r="J55">
        <f>Table16[[#This Row],[Time (H:MM:SS)]]*(24)*(100/24)</f>
        <v>55.208333333333336</v>
      </c>
    </row>
    <row r="56" spans="1:10">
      <c r="A56" s="4">
        <v>43831</v>
      </c>
      <c r="B56" s="5">
        <v>0.5625</v>
      </c>
      <c r="C56">
        <v>48.705691000000002</v>
      </c>
      <c r="D56">
        <v>153.11344</v>
      </c>
      <c r="E56">
        <v>-99999</v>
      </c>
      <c r="F56">
        <v>-99999</v>
      </c>
      <c r="G56">
        <v>-99999</v>
      </c>
      <c r="H56">
        <f>90-Table16[[#This Row],[Topocentric zenith angle]]</f>
        <v>41.294308999999998</v>
      </c>
      <c r="I56">
        <f>-1*Table16[[#This Row],[Top. azimuth angle (westward from S)]]</f>
        <v>-153.11344</v>
      </c>
      <c r="J56">
        <f>Table16[[#This Row],[Time (H:MM:SS)]]*(24)*(100/24)</f>
        <v>56.250000000000007</v>
      </c>
    </row>
    <row r="57" spans="1:10">
      <c r="A57" s="4">
        <v>43831</v>
      </c>
      <c r="B57" s="5">
        <v>0.57291666666666663</v>
      </c>
      <c r="C57">
        <v>49.330708999999999</v>
      </c>
      <c r="D57">
        <v>148.61792199999999</v>
      </c>
      <c r="E57">
        <v>-99999</v>
      </c>
      <c r="F57">
        <v>-99999</v>
      </c>
      <c r="G57">
        <v>-99999</v>
      </c>
      <c r="H57">
        <f>90-Table16[[#This Row],[Topocentric zenith angle]]</f>
        <v>40.669291000000001</v>
      </c>
      <c r="I57">
        <f>-1*Table16[[#This Row],[Top. azimuth angle (westward from S)]]</f>
        <v>-148.61792199999999</v>
      </c>
      <c r="J57">
        <f>Table16[[#This Row],[Time (H:MM:SS)]]*(24)*(100/24)</f>
        <v>57.291666666666671</v>
      </c>
    </row>
    <row r="58" spans="1:10">
      <c r="A58" s="4">
        <v>43831</v>
      </c>
      <c r="B58" s="5">
        <v>0.58333333333333337</v>
      </c>
      <c r="C58">
        <v>50.040953000000002</v>
      </c>
      <c r="D58">
        <v>144.18918400000001</v>
      </c>
      <c r="E58">
        <v>-99999</v>
      </c>
      <c r="F58">
        <v>-99999</v>
      </c>
      <c r="G58">
        <v>-99999</v>
      </c>
      <c r="H58">
        <f>90-Table16[[#This Row],[Topocentric zenith angle]]</f>
        <v>39.959046999999998</v>
      </c>
      <c r="I58">
        <f>-1*Table16[[#This Row],[Top. azimuth angle (westward from S)]]</f>
        <v>-144.18918400000001</v>
      </c>
      <c r="J58">
        <f>Table16[[#This Row],[Time (H:MM:SS)]]*(24)*(100/24)</f>
        <v>58.333333333333336</v>
      </c>
    </row>
    <row r="59" spans="1:10">
      <c r="A59" s="4">
        <v>43831</v>
      </c>
      <c r="B59" s="5">
        <v>0.59375</v>
      </c>
      <c r="C59">
        <v>50.830902000000002</v>
      </c>
      <c r="D59">
        <v>139.83174500000001</v>
      </c>
      <c r="E59">
        <v>-99999</v>
      </c>
      <c r="F59">
        <v>-99999</v>
      </c>
      <c r="G59">
        <v>-99999</v>
      </c>
      <c r="H59">
        <f>90-Table16[[#This Row],[Topocentric zenith angle]]</f>
        <v>39.169097999999998</v>
      </c>
      <c r="I59">
        <f>-1*Table16[[#This Row],[Top. azimuth angle (westward from S)]]</f>
        <v>-139.83174500000001</v>
      </c>
      <c r="J59">
        <f>Table16[[#This Row],[Time (H:MM:SS)]]*(24)*(100/24)</f>
        <v>59.375000000000007</v>
      </c>
    </row>
    <row r="60" spans="1:10">
      <c r="A60" s="4">
        <v>43831</v>
      </c>
      <c r="B60" s="5">
        <v>0.60416666666666663</v>
      </c>
      <c r="C60">
        <v>51.694715000000002</v>
      </c>
      <c r="D60">
        <v>135.54857000000001</v>
      </c>
      <c r="E60">
        <v>-99999</v>
      </c>
      <c r="F60">
        <v>-99999</v>
      </c>
      <c r="G60">
        <v>-99999</v>
      </c>
      <c r="H60">
        <f>90-Table16[[#This Row],[Topocentric zenith angle]]</f>
        <v>38.305284999999998</v>
      </c>
      <c r="I60">
        <f>-1*Table16[[#This Row],[Top. azimuth angle (westward from S)]]</f>
        <v>-135.54857000000001</v>
      </c>
      <c r="J60">
        <f>Table16[[#This Row],[Time (H:MM:SS)]]*(24)*(100/24)</f>
        <v>60.416666666666671</v>
      </c>
    </row>
    <row r="61" spans="1:10">
      <c r="A61" s="4">
        <v>43831</v>
      </c>
      <c r="B61" s="5">
        <v>0.61458333333333337</v>
      </c>
      <c r="C61">
        <v>52.626334</v>
      </c>
      <c r="D61">
        <v>131.341174</v>
      </c>
      <c r="E61">
        <v>-99999</v>
      </c>
      <c r="F61">
        <v>-99999</v>
      </c>
      <c r="G61">
        <v>-99999</v>
      </c>
      <c r="H61">
        <f>90-Table16[[#This Row],[Topocentric zenith angle]]</f>
        <v>37.373666</v>
      </c>
      <c r="I61">
        <f>-1*Table16[[#This Row],[Top. azimuth angle (westward from S)]]</f>
        <v>-131.341174</v>
      </c>
      <c r="J61">
        <f>Table16[[#This Row],[Time (H:MM:SS)]]*(24)*(100/24)</f>
        <v>61.458333333333336</v>
      </c>
    </row>
    <row r="62" spans="1:10">
      <c r="A62" s="4">
        <v>43831</v>
      </c>
      <c r="B62" s="5">
        <v>0.625</v>
      </c>
      <c r="C62">
        <v>53.619574999999998</v>
      </c>
      <c r="D62">
        <v>127.20975799999999</v>
      </c>
      <c r="E62">
        <v>-99999</v>
      </c>
      <c r="F62">
        <v>-99999</v>
      </c>
      <c r="G62">
        <v>-99999</v>
      </c>
      <c r="H62">
        <f>90-Table16[[#This Row],[Topocentric zenith angle]]</f>
        <v>36.380425000000002</v>
      </c>
      <c r="I62">
        <f>-1*Table16[[#This Row],[Top. azimuth angle (westward from S)]]</f>
        <v>-127.20975799999999</v>
      </c>
      <c r="J62">
        <f>Table16[[#This Row],[Time (H:MM:SS)]]*(24)*(100/24)</f>
        <v>62.500000000000007</v>
      </c>
    </row>
    <row r="63" spans="1:10">
      <c r="A63" s="4">
        <v>43831</v>
      </c>
      <c r="B63" s="5">
        <v>0.63541666666666663</v>
      </c>
      <c r="C63">
        <v>54.668213999999999</v>
      </c>
      <c r="D63">
        <v>123.15336600000001</v>
      </c>
      <c r="E63">
        <v>-99999</v>
      </c>
      <c r="F63">
        <v>-99999</v>
      </c>
      <c r="G63">
        <v>-99999</v>
      </c>
      <c r="H63">
        <f>90-Table16[[#This Row],[Topocentric zenith angle]]</f>
        <v>35.331786000000001</v>
      </c>
      <c r="I63">
        <f>-1*Table16[[#This Row],[Top. azimuth angle (westward from S)]]</f>
        <v>-123.15336600000001</v>
      </c>
      <c r="J63">
        <f>Table16[[#This Row],[Time (H:MM:SS)]]*(24)*(100/24)</f>
        <v>63.541666666666671</v>
      </c>
    </row>
    <row r="64" spans="1:10">
      <c r="A64" s="4">
        <v>43831</v>
      </c>
      <c r="B64" s="5">
        <v>0.64583333333333337</v>
      </c>
      <c r="C64">
        <v>55.766046000000003</v>
      </c>
      <c r="D64">
        <v>119.170055</v>
      </c>
      <c r="E64">
        <v>-99999</v>
      </c>
      <c r="F64">
        <v>-99999</v>
      </c>
      <c r="G64">
        <v>-99999</v>
      </c>
      <c r="H64">
        <f>90-Table16[[#This Row],[Topocentric zenith angle]]</f>
        <v>34.233953999999997</v>
      </c>
      <c r="I64">
        <f>-1*Table16[[#This Row],[Top. azimuth angle (westward from S)]]</f>
        <v>-119.170055</v>
      </c>
      <c r="J64">
        <f>Table16[[#This Row],[Time (H:MM:SS)]]*(24)*(100/24)</f>
        <v>64.583333333333343</v>
      </c>
    </row>
    <row r="65" spans="1:10">
      <c r="A65" s="4">
        <v>43831</v>
      </c>
      <c r="B65" s="5">
        <v>0.65625</v>
      </c>
      <c r="C65">
        <v>56.906942999999998</v>
      </c>
      <c r="D65">
        <v>115.257069</v>
      </c>
      <c r="E65">
        <v>-99999</v>
      </c>
      <c r="F65">
        <v>-99999</v>
      </c>
      <c r="G65">
        <v>-99999</v>
      </c>
      <c r="H65">
        <f>90-Table16[[#This Row],[Topocentric zenith angle]]</f>
        <v>33.093057000000002</v>
      </c>
      <c r="I65">
        <f>-1*Table16[[#This Row],[Top. azimuth angle (westward from S)]]</f>
        <v>-115.257069</v>
      </c>
      <c r="J65">
        <f>Table16[[#This Row],[Time (H:MM:SS)]]*(24)*(100/24)</f>
        <v>65.625</v>
      </c>
    </row>
    <row r="66" spans="1:10">
      <c r="A66" s="4">
        <v>43831</v>
      </c>
      <c r="B66" s="5">
        <v>0.66666666666666663</v>
      </c>
      <c r="C66">
        <v>58.084885</v>
      </c>
      <c r="D66">
        <v>111.411001</v>
      </c>
      <c r="E66">
        <v>-99999</v>
      </c>
      <c r="F66">
        <v>-99999</v>
      </c>
      <c r="G66">
        <v>-99999</v>
      </c>
      <c r="H66">
        <f>90-Table16[[#This Row],[Topocentric zenith angle]]</f>
        <v>31.915115</v>
      </c>
      <c r="I66">
        <f>-1*Table16[[#This Row],[Top. azimuth angle (westward from S)]]</f>
        <v>-111.411001</v>
      </c>
      <c r="J66">
        <f>Table16[[#This Row],[Time (H:MM:SS)]]*(24)*(100/24)</f>
        <v>66.666666666666671</v>
      </c>
    </row>
    <row r="67" spans="1:10">
      <c r="A67" s="4">
        <v>43831</v>
      </c>
      <c r="B67" s="5">
        <v>0.67708333333333337</v>
      </c>
      <c r="C67">
        <v>59.293993999999998</v>
      </c>
      <c r="D67">
        <v>107.62794</v>
      </c>
      <c r="E67">
        <v>-99999</v>
      </c>
      <c r="F67">
        <v>-99999</v>
      </c>
      <c r="G67">
        <v>-99999</v>
      </c>
      <c r="H67">
        <f>90-Table16[[#This Row],[Topocentric zenith angle]]</f>
        <v>30.706006000000002</v>
      </c>
      <c r="I67">
        <f>-1*Table16[[#This Row],[Top. azimuth angle (westward from S)]]</f>
        <v>-107.62794</v>
      </c>
      <c r="J67">
        <f>Table16[[#This Row],[Time (H:MM:SS)]]*(24)*(100/24)</f>
        <v>67.708333333333343</v>
      </c>
    </row>
    <row r="68" spans="1:10">
      <c r="A68" s="4">
        <v>43831</v>
      </c>
      <c r="B68" s="5">
        <v>0.6875</v>
      </c>
      <c r="C68">
        <v>60.528548000000001</v>
      </c>
      <c r="D68">
        <v>103.903611</v>
      </c>
      <c r="E68">
        <v>-99999</v>
      </c>
      <c r="F68">
        <v>-99999</v>
      </c>
      <c r="G68">
        <v>-99999</v>
      </c>
      <c r="H68">
        <f>90-Table16[[#This Row],[Topocentric zenith angle]]</f>
        <v>29.471451999999999</v>
      </c>
      <c r="I68">
        <f>-1*Table16[[#This Row],[Top. azimuth angle (westward from S)]]</f>
        <v>-103.903611</v>
      </c>
      <c r="J68">
        <f>Table16[[#This Row],[Time (H:MM:SS)]]*(24)*(100/24)</f>
        <v>68.75</v>
      </c>
    </row>
    <row r="69" spans="1:10">
      <c r="A69" s="4">
        <v>43831</v>
      </c>
      <c r="B69" s="5">
        <v>0.69791666666666663</v>
      </c>
      <c r="C69">
        <v>61.782991000000003</v>
      </c>
      <c r="D69">
        <v>100.233487</v>
      </c>
      <c r="E69">
        <v>-99999</v>
      </c>
      <c r="F69">
        <v>-99999</v>
      </c>
      <c r="G69">
        <v>-99999</v>
      </c>
      <c r="H69">
        <f>90-Table16[[#This Row],[Topocentric zenith angle]]</f>
        <v>28.217008999999997</v>
      </c>
      <c r="I69">
        <f>-1*Table16[[#This Row],[Top. azimuth angle (westward from S)]]</f>
        <v>-100.233487</v>
      </c>
      <c r="J69">
        <f>Table16[[#This Row],[Time (H:MM:SS)]]*(24)*(100/24)</f>
        <v>69.791666666666671</v>
      </c>
    </row>
    <row r="70" spans="1:10">
      <c r="A70" s="4">
        <v>43831</v>
      </c>
      <c r="B70" s="5">
        <v>0.70833333333333337</v>
      </c>
      <c r="C70">
        <v>63.051935999999998</v>
      </c>
      <c r="D70">
        <v>96.612892000000002</v>
      </c>
      <c r="E70">
        <v>-99999</v>
      </c>
      <c r="F70">
        <v>-99999</v>
      </c>
      <c r="G70">
        <v>-99999</v>
      </c>
      <c r="H70">
        <f>90-Table16[[#This Row],[Topocentric zenith angle]]</f>
        <v>26.948064000000002</v>
      </c>
      <c r="I70">
        <f>-1*Table16[[#This Row],[Top. azimuth angle (westward from S)]]</f>
        <v>-96.612892000000002</v>
      </c>
      <c r="J70">
        <f>Table16[[#This Row],[Time (H:MM:SS)]]*(24)*(100/24)</f>
        <v>70.833333333333343</v>
      </c>
    </row>
    <row r="71" spans="1:10">
      <c r="A71" s="4">
        <v>43831</v>
      </c>
      <c r="B71" s="5">
        <v>0.71875</v>
      </c>
      <c r="C71">
        <v>64.330164999999994</v>
      </c>
      <c r="D71">
        <v>93.037087999999997</v>
      </c>
      <c r="E71">
        <v>-99999</v>
      </c>
      <c r="F71">
        <v>-99999</v>
      </c>
      <c r="G71">
        <v>-99999</v>
      </c>
      <c r="H71">
        <f>90-Table16[[#This Row],[Topocentric zenith angle]]</f>
        <v>25.669835000000006</v>
      </c>
      <c r="I71">
        <f>-1*Table16[[#This Row],[Top. azimuth angle (westward from S)]]</f>
        <v>-93.037087999999997</v>
      </c>
      <c r="J71">
        <f>Table16[[#This Row],[Time (H:MM:SS)]]*(24)*(100/24)</f>
        <v>71.875</v>
      </c>
    </row>
    <row r="72" spans="1:10">
      <c r="A72" s="4">
        <v>43831</v>
      </c>
      <c r="B72" s="5">
        <v>0.72916666666666663</v>
      </c>
      <c r="C72">
        <v>65.612621000000004</v>
      </c>
      <c r="D72">
        <v>89.501340999999996</v>
      </c>
      <c r="E72">
        <v>-99999</v>
      </c>
      <c r="F72">
        <v>-99999</v>
      </c>
      <c r="G72">
        <v>-99999</v>
      </c>
      <c r="H72">
        <f>90-Table16[[#This Row],[Topocentric zenith angle]]</f>
        <v>24.387378999999996</v>
      </c>
      <c r="I72">
        <f>-1*Table16[[#This Row],[Top. azimuth angle (westward from S)]]</f>
        <v>-89.501340999999996</v>
      </c>
      <c r="J72">
        <f>Table16[[#This Row],[Time (H:MM:SS)]]*(24)*(100/24)</f>
        <v>72.916666666666671</v>
      </c>
    </row>
    <row r="73" spans="1:10">
      <c r="A73" s="4">
        <v>43831</v>
      </c>
      <c r="B73" s="5">
        <v>0.73958333333333337</v>
      </c>
      <c r="C73">
        <v>66.894402999999997</v>
      </c>
      <c r="D73">
        <v>86.000985</v>
      </c>
      <c r="E73">
        <v>-99999</v>
      </c>
      <c r="F73">
        <v>-99999</v>
      </c>
      <c r="G73">
        <v>-99999</v>
      </c>
      <c r="H73">
        <f>90-Table16[[#This Row],[Topocentric zenith angle]]</f>
        <v>23.105597000000003</v>
      </c>
      <c r="I73">
        <f>-1*Table16[[#This Row],[Top. azimuth angle (westward from S)]]</f>
        <v>-86.000985</v>
      </c>
      <c r="J73">
        <f>Table16[[#This Row],[Time (H:MM:SS)]]*(24)*(100/24)</f>
        <v>73.958333333333343</v>
      </c>
    </row>
    <row r="74" spans="1:10">
      <c r="A74" s="4">
        <v>43831</v>
      </c>
      <c r="B74" s="5">
        <v>0.75</v>
      </c>
      <c r="C74">
        <v>68.170760000000001</v>
      </c>
      <c r="D74">
        <v>82.531464</v>
      </c>
      <c r="E74">
        <v>-99999</v>
      </c>
      <c r="F74">
        <v>-99999</v>
      </c>
      <c r="G74">
        <v>-99999</v>
      </c>
      <c r="H74">
        <f>90-Table16[[#This Row],[Topocentric zenith angle]]</f>
        <v>21.829239999999999</v>
      </c>
      <c r="I74">
        <f>-1*Table16[[#This Row],[Top. azimuth angle (westward from S)]]</f>
        <v>-82.531464</v>
      </c>
      <c r="J74">
        <f>Table16[[#This Row],[Time (H:MM:SS)]]*(24)*(100/24)</f>
        <v>75</v>
      </c>
    </row>
    <row r="75" spans="1:10">
      <c r="A75" s="4">
        <v>43831</v>
      </c>
      <c r="B75" s="5">
        <v>0.76041666666666663</v>
      </c>
      <c r="C75">
        <v>69.437077000000002</v>
      </c>
      <c r="D75">
        <v>79.088374000000002</v>
      </c>
      <c r="E75">
        <v>-99999</v>
      </c>
      <c r="F75">
        <v>-99999</v>
      </c>
      <c r="G75">
        <v>-99999</v>
      </c>
      <c r="H75">
        <f>90-Table16[[#This Row],[Topocentric zenith angle]]</f>
        <v>20.562922999999998</v>
      </c>
      <c r="I75">
        <f>-1*Table16[[#This Row],[Top. azimuth angle (westward from S)]]</f>
        <v>-79.088374000000002</v>
      </c>
      <c r="J75">
        <f>Table16[[#This Row],[Time (H:MM:SS)]]*(24)*(100/24)</f>
        <v>76.041666666666671</v>
      </c>
    </row>
    <row r="76" spans="1:10">
      <c r="A76" s="4">
        <v>43831</v>
      </c>
      <c r="B76" s="5">
        <v>0.77083333333333337</v>
      </c>
      <c r="C76">
        <v>70.688869999999994</v>
      </c>
      <c r="D76">
        <v>75.667496</v>
      </c>
      <c r="E76">
        <v>-99999</v>
      </c>
      <c r="F76">
        <v>-99999</v>
      </c>
      <c r="G76">
        <v>-99999</v>
      </c>
      <c r="H76">
        <f>90-Table16[[#This Row],[Topocentric zenith angle]]</f>
        <v>19.311130000000006</v>
      </c>
      <c r="I76">
        <f>-1*Table16[[#This Row],[Top. azimuth angle (westward from S)]]</f>
        <v>-75.667496</v>
      </c>
      <c r="J76">
        <f>Table16[[#This Row],[Time (H:MM:SS)]]*(24)*(100/24)</f>
        <v>77.083333333333343</v>
      </c>
    </row>
    <row r="77" spans="1:10">
      <c r="A77" s="4">
        <v>43831</v>
      </c>
      <c r="B77" s="5">
        <v>0.78125</v>
      </c>
      <c r="C77">
        <v>71.921778000000003</v>
      </c>
      <c r="D77">
        <v>72.264816999999994</v>
      </c>
      <c r="E77">
        <v>-99999</v>
      </c>
      <c r="F77">
        <v>-99999</v>
      </c>
      <c r="G77">
        <v>-99999</v>
      </c>
      <c r="H77">
        <f>90-Table16[[#This Row],[Topocentric zenith angle]]</f>
        <v>18.078221999999997</v>
      </c>
      <c r="I77">
        <f>-1*Table16[[#This Row],[Top. azimuth angle (westward from S)]]</f>
        <v>-72.264816999999994</v>
      </c>
      <c r="J77">
        <f>Table16[[#This Row],[Time (H:MM:SS)]]*(24)*(100/24)</f>
        <v>78.125</v>
      </c>
    </row>
    <row r="78" spans="1:10">
      <c r="A78" s="4">
        <v>43831</v>
      </c>
      <c r="B78" s="5">
        <v>0.79166666666666663</v>
      </c>
      <c r="C78">
        <v>73.131555000000006</v>
      </c>
      <c r="D78">
        <v>68.876555999999994</v>
      </c>
      <c r="E78">
        <v>-99999</v>
      </c>
      <c r="F78">
        <v>-99999</v>
      </c>
      <c r="G78">
        <v>-99999</v>
      </c>
      <c r="H78">
        <f>90-Table16[[#This Row],[Topocentric zenith angle]]</f>
        <v>16.868444999999994</v>
      </c>
      <c r="I78">
        <f>-1*Table16[[#This Row],[Top. azimuth angle (westward from S)]]</f>
        <v>-68.876555999999994</v>
      </c>
      <c r="J78">
        <f>Table16[[#This Row],[Time (H:MM:SS)]]*(24)*(100/24)</f>
        <v>79.166666666666671</v>
      </c>
    </row>
    <row r="79" spans="1:10">
      <c r="A79" s="4">
        <v>43831</v>
      </c>
      <c r="B79" s="5">
        <v>0.80208333333333337</v>
      </c>
      <c r="C79">
        <v>74.314066999999994</v>
      </c>
      <c r="D79">
        <v>65.499179999999996</v>
      </c>
      <c r="E79">
        <v>-99999</v>
      </c>
      <c r="F79">
        <v>-99999</v>
      </c>
      <c r="G79">
        <v>-99999</v>
      </c>
      <c r="H79">
        <f>90-Table16[[#This Row],[Topocentric zenith angle]]</f>
        <v>15.685933000000006</v>
      </c>
      <c r="I79">
        <f>-1*Table16[[#This Row],[Top. azimuth angle (westward from S)]]</f>
        <v>-65.499179999999996</v>
      </c>
      <c r="J79">
        <f>Table16[[#This Row],[Time (H:MM:SS)]]*(24)*(100/24)</f>
        <v>80.208333333333343</v>
      </c>
    </row>
    <row r="80" spans="1:10">
      <c r="A80" s="4">
        <v>43831</v>
      </c>
      <c r="B80" s="5">
        <v>0.8125</v>
      </c>
      <c r="C80">
        <v>75.465287000000004</v>
      </c>
      <c r="D80">
        <v>62.129418999999999</v>
      </c>
      <c r="E80">
        <v>-99999</v>
      </c>
      <c r="F80">
        <v>-99999</v>
      </c>
      <c r="G80">
        <v>-99999</v>
      </c>
      <c r="H80">
        <f>90-Table16[[#This Row],[Topocentric zenith angle]]</f>
        <v>14.534712999999996</v>
      </c>
      <c r="I80">
        <f>-1*Table16[[#This Row],[Top. azimuth angle (westward from S)]]</f>
        <v>-62.129418999999999</v>
      </c>
      <c r="J80">
        <f>Table16[[#This Row],[Time (H:MM:SS)]]*(24)*(100/24)</f>
        <v>81.25</v>
      </c>
    </row>
    <row r="81" spans="1:10">
      <c r="A81" s="4">
        <v>43831</v>
      </c>
      <c r="B81" s="5">
        <v>0.82291666666666663</v>
      </c>
      <c r="C81">
        <v>76.581297000000006</v>
      </c>
      <c r="D81">
        <v>58.764279999999999</v>
      </c>
      <c r="E81">
        <v>-99999</v>
      </c>
      <c r="F81">
        <v>-99999</v>
      </c>
      <c r="G81">
        <v>-99999</v>
      </c>
      <c r="H81">
        <f>90-Table16[[#This Row],[Topocentric zenith angle]]</f>
        <v>13.418702999999994</v>
      </c>
      <c r="I81">
        <f>-1*Table16[[#This Row],[Top. azimuth angle (westward from S)]]</f>
        <v>-58.764279999999999</v>
      </c>
      <c r="J81">
        <f>Table16[[#This Row],[Time (H:MM:SS)]]*(24)*(100/24)</f>
        <v>82.291666666666671</v>
      </c>
    </row>
    <row r="82" spans="1:10">
      <c r="A82" s="4">
        <v>43831</v>
      </c>
      <c r="B82" s="5">
        <v>0.83333333333333337</v>
      </c>
      <c r="C82">
        <v>77.658285000000006</v>
      </c>
      <c r="D82">
        <v>55.401055999999997</v>
      </c>
      <c r="E82">
        <v>-99999</v>
      </c>
      <c r="F82">
        <v>-99999</v>
      </c>
      <c r="G82">
        <v>-99999</v>
      </c>
      <c r="H82">
        <f>90-Table16[[#This Row],[Topocentric zenith angle]]</f>
        <v>12.341714999999994</v>
      </c>
      <c r="I82">
        <f>-1*Table16[[#This Row],[Top. azimuth angle (westward from S)]]</f>
        <v>-55.401055999999997</v>
      </c>
      <c r="J82">
        <f>Table16[[#This Row],[Time (H:MM:SS)]]*(24)*(100/24)</f>
        <v>83.333333333333343</v>
      </c>
    </row>
    <row r="83" spans="1:10">
      <c r="A83" s="4">
        <v>43831</v>
      </c>
      <c r="B83" s="5">
        <v>0.84375</v>
      </c>
      <c r="C83">
        <v>78.692550999999995</v>
      </c>
      <c r="D83">
        <v>52.037339000000003</v>
      </c>
      <c r="E83">
        <v>-99999</v>
      </c>
      <c r="F83">
        <v>-99999</v>
      </c>
      <c r="G83">
        <v>-99999</v>
      </c>
      <c r="H83">
        <f>90-Table16[[#This Row],[Topocentric zenith angle]]</f>
        <v>11.307449000000005</v>
      </c>
      <c r="I83">
        <f>-1*Table16[[#This Row],[Top. azimuth angle (westward from S)]]</f>
        <v>-52.037339000000003</v>
      </c>
      <c r="J83">
        <f>Table16[[#This Row],[Time (H:MM:SS)]]*(24)*(100/24)</f>
        <v>84.375</v>
      </c>
    </row>
    <row r="84" spans="1:10">
      <c r="A84" s="4">
        <v>43831</v>
      </c>
      <c r="B84" s="5">
        <v>0.85416666666666663</v>
      </c>
      <c r="C84">
        <v>79.680514000000002</v>
      </c>
      <c r="D84">
        <v>48.671024000000003</v>
      </c>
      <c r="E84">
        <v>-99999</v>
      </c>
      <c r="F84">
        <v>-99999</v>
      </c>
      <c r="G84">
        <v>-99999</v>
      </c>
      <c r="H84">
        <f>90-Table16[[#This Row],[Topocentric zenith angle]]</f>
        <v>10.319485999999998</v>
      </c>
      <c r="I84">
        <f>-1*Table16[[#This Row],[Top. azimuth angle (westward from S)]]</f>
        <v>-48.671024000000003</v>
      </c>
      <c r="J84">
        <f>Table16[[#This Row],[Time (H:MM:SS)]]*(24)*(100/24)</f>
        <v>85.416666666666671</v>
      </c>
    </row>
    <row r="85" spans="1:10">
      <c r="A85" s="4">
        <v>43831</v>
      </c>
      <c r="B85" s="5">
        <v>0.86458333333333337</v>
      </c>
      <c r="C85">
        <v>80.618716000000006</v>
      </c>
      <c r="D85">
        <v>45.300317999999997</v>
      </c>
      <c r="E85">
        <v>-99999</v>
      </c>
      <c r="F85">
        <v>-99999</v>
      </c>
      <c r="G85">
        <v>-99999</v>
      </c>
      <c r="H85">
        <f>90-Table16[[#This Row],[Topocentric zenith angle]]</f>
        <v>9.3812839999999937</v>
      </c>
      <c r="I85">
        <f>-1*Table16[[#This Row],[Top. azimuth angle (westward from S)]]</f>
        <v>-45.300317999999997</v>
      </c>
      <c r="J85">
        <f>Table16[[#This Row],[Time (H:MM:SS)]]*(24)*(100/24)</f>
        <v>86.458333333333343</v>
      </c>
    </row>
    <row r="86" spans="1:10">
      <c r="A86" s="4">
        <v>43831</v>
      </c>
      <c r="B86" s="5">
        <v>0.875</v>
      </c>
      <c r="C86">
        <v>81.503834999999995</v>
      </c>
      <c r="D86">
        <v>41.923741</v>
      </c>
      <c r="E86">
        <v>-99999</v>
      </c>
      <c r="F86">
        <v>-99999</v>
      </c>
      <c r="G86">
        <v>-99999</v>
      </c>
      <c r="H86">
        <f>90-Table16[[#This Row],[Topocentric zenith angle]]</f>
        <v>8.4961650000000049</v>
      </c>
      <c r="I86">
        <f>-1*Table16[[#This Row],[Top. azimuth angle (westward from S)]]</f>
        <v>-41.923741</v>
      </c>
      <c r="J86">
        <f>Table16[[#This Row],[Time (H:MM:SS)]]*(24)*(100/24)</f>
        <v>87.5</v>
      </c>
    </row>
    <row r="87" spans="1:10">
      <c r="A87" s="4">
        <v>43831</v>
      </c>
      <c r="B87" s="5">
        <v>0.88541666666666663</v>
      </c>
      <c r="C87">
        <v>82.332695999999999</v>
      </c>
      <c r="D87">
        <v>38.540131000000002</v>
      </c>
      <c r="E87">
        <v>-99999</v>
      </c>
      <c r="F87">
        <v>-99999</v>
      </c>
      <c r="G87">
        <v>-99999</v>
      </c>
      <c r="H87">
        <f>90-Table16[[#This Row],[Topocentric zenith angle]]</f>
        <v>7.6673040000000015</v>
      </c>
      <c r="I87">
        <f>-1*Table16[[#This Row],[Top. azimuth angle (westward from S)]]</f>
        <v>-38.540131000000002</v>
      </c>
      <c r="J87">
        <f>Table16[[#This Row],[Time (H:MM:SS)]]*(24)*(100/24)</f>
        <v>88.541666666666671</v>
      </c>
    </row>
    <row r="88" spans="1:10">
      <c r="A88" s="4">
        <v>43831</v>
      </c>
      <c r="B88" s="5">
        <v>0.89583333333333337</v>
      </c>
      <c r="C88">
        <v>83.102283</v>
      </c>
      <c r="D88">
        <v>35.14864</v>
      </c>
      <c r="E88">
        <v>-99999</v>
      </c>
      <c r="F88">
        <v>-99999</v>
      </c>
      <c r="G88">
        <v>-99999</v>
      </c>
      <c r="H88">
        <f>90-Table16[[#This Row],[Topocentric zenith angle]]</f>
        <v>6.8977170000000001</v>
      </c>
      <c r="I88">
        <f>-1*Table16[[#This Row],[Top. azimuth angle (westward from S)]]</f>
        <v>-35.14864</v>
      </c>
      <c r="J88">
        <f>Table16[[#This Row],[Time (H:MM:SS)]]*(24)*(100/24)</f>
        <v>89.583333333333343</v>
      </c>
    </row>
    <row r="89" spans="1:10">
      <c r="A89" s="4">
        <v>43831</v>
      </c>
      <c r="B89" s="5">
        <v>0.90625</v>
      </c>
      <c r="C89">
        <v>83.809758000000002</v>
      </c>
      <c r="D89">
        <v>31.748733000000001</v>
      </c>
      <c r="E89">
        <v>-99999</v>
      </c>
      <c r="F89">
        <v>-99999</v>
      </c>
      <c r="G89">
        <v>-99999</v>
      </c>
      <c r="H89">
        <f>90-Table16[[#This Row],[Topocentric zenith angle]]</f>
        <v>6.1902419999999978</v>
      </c>
      <c r="I89">
        <f>-1*Table16[[#This Row],[Top. azimuth angle (westward from S)]]</f>
        <v>-31.748733000000001</v>
      </c>
      <c r="J89">
        <f>Table16[[#This Row],[Time (H:MM:SS)]]*(24)*(100/24)</f>
        <v>90.625</v>
      </c>
    </row>
    <row r="90" spans="1:10">
      <c r="A90" s="4">
        <v>43831</v>
      </c>
      <c r="B90" s="5">
        <v>0.91666666666666663</v>
      </c>
      <c r="C90">
        <v>84.452475000000007</v>
      </c>
      <c r="D90">
        <v>28.340178000000002</v>
      </c>
      <c r="E90">
        <v>-99999</v>
      </c>
      <c r="F90">
        <v>-99999</v>
      </c>
      <c r="G90">
        <v>-99999</v>
      </c>
      <c r="H90">
        <f>90-Table16[[#This Row],[Topocentric zenith angle]]</f>
        <v>5.5475249999999932</v>
      </c>
      <c r="I90">
        <f>-1*Table16[[#This Row],[Top. azimuth angle (westward from S)]]</f>
        <v>-28.340178000000002</v>
      </c>
      <c r="J90">
        <f>Table16[[#This Row],[Time (H:MM:SS)]]*(24)*(100/24)</f>
        <v>91.666666666666671</v>
      </c>
    </row>
    <row r="91" spans="1:10">
      <c r="A91" s="4">
        <v>43831</v>
      </c>
      <c r="B91" s="5">
        <v>0.92708333333333337</v>
      </c>
      <c r="C91">
        <v>85.027994000000007</v>
      </c>
      <c r="D91">
        <v>24.923033</v>
      </c>
      <c r="E91">
        <v>-99999</v>
      </c>
      <c r="F91">
        <v>-99999</v>
      </c>
      <c r="G91">
        <v>-99999</v>
      </c>
      <c r="H91">
        <f>90-Table16[[#This Row],[Topocentric zenith angle]]</f>
        <v>4.9720059999999933</v>
      </c>
      <c r="I91">
        <f>-1*Table16[[#This Row],[Top. azimuth angle (westward from S)]]</f>
        <v>-24.923033</v>
      </c>
      <c r="J91">
        <f>Table16[[#This Row],[Time (H:MM:SS)]]*(24)*(100/24)</f>
        <v>92.708333333333343</v>
      </c>
    </row>
    <row r="92" spans="1:10">
      <c r="A92" s="4">
        <v>43831</v>
      </c>
      <c r="B92" s="5">
        <v>0.9375</v>
      </c>
      <c r="C92">
        <v>85.534103999999999</v>
      </c>
      <c r="D92">
        <v>21.497634000000001</v>
      </c>
      <c r="E92">
        <v>-99999</v>
      </c>
      <c r="F92">
        <v>-99999</v>
      </c>
      <c r="G92">
        <v>-99999</v>
      </c>
      <c r="H92">
        <f>90-Table16[[#This Row],[Topocentric zenith angle]]</f>
        <v>4.4658960000000008</v>
      </c>
      <c r="I92">
        <f>-1*Table16[[#This Row],[Top. azimuth angle (westward from S)]]</f>
        <v>-21.497634000000001</v>
      </c>
      <c r="J92">
        <f>Table16[[#This Row],[Time (H:MM:SS)]]*(24)*(100/24)</f>
        <v>93.75</v>
      </c>
    </row>
    <row r="93" spans="1:10">
      <c r="A93" s="4">
        <v>43831</v>
      </c>
      <c r="B93" s="5">
        <v>0.94791666666666663</v>
      </c>
      <c r="C93">
        <v>85.968835999999996</v>
      </c>
      <c r="D93">
        <v>18.064574</v>
      </c>
      <c r="E93">
        <v>-99999</v>
      </c>
      <c r="F93">
        <v>-99999</v>
      </c>
      <c r="G93">
        <v>-99999</v>
      </c>
      <c r="H93">
        <f>90-Table16[[#This Row],[Topocentric zenith angle]]</f>
        <v>4.031164000000004</v>
      </c>
      <c r="I93">
        <f>-1*Table16[[#This Row],[Top. azimuth angle (westward from S)]]</f>
        <v>-18.064574</v>
      </c>
      <c r="J93">
        <f>Table16[[#This Row],[Time (H:MM:SS)]]*(24)*(100/24)</f>
        <v>94.791666666666671</v>
      </c>
    </row>
    <row r="94" spans="1:10">
      <c r="A94" s="4">
        <v>43831</v>
      </c>
      <c r="B94" s="5">
        <v>0.95833333333333337</v>
      </c>
      <c r="C94">
        <v>86.330479999999994</v>
      </c>
      <c r="D94">
        <v>14.624674000000001</v>
      </c>
      <c r="E94">
        <v>-99999</v>
      </c>
      <c r="F94">
        <v>-99999</v>
      </c>
      <c r="G94">
        <v>-99999</v>
      </c>
      <c r="H94">
        <f>90-Table16[[#This Row],[Topocentric zenith angle]]</f>
        <v>3.6695200000000057</v>
      </c>
      <c r="I94">
        <f>-1*Table16[[#This Row],[Top. azimuth angle (westward from S)]]</f>
        <v>-14.624674000000001</v>
      </c>
      <c r="J94">
        <f>Table16[[#This Row],[Time (H:MM:SS)]]*(24)*(100/24)</f>
        <v>95.833333333333343</v>
      </c>
    </row>
    <row r="95" spans="1:10">
      <c r="A95" s="4">
        <v>43831</v>
      </c>
      <c r="B95" s="5">
        <v>0.96875</v>
      </c>
      <c r="C95">
        <v>86.617598999999998</v>
      </c>
      <c r="D95">
        <v>11.17896</v>
      </c>
      <c r="E95">
        <v>-99999</v>
      </c>
      <c r="F95">
        <v>-99999</v>
      </c>
      <c r="G95">
        <v>-99999</v>
      </c>
      <c r="H95">
        <f>90-Table16[[#This Row],[Topocentric zenith angle]]</f>
        <v>3.3824010000000015</v>
      </c>
      <c r="I95">
        <f>-1*Table16[[#This Row],[Top. azimuth angle (westward from S)]]</f>
        <v>-11.17896</v>
      </c>
      <c r="J95">
        <f>Table16[[#This Row],[Time (H:MM:SS)]]*(24)*(100/24)</f>
        <v>96.875</v>
      </c>
    </row>
    <row r="96" spans="1:10">
      <c r="A96" s="4">
        <v>43831</v>
      </c>
      <c r="B96" s="5">
        <v>0.97916666666666663</v>
      </c>
      <c r="C96">
        <v>86.829046000000005</v>
      </c>
      <c r="D96">
        <v>7.7286279999999996</v>
      </c>
      <c r="E96">
        <v>-99999</v>
      </c>
      <c r="F96">
        <v>-99999</v>
      </c>
      <c r="G96">
        <v>-99999</v>
      </c>
      <c r="H96">
        <f>90-Table16[[#This Row],[Topocentric zenith angle]]</f>
        <v>3.1709539999999947</v>
      </c>
      <c r="I96">
        <f>-1*Table16[[#This Row],[Top. azimuth angle (westward from S)]]</f>
        <v>-7.7286279999999996</v>
      </c>
      <c r="J96">
        <f>Table16[[#This Row],[Time (H:MM:SS)]]*(24)*(100/24)</f>
        <v>97.916666666666671</v>
      </c>
    </row>
    <row r="97" spans="1:10">
      <c r="A97" s="4">
        <v>43831</v>
      </c>
      <c r="B97" s="5">
        <v>0.98958333333333337</v>
      </c>
      <c r="C97">
        <v>86.963967999999994</v>
      </c>
      <c r="D97">
        <v>4.2750060000000003</v>
      </c>
      <c r="E97">
        <v>-99999</v>
      </c>
      <c r="F97">
        <v>-99999</v>
      </c>
      <c r="G97">
        <v>-99999</v>
      </c>
      <c r="H97">
        <f>90-Table16[[#This Row],[Topocentric zenith angle]]</f>
        <v>3.0360320000000058</v>
      </c>
      <c r="I97">
        <f>-1*Table16[[#This Row],[Top. azimuth angle (westward from S)]]</f>
        <v>-4.2750060000000003</v>
      </c>
      <c r="J97">
        <f>Table16[[#This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C927-82A3-473C-8C7D-14440A4631AD}">
  <dimension ref="A1:J97"/>
  <sheetViews>
    <sheetView topLeftCell="D1" workbookViewId="0">
      <selection activeCell="J1" sqref="J1:J1048576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43836</v>
      </c>
      <c r="B2" s="5">
        <v>0</v>
      </c>
      <c r="C2">
        <v>132.08693299999999</v>
      </c>
      <c r="D2">
        <v>359.32916299999999</v>
      </c>
      <c r="E2">
        <v>-99999</v>
      </c>
      <c r="F2">
        <v>-99999</v>
      </c>
      <c r="G2">
        <v>-99999</v>
      </c>
      <c r="H2">
        <f>90-Table17[[#This Row],[Topocentric zenith angle]]</f>
        <v>-42.086932999999988</v>
      </c>
      <c r="I2">
        <f>360-Table17[[#This Row],[Top. azimuth angle (westward from S)]]</f>
        <v>0.6708370000000059</v>
      </c>
      <c r="J2">
        <f>Table17[[#This Row],[Time (H:MM:SS)]]*(24)*(100/24)</f>
        <v>0</v>
      </c>
    </row>
    <row r="3" spans="1:10">
      <c r="A3" s="4">
        <v>43836</v>
      </c>
      <c r="B3" s="5">
        <v>1.0416666666666666E-2</v>
      </c>
      <c r="C3">
        <v>132.02099000000001</v>
      </c>
      <c r="D3">
        <v>354.65038800000002</v>
      </c>
      <c r="E3">
        <v>-99999</v>
      </c>
      <c r="F3">
        <v>-99999</v>
      </c>
      <c r="G3">
        <v>-99999</v>
      </c>
      <c r="H3">
        <f>90-Table17[[#This Row],[Topocentric zenith angle]]</f>
        <v>-42.020990000000012</v>
      </c>
      <c r="I3">
        <f>360-Table17[[#This Row],[Top. azimuth angle (westward from S)]]</f>
        <v>5.3496119999999792</v>
      </c>
      <c r="J3">
        <f>Table17[[#This Row],[Time (H:MM:SS)]]*(24)*(100/24)</f>
        <v>1.0416666666666667</v>
      </c>
    </row>
    <row r="4" spans="1:10">
      <c r="A4" s="4">
        <v>43836</v>
      </c>
      <c r="B4" s="5">
        <v>2.0833333333333332E-2</v>
      </c>
      <c r="C4">
        <v>131.850964</v>
      </c>
      <c r="D4">
        <v>349.98507999999998</v>
      </c>
      <c r="E4">
        <v>-99999</v>
      </c>
      <c r="F4">
        <v>-99999</v>
      </c>
      <c r="G4">
        <v>-99999</v>
      </c>
      <c r="H4">
        <f>90-Table17[[#This Row],[Topocentric zenith angle]]</f>
        <v>-41.850964000000005</v>
      </c>
      <c r="I4">
        <f>360-Table17[[#This Row],[Top. azimuth angle (westward from S)]]</f>
        <v>10.014920000000018</v>
      </c>
      <c r="J4">
        <f>Table17[[#This Row],[Time (H:MM:SS)]]*(24)*(100/24)</f>
        <v>2.0833333333333335</v>
      </c>
    </row>
    <row r="5" spans="1:10">
      <c r="A5" s="4">
        <v>43836</v>
      </c>
      <c r="B5" s="5">
        <v>3.125E-2</v>
      </c>
      <c r="C5">
        <v>131.578416</v>
      </c>
      <c r="D5">
        <v>345.34468500000003</v>
      </c>
      <c r="E5">
        <v>-99999</v>
      </c>
      <c r="F5">
        <v>-99999</v>
      </c>
      <c r="G5">
        <v>-99999</v>
      </c>
      <c r="H5">
        <f>90-Table17[[#This Row],[Topocentric zenith angle]]</f>
        <v>-41.578416000000004</v>
      </c>
      <c r="I5">
        <f>360-Table17[[#This Row],[Top. azimuth angle (westward from S)]]</f>
        <v>14.655314999999973</v>
      </c>
      <c r="J5">
        <f>Table17[[#This Row],[Time (H:MM:SS)]]*(24)*(100/24)</f>
        <v>3.125</v>
      </c>
    </row>
    <row r="6" spans="1:10">
      <c r="A6" s="4">
        <v>43836</v>
      </c>
      <c r="B6" s="5">
        <v>4.1666666666666664E-2</v>
      </c>
      <c r="C6">
        <v>131.20579699999999</v>
      </c>
      <c r="D6">
        <v>340.73988100000003</v>
      </c>
      <c r="E6">
        <v>-99999</v>
      </c>
      <c r="F6">
        <v>-99999</v>
      </c>
      <c r="G6">
        <v>-99999</v>
      </c>
      <c r="H6">
        <f>90-Table17[[#This Row],[Topocentric zenith angle]]</f>
        <v>-41.20579699999999</v>
      </c>
      <c r="I6">
        <f>360-Table17[[#This Row],[Top. azimuth angle (westward from S)]]</f>
        <v>19.260118999999975</v>
      </c>
      <c r="J6">
        <f>Table17[[#This Row],[Time (H:MM:SS)]]*(24)*(100/24)</f>
        <v>4.166666666666667</v>
      </c>
    </row>
    <row r="7" spans="1:10">
      <c r="A7" s="4">
        <v>43836</v>
      </c>
      <c r="B7" s="5">
        <v>5.2083333333333336E-2</v>
      </c>
      <c r="C7">
        <v>130.73638199999999</v>
      </c>
      <c r="D7">
        <v>336.18028900000002</v>
      </c>
      <c r="E7">
        <v>-99999</v>
      </c>
      <c r="F7">
        <v>-99999</v>
      </c>
      <c r="G7">
        <v>-99999</v>
      </c>
      <c r="H7">
        <f>90-Table17[[#This Row],[Topocentric zenith angle]]</f>
        <v>-40.736381999999992</v>
      </c>
      <c r="I7">
        <f>360-Table17[[#This Row],[Top. azimuth angle (westward from S)]]</f>
        <v>23.819710999999984</v>
      </c>
      <c r="J7">
        <f>Table17[[#This Row],[Time (H:MM:SS)]]*(24)*(100/24)</f>
        <v>5.2083333333333339</v>
      </c>
    </row>
    <row r="8" spans="1:10">
      <c r="A8" s="4">
        <v>43836</v>
      </c>
      <c r="B8" s="5">
        <v>6.25E-2</v>
      </c>
      <c r="C8">
        <v>130.17417399999999</v>
      </c>
      <c r="D8">
        <v>331.67424799999998</v>
      </c>
      <c r="E8">
        <v>-99999</v>
      </c>
      <c r="F8">
        <v>-99999</v>
      </c>
      <c r="G8">
        <v>-99999</v>
      </c>
      <c r="H8">
        <f>90-Table17[[#This Row],[Topocentric zenith angle]]</f>
        <v>-40.174173999999994</v>
      </c>
      <c r="I8">
        <f>360-Table17[[#This Row],[Top. azimuth angle (westward from S)]]</f>
        <v>28.325752000000023</v>
      </c>
      <c r="J8">
        <f>Table17[[#This Row],[Time (H:MM:SS)]]*(24)*(100/24)</f>
        <v>6.25</v>
      </c>
    </row>
    <row r="9" spans="1:10">
      <c r="A9" s="4">
        <v>43836</v>
      </c>
      <c r="B9" s="5">
        <v>7.2916666666666671E-2</v>
      </c>
      <c r="C9">
        <v>129.523798</v>
      </c>
      <c r="D9">
        <v>327.22866499999998</v>
      </c>
      <c r="E9">
        <v>-99999</v>
      </c>
      <c r="F9">
        <v>-99999</v>
      </c>
      <c r="G9">
        <v>-99999</v>
      </c>
      <c r="H9">
        <f>90-Table17[[#This Row],[Topocentric zenith angle]]</f>
        <v>-39.523797999999999</v>
      </c>
      <c r="I9">
        <f>360-Table17[[#This Row],[Top. azimuth angle (westward from S)]]</f>
        <v>32.771335000000022</v>
      </c>
      <c r="J9">
        <f>Table17[[#This Row],[Time (H:MM:SS)]]*(24)*(100/24)</f>
        <v>7.291666666666667</v>
      </c>
    </row>
    <row r="10" spans="1:10">
      <c r="A10" s="4">
        <v>43836</v>
      </c>
      <c r="B10" s="5">
        <v>8.3333333333333329E-2</v>
      </c>
      <c r="C10">
        <v>128.79038700000001</v>
      </c>
      <c r="D10">
        <v>322.84894200000002</v>
      </c>
      <c r="E10">
        <v>-99999</v>
      </c>
      <c r="F10">
        <v>-99999</v>
      </c>
      <c r="G10">
        <v>-99999</v>
      </c>
      <c r="H10">
        <f>90-Table17[[#This Row],[Topocentric zenith angle]]</f>
        <v>-38.79038700000001</v>
      </c>
      <c r="I10">
        <f>360-Table17[[#This Row],[Top. azimuth angle (westward from S)]]</f>
        <v>37.151057999999978</v>
      </c>
      <c r="J10">
        <f>Table17[[#This Row],[Time (H:MM:SS)]]*(24)*(100/24)</f>
        <v>8.3333333333333339</v>
      </c>
    </row>
    <row r="11" spans="1:10">
      <c r="A11" s="4">
        <v>43836</v>
      </c>
      <c r="B11" s="5">
        <v>9.375E-2</v>
      </c>
      <c r="C11">
        <v>127.979472</v>
      </c>
      <c r="D11">
        <v>318.538971</v>
      </c>
      <c r="E11">
        <v>-99999</v>
      </c>
      <c r="F11">
        <v>-99999</v>
      </c>
      <c r="G11">
        <v>-99999</v>
      </c>
      <c r="H11">
        <f>90-Table17[[#This Row],[Topocentric zenith angle]]</f>
        <v>-37.979472000000001</v>
      </c>
      <c r="I11">
        <f>360-Table17[[#This Row],[Top. azimuth angle (westward from S)]]</f>
        <v>41.461028999999996</v>
      </c>
      <c r="J11">
        <f>Table17[[#This Row],[Time (H:MM:SS)]]*(24)*(100/24)</f>
        <v>9.375</v>
      </c>
    </row>
    <row r="12" spans="1:10">
      <c r="A12" s="4">
        <v>43836</v>
      </c>
      <c r="B12" s="5">
        <v>0.10416666666666667</v>
      </c>
      <c r="C12">
        <v>127.096873</v>
      </c>
      <c r="D12">
        <v>314.30119100000002</v>
      </c>
      <c r="E12">
        <v>-99999</v>
      </c>
      <c r="F12">
        <v>-99999</v>
      </c>
      <c r="G12">
        <v>-99999</v>
      </c>
      <c r="H12">
        <f>90-Table17[[#This Row],[Topocentric zenith angle]]</f>
        <v>-37.096873000000002</v>
      </c>
      <c r="I12">
        <f>360-Table17[[#This Row],[Top. azimuth angle (westward from S)]]</f>
        <v>45.698808999999983</v>
      </c>
      <c r="J12">
        <f>Table17[[#This Row],[Time (H:MM:SS)]]*(24)*(100/24)</f>
        <v>10.416666666666668</v>
      </c>
    </row>
    <row r="13" spans="1:10">
      <c r="A13" s="4">
        <v>43836</v>
      </c>
      <c r="B13" s="5">
        <v>0.11458333333333333</v>
      </c>
      <c r="C13">
        <v>126.14859800000001</v>
      </c>
      <c r="D13">
        <v>310.13668899999999</v>
      </c>
      <c r="E13">
        <v>-99999</v>
      </c>
      <c r="F13">
        <v>-99999</v>
      </c>
      <c r="G13">
        <v>-99999</v>
      </c>
      <c r="H13">
        <f>90-Table17[[#This Row],[Topocentric zenith angle]]</f>
        <v>-36.148598000000007</v>
      </c>
      <c r="I13">
        <f>360-Table17[[#This Row],[Top. azimuth angle (westward from S)]]</f>
        <v>49.86331100000001</v>
      </c>
      <c r="J13">
        <f>Table17[[#This Row],[Time (H:MM:SS)]]*(24)*(100/24)</f>
        <v>11.458333333333334</v>
      </c>
    </row>
    <row r="14" spans="1:10">
      <c r="A14" s="4">
        <v>43836</v>
      </c>
      <c r="B14" s="5">
        <v>0.125</v>
      </c>
      <c r="C14">
        <v>125.14076300000001</v>
      </c>
      <c r="D14">
        <v>306.04533600000002</v>
      </c>
      <c r="E14">
        <v>-99999</v>
      </c>
      <c r="F14">
        <v>-99999</v>
      </c>
      <c r="G14">
        <v>-99999</v>
      </c>
      <c r="H14">
        <f>90-Table17[[#This Row],[Topocentric zenith angle]]</f>
        <v>-35.140763000000007</v>
      </c>
      <c r="I14">
        <f>360-Table17[[#This Row],[Top. azimuth angle (westward from S)]]</f>
        <v>53.95466399999998</v>
      </c>
      <c r="J14">
        <f>Table17[[#This Row],[Time (H:MM:SS)]]*(24)*(100/24)</f>
        <v>12.5</v>
      </c>
    </row>
    <row r="15" spans="1:10">
      <c r="A15" s="4">
        <v>43836</v>
      </c>
      <c r="B15" s="5">
        <v>0.13541666666666666</v>
      </c>
      <c r="C15">
        <v>124.07951</v>
      </c>
      <c r="D15">
        <v>302.025936</v>
      </c>
      <c r="E15">
        <v>-99999</v>
      </c>
      <c r="F15">
        <v>-99999</v>
      </c>
      <c r="G15">
        <v>-99999</v>
      </c>
      <c r="H15">
        <f>90-Table17[[#This Row],[Topocentric zenith angle]]</f>
        <v>-34.079509999999999</v>
      </c>
      <c r="I15">
        <f>360-Table17[[#This Row],[Top. azimuth angle (westward from S)]]</f>
        <v>57.974063999999998</v>
      </c>
      <c r="J15">
        <f>Table17[[#This Row],[Time (H:MM:SS)]]*(24)*(100/24)</f>
        <v>13.541666666666668</v>
      </c>
    </row>
    <row r="16" spans="1:10">
      <c r="A16" s="4">
        <v>43836</v>
      </c>
      <c r="B16" s="5">
        <v>0.14583333333333334</v>
      </c>
      <c r="C16">
        <v>122.970955</v>
      </c>
      <c r="D16">
        <v>298.076391</v>
      </c>
      <c r="E16">
        <v>-99999</v>
      </c>
      <c r="F16">
        <v>-99999</v>
      </c>
      <c r="G16">
        <v>-99999</v>
      </c>
      <c r="H16">
        <f>90-Table17[[#This Row],[Topocentric zenith angle]]</f>
        <v>-32.970955000000004</v>
      </c>
      <c r="I16">
        <f>360-Table17[[#This Row],[Top. azimuth angle (westward from S)]]</f>
        <v>61.923608999999999</v>
      </c>
      <c r="J16">
        <f>Table17[[#This Row],[Time (H:MM:SS)]]*(24)*(100/24)</f>
        <v>14.583333333333334</v>
      </c>
    </row>
    <row r="17" spans="1:10">
      <c r="A17" s="4">
        <v>43836</v>
      </c>
      <c r="B17" s="5">
        <v>0.15625</v>
      </c>
      <c r="C17">
        <v>121.82113699999999</v>
      </c>
      <c r="D17">
        <v>294.19385599999998</v>
      </c>
      <c r="E17">
        <v>-99999</v>
      </c>
      <c r="F17">
        <v>-99999</v>
      </c>
      <c r="G17">
        <v>-99999</v>
      </c>
      <c r="H17">
        <f>90-Table17[[#This Row],[Topocentric zenith angle]]</f>
        <v>-31.821136999999993</v>
      </c>
      <c r="I17">
        <f>360-Table17[[#This Row],[Top. azimuth angle (westward from S)]]</f>
        <v>65.806144000000018</v>
      </c>
      <c r="J17">
        <f>Table17[[#This Row],[Time (H:MM:SS)]]*(24)*(100/24)</f>
        <v>15.625000000000002</v>
      </c>
    </row>
    <row r="18" spans="1:10">
      <c r="A18" s="4">
        <v>43836</v>
      </c>
      <c r="B18" s="5">
        <v>0.16666666666666666</v>
      </c>
      <c r="C18">
        <v>120.63598399999999</v>
      </c>
      <c r="D18">
        <v>290.37489399999998</v>
      </c>
      <c r="E18">
        <v>-99999</v>
      </c>
      <c r="F18">
        <v>-99999</v>
      </c>
      <c r="G18">
        <v>-99999</v>
      </c>
      <c r="H18">
        <f>90-Table17[[#This Row],[Topocentric zenith angle]]</f>
        <v>-30.635983999999993</v>
      </c>
      <c r="I18">
        <f>360-Table17[[#This Row],[Top. azimuth angle (westward from S)]]</f>
        <v>69.625106000000017</v>
      </c>
      <c r="J18">
        <f>Table17[[#This Row],[Time (H:MM:SS)]]*(24)*(100/24)</f>
        <v>16.666666666666668</v>
      </c>
    </row>
    <row r="19" spans="1:10">
      <c r="A19" s="4">
        <v>43836</v>
      </c>
      <c r="B19" s="5">
        <v>0.17708333333333334</v>
      </c>
      <c r="C19">
        <v>119.421291</v>
      </c>
      <c r="D19">
        <v>286.615613</v>
      </c>
      <c r="E19">
        <v>-99999</v>
      </c>
      <c r="F19">
        <v>-99999</v>
      </c>
      <c r="G19">
        <v>-99999</v>
      </c>
      <c r="H19">
        <f>90-Table17[[#This Row],[Topocentric zenith angle]]</f>
        <v>-29.421290999999997</v>
      </c>
      <c r="I19">
        <f>360-Table17[[#This Row],[Top. azimuth angle (westward from S)]]</f>
        <v>73.384387000000004</v>
      </c>
      <c r="J19">
        <f>Table17[[#This Row],[Time (H:MM:SS)]]*(24)*(100/24)</f>
        <v>17.708333333333336</v>
      </c>
    </row>
    <row r="20" spans="1:10">
      <c r="A20" s="4">
        <v>43836</v>
      </c>
      <c r="B20" s="5">
        <v>0.1875</v>
      </c>
      <c r="C20">
        <v>118.18270099999999</v>
      </c>
      <c r="D20">
        <v>282.91179</v>
      </c>
      <c r="E20">
        <v>-99999</v>
      </c>
      <c r="F20">
        <v>-99999</v>
      </c>
      <c r="G20">
        <v>-99999</v>
      </c>
      <c r="H20">
        <f>90-Table17[[#This Row],[Topocentric zenith angle]]</f>
        <v>-28.182700999999994</v>
      </c>
      <c r="I20">
        <f>360-Table17[[#This Row],[Top. azimuth angle (westward from S)]]</f>
        <v>77.088210000000004</v>
      </c>
      <c r="J20">
        <f>Table17[[#This Row],[Time (H:MM:SS)]]*(24)*(100/24)</f>
        <v>18.75</v>
      </c>
    </row>
    <row r="21" spans="1:10">
      <c r="A21" s="4">
        <v>43836</v>
      </c>
      <c r="B21" s="5">
        <v>0.19791666666666666</v>
      </c>
      <c r="C21">
        <v>116.925701</v>
      </c>
      <c r="D21">
        <v>279.25897800000001</v>
      </c>
      <c r="E21">
        <v>-99999</v>
      </c>
      <c r="F21">
        <v>-99999</v>
      </c>
      <c r="G21">
        <v>-99999</v>
      </c>
      <c r="H21">
        <f>90-Table17[[#This Row],[Topocentric zenith angle]]</f>
        <v>-26.925701000000004</v>
      </c>
      <c r="I21">
        <f>360-Table17[[#This Row],[Top. azimuth angle (westward from S)]]</f>
        <v>80.741021999999987</v>
      </c>
      <c r="J21">
        <f>Table17[[#This Row],[Time (H:MM:SS)]]*(24)*(100/24)</f>
        <v>19.791666666666668</v>
      </c>
    </row>
    <row r="22" spans="1:10">
      <c r="A22" s="4">
        <v>43836</v>
      </c>
      <c r="B22" s="5">
        <v>0.20833333333333334</v>
      </c>
      <c r="C22">
        <v>115.65561599999999</v>
      </c>
      <c r="D22">
        <v>275.652602</v>
      </c>
      <c r="E22">
        <v>-99999</v>
      </c>
      <c r="F22">
        <v>-99999</v>
      </c>
      <c r="G22">
        <v>-99999</v>
      </c>
      <c r="H22">
        <f>90-Table17[[#This Row],[Topocentric zenith angle]]</f>
        <v>-25.655615999999995</v>
      </c>
      <c r="I22">
        <f>360-Table17[[#This Row],[Top. azimuth angle (westward from S)]]</f>
        <v>84.347397999999998</v>
      </c>
      <c r="J22">
        <f>Table17[[#This Row],[Time (H:MM:SS)]]*(24)*(100/24)</f>
        <v>20.833333333333336</v>
      </c>
    </row>
    <row r="23" spans="1:10">
      <c r="A23" s="4">
        <v>43836</v>
      </c>
      <c r="B23" s="5">
        <v>0.21875</v>
      </c>
      <c r="C23">
        <v>114.377612</v>
      </c>
      <c r="D23">
        <v>272.08803699999999</v>
      </c>
      <c r="E23">
        <v>-99999</v>
      </c>
      <c r="F23">
        <v>-99999</v>
      </c>
      <c r="G23">
        <v>-99999</v>
      </c>
      <c r="H23">
        <f>90-Table17[[#This Row],[Topocentric zenith angle]]</f>
        <v>-24.377611999999999</v>
      </c>
      <c r="I23">
        <f>360-Table17[[#This Row],[Top. azimuth angle (westward from S)]]</f>
        <v>87.911963000000014</v>
      </c>
      <c r="J23">
        <f>Table17[[#This Row],[Time (H:MM:SS)]]*(24)*(100/24)</f>
        <v>21.875</v>
      </c>
    </row>
    <row r="24" spans="1:10">
      <c r="A24" s="4">
        <v>43836</v>
      </c>
      <c r="B24" s="5">
        <v>0.22916666666666666</v>
      </c>
      <c r="C24">
        <v>113.09670199999999</v>
      </c>
      <c r="D24">
        <v>268.56067100000001</v>
      </c>
      <c r="E24">
        <v>-99999</v>
      </c>
      <c r="F24">
        <v>-99999</v>
      </c>
      <c r="G24">
        <v>-99999</v>
      </c>
      <c r="H24">
        <f>90-Table17[[#This Row],[Topocentric zenith angle]]</f>
        <v>-23.096701999999993</v>
      </c>
      <c r="I24">
        <f>360-Table17[[#This Row],[Top. azimuth angle (westward from S)]]</f>
        <v>91.439328999999987</v>
      </c>
      <c r="J24">
        <f>Table17[[#This Row],[Time (H:MM:SS)]]*(24)*(100/24)</f>
        <v>22.916666666666668</v>
      </c>
    </row>
    <row r="25" spans="1:10">
      <c r="A25" s="4">
        <v>43836</v>
      </c>
      <c r="B25" s="5">
        <v>0.23958333333333334</v>
      </c>
      <c r="C25">
        <v>111.817753</v>
      </c>
      <c r="D25">
        <v>265.06596400000001</v>
      </c>
      <c r="E25">
        <v>-99999</v>
      </c>
      <c r="F25">
        <v>-99999</v>
      </c>
      <c r="G25">
        <v>-99999</v>
      </c>
      <c r="H25">
        <f>90-Table17[[#This Row],[Topocentric zenith angle]]</f>
        <v>-21.817752999999996</v>
      </c>
      <c r="I25">
        <f>360-Table17[[#This Row],[Top. azimuth angle (westward from S)]]</f>
        <v>94.934035999999992</v>
      </c>
      <c r="J25">
        <f>Table17[[#This Row],[Time (H:MM:SS)]]*(24)*(100/24)</f>
        <v>23.958333333333336</v>
      </c>
    </row>
    <row r="26" spans="1:10">
      <c r="A26" s="4">
        <v>43836</v>
      </c>
      <c r="B26" s="5">
        <v>0.25</v>
      </c>
      <c r="C26">
        <v>110.545492</v>
      </c>
      <c r="D26">
        <v>261.59949</v>
      </c>
      <c r="E26">
        <v>-99999</v>
      </c>
      <c r="F26">
        <v>-99999</v>
      </c>
      <c r="G26">
        <v>-99999</v>
      </c>
      <c r="H26">
        <f>90-Table17[[#This Row],[Topocentric zenith angle]]</f>
        <v>-20.545491999999996</v>
      </c>
      <c r="I26">
        <f>360-Table17[[#This Row],[Top. azimuth angle (westward from S)]]</f>
        <v>98.400509999999997</v>
      </c>
      <c r="J26">
        <f>Table17[[#This Row],[Time (H:MM:SS)]]*(24)*(100/24)</f>
        <v>25</v>
      </c>
    </row>
    <row r="27" spans="1:10">
      <c r="A27" s="4">
        <v>43836</v>
      </c>
      <c r="B27" s="5">
        <v>0.26041666666666669</v>
      </c>
      <c r="C27">
        <v>109.284513</v>
      </c>
      <c r="D27">
        <v>258.15697299999999</v>
      </c>
      <c r="E27">
        <v>-99999</v>
      </c>
      <c r="F27">
        <v>-99999</v>
      </c>
      <c r="G27">
        <v>-99999</v>
      </c>
      <c r="H27">
        <f>90-Table17[[#This Row],[Topocentric zenith angle]]</f>
        <v>-19.284513000000004</v>
      </c>
      <c r="I27">
        <f>360-Table17[[#This Row],[Top. azimuth angle (westward from S)]]</f>
        <v>101.84302700000001</v>
      </c>
      <c r="J27">
        <f>Table17[[#This Row],[Time (H:MM:SS)]]*(24)*(100/24)</f>
        <v>26.041666666666668</v>
      </c>
    </row>
    <row r="28" spans="1:10">
      <c r="A28" s="4">
        <v>43836</v>
      </c>
      <c r="B28" s="5">
        <v>0.27083333333333331</v>
      </c>
      <c r="C28">
        <v>108.03929100000001</v>
      </c>
      <c r="D28">
        <v>254.73432099999999</v>
      </c>
      <c r="E28">
        <v>-99999</v>
      </c>
      <c r="F28">
        <v>-99999</v>
      </c>
      <c r="G28">
        <v>-99999</v>
      </c>
      <c r="H28">
        <f>90-Table17[[#This Row],[Topocentric zenith angle]]</f>
        <v>-18.039291000000006</v>
      </c>
      <c r="I28">
        <f>360-Table17[[#This Row],[Top. azimuth angle (westward from S)]]</f>
        <v>105.26567900000001</v>
      </c>
      <c r="J28">
        <f>Table17[[#This Row],[Time (H:MM:SS)]]*(24)*(100/24)</f>
        <v>27.083333333333336</v>
      </c>
    </row>
    <row r="29" spans="1:10">
      <c r="A29" s="4">
        <v>43836</v>
      </c>
      <c r="B29" s="5">
        <v>0.28125</v>
      </c>
      <c r="C29">
        <v>106.81417999999999</v>
      </c>
      <c r="D29">
        <v>251.327651</v>
      </c>
      <c r="E29">
        <v>-99999</v>
      </c>
      <c r="F29">
        <v>-99999</v>
      </c>
      <c r="G29">
        <v>-99999</v>
      </c>
      <c r="H29">
        <f>90-Table17[[#This Row],[Topocentric zenith angle]]</f>
        <v>-16.814179999999993</v>
      </c>
      <c r="I29">
        <f>360-Table17[[#This Row],[Top. azimuth angle (westward from S)]]</f>
        <v>108.672349</v>
      </c>
      <c r="J29">
        <f>Table17[[#This Row],[Time (H:MM:SS)]]*(24)*(100/24)</f>
        <v>28.125000000000004</v>
      </c>
    </row>
    <row r="30" spans="1:10">
      <c r="A30" s="4">
        <v>43836</v>
      </c>
      <c r="B30" s="5">
        <v>0.29166666666666669</v>
      </c>
      <c r="C30">
        <v>105.613426</v>
      </c>
      <c r="D30">
        <v>247.93330700000001</v>
      </c>
      <c r="E30">
        <v>-99999</v>
      </c>
      <c r="F30">
        <v>-99999</v>
      </c>
      <c r="G30">
        <v>-99999</v>
      </c>
      <c r="H30">
        <f>90-Table17[[#This Row],[Topocentric zenith angle]]</f>
        <v>-15.613426000000004</v>
      </c>
      <c r="I30">
        <f>360-Table17[[#This Row],[Top. azimuth angle (westward from S)]]</f>
        <v>112.06669299999999</v>
      </c>
      <c r="J30">
        <f>Table17[[#This Row],[Time (H:MM:SS)]]*(24)*(100/24)</f>
        <v>29.166666666666668</v>
      </c>
    </row>
    <row r="31" spans="1:10">
      <c r="A31" s="4">
        <v>43836</v>
      </c>
      <c r="B31" s="5">
        <v>0.30208333333333331</v>
      </c>
      <c r="C31">
        <v>104.441166</v>
      </c>
      <c r="D31">
        <v>244.54788199999999</v>
      </c>
      <c r="E31">
        <v>-99999</v>
      </c>
      <c r="F31">
        <v>-99999</v>
      </c>
      <c r="G31">
        <v>-99999</v>
      </c>
      <c r="H31">
        <f>90-Table17[[#This Row],[Topocentric zenith angle]]</f>
        <v>-14.441165999999996</v>
      </c>
      <c r="I31">
        <f>360-Table17[[#This Row],[Top. azimuth angle (westward from S)]]</f>
        <v>115.45211800000001</v>
      </c>
      <c r="J31">
        <f>Table17[[#This Row],[Time (H:MM:SS)]]*(24)*(100/24)</f>
        <v>30.208333333333336</v>
      </c>
    </row>
    <row r="32" spans="1:10">
      <c r="A32" s="4">
        <v>43836</v>
      </c>
      <c r="B32" s="5">
        <v>0.3125</v>
      </c>
      <c r="C32">
        <v>103.30143200000001</v>
      </c>
      <c r="D32">
        <v>241.16823099999999</v>
      </c>
      <c r="E32">
        <v>-99999</v>
      </c>
      <c r="F32">
        <v>-99999</v>
      </c>
      <c r="G32">
        <v>-99999</v>
      </c>
      <c r="H32">
        <f>90-Table17[[#This Row],[Topocentric zenith angle]]</f>
        <v>-13.301432000000005</v>
      </c>
      <c r="I32">
        <f>360-Table17[[#This Row],[Top. azimuth angle (westward from S)]]</f>
        <v>118.83176900000001</v>
      </c>
      <c r="J32">
        <f>Table17[[#This Row],[Time (H:MM:SS)]]*(24)*(100/24)</f>
        <v>31.250000000000004</v>
      </c>
    </row>
    <row r="33" spans="1:10">
      <c r="A33" s="4">
        <v>43836</v>
      </c>
      <c r="B33" s="5">
        <v>0.32291666666666669</v>
      </c>
      <c r="C33">
        <v>102.198151</v>
      </c>
      <c r="D33">
        <v>237.79148799999999</v>
      </c>
      <c r="E33">
        <v>-99999</v>
      </c>
      <c r="F33">
        <v>-99999</v>
      </c>
      <c r="G33">
        <v>-99999</v>
      </c>
      <c r="H33">
        <f>90-Table17[[#This Row],[Topocentric zenith angle]]</f>
        <v>-12.198150999999996</v>
      </c>
      <c r="I33">
        <f>360-Table17[[#This Row],[Top. azimuth angle (westward from S)]]</f>
        <v>122.20851200000001</v>
      </c>
      <c r="J33">
        <f>Table17[[#This Row],[Time (H:MM:SS)]]*(24)*(100/24)</f>
        <v>32.291666666666671</v>
      </c>
    </row>
    <row r="34" spans="1:10">
      <c r="A34" s="4">
        <v>43836</v>
      </c>
      <c r="B34" s="5">
        <v>0.33333333333333331</v>
      </c>
      <c r="C34">
        <v>101.135141</v>
      </c>
      <c r="D34">
        <v>234.415074</v>
      </c>
      <c r="E34">
        <v>-99999</v>
      </c>
      <c r="F34">
        <v>-99999</v>
      </c>
      <c r="G34">
        <v>-99999</v>
      </c>
      <c r="H34">
        <f>90-Table17[[#This Row],[Topocentric zenith angle]]</f>
        <v>-11.135141000000004</v>
      </c>
      <c r="I34">
        <f>360-Table17[[#This Row],[Top. azimuth angle (westward from S)]]</f>
        <v>125.584926</v>
      </c>
      <c r="J34">
        <f>Table17[[#This Row],[Time (H:MM:SS)]]*(24)*(100/24)</f>
        <v>33.333333333333336</v>
      </c>
    </row>
    <row r="35" spans="1:10">
      <c r="A35" s="4">
        <v>43836</v>
      </c>
      <c r="B35" s="5">
        <v>0.34375</v>
      </c>
      <c r="C35">
        <v>100.116111</v>
      </c>
      <c r="D35">
        <v>231.03671</v>
      </c>
      <c r="E35">
        <v>-99999</v>
      </c>
      <c r="F35">
        <v>-99999</v>
      </c>
      <c r="G35">
        <v>-99999</v>
      </c>
      <c r="H35">
        <f>90-Table17[[#This Row],[Topocentric zenith angle]]</f>
        <v>-10.116111000000004</v>
      </c>
      <c r="I35">
        <f>360-Table17[[#This Row],[Top. azimuth angle (westward from S)]]</f>
        <v>128.96329</v>
      </c>
      <c r="J35">
        <f>Table17[[#This Row],[Time (H:MM:SS)]]*(24)*(100/24)</f>
        <v>34.375</v>
      </c>
    </row>
    <row r="36" spans="1:10">
      <c r="A36" s="4">
        <v>43836</v>
      </c>
      <c r="B36" s="5">
        <v>0.35416666666666669</v>
      </c>
      <c r="C36">
        <v>99.144647000000006</v>
      </c>
      <c r="D36">
        <v>227.65442400000001</v>
      </c>
      <c r="E36">
        <v>-99999</v>
      </c>
      <c r="F36">
        <v>-99999</v>
      </c>
      <c r="G36">
        <v>-99999</v>
      </c>
      <c r="H36">
        <f>90-Table17[[#This Row],[Topocentric zenith angle]]</f>
        <v>-9.1446470000000062</v>
      </c>
      <c r="I36">
        <f>360-Table17[[#This Row],[Top. azimuth angle (westward from S)]]</f>
        <v>132.34557599999999</v>
      </c>
      <c r="J36">
        <f>Table17[[#This Row],[Time (H:MM:SS)]]*(24)*(100/24)</f>
        <v>35.416666666666671</v>
      </c>
    </row>
    <row r="37" spans="1:10">
      <c r="A37" s="4">
        <v>43836</v>
      </c>
      <c r="B37" s="5">
        <v>0.36458333333333331</v>
      </c>
      <c r="C37">
        <v>98.224209000000002</v>
      </c>
      <c r="D37">
        <v>224.26655600000001</v>
      </c>
      <c r="E37">
        <v>-99999</v>
      </c>
      <c r="F37">
        <v>-99999</v>
      </c>
      <c r="G37">
        <v>-99999</v>
      </c>
      <c r="H37">
        <f>90-Table17[[#This Row],[Topocentric zenith angle]]</f>
        <v>-8.2242090000000019</v>
      </c>
      <c r="I37">
        <f>360-Table17[[#This Row],[Top. azimuth angle (westward from S)]]</f>
        <v>135.73344399999999</v>
      </c>
      <c r="J37">
        <f>Table17[[#This Row],[Time (H:MM:SS)]]*(24)*(100/24)</f>
        <v>36.458333333333336</v>
      </c>
    </row>
    <row r="38" spans="1:10">
      <c r="A38" s="4">
        <v>43836</v>
      </c>
      <c r="B38" s="5">
        <v>0.375</v>
      </c>
      <c r="C38">
        <v>97.358115999999995</v>
      </c>
      <c r="D38">
        <v>220.871768</v>
      </c>
      <c r="E38">
        <v>-99999</v>
      </c>
      <c r="F38">
        <v>-99999</v>
      </c>
      <c r="G38">
        <v>-99999</v>
      </c>
      <c r="H38">
        <f>90-Table17[[#This Row],[Topocentric zenith angle]]</f>
        <v>-7.3581159999999954</v>
      </c>
      <c r="I38">
        <f>360-Table17[[#This Row],[Top. azimuth angle (westward from S)]]</f>
        <v>139.128232</v>
      </c>
      <c r="J38">
        <f>Table17[[#This Row],[Time (H:MM:SS)]]*(24)*(100/24)</f>
        <v>37.5</v>
      </c>
    </row>
    <row r="39" spans="1:10">
      <c r="A39" s="4">
        <v>43836</v>
      </c>
      <c r="B39" s="5">
        <v>0.38541666666666669</v>
      </c>
      <c r="C39">
        <v>96.549536000000003</v>
      </c>
      <c r="D39">
        <v>217.46903900000001</v>
      </c>
      <c r="E39">
        <v>-99999</v>
      </c>
      <c r="F39">
        <v>-99999</v>
      </c>
      <c r="G39">
        <v>-99999</v>
      </c>
      <c r="H39">
        <f>90-Table17[[#This Row],[Topocentric zenith angle]]</f>
        <v>-6.5495360000000034</v>
      </c>
      <c r="I39">
        <f>360-Table17[[#This Row],[Top. azimuth angle (westward from S)]]</f>
        <v>142.53096099999999</v>
      </c>
      <c r="J39">
        <f>Table17[[#This Row],[Time (H:MM:SS)]]*(24)*(100/24)</f>
        <v>38.541666666666671</v>
      </c>
    </row>
    <row r="40" spans="1:10">
      <c r="A40" s="4">
        <v>43836</v>
      </c>
      <c r="B40" s="5">
        <v>0.39583333333333331</v>
      </c>
      <c r="C40">
        <v>95.801468999999997</v>
      </c>
      <c r="D40">
        <v>214.05766700000001</v>
      </c>
      <c r="E40">
        <v>-99999</v>
      </c>
      <c r="F40">
        <v>-99999</v>
      </c>
      <c r="G40">
        <v>-99999</v>
      </c>
      <c r="H40">
        <f>90-Table17[[#This Row],[Topocentric zenith angle]]</f>
        <v>-5.8014689999999973</v>
      </c>
      <c r="I40">
        <f>360-Table17[[#This Row],[Top. azimuth angle (westward from S)]]</f>
        <v>145.94233299999999</v>
      </c>
      <c r="J40">
        <f>Table17[[#This Row],[Time (H:MM:SS)]]*(24)*(100/24)</f>
        <v>39.583333333333336</v>
      </c>
    </row>
    <row r="41" spans="1:10">
      <c r="A41" s="4">
        <v>43836</v>
      </c>
      <c r="B41" s="5">
        <v>0.40625</v>
      </c>
      <c r="C41">
        <v>95.116731000000001</v>
      </c>
      <c r="D41">
        <v>210.63726500000001</v>
      </c>
      <c r="E41">
        <v>-99999</v>
      </c>
      <c r="F41">
        <v>-99999</v>
      </c>
      <c r="G41">
        <v>-99999</v>
      </c>
      <c r="H41">
        <f>90-Table17[[#This Row],[Topocentric zenith angle]]</f>
        <v>-5.1167310000000015</v>
      </c>
      <c r="I41">
        <f>360-Table17[[#This Row],[Top. azimuth angle (westward from S)]]</f>
        <v>149.36273499999999</v>
      </c>
      <c r="J41">
        <f>Table17[[#This Row],[Time (H:MM:SS)]]*(24)*(100/24)</f>
        <v>40.625</v>
      </c>
    </row>
    <row r="42" spans="1:10">
      <c r="A42" s="4">
        <v>43836</v>
      </c>
      <c r="B42" s="5">
        <v>0.41666666666666669</v>
      </c>
      <c r="C42">
        <v>94.497938000000005</v>
      </c>
      <c r="D42">
        <v>207.20775</v>
      </c>
      <c r="E42">
        <v>-99999</v>
      </c>
      <c r="F42">
        <v>-99999</v>
      </c>
      <c r="G42">
        <v>-99999</v>
      </c>
      <c r="H42">
        <f>90-Table17[[#This Row],[Topocentric zenith angle]]</f>
        <v>-4.4979380000000049</v>
      </c>
      <c r="I42">
        <f>360-Table17[[#This Row],[Top. azimuth angle (westward from S)]]</f>
        <v>152.79225</v>
      </c>
      <c r="J42">
        <f>Table17[[#This Row],[Time (H:MM:SS)]]*(24)*(100/24)</f>
        <v>41.666666666666671</v>
      </c>
    </row>
    <row r="43" spans="1:10">
      <c r="A43" s="4">
        <v>43836</v>
      </c>
      <c r="B43" s="5">
        <v>0.42708333333333331</v>
      </c>
      <c r="C43">
        <v>93.947486999999995</v>
      </c>
      <c r="D43">
        <v>203.76933099999999</v>
      </c>
      <c r="E43">
        <v>-99999</v>
      </c>
      <c r="F43">
        <v>-99999</v>
      </c>
      <c r="G43">
        <v>-99999</v>
      </c>
      <c r="H43">
        <f>90-Table17[[#This Row],[Topocentric zenith angle]]</f>
        <v>-3.9474869999999953</v>
      </c>
      <c r="I43">
        <f>360-Table17[[#This Row],[Top. azimuth angle (westward from S)]]</f>
        <v>156.23066900000001</v>
      </c>
      <c r="J43">
        <f>Table17[[#This Row],[Time (H:MM:SS)]]*(24)*(100/24)</f>
        <v>42.708333333333336</v>
      </c>
    </row>
    <row r="44" spans="1:10">
      <c r="A44" s="4">
        <v>43836</v>
      </c>
      <c r="B44" s="5">
        <v>0.4375</v>
      </c>
      <c r="C44">
        <v>93.467539000000002</v>
      </c>
      <c r="D44">
        <v>200.32249300000001</v>
      </c>
      <c r="E44">
        <v>-99999</v>
      </c>
      <c r="F44">
        <v>-99999</v>
      </c>
      <c r="G44">
        <v>-99999</v>
      </c>
      <c r="H44">
        <f>90-Table17[[#This Row],[Topocentric zenith angle]]</f>
        <v>-3.4675390000000021</v>
      </c>
      <c r="I44">
        <f>360-Table17[[#This Row],[Top. azimuth angle (westward from S)]]</f>
        <v>159.67750699999999</v>
      </c>
      <c r="J44">
        <f>Table17[[#This Row],[Time (H:MM:SS)]]*(24)*(100/24)</f>
        <v>43.75</v>
      </c>
    </row>
    <row r="45" spans="1:10">
      <c r="A45" s="4">
        <v>43836</v>
      </c>
      <c r="B45" s="5">
        <v>0.44791666666666669</v>
      </c>
      <c r="C45">
        <v>93.060002999999995</v>
      </c>
      <c r="D45">
        <v>196.86797200000001</v>
      </c>
      <c r="E45">
        <v>-99999</v>
      </c>
      <c r="F45">
        <v>-99999</v>
      </c>
      <c r="G45">
        <v>-99999</v>
      </c>
      <c r="H45">
        <f>90-Table17[[#This Row],[Topocentric zenith angle]]</f>
        <v>-3.0600029999999947</v>
      </c>
      <c r="I45">
        <f>360-Table17[[#This Row],[Top. azimuth angle (westward from S)]]</f>
        <v>163.13202799999999</v>
      </c>
      <c r="J45">
        <f>Table17[[#This Row],[Time (H:MM:SS)]]*(24)*(100/24)</f>
        <v>44.791666666666671</v>
      </c>
    </row>
    <row r="46" spans="1:10">
      <c r="A46" s="4">
        <v>43836</v>
      </c>
      <c r="B46" s="5">
        <v>0.45833333333333331</v>
      </c>
      <c r="C46">
        <v>92.726515000000006</v>
      </c>
      <c r="D46">
        <v>193.406733</v>
      </c>
      <c r="E46">
        <v>-99999</v>
      </c>
      <c r="F46">
        <v>-99999</v>
      </c>
      <c r="G46">
        <v>-99999</v>
      </c>
      <c r="H46">
        <f>90-Table17[[#This Row],[Topocentric zenith angle]]</f>
        <v>-2.7265150000000062</v>
      </c>
      <c r="I46">
        <f>360-Table17[[#This Row],[Top. azimuth angle (westward from S)]]</f>
        <v>166.593267</v>
      </c>
      <c r="J46">
        <f>Table17[[#This Row],[Time (H:MM:SS)]]*(24)*(100/24)</f>
        <v>45.833333333333336</v>
      </c>
    </row>
    <row r="47" spans="1:10">
      <c r="A47" s="4">
        <v>43836</v>
      </c>
      <c r="B47" s="5">
        <v>0.46875</v>
      </c>
      <c r="C47">
        <v>92.468430999999995</v>
      </c>
      <c r="D47">
        <v>189.939933</v>
      </c>
      <c r="E47">
        <v>-99999</v>
      </c>
      <c r="F47">
        <v>-99999</v>
      </c>
      <c r="G47">
        <v>-99999</v>
      </c>
      <c r="H47">
        <f>90-Table17[[#This Row],[Topocentric zenith angle]]</f>
        <v>-2.4684309999999954</v>
      </c>
      <c r="I47">
        <f>360-Table17[[#This Row],[Top. azimuth angle (westward from S)]]</f>
        <v>170.060067</v>
      </c>
      <c r="J47">
        <f>Table17[[#This Row],[Time (H:MM:SS)]]*(24)*(100/24)</f>
        <v>46.875</v>
      </c>
    </row>
    <row r="48" spans="1:10">
      <c r="A48" s="4">
        <v>43836</v>
      </c>
      <c r="B48" s="5">
        <v>0.47916666666666669</v>
      </c>
      <c r="C48">
        <v>92.286805000000001</v>
      </c>
      <c r="D48">
        <v>186.46889200000001</v>
      </c>
      <c r="E48">
        <v>-99999</v>
      </c>
      <c r="F48">
        <v>-99999</v>
      </c>
      <c r="G48">
        <v>-99999</v>
      </c>
      <c r="H48">
        <f>90-Table17[[#This Row],[Topocentric zenith angle]]</f>
        <v>-2.2868050000000011</v>
      </c>
      <c r="I48">
        <f>360-Table17[[#This Row],[Top. azimuth angle (westward from S)]]</f>
        <v>173.53110799999999</v>
      </c>
      <c r="J48">
        <f>Table17[[#This Row],[Time (H:MM:SS)]]*(24)*(100/24)</f>
        <v>47.916666666666671</v>
      </c>
    </row>
    <row r="49" spans="1:10">
      <c r="A49" s="4">
        <v>43836</v>
      </c>
      <c r="B49" s="5">
        <v>0.48958333333333331</v>
      </c>
      <c r="C49">
        <v>92.182387000000006</v>
      </c>
      <c r="D49">
        <v>182.99504899999999</v>
      </c>
      <c r="E49">
        <v>-99999</v>
      </c>
      <c r="F49">
        <v>-99999</v>
      </c>
      <c r="G49">
        <v>-99999</v>
      </c>
      <c r="H49">
        <f>90-Table17[[#This Row],[Topocentric zenith angle]]</f>
        <v>-2.1823870000000056</v>
      </c>
      <c r="I49">
        <f>360-Table17[[#This Row],[Top. azimuth angle (westward from S)]]</f>
        <v>177.00495100000001</v>
      </c>
      <c r="J49">
        <f>Table17[[#This Row],[Time (H:MM:SS)]]*(24)*(100/24)</f>
        <v>48.958333333333336</v>
      </c>
    </row>
    <row r="50" spans="1:10">
      <c r="A50" s="4">
        <v>43836</v>
      </c>
      <c r="B50" s="5">
        <v>0.5</v>
      </c>
      <c r="C50">
        <v>92.155609999999996</v>
      </c>
      <c r="D50">
        <v>179.519925</v>
      </c>
      <c r="E50">
        <v>-99999</v>
      </c>
      <c r="F50">
        <v>-99999</v>
      </c>
      <c r="G50">
        <v>-99999</v>
      </c>
      <c r="H50">
        <f>90-Table17[[#This Row],[Topocentric zenith angle]]</f>
        <v>-2.1556099999999958</v>
      </c>
      <c r="I50">
        <f>360-Table17[[#This Row],[Top. azimuth angle (westward from S)]]</f>
        <v>180.480075</v>
      </c>
      <c r="J50">
        <f>Table17[[#This Row],[Time (H:MM:SS)]]*(24)*(100/24)</f>
        <v>50</v>
      </c>
    </row>
    <row r="51" spans="1:10">
      <c r="A51" s="4">
        <v>43836</v>
      </c>
      <c r="B51" s="5">
        <v>0.51041666666666663</v>
      </c>
      <c r="C51">
        <v>92.206587999999996</v>
      </c>
      <c r="D51">
        <v>176.04507799999999</v>
      </c>
      <c r="E51">
        <v>-99999</v>
      </c>
      <c r="F51">
        <v>-99999</v>
      </c>
      <c r="G51">
        <v>-99999</v>
      </c>
      <c r="H51">
        <f>90-Table17[[#This Row],[Topocentric zenith angle]]</f>
        <v>-2.2065879999999964</v>
      </c>
      <c r="I51">
        <f>-1*Table17[[#This Row],[Top. azimuth angle (westward from S)]]</f>
        <v>-176.04507799999999</v>
      </c>
      <c r="J51">
        <f>Table17[[#This Row],[Time (H:MM:SS)]]*(24)*(100/24)</f>
        <v>51.041666666666671</v>
      </c>
    </row>
    <row r="52" spans="1:10">
      <c r="A52" s="4">
        <v>43836</v>
      </c>
      <c r="B52" s="5">
        <v>0.52083333333333337</v>
      </c>
      <c r="C52">
        <v>92.335115000000002</v>
      </c>
      <c r="D52">
        <v>172.57205999999999</v>
      </c>
      <c r="E52">
        <v>-99999</v>
      </c>
      <c r="F52">
        <v>-99999</v>
      </c>
      <c r="G52">
        <v>-99999</v>
      </c>
      <c r="H52">
        <f>90-Table17[[#This Row],[Topocentric zenith angle]]</f>
        <v>-2.3351150000000018</v>
      </c>
      <c r="I52">
        <f>-1*Table17[[#This Row],[Top. azimuth angle (westward from S)]]</f>
        <v>-172.57205999999999</v>
      </c>
      <c r="J52">
        <f>Table17[[#This Row],[Time (H:MM:SS)]]*(24)*(100/24)</f>
        <v>52.083333333333336</v>
      </c>
    </row>
    <row r="53" spans="1:10">
      <c r="A53" s="4">
        <v>43836</v>
      </c>
      <c r="B53" s="5">
        <v>0.53125</v>
      </c>
      <c r="C53">
        <v>92.540665000000004</v>
      </c>
      <c r="D53">
        <v>169.10237100000001</v>
      </c>
      <c r="E53">
        <v>-99999</v>
      </c>
      <c r="F53">
        <v>-99999</v>
      </c>
      <c r="G53">
        <v>-99999</v>
      </c>
      <c r="H53">
        <f>90-Table17[[#This Row],[Topocentric zenith angle]]</f>
        <v>-2.5406650000000042</v>
      </c>
      <c r="I53">
        <f>-1*Table17[[#This Row],[Top. azimuth angle (westward from S)]]</f>
        <v>-169.10237100000001</v>
      </c>
      <c r="J53">
        <f>Table17[[#This Row],[Time (H:MM:SS)]]*(24)*(100/24)</f>
        <v>53.125000000000007</v>
      </c>
    </row>
    <row r="54" spans="1:10">
      <c r="A54" s="4">
        <v>43836</v>
      </c>
      <c r="B54" s="5">
        <v>0.54166666666666663</v>
      </c>
      <c r="C54">
        <v>92.822400000000002</v>
      </c>
      <c r="D54">
        <v>165.63741999999999</v>
      </c>
      <c r="E54">
        <v>-99999</v>
      </c>
      <c r="F54">
        <v>-99999</v>
      </c>
      <c r="G54">
        <v>-99999</v>
      </c>
      <c r="H54">
        <f>90-Table17[[#This Row],[Topocentric zenith angle]]</f>
        <v>-2.8224000000000018</v>
      </c>
      <c r="I54">
        <f>-1*Table17[[#This Row],[Top. azimuth angle (westward from S)]]</f>
        <v>-165.63741999999999</v>
      </c>
      <c r="J54">
        <f>Table17[[#This Row],[Time (H:MM:SS)]]*(24)*(100/24)</f>
        <v>54.166666666666671</v>
      </c>
    </row>
    <row r="55" spans="1:10">
      <c r="A55" s="4">
        <v>43836</v>
      </c>
      <c r="B55" s="5">
        <v>0.55208333333333337</v>
      </c>
      <c r="C55">
        <v>93.179177999999993</v>
      </c>
      <c r="D55">
        <v>162.178481</v>
      </c>
      <c r="E55">
        <v>-99999</v>
      </c>
      <c r="F55">
        <v>-99999</v>
      </c>
      <c r="G55">
        <v>-99999</v>
      </c>
      <c r="H55">
        <f>90-Table17[[#This Row],[Topocentric zenith angle]]</f>
        <v>-3.1791779999999932</v>
      </c>
      <c r="I55">
        <f>-1*Table17[[#This Row],[Top. azimuth angle (westward from S)]]</f>
        <v>-162.178481</v>
      </c>
      <c r="J55">
        <f>Table17[[#This Row],[Time (H:MM:SS)]]*(24)*(100/24)</f>
        <v>55.208333333333336</v>
      </c>
    </row>
    <row r="56" spans="1:10">
      <c r="A56" s="4">
        <v>43836</v>
      </c>
      <c r="B56" s="5">
        <v>0.5625</v>
      </c>
      <c r="C56">
        <v>93.609560000000002</v>
      </c>
      <c r="D56">
        <v>158.72665799999999</v>
      </c>
      <c r="E56">
        <v>-99999</v>
      </c>
      <c r="F56">
        <v>-99999</v>
      </c>
      <c r="G56">
        <v>-99999</v>
      </c>
      <c r="H56">
        <f>90-Table17[[#This Row],[Topocentric zenith angle]]</f>
        <v>-3.6095600000000019</v>
      </c>
      <c r="I56">
        <f>-1*Table17[[#This Row],[Top. azimuth angle (westward from S)]]</f>
        <v>-158.72665799999999</v>
      </c>
      <c r="J56">
        <f>Table17[[#This Row],[Time (H:MM:SS)]]*(24)*(100/24)</f>
        <v>56.250000000000007</v>
      </c>
    </row>
    <row r="57" spans="1:10">
      <c r="A57" s="4">
        <v>43836</v>
      </c>
      <c r="B57" s="5">
        <v>0.57291666666666663</v>
      </c>
      <c r="C57">
        <v>94.111832000000007</v>
      </c>
      <c r="D57">
        <v>155.28285099999999</v>
      </c>
      <c r="E57">
        <v>-99999</v>
      </c>
      <c r="F57">
        <v>-99999</v>
      </c>
      <c r="G57">
        <v>-99999</v>
      </c>
      <c r="H57">
        <f>90-Table17[[#This Row],[Topocentric zenith angle]]</f>
        <v>-4.1118320000000068</v>
      </c>
      <c r="I57">
        <f>-1*Table17[[#This Row],[Top. azimuth angle (westward from S)]]</f>
        <v>-155.28285099999999</v>
      </c>
      <c r="J57">
        <f>Table17[[#This Row],[Time (H:MM:SS)]]*(24)*(100/24)</f>
        <v>57.291666666666671</v>
      </c>
    </row>
    <row r="58" spans="1:10">
      <c r="A58" s="4">
        <v>43836</v>
      </c>
      <c r="B58" s="5">
        <v>0.58333333333333337</v>
      </c>
      <c r="C58">
        <v>94.684010999999998</v>
      </c>
      <c r="D58">
        <v>151.847723</v>
      </c>
      <c r="E58">
        <v>-99999</v>
      </c>
      <c r="F58">
        <v>-99999</v>
      </c>
      <c r="G58">
        <v>-99999</v>
      </c>
      <c r="H58">
        <f>90-Table17[[#This Row],[Topocentric zenith angle]]</f>
        <v>-4.6840109999999981</v>
      </c>
      <c r="I58">
        <f>-1*Table17[[#This Row],[Top. azimuth angle (westward from S)]]</f>
        <v>-151.847723</v>
      </c>
      <c r="J58">
        <f>Table17[[#This Row],[Time (H:MM:SS)]]*(24)*(100/24)</f>
        <v>58.333333333333336</v>
      </c>
    </row>
    <row r="59" spans="1:10">
      <c r="A59" s="4">
        <v>43836</v>
      </c>
      <c r="B59" s="5">
        <v>0.59375</v>
      </c>
      <c r="C59">
        <v>95.323868000000004</v>
      </c>
      <c r="D59">
        <v>148.42168000000001</v>
      </c>
      <c r="E59">
        <v>-99999</v>
      </c>
      <c r="F59">
        <v>-99999</v>
      </c>
      <c r="G59">
        <v>-99999</v>
      </c>
      <c r="H59">
        <f>90-Table17[[#This Row],[Topocentric zenith angle]]</f>
        <v>-5.3238680000000045</v>
      </c>
      <c r="I59">
        <f>-1*Table17[[#This Row],[Top. azimuth angle (westward from S)]]</f>
        <v>-148.42168000000001</v>
      </c>
      <c r="J59">
        <f>Table17[[#This Row],[Time (H:MM:SS)]]*(24)*(100/24)</f>
        <v>59.375000000000007</v>
      </c>
    </row>
    <row r="60" spans="1:10">
      <c r="A60" s="4">
        <v>43836</v>
      </c>
      <c r="B60" s="5">
        <v>0.60416666666666663</v>
      </c>
      <c r="C60">
        <v>96.028942000000001</v>
      </c>
      <c r="D60">
        <v>145.00484399999999</v>
      </c>
      <c r="E60">
        <v>-99999</v>
      </c>
      <c r="F60">
        <v>-99999</v>
      </c>
      <c r="G60">
        <v>-99999</v>
      </c>
      <c r="H60">
        <f>90-Table17[[#This Row],[Topocentric zenith angle]]</f>
        <v>-6.0289420000000007</v>
      </c>
      <c r="I60">
        <f>-1*Table17[[#This Row],[Top. azimuth angle (westward from S)]]</f>
        <v>-145.00484399999999</v>
      </c>
      <c r="J60">
        <f>Table17[[#This Row],[Time (H:MM:SS)]]*(24)*(100/24)</f>
        <v>60.416666666666671</v>
      </c>
    </row>
    <row r="61" spans="1:10">
      <c r="A61" s="4">
        <v>43836</v>
      </c>
      <c r="B61" s="5">
        <v>0.61458333333333337</v>
      </c>
      <c r="C61">
        <v>96.796559999999999</v>
      </c>
      <c r="D61">
        <v>141.59704400000001</v>
      </c>
      <c r="E61">
        <v>-99999</v>
      </c>
      <c r="F61">
        <v>-99999</v>
      </c>
      <c r="G61">
        <v>-99999</v>
      </c>
      <c r="H61">
        <f>90-Table17[[#This Row],[Topocentric zenith angle]]</f>
        <v>-6.7965599999999995</v>
      </c>
      <c r="I61">
        <f>-1*Table17[[#This Row],[Top. azimuth angle (westward from S)]]</f>
        <v>-141.59704400000001</v>
      </c>
      <c r="J61">
        <f>Table17[[#This Row],[Time (H:MM:SS)]]*(24)*(100/24)</f>
        <v>61.458333333333336</v>
      </c>
    </row>
    <row r="62" spans="1:10">
      <c r="A62" s="4">
        <v>43836</v>
      </c>
      <c r="B62" s="5">
        <v>0.625</v>
      </c>
      <c r="C62">
        <v>97.623852999999997</v>
      </c>
      <c r="D62">
        <v>138.1978</v>
      </c>
      <c r="E62">
        <v>-99999</v>
      </c>
      <c r="F62">
        <v>-99999</v>
      </c>
      <c r="G62">
        <v>-99999</v>
      </c>
      <c r="H62">
        <f>90-Table17[[#This Row],[Topocentric zenith angle]]</f>
        <v>-7.6238529999999969</v>
      </c>
      <c r="I62">
        <f>-1*Table17[[#This Row],[Top. azimuth angle (westward from S)]]</f>
        <v>-138.1978</v>
      </c>
      <c r="J62">
        <f>Table17[[#This Row],[Time (H:MM:SS)]]*(24)*(100/24)</f>
        <v>62.500000000000007</v>
      </c>
    </row>
    <row r="63" spans="1:10">
      <c r="A63" s="4">
        <v>43836</v>
      </c>
      <c r="B63" s="5">
        <v>0.63541666666666663</v>
      </c>
      <c r="C63">
        <v>98.507776000000007</v>
      </c>
      <c r="D63">
        <v>134.80631399999999</v>
      </c>
      <c r="E63">
        <v>-99999</v>
      </c>
      <c r="F63">
        <v>-99999</v>
      </c>
      <c r="G63">
        <v>-99999</v>
      </c>
      <c r="H63">
        <f>90-Table17[[#This Row],[Topocentric zenith angle]]</f>
        <v>-8.5077760000000069</v>
      </c>
      <c r="I63">
        <f>-1*Table17[[#This Row],[Top. azimuth angle (westward from S)]]</f>
        <v>-134.80631399999999</v>
      </c>
      <c r="J63">
        <f>Table17[[#This Row],[Time (H:MM:SS)]]*(24)*(100/24)</f>
        <v>63.541666666666671</v>
      </c>
    </row>
    <row r="64" spans="1:10">
      <c r="A64" s="4">
        <v>43836</v>
      </c>
      <c r="B64" s="5">
        <v>0.64583333333333337</v>
      </c>
      <c r="C64">
        <v>99.445119000000005</v>
      </c>
      <c r="D64">
        <v>131.421471</v>
      </c>
      <c r="E64">
        <v>-99999</v>
      </c>
      <c r="F64">
        <v>-99999</v>
      </c>
      <c r="G64">
        <v>-99999</v>
      </c>
      <c r="H64">
        <f>90-Table17[[#This Row],[Topocentric zenith angle]]</f>
        <v>-9.4451190000000054</v>
      </c>
      <c r="I64">
        <f>-1*Table17[[#This Row],[Top. azimuth angle (westward from S)]]</f>
        <v>-131.421471</v>
      </c>
      <c r="J64">
        <f>Table17[[#This Row],[Time (H:MM:SS)]]*(24)*(100/24)</f>
        <v>64.583333333333343</v>
      </c>
    </row>
    <row r="65" spans="1:10">
      <c r="A65" s="4">
        <v>43836</v>
      </c>
      <c r="B65" s="5">
        <v>0.65625</v>
      </c>
      <c r="C65">
        <v>100.432524</v>
      </c>
      <c r="D65">
        <v>128.04183599999999</v>
      </c>
      <c r="E65">
        <v>-99999</v>
      </c>
      <c r="F65">
        <v>-99999</v>
      </c>
      <c r="G65">
        <v>-99999</v>
      </c>
      <c r="H65">
        <f>90-Table17[[#This Row],[Topocentric zenith angle]]</f>
        <v>-10.432524000000001</v>
      </c>
      <c r="I65">
        <f>-1*Table17[[#This Row],[Top. azimuth angle (westward from S)]]</f>
        <v>-128.04183599999999</v>
      </c>
      <c r="J65">
        <f>Table17[[#This Row],[Time (H:MM:SS)]]*(24)*(100/24)</f>
        <v>65.625</v>
      </c>
    </row>
    <row r="66" spans="1:10">
      <c r="A66" s="4">
        <v>43836</v>
      </c>
      <c r="B66" s="5">
        <v>0.66666666666666663</v>
      </c>
      <c r="C66">
        <v>101.466499</v>
      </c>
      <c r="D66">
        <v>124.665656</v>
      </c>
      <c r="E66">
        <v>-99999</v>
      </c>
      <c r="F66">
        <v>-99999</v>
      </c>
      <c r="G66">
        <v>-99999</v>
      </c>
      <c r="H66">
        <f>90-Table17[[#This Row],[Topocentric zenith angle]]</f>
        <v>-11.466498999999999</v>
      </c>
      <c r="I66">
        <f>-1*Table17[[#This Row],[Top. azimuth angle (westward from S)]]</f>
        <v>-124.665656</v>
      </c>
      <c r="J66">
        <f>Table17[[#This Row],[Time (H:MM:SS)]]*(24)*(100/24)</f>
        <v>66.666666666666671</v>
      </c>
    </row>
    <row r="67" spans="1:10">
      <c r="A67" s="4">
        <v>43836</v>
      </c>
      <c r="B67" s="5">
        <v>0.67708333333333337</v>
      </c>
      <c r="C67">
        <v>102.543425</v>
      </c>
      <c r="D67">
        <v>121.29086700000001</v>
      </c>
      <c r="E67">
        <v>-99999</v>
      </c>
      <c r="F67">
        <v>-99999</v>
      </c>
      <c r="G67">
        <v>-99999</v>
      </c>
      <c r="H67">
        <f>90-Table17[[#This Row],[Topocentric zenith angle]]</f>
        <v>-12.543424999999999</v>
      </c>
      <c r="I67">
        <f>-1*Table17[[#This Row],[Top. azimuth angle (westward from S)]]</f>
        <v>-121.29086700000001</v>
      </c>
      <c r="J67">
        <f>Table17[[#This Row],[Time (H:MM:SS)]]*(24)*(100/24)</f>
        <v>67.708333333333343</v>
      </c>
    </row>
    <row r="68" spans="1:10">
      <c r="A68" s="4">
        <v>43836</v>
      </c>
      <c r="B68" s="5">
        <v>0.6875</v>
      </c>
      <c r="C68">
        <v>103.659569</v>
      </c>
      <c r="D68">
        <v>117.915097</v>
      </c>
      <c r="E68">
        <v>-99999</v>
      </c>
      <c r="F68">
        <v>-99999</v>
      </c>
      <c r="G68">
        <v>-99999</v>
      </c>
      <c r="H68">
        <f>90-Table17[[#This Row],[Topocentric zenith angle]]</f>
        <v>-13.659569000000005</v>
      </c>
      <c r="I68">
        <f>-1*Table17[[#This Row],[Top. azimuth angle (westward from S)]]</f>
        <v>-117.915097</v>
      </c>
      <c r="J68">
        <f>Table17[[#This Row],[Time (H:MM:SS)]]*(24)*(100/24)</f>
        <v>68.75</v>
      </c>
    </row>
    <row r="69" spans="1:10">
      <c r="A69" s="4">
        <v>43836</v>
      </c>
      <c r="B69" s="5">
        <v>0.69791666666666663</v>
      </c>
      <c r="C69">
        <v>104.81108500000001</v>
      </c>
      <c r="D69">
        <v>114.535679</v>
      </c>
      <c r="E69">
        <v>-99999</v>
      </c>
      <c r="F69">
        <v>-99999</v>
      </c>
      <c r="G69">
        <v>-99999</v>
      </c>
      <c r="H69">
        <f>90-Table17[[#This Row],[Topocentric zenith angle]]</f>
        <v>-14.811085000000006</v>
      </c>
      <c r="I69">
        <f>-1*Table17[[#This Row],[Top. azimuth angle (westward from S)]]</f>
        <v>-114.535679</v>
      </c>
      <c r="J69">
        <f>Table17[[#This Row],[Time (H:MM:SS)]]*(24)*(100/24)</f>
        <v>69.791666666666671</v>
      </c>
    </row>
    <row r="70" spans="1:10">
      <c r="A70" s="4">
        <v>43836</v>
      </c>
      <c r="B70" s="5">
        <v>0.70833333333333337</v>
      </c>
      <c r="C70">
        <v>105.994022</v>
      </c>
      <c r="D70">
        <v>111.14966099999999</v>
      </c>
      <c r="E70">
        <v>-99999</v>
      </c>
      <c r="F70">
        <v>-99999</v>
      </c>
      <c r="G70">
        <v>-99999</v>
      </c>
      <c r="H70">
        <f>90-Table17[[#This Row],[Topocentric zenith angle]]</f>
        <v>-15.994022000000001</v>
      </c>
      <c r="I70">
        <f>-1*Table17[[#This Row],[Top. azimuth angle (westward from S)]]</f>
        <v>-111.14966099999999</v>
      </c>
      <c r="J70">
        <f>Table17[[#This Row],[Time (H:MM:SS)]]*(24)*(100/24)</f>
        <v>70.833333333333343</v>
      </c>
    </row>
    <row r="71" spans="1:10">
      <c r="A71" s="4">
        <v>43836</v>
      </c>
      <c r="B71" s="5">
        <v>0.71875</v>
      </c>
      <c r="C71">
        <v>107.204325</v>
      </c>
      <c r="D71">
        <v>107.753816</v>
      </c>
      <c r="E71">
        <v>-99999</v>
      </c>
      <c r="F71">
        <v>-99999</v>
      </c>
      <c r="G71">
        <v>-99999</v>
      </c>
      <c r="H71">
        <f>90-Table17[[#This Row],[Topocentric zenith angle]]</f>
        <v>-17.204324999999997</v>
      </c>
      <c r="I71">
        <f>-1*Table17[[#This Row],[Top. azimuth angle (westward from S)]]</f>
        <v>-107.753816</v>
      </c>
      <c r="J71">
        <f>Table17[[#This Row],[Time (H:MM:SS)]]*(24)*(100/24)</f>
        <v>71.875</v>
      </c>
    </row>
    <row r="72" spans="1:10">
      <c r="A72" s="4">
        <v>43836</v>
      </c>
      <c r="B72" s="5">
        <v>0.72916666666666663</v>
      </c>
      <c r="C72">
        <v>108.437831</v>
      </c>
      <c r="D72">
        <v>104.344656</v>
      </c>
      <c r="E72">
        <v>-99999</v>
      </c>
      <c r="F72">
        <v>-99999</v>
      </c>
      <c r="G72">
        <v>-99999</v>
      </c>
      <c r="H72">
        <f>90-Table17[[#This Row],[Topocentric zenith angle]]</f>
        <v>-18.437831000000003</v>
      </c>
      <c r="I72">
        <f>-1*Table17[[#This Row],[Top. azimuth angle (westward from S)]]</f>
        <v>-104.344656</v>
      </c>
      <c r="J72">
        <f>Table17[[#This Row],[Time (H:MM:SS)]]*(24)*(100/24)</f>
        <v>72.916666666666671</v>
      </c>
    </row>
    <row r="73" spans="1:10">
      <c r="A73" s="4">
        <v>43836</v>
      </c>
      <c r="B73" s="5">
        <v>0.73958333333333337</v>
      </c>
      <c r="C73">
        <v>109.69027199999999</v>
      </c>
      <c r="D73">
        <v>100.918452</v>
      </c>
      <c r="E73">
        <v>-99999</v>
      </c>
      <c r="F73">
        <v>-99999</v>
      </c>
      <c r="G73">
        <v>-99999</v>
      </c>
      <c r="H73">
        <f>90-Table17[[#This Row],[Topocentric zenith angle]]</f>
        <v>-19.690271999999993</v>
      </c>
      <c r="I73">
        <f>-1*Table17[[#This Row],[Top. azimuth angle (westward from S)]]</f>
        <v>-100.918452</v>
      </c>
      <c r="J73">
        <f>Table17[[#This Row],[Time (H:MM:SS)]]*(24)*(100/24)</f>
        <v>73.958333333333343</v>
      </c>
    </row>
    <row r="74" spans="1:10">
      <c r="A74" s="4">
        <v>43836</v>
      </c>
      <c r="B74" s="5">
        <v>0.75</v>
      </c>
      <c r="C74">
        <v>110.957267</v>
      </c>
      <c r="D74">
        <v>97.471249</v>
      </c>
      <c r="E74">
        <v>-99999</v>
      </c>
      <c r="F74">
        <v>-99999</v>
      </c>
      <c r="G74">
        <v>-99999</v>
      </c>
      <c r="H74">
        <f>90-Table17[[#This Row],[Topocentric zenith angle]]</f>
        <v>-20.957267000000002</v>
      </c>
      <c r="I74">
        <f>-1*Table17[[#This Row],[Top. azimuth angle (westward from S)]]</f>
        <v>-97.471249</v>
      </c>
      <c r="J74">
        <f>Table17[[#This Row],[Time (H:MM:SS)]]*(24)*(100/24)</f>
        <v>75</v>
      </c>
    </row>
    <row r="75" spans="1:10">
      <c r="A75" s="4">
        <v>43836</v>
      </c>
      <c r="B75" s="5">
        <v>0.76041666666666663</v>
      </c>
      <c r="C75">
        <v>112.234314</v>
      </c>
      <c r="D75">
        <v>93.998887999999994</v>
      </c>
      <c r="E75">
        <v>-99999</v>
      </c>
      <c r="F75">
        <v>-99999</v>
      </c>
      <c r="G75">
        <v>-99999</v>
      </c>
      <c r="H75">
        <f>90-Table17[[#This Row],[Topocentric zenith angle]]</f>
        <v>-22.234313999999998</v>
      </c>
      <c r="I75">
        <f>-1*Table17[[#This Row],[Top. azimuth angle (westward from S)]]</f>
        <v>-93.998887999999994</v>
      </c>
      <c r="J75">
        <f>Table17[[#This Row],[Time (H:MM:SS)]]*(24)*(100/24)</f>
        <v>76.041666666666671</v>
      </c>
    </row>
    <row r="76" spans="1:10">
      <c r="A76" s="4">
        <v>43836</v>
      </c>
      <c r="B76" s="5">
        <v>0.77083333333333337</v>
      </c>
      <c r="C76">
        <v>113.51679</v>
      </c>
      <c r="D76">
        <v>90.497037000000006</v>
      </c>
      <c r="E76">
        <v>-99999</v>
      </c>
      <c r="F76">
        <v>-99999</v>
      </c>
      <c r="G76">
        <v>-99999</v>
      </c>
      <c r="H76">
        <f>90-Table17[[#This Row],[Topocentric zenith angle]]</f>
        <v>-23.51679</v>
      </c>
      <c r="I76">
        <f>-1*Table17[[#This Row],[Top. azimuth angle (westward from S)]]</f>
        <v>-90.497037000000006</v>
      </c>
      <c r="J76">
        <f>Table17[[#This Row],[Time (H:MM:SS)]]*(24)*(100/24)</f>
        <v>77.083333333333343</v>
      </c>
    </row>
    <row r="77" spans="1:10">
      <c r="A77" s="4">
        <v>43836</v>
      </c>
      <c r="B77" s="5">
        <v>0.78125</v>
      </c>
      <c r="C77">
        <v>114.799935</v>
      </c>
      <c r="D77">
        <v>86.961217000000005</v>
      </c>
      <c r="E77">
        <v>-99999</v>
      </c>
      <c r="F77">
        <v>-99999</v>
      </c>
      <c r="G77">
        <v>-99999</v>
      </c>
      <c r="H77">
        <f>90-Table17[[#This Row],[Topocentric zenith angle]]</f>
        <v>-24.799935000000005</v>
      </c>
      <c r="I77">
        <f>-1*Table17[[#This Row],[Top. azimuth angle (westward from S)]]</f>
        <v>-86.961217000000005</v>
      </c>
      <c r="J77">
        <f>Table17[[#This Row],[Time (H:MM:SS)]]*(24)*(100/24)</f>
        <v>78.125</v>
      </c>
    </row>
    <row r="78" spans="1:10">
      <c r="A78" s="4">
        <v>43836</v>
      </c>
      <c r="B78" s="5">
        <v>0.79166666666666663</v>
      </c>
      <c r="C78">
        <v>116.07884900000001</v>
      </c>
      <c r="D78">
        <v>83.386846000000006</v>
      </c>
      <c r="E78">
        <v>-99999</v>
      </c>
      <c r="F78">
        <v>-99999</v>
      </c>
      <c r="G78">
        <v>-99999</v>
      </c>
      <c r="H78">
        <f>90-Table17[[#This Row],[Topocentric zenith angle]]</f>
        <v>-26.078849000000005</v>
      </c>
      <c r="I78">
        <f>-1*Table17[[#This Row],[Top. azimuth angle (westward from S)]]</f>
        <v>-83.386846000000006</v>
      </c>
      <c r="J78">
        <f>Table17[[#This Row],[Time (H:MM:SS)]]*(24)*(100/24)</f>
        <v>79.166666666666671</v>
      </c>
    </row>
    <row r="79" spans="1:10">
      <c r="A79" s="4">
        <v>43836</v>
      </c>
      <c r="B79" s="5">
        <v>0.80208333333333337</v>
      </c>
      <c r="C79">
        <v>117.348483</v>
      </c>
      <c r="D79">
        <v>79.769283000000001</v>
      </c>
      <c r="E79">
        <v>-99999</v>
      </c>
      <c r="F79">
        <v>-99999</v>
      </c>
      <c r="G79">
        <v>-99999</v>
      </c>
      <c r="H79">
        <f>90-Table17[[#This Row],[Topocentric zenith angle]]</f>
        <v>-27.348483000000002</v>
      </c>
      <c r="I79">
        <f>-1*Table17[[#This Row],[Top. azimuth angle (westward from S)]]</f>
        <v>-79.769283000000001</v>
      </c>
      <c r="J79">
        <f>Table17[[#This Row],[Time (H:MM:SS)]]*(24)*(100/24)</f>
        <v>80.208333333333343</v>
      </c>
    </row>
    <row r="80" spans="1:10">
      <c r="A80" s="4">
        <v>43836</v>
      </c>
      <c r="B80" s="5">
        <v>0.8125</v>
      </c>
      <c r="C80">
        <v>118.60363</v>
      </c>
      <c r="D80">
        <v>76.103887999999998</v>
      </c>
      <c r="E80">
        <v>-99999</v>
      </c>
      <c r="F80">
        <v>-99999</v>
      </c>
      <c r="G80">
        <v>-99999</v>
      </c>
      <c r="H80">
        <f>90-Table17[[#This Row],[Topocentric zenith angle]]</f>
        <v>-28.603629999999995</v>
      </c>
      <c r="I80">
        <f>-1*Table17[[#This Row],[Top. azimuth angle (westward from S)]]</f>
        <v>-76.103887999999998</v>
      </c>
      <c r="J80">
        <f>Table17[[#This Row],[Time (H:MM:SS)]]*(24)*(100/24)</f>
        <v>81.25</v>
      </c>
    </row>
    <row r="81" spans="1:10">
      <c r="A81" s="4">
        <v>43836</v>
      </c>
      <c r="B81" s="5">
        <v>0.82291666666666663</v>
      </c>
      <c r="C81">
        <v>119.838926</v>
      </c>
      <c r="D81">
        <v>72.386086000000006</v>
      </c>
      <c r="E81">
        <v>-99999</v>
      </c>
      <c r="F81">
        <v>-99999</v>
      </c>
      <c r="G81">
        <v>-99999</v>
      </c>
      <c r="H81">
        <f>90-Table17[[#This Row],[Topocentric zenith angle]]</f>
        <v>-29.838926000000001</v>
      </c>
      <c r="I81">
        <f>-1*Table17[[#This Row],[Top. azimuth angle (westward from S)]]</f>
        <v>-72.386086000000006</v>
      </c>
      <c r="J81">
        <f>Table17[[#This Row],[Time (H:MM:SS)]]*(24)*(100/24)</f>
        <v>82.291666666666671</v>
      </c>
    </row>
    <row r="82" spans="1:10">
      <c r="A82" s="4">
        <v>43836</v>
      </c>
      <c r="B82" s="5">
        <v>0.83333333333333337</v>
      </c>
      <c r="C82">
        <v>121.04884199999999</v>
      </c>
      <c r="D82">
        <v>68.611457000000001</v>
      </c>
      <c r="E82">
        <v>-99999</v>
      </c>
      <c r="F82">
        <v>-99999</v>
      </c>
      <c r="G82">
        <v>-99999</v>
      </c>
      <c r="H82">
        <f>90-Table17[[#This Row],[Topocentric zenith angle]]</f>
        <v>-31.048841999999993</v>
      </c>
      <c r="I82">
        <f>-1*Table17[[#This Row],[Top. azimuth angle (westward from S)]]</f>
        <v>-68.611457000000001</v>
      </c>
      <c r="J82">
        <f>Table17[[#This Row],[Time (H:MM:SS)]]*(24)*(100/24)</f>
        <v>83.333333333333343</v>
      </c>
    </row>
    <row r="83" spans="1:10">
      <c r="A83" s="4">
        <v>43836</v>
      </c>
      <c r="B83" s="5">
        <v>0.84375</v>
      </c>
      <c r="C83">
        <v>122.227695</v>
      </c>
      <c r="D83">
        <v>64.775827000000007</v>
      </c>
      <c r="E83">
        <v>-99999</v>
      </c>
      <c r="F83">
        <v>-99999</v>
      </c>
      <c r="G83">
        <v>-99999</v>
      </c>
      <c r="H83">
        <f>90-Table17[[#This Row],[Topocentric zenith angle]]</f>
        <v>-32.227694999999997</v>
      </c>
      <c r="I83">
        <f>-1*Table17[[#This Row],[Top. azimuth angle (westward from S)]]</f>
        <v>-64.775827000000007</v>
      </c>
      <c r="J83">
        <f>Table17[[#This Row],[Time (H:MM:SS)]]*(24)*(100/24)</f>
        <v>84.375</v>
      </c>
    </row>
    <row r="84" spans="1:10">
      <c r="A84" s="4">
        <v>43836</v>
      </c>
      <c r="B84" s="5">
        <v>0.85416666666666663</v>
      </c>
      <c r="C84">
        <v>123.369651</v>
      </c>
      <c r="D84">
        <v>60.875383999999997</v>
      </c>
      <c r="E84">
        <v>-99999</v>
      </c>
      <c r="F84">
        <v>-99999</v>
      </c>
      <c r="G84">
        <v>-99999</v>
      </c>
      <c r="H84">
        <f>90-Table17[[#This Row],[Topocentric zenith angle]]</f>
        <v>-33.369651000000005</v>
      </c>
      <c r="I84">
        <f>-1*Table17[[#This Row],[Top. azimuth angle (westward from S)]]</f>
        <v>-60.875383999999997</v>
      </c>
      <c r="J84">
        <f>Table17[[#This Row],[Time (H:MM:SS)]]*(24)*(100/24)</f>
        <v>85.416666666666671</v>
      </c>
    </row>
    <row r="85" spans="1:10">
      <c r="A85" s="4">
        <v>43836</v>
      </c>
      <c r="B85" s="5">
        <v>0.86458333333333337</v>
      </c>
      <c r="C85">
        <v>124.468746</v>
      </c>
      <c r="D85">
        <v>56.906806000000003</v>
      </c>
      <c r="E85">
        <v>-99999</v>
      </c>
      <c r="F85">
        <v>-99999</v>
      </c>
      <c r="G85">
        <v>-99999</v>
      </c>
      <c r="H85">
        <f>90-Table17[[#This Row],[Topocentric zenith angle]]</f>
        <v>-34.468745999999996</v>
      </c>
      <c r="I85">
        <f>-1*Table17[[#This Row],[Top. azimuth angle (westward from S)]]</f>
        <v>-56.906806000000003</v>
      </c>
      <c r="J85">
        <f>Table17[[#This Row],[Time (H:MM:SS)]]*(24)*(100/24)</f>
        <v>86.458333333333343</v>
      </c>
    </row>
    <row r="86" spans="1:10">
      <c r="A86" s="4">
        <v>43836</v>
      </c>
      <c r="B86" s="5">
        <v>0.875</v>
      </c>
      <c r="C86">
        <v>125.518914</v>
      </c>
      <c r="D86">
        <v>52.867404000000001</v>
      </c>
      <c r="E86">
        <v>-99999</v>
      </c>
      <c r="F86">
        <v>-99999</v>
      </c>
      <c r="G86">
        <v>-99999</v>
      </c>
      <c r="H86">
        <f>90-Table17[[#This Row],[Topocentric zenith angle]]</f>
        <v>-35.518913999999995</v>
      </c>
      <c r="I86">
        <f>-1*Table17[[#This Row],[Top. azimuth angle (westward from S)]]</f>
        <v>-52.867404000000001</v>
      </c>
      <c r="J86">
        <f>Table17[[#This Row],[Time (H:MM:SS)]]*(24)*(100/24)</f>
        <v>87.5</v>
      </c>
    </row>
    <row r="87" spans="1:10">
      <c r="A87" s="4">
        <v>43836</v>
      </c>
      <c r="B87" s="5">
        <v>0.88541666666666663</v>
      </c>
      <c r="C87">
        <v>126.51402</v>
      </c>
      <c r="D87">
        <v>48.755276000000002</v>
      </c>
      <c r="E87">
        <v>-99999</v>
      </c>
      <c r="F87">
        <v>-99999</v>
      </c>
      <c r="G87">
        <v>-99999</v>
      </c>
      <c r="H87">
        <f>90-Table17[[#This Row],[Topocentric zenith angle]]</f>
        <v>-36.514020000000002</v>
      </c>
      <c r="I87">
        <f>-1*Table17[[#This Row],[Top. azimuth angle (westward from S)]]</f>
        <v>-48.755276000000002</v>
      </c>
      <c r="J87">
        <f>Table17[[#This Row],[Time (H:MM:SS)]]*(24)*(100/24)</f>
        <v>88.541666666666671</v>
      </c>
    </row>
    <row r="88" spans="1:10">
      <c r="A88" s="4">
        <v>43836</v>
      </c>
      <c r="B88" s="5">
        <v>0.89583333333333337</v>
      </c>
      <c r="C88">
        <v>127.447914</v>
      </c>
      <c r="D88">
        <v>44.569471</v>
      </c>
      <c r="E88">
        <v>-99999</v>
      </c>
      <c r="F88">
        <v>-99999</v>
      </c>
      <c r="G88">
        <v>-99999</v>
      </c>
      <c r="H88">
        <f>90-Table17[[#This Row],[Topocentric zenith angle]]</f>
        <v>-37.447913999999997</v>
      </c>
      <c r="I88">
        <f>-1*Table17[[#This Row],[Top. azimuth angle (westward from S)]]</f>
        <v>-44.569471</v>
      </c>
      <c r="J88">
        <f>Table17[[#This Row],[Time (H:MM:SS)]]*(24)*(100/24)</f>
        <v>89.583333333333343</v>
      </c>
    </row>
    <row r="89" spans="1:10">
      <c r="A89" s="4">
        <v>43836</v>
      </c>
      <c r="B89" s="5">
        <v>0.90625</v>
      </c>
      <c r="C89">
        <v>128.314493</v>
      </c>
      <c r="D89">
        <v>40.310147999999998</v>
      </c>
      <c r="E89">
        <v>-99999</v>
      </c>
      <c r="F89">
        <v>-99999</v>
      </c>
      <c r="G89">
        <v>-99999</v>
      </c>
      <c r="H89">
        <f>90-Table17[[#This Row],[Topocentric zenith angle]]</f>
        <v>-38.314492999999999</v>
      </c>
      <c r="I89">
        <f>-1*Table17[[#This Row],[Top. azimuth angle (westward from S)]]</f>
        <v>-40.310147999999998</v>
      </c>
      <c r="J89">
        <f>Table17[[#This Row],[Time (H:MM:SS)]]*(24)*(100/24)</f>
        <v>90.625</v>
      </c>
    </row>
    <row r="90" spans="1:10">
      <c r="A90" s="4">
        <v>43836</v>
      </c>
      <c r="B90" s="5">
        <v>0.91666666666666663</v>
      </c>
      <c r="C90">
        <v>129.107778</v>
      </c>
      <c r="D90">
        <v>35.978727999999997</v>
      </c>
      <c r="E90">
        <v>-99999</v>
      </c>
      <c r="F90">
        <v>-99999</v>
      </c>
      <c r="G90">
        <v>-99999</v>
      </c>
      <c r="H90">
        <f>90-Table17[[#This Row],[Topocentric zenith angle]]</f>
        <v>-39.107777999999996</v>
      </c>
      <c r="I90">
        <f>-1*Table17[[#This Row],[Top. azimuth angle (westward from S)]]</f>
        <v>-35.978727999999997</v>
      </c>
      <c r="J90">
        <f>Table17[[#This Row],[Time (H:MM:SS)]]*(24)*(100/24)</f>
        <v>91.666666666666671</v>
      </c>
    </row>
    <row r="91" spans="1:10">
      <c r="A91" s="4">
        <v>43836</v>
      </c>
      <c r="B91" s="5">
        <v>0.92708333333333337</v>
      </c>
      <c r="C91">
        <v>129.82200499999999</v>
      </c>
      <c r="D91">
        <v>31.578021</v>
      </c>
      <c r="E91">
        <v>-99999</v>
      </c>
      <c r="F91">
        <v>-99999</v>
      </c>
      <c r="G91">
        <v>-99999</v>
      </c>
      <c r="H91">
        <f>90-Table17[[#This Row],[Topocentric zenith angle]]</f>
        <v>-39.82200499999999</v>
      </c>
      <c r="I91">
        <f>-1*Table17[[#This Row],[Top. azimuth angle (westward from S)]]</f>
        <v>-31.578021</v>
      </c>
      <c r="J91">
        <f>Table17[[#This Row],[Time (H:MM:SS)]]*(24)*(100/24)</f>
        <v>92.708333333333343</v>
      </c>
    </row>
    <row r="92" spans="1:10">
      <c r="A92" s="4">
        <v>43836</v>
      </c>
      <c r="B92" s="5">
        <v>0.9375</v>
      </c>
      <c r="C92">
        <v>130.45172400000001</v>
      </c>
      <c r="D92">
        <v>27.112321000000001</v>
      </c>
      <c r="E92">
        <v>-99999</v>
      </c>
      <c r="F92">
        <v>-99999</v>
      </c>
      <c r="G92">
        <v>-99999</v>
      </c>
      <c r="H92">
        <f>90-Table17[[#This Row],[Topocentric zenith angle]]</f>
        <v>-40.451724000000013</v>
      </c>
      <c r="I92">
        <f>-1*Table17[[#This Row],[Top. azimuth angle (westward from S)]]</f>
        <v>-27.112321000000001</v>
      </c>
      <c r="J92">
        <f>Table17[[#This Row],[Time (H:MM:SS)]]*(24)*(100/24)</f>
        <v>93.75</v>
      </c>
    </row>
    <row r="93" spans="1:10">
      <c r="A93" s="4">
        <v>43836</v>
      </c>
      <c r="B93" s="5">
        <v>0.94791666666666663</v>
      </c>
      <c r="C93">
        <v>130.99191400000001</v>
      </c>
      <c r="D93">
        <v>22.587447999999998</v>
      </c>
      <c r="E93">
        <v>-99999</v>
      </c>
      <c r="F93">
        <v>-99999</v>
      </c>
      <c r="G93">
        <v>-99999</v>
      </c>
      <c r="H93">
        <f>90-Table17[[#This Row],[Topocentric zenith angle]]</f>
        <v>-40.991914000000008</v>
      </c>
      <c r="I93">
        <f>-1*Table17[[#This Row],[Top. azimuth angle (westward from S)]]</f>
        <v>-22.587447999999998</v>
      </c>
      <c r="J93">
        <f>Table17[[#This Row],[Time (H:MM:SS)]]*(24)*(100/24)</f>
        <v>94.791666666666671</v>
      </c>
    </row>
    <row r="94" spans="1:10">
      <c r="A94" s="4">
        <v>43836</v>
      </c>
      <c r="B94" s="5">
        <v>0.95833333333333337</v>
      </c>
      <c r="C94">
        <v>131.43809099999999</v>
      </c>
      <c r="D94">
        <v>18.010725999999998</v>
      </c>
      <c r="E94">
        <v>-99999</v>
      </c>
      <c r="F94">
        <v>-99999</v>
      </c>
      <c r="G94">
        <v>-99999</v>
      </c>
      <c r="H94">
        <f>90-Table17[[#This Row],[Topocentric zenith angle]]</f>
        <v>-41.438090999999986</v>
      </c>
      <c r="I94">
        <f>-1*Table17[[#This Row],[Top. azimuth angle (westward from S)]]</f>
        <v>-18.010725999999998</v>
      </c>
      <c r="J94">
        <f>Table17[[#This Row],[Time (H:MM:SS)]]*(24)*(100/24)</f>
        <v>95.833333333333343</v>
      </c>
    </row>
    <row r="95" spans="1:10">
      <c r="A95" s="4">
        <v>43836</v>
      </c>
      <c r="B95" s="5">
        <v>0.96875</v>
      </c>
      <c r="C95">
        <v>131.78642600000001</v>
      </c>
      <c r="D95">
        <v>13.390891</v>
      </c>
      <c r="E95">
        <v>-99999</v>
      </c>
      <c r="F95">
        <v>-99999</v>
      </c>
      <c r="G95">
        <v>-99999</v>
      </c>
      <c r="H95">
        <f>90-Table17[[#This Row],[Topocentric zenith angle]]</f>
        <v>-41.786426000000006</v>
      </c>
      <c r="I95">
        <f>-1*Table17[[#This Row],[Top. azimuth angle (westward from S)]]</f>
        <v>-13.390891</v>
      </c>
      <c r="J95">
        <f>Table17[[#This Row],[Time (H:MM:SS)]]*(24)*(100/24)</f>
        <v>96.875</v>
      </c>
    </row>
    <row r="96" spans="1:10">
      <c r="A96" s="4">
        <v>43836</v>
      </c>
      <c r="B96" s="5">
        <v>0.97916666666666663</v>
      </c>
      <c r="C96">
        <v>132.03384500000001</v>
      </c>
      <c r="D96">
        <v>8.737921</v>
      </c>
      <c r="E96">
        <v>-99999</v>
      </c>
      <c r="F96">
        <v>-99999</v>
      </c>
      <c r="G96">
        <v>-99999</v>
      </c>
      <c r="H96">
        <f>90-Table17[[#This Row],[Topocentric zenith angle]]</f>
        <v>-42.033845000000014</v>
      </c>
      <c r="I96">
        <f>-1*Table17[[#This Row],[Top. azimuth angle (westward from S)]]</f>
        <v>-8.737921</v>
      </c>
      <c r="J96">
        <f>Table17[[#This Row],[Time (H:MM:SS)]]*(24)*(100/24)</f>
        <v>97.916666666666671</v>
      </c>
    </row>
    <row r="97" spans="1:10">
      <c r="A97" s="4">
        <v>43836</v>
      </c>
      <c r="B97" s="5">
        <v>0.98958333333333337</v>
      </c>
      <c r="C97">
        <v>132.178121</v>
      </c>
      <c r="D97">
        <v>4.0627880000000003</v>
      </c>
      <c r="E97">
        <v>-99999</v>
      </c>
      <c r="F97">
        <v>-99999</v>
      </c>
      <c r="G97">
        <v>-99999</v>
      </c>
      <c r="H97">
        <f>90-Table17[[#This Row],[Topocentric zenith angle]]</f>
        <v>-42.178121000000004</v>
      </c>
      <c r="I97">
        <f>-1*Table17[[#This Row],[Top. azimuth angle (westward from S)]]</f>
        <v>-4.0627880000000003</v>
      </c>
      <c r="J97">
        <f>Table17[[#This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6E4E-65EB-404A-BA2C-679277D878EF}">
  <dimension ref="A1:J97"/>
  <sheetViews>
    <sheetView topLeftCell="C1" workbookViewId="0">
      <selection activeCell="L9" sqref="L9"/>
    </sheetView>
  </sheetViews>
  <sheetFormatPr defaultRowHeight="15"/>
  <cols>
    <col min="1" max="1" width="17.5703125" customWidth="1"/>
    <col min="2" max="2" width="17.42578125" customWidth="1"/>
    <col min="3" max="3" width="25.140625" customWidth="1"/>
    <col min="4" max="4" width="36.5703125" customWidth="1"/>
    <col min="5" max="5" width="19.5703125" customWidth="1"/>
    <col min="6" max="6" width="22.42578125" customWidth="1"/>
    <col min="7" max="7" width="19" customWidth="1"/>
    <col min="9" max="9" width="20.7109375" bestFit="1" customWidth="1"/>
  </cols>
  <sheetData>
    <row r="1" spans="1:10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</row>
    <row r="2" spans="1:10">
      <c r="A2" s="4">
        <v>43842</v>
      </c>
      <c r="B2" s="5">
        <v>0</v>
      </c>
      <c r="C2">
        <v>88.146891999999994</v>
      </c>
      <c r="D2">
        <v>357.44460600000002</v>
      </c>
      <c r="E2">
        <v>-99999</v>
      </c>
      <c r="F2">
        <v>-99999</v>
      </c>
      <c r="G2">
        <v>-99999</v>
      </c>
      <c r="H2">
        <f>90-Table18[[#This Row],[Topocentric zenith angle]]</f>
        <v>1.853108000000006</v>
      </c>
      <c r="I2">
        <f>360-Table18[[#This Row],[Top. azimuth angle (westward from S)]]</f>
        <v>2.5553939999999784</v>
      </c>
      <c r="J2">
        <f>Table18[[#This Row],[Time (H:MM:SS)]]*(24)*(100/24)</f>
        <v>0</v>
      </c>
    </row>
    <row r="3" spans="1:10">
      <c r="A3" s="4">
        <v>43842</v>
      </c>
      <c r="B3" s="5">
        <v>1.0416666666666666E-2</v>
      </c>
      <c r="C3">
        <v>88.049256999999997</v>
      </c>
      <c r="D3">
        <v>353.96407900000003</v>
      </c>
      <c r="E3">
        <v>-99999</v>
      </c>
      <c r="F3">
        <v>-99999</v>
      </c>
      <c r="G3">
        <v>-99999</v>
      </c>
      <c r="H3">
        <f>90-Table18[[#This Row],[Topocentric zenith angle]]</f>
        <v>1.9507430000000028</v>
      </c>
      <c r="I3">
        <f>360-Table18[[#This Row],[Top. azimuth angle (westward from S)]]</f>
        <v>6.0359209999999734</v>
      </c>
      <c r="J3">
        <f>Table18[[#This Row],[Time (H:MM:SS)]]*(24)*(100/24)</f>
        <v>1.0416666666666667</v>
      </c>
    </row>
    <row r="4" spans="1:10">
      <c r="A4" s="4">
        <v>43842</v>
      </c>
      <c r="B4" s="5">
        <v>2.0833333333333332E-2</v>
      </c>
      <c r="C4">
        <v>87.874217000000002</v>
      </c>
      <c r="D4">
        <v>350.48634199999998</v>
      </c>
      <c r="E4">
        <v>-99999</v>
      </c>
      <c r="F4">
        <v>-99999</v>
      </c>
      <c r="G4">
        <v>-99999</v>
      </c>
      <c r="H4">
        <f>90-Table18[[#This Row],[Topocentric zenith angle]]</f>
        <v>2.1257829999999984</v>
      </c>
      <c r="I4">
        <f>360-Table18[[#This Row],[Top. azimuth angle (westward from S)]]</f>
        <v>9.5136580000000208</v>
      </c>
      <c r="J4">
        <f>Table18[[#This Row],[Time (H:MM:SS)]]*(24)*(100/24)</f>
        <v>2.0833333333333335</v>
      </c>
    </row>
    <row r="5" spans="1:10">
      <c r="A5" s="4">
        <v>43842</v>
      </c>
      <c r="B5" s="5">
        <v>3.125E-2</v>
      </c>
      <c r="C5">
        <v>87.622488000000004</v>
      </c>
      <c r="D5">
        <v>347.01287200000002</v>
      </c>
      <c r="E5">
        <v>-99999</v>
      </c>
      <c r="F5">
        <v>-99999</v>
      </c>
      <c r="G5">
        <v>-99999</v>
      </c>
      <c r="H5">
        <f>90-Table18[[#This Row],[Topocentric zenith angle]]</f>
        <v>2.3775119999999959</v>
      </c>
      <c r="I5">
        <f>360-Table18[[#This Row],[Top. azimuth angle (westward from S)]]</f>
        <v>12.987127999999984</v>
      </c>
      <c r="J5">
        <f>Table18[[#This Row],[Time (H:MM:SS)]]*(24)*(100/24)</f>
        <v>3.125</v>
      </c>
    </row>
    <row r="6" spans="1:10">
      <c r="A6" s="4">
        <v>43842</v>
      </c>
      <c r="B6" s="5">
        <v>4.1666666666666664E-2</v>
      </c>
      <c r="C6">
        <v>87.295097999999996</v>
      </c>
      <c r="D6">
        <v>343.545029</v>
      </c>
      <c r="E6">
        <v>-99999</v>
      </c>
      <c r="F6">
        <v>-99999</v>
      </c>
      <c r="G6">
        <v>-99999</v>
      </c>
      <c r="H6">
        <f>90-Table18[[#This Row],[Topocentric zenith angle]]</f>
        <v>2.7049020000000041</v>
      </c>
      <c r="I6">
        <f>360-Table18[[#This Row],[Top. azimuth angle (westward from S)]]</f>
        <v>16.454971</v>
      </c>
      <c r="J6">
        <f>Table18[[#This Row],[Time (H:MM:SS)]]*(24)*(100/24)</f>
        <v>4.166666666666667</v>
      </c>
    </row>
    <row r="7" spans="1:10">
      <c r="A7" s="4">
        <v>43842</v>
      </c>
      <c r="B7" s="5">
        <v>5.2083333333333336E-2</v>
      </c>
      <c r="C7">
        <v>86.893376000000004</v>
      </c>
      <c r="D7">
        <v>340.08401199999997</v>
      </c>
      <c r="E7">
        <v>-99999</v>
      </c>
      <c r="F7">
        <v>-99999</v>
      </c>
      <c r="G7">
        <v>-99999</v>
      </c>
      <c r="H7">
        <f>90-Table18[[#This Row],[Topocentric zenith angle]]</f>
        <v>3.1066239999999965</v>
      </c>
      <c r="I7">
        <f>360-Table18[[#This Row],[Top. azimuth angle (westward from S)]]</f>
        <v>19.915988000000027</v>
      </c>
      <c r="J7">
        <f>Table18[[#This Row],[Time (H:MM:SS)]]*(24)*(100/24)</f>
        <v>5.2083333333333339</v>
      </c>
    </row>
    <row r="8" spans="1:10">
      <c r="A8" s="4">
        <v>43842</v>
      </c>
      <c r="B8" s="5">
        <v>6.25E-2</v>
      </c>
      <c r="C8">
        <v>86.418937999999997</v>
      </c>
      <c r="D8">
        <v>336.63082900000001</v>
      </c>
      <c r="E8">
        <v>-99999</v>
      </c>
      <c r="F8">
        <v>-99999</v>
      </c>
      <c r="G8">
        <v>-99999</v>
      </c>
      <c r="H8">
        <f>90-Table18[[#This Row],[Topocentric zenith angle]]</f>
        <v>3.5810620000000029</v>
      </c>
      <c r="I8">
        <f>360-Table18[[#This Row],[Top. azimuth angle (westward from S)]]</f>
        <v>23.369170999999994</v>
      </c>
      <c r="J8">
        <f>Table18[[#This Row],[Time (H:MM:SS)]]*(24)*(100/24)</f>
        <v>6.25</v>
      </c>
    </row>
    <row r="9" spans="1:10">
      <c r="A9" s="4">
        <v>43842</v>
      </c>
      <c r="B9" s="5">
        <v>7.2916666666666671E-2</v>
      </c>
      <c r="C9">
        <v>85.873672999999997</v>
      </c>
      <c r="D9">
        <v>333.186263</v>
      </c>
      <c r="E9">
        <v>-99999</v>
      </c>
      <c r="F9">
        <v>-99999</v>
      </c>
      <c r="G9">
        <v>-99999</v>
      </c>
      <c r="H9">
        <f>90-Table18[[#This Row],[Topocentric zenith angle]]</f>
        <v>4.1263270000000034</v>
      </c>
      <c r="I9">
        <f>360-Table18[[#This Row],[Top. azimuth angle (westward from S)]]</f>
        <v>26.813737000000003</v>
      </c>
      <c r="J9">
        <f>Table18[[#This Row],[Time (H:MM:SS)]]*(24)*(100/24)</f>
        <v>7.291666666666667</v>
      </c>
    </row>
    <row r="10" spans="1:10">
      <c r="A10" s="4">
        <v>43842</v>
      </c>
      <c r="B10" s="5">
        <v>8.3333333333333329E-2</v>
      </c>
      <c r="C10">
        <v>85.259724000000006</v>
      </c>
      <c r="D10">
        <v>329.75084299999997</v>
      </c>
      <c r="E10">
        <v>-99999</v>
      </c>
      <c r="F10">
        <v>-99999</v>
      </c>
      <c r="G10">
        <v>-99999</v>
      </c>
      <c r="H10">
        <f>90-Table18[[#This Row],[Topocentric zenith angle]]</f>
        <v>4.7402759999999944</v>
      </c>
      <c r="I10">
        <f>360-Table18[[#This Row],[Top. azimuth angle (westward from S)]]</f>
        <v>30.249157000000025</v>
      </c>
      <c r="J10">
        <f>Table18[[#This Row],[Time (H:MM:SS)]]*(24)*(100/24)</f>
        <v>8.3333333333333339</v>
      </c>
    </row>
    <row r="11" spans="1:10">
      <c r="A11" s="4">
        <v>43842</v>
      </c>
      <c r="B11" s="5">
        <v>9.375E-2</v>
      </c>
      <c r="C11">
        <v>84.579475000000002</v>
      </c>
      <c r="D11">
        <v>326.32482499999998</v>
      </c>
      <c r="E11">
        <v>-99999</v>
      </c>
      <c r="F11">
        <v>-99999</v>
      </c>
      <c r="G11">
        <v>-99999</v>
      </c>
      <c r="H11">
        <f>90-Table18[[#This Row],[Topocentric zenith angle]]</f>
        <v>5.4205249999999978</v>
      </c>
      <c r="I11">
        <f>360-Table18[[#This Row],[Top. azimuth angle (westward from S)]]</f>
        <v>33.675175000000024</v>
      </c>
      <c r="J11">
        <f>Table18[[#This Row],[Time (H:MM:SS)]]*(24)*(100/24)</f>
        <v>9.375</v>
      </c>
    </row>
    <row r="12" spans="1:10">
      <c r="A12" s="4">
        <v>43842</v>
      </c>
      <c r="B12" s="5">
        <v>0.10416666666666667</v>
      </c>
      <c r="C12">
        <v>83.835532000000001</v>
      </c>
      <c r="D12">
        <v>322.90817099999998</v>
      </c>
      <c r="E12">
        <v>-99999</v>
      </c>
      <c r="F12">
        <v>-99999</v>
      </c>
      <c r="G12">
        <v>-99999</v>
      </c>
      <c r="H12">
        <f>90-Table18[[#This Row],[Topocentric zenith angle]]</f>
        <v>6.1644679999999994</v>
      </c>
      <c r="I12">
        <f>360-Table18[[#This Row],[Top. azimuth angle (westward from S)]]</f>
        <v>37.091829000000018</v>
      </c>
      <c r="J12">
        <f>Table18[[#This Row],[Time (H:MM:SS)]]*(24)*(100/24)</f>
        <v>10.416666666666668</v>
      </c>
    </row>
    <row r="13" spans="1:10">
      <c r="A13" s="4">
        <v>43842</v>
      </c>
      <c r="B13" s="5">
        <v>0.11458333333333333</v>
      </c>
      <c r="C13">
        <v>83.030700999999993</v>
      </c>
      <c r="D13">
        <v>319.50053700000001</v>
      </c>
      <c r="E13">
        <v>-99999</v>
      </c>
      <c r="F13">
        <v>-99999</v>
      </c>
      <c r="G13">
        <v>-99999</v>
      </c>
      <c r="H13">
        <f>90-Table18[[#This Row],[Topocentric zenith angle]]</f>
        <v>6.9692990000000066</v>
      </c>
      <c r="I13">
        <f>360-Table18[[#This Row],[Top. azimuth angle (westward from S)]]</f>
        <v>40.499462999999992</v>
      </c>
      <c r="J13">
        <f>Table18[[#This Row],[Time (H:MM:SS)]]*(24)*(100/24)</f>
        <v>11.458333333333334</v>
      </c>
    </row>
    <row r="14" spans="1:10">
      <c r="A14" s="4">
        <v>43842</v>
      </c>
      <c r="B14" s="5">
        <v>0.125</v>
      </c>
      <c r="C14">
        <v>82.167974000000001</v>
      </c>
      <c r="D14">
        <v>316.10126600000001</v>
      </c>
      <c r="E14">
        <v>-99999</v>
      </c>
      <c r="F14">
        <v>-99999</v>
      </c>
      <c r="G14">
        <v>-99999</v>
      </c>
      <c r="H14">
        <f>90-Table18[[#This Row],[Topocentric zenith angle]]</f>
        <v>7.832025999999999</v>
      </c>
      <c r="I14">
        <f>360-Table18[[#This Row],[Top. azimuth angle (westward from S)]]</f>
        <v>43.89873399999999</v>
      </c>
      <c r="J14">
        <f>Table18[[#This Row],[Time (H:MM:SS)]]*(24)*(100/24)</f>
        <v>12.5</v>
      </c>
    </row>
    <row r="15" spans="1:10">
      <c r="A15" s="4">
        <v>43842</v>
      </c>
      <c r="B15" s="5">
        <v>0.13541666666666666</v>
      </c>
      <c r="C15">
        <v>81.250512999999998</v>
      </c>
      <c r="D15">
        <v>312.70937800000002</v>
      </c>
      <c r="E15">
        <v>-99999</v>
      </c>
      <c r="F15">
        <v>-99999</v>
      </c>
      <c r="G15">
        <v>-99999</v>
      </c>
      <c r="H15">
        <f>90-Table18[[#This Row],[Topocentric zenith angle]]</f>
        <v>8.749487000000002</v>
      </c>
      <c r="I15">
        <f>360-Table18[[#This Row],[Top. azimuth angle (westward from S)]]</f>
        <v>47.290621999999985</v>
      </c>
      <c r="J15">
        <f>Table18[[#This Row],[Time (H:MM:SS)]]*(24)*(100/24)</f>
        <v>13.541666666666668</v>
      </c>
    </row>
    <row r="16" spans="1:10">
      <c r="A16" s="4">
        <v>43842</v>
      </c>
      <c r="B16" s="5">
        <v>0.14583333333333334</v>
      </c>
      <c r="C16">
        <v>80.281632999999999</v>
      </c>
      <c r="D16">
        <v>309.32357400000001</v>
      </c>
      <c r="E16">
        <v>-99999</v>
      </c>
      <c r="F16">
        <v>-99999</v>
      </c>
      <c r="G16">
        <v>-99999</v>
      </c>
      <c r="H16">
        <f>90-Table18[[#This Row],[Topocentric zenith angle]]</f>
        <v>9.7183670000000006</v>
      </c>
      <c r="I16">
        <f>360-Table18[[#This Row],[Top. azimuth angle (westward from S)]]</f>
        <v>50.676425999999992</v>
      </c>
      <c r="J16">
        <f>Table18[[#This Row],[Time (H:MM:SS)]]*(24)*(100/24)</f>
        <v>14.583333333333334</v>
      </c>
    </row>
    <row r="17" spans="1:10">
      <c r="A17" s="4">
        <v>43842</v>
      </c>
      <c r="B17" s="5">
        <v>0.15625</v>
      </c>
      <c r="C17">
        <v>79.264788999999993</v>
      </c>
      <c r="D17">
        <v>305.94223699999998</v>
      </c>
      <c r="E17">
        <v>-99999</v>
      </c>
      <c r="F17">
        <v>-99999</v>
      </c>
      <c r="G17">
        <v>-99999</v>
      </c>
      <c r="H17">
        <f>90-Table18[[#This Row],[Topocentric zenith angle]]</f>
        <v>10.735211000000007</v>
      </c>
      <c r="I17">
        <f>360-Table18[[#This Row],[Top. azimuth angle (westward from S)]]</f>
        <v>54.057763000000023</v>
      </c>
      <c r="J17">
        <f>Table18[[#This Row],[Time (H:MM:SS)]]*(24)*(100/24)</f>
        <v>15.625000000000002</v>
      </c>
    </row>
    <row r="18" spans="1:10">
      <c r="A18" s="4">
        <v>43842</v>
      </c>
      <c r="B18" s="5">
        <v>0.16666666666666666</v>
      </c>
      <c r="C18">
        <v>78.203564</v>
      </c>
      <c r="D18">
        <v>302.56343199999998</v>
      </c>
      <c r="E18">
        <v>-99999</v>
      </c>
      <c r="F18">
        <v>-99999</v>
      </c>
      <c r="G18">
        <v>-99999</v>
      </c>
      <c r="H18">
        <f>90-Table18[[#This Row],[Topocentric zenith angle]]</f>
        <v>11.796436</v>
      </c>
      <c r="I18">
        <f>360-Table18[[#This Row],[Top. azimuth angle (westward from S)]]</f>
        <v>57.436568000000022</v>
      </c>
      <c r="J18">
        <f>Table18[[#This Row],[Time (H:MM:SS)]]*(24)*(100/24)</f>
        <v>16.666666666666668</v>
      </c>
    </row>
    <row r="19" spans="1:10">
      <c r="A19" s="4">
        <v>43842</v>
      </c>
      <c r="B19" s="5">
        <v>0.17708333333333334</v>
      </c>
      <c r="C19">
        <v>77.101663000000002</v>
      </c>
      <c r="D19">
        <v>299.18491599999999</v>
      </c>
      <c r="E19">
        <v>-99999</v>
      </c>
      <c r="F19">
        <v>-99999</v>
      </c>
      <c r="G19">
        <v>-99999</v>
      </c>
      <c r="H19">
        <f>90-Table18[[#This Row],[Topocentric zenith angle]]</f>
        <v>12.898336999999998</v>
      </c>
      <c r="I19">
        <f>360-Table18[[#This Row],[Top. azimuth angle (westward from S)]]</f>
        <v>60.815084000000013</v>
      </c>
      <c r="J19">
        <f>Table18[[#This Row],[Time (H:MM:SS)]]*(24)*(100/24)</f>
        <v>17.708333333333336</v>
      </c>
    </row>
    <row r="20" spans="1:10">
      <c r="A20" s="4">
        <v>43842</v>
      </c>
      <c r="B20" s="5">
        <v>0.1875</v>
      </c>
      <c r="C20">
        <v>75.962898999999993</v>
      </c>
      <c r="D20">
        <v>295.804148</v>
      </c>
      <c r="E20">
        <v>-99999</v>
      </c>
      <c r="F20">
        <v>-99999</v>
      </c>
      <c r="G20">
        <v>-99999</v>
      </c>
      <c r="H20">
        <f>90-Table18[[#This Row],[Topocentric zenith angle]]</f>
        <v>14.037101000000007</v>
      </c>
      <c r="I20">
        <f>360-Table18[[#This Row],[Top. azimuth angle (westward from S)]]</f>
        <v>64.195852000000002</v>
      </c>
      <c r="J20">
        <f>Table18[[#This Row],[Time (H:MM:SS)]]*(24)*(100/24)</f>
        <v>18.75</v>
      </c>
    </row>
    <row r="21" spans="1:10">
      <c r="A21" s="4">
        <v>43842</v>
      </c>
      <c r="B21" s="5">
        <v>0.19791666666666666</v>
      </c>
      <c r="C21">
        <v>74.791195000000002</v>
      </c>
      <c r="D21">
        <v>292.418297</v>
      </c>
      <c r="E21">
        <v>-99999</v>
      </c>
      <c r="F21">
        <v>-99999</v>
      </c>
      <c r="G21">
        <v>-99999</v>
      </c>
      <c r="H21">
        <f>90-Table18[[#This Row],[Topocentric zenith angle]]</f>
        <v>15.208804999999998</v>
      </c>
      <c r="I21">
        <f>360-Table18[[#This Row],[Top. azimuth angle (westward from S)]]</f>
        <v>67.581703000000005</v>
      </c>
      <c r="J21">
        <f>Table18[[#This Row],[Time (H:MM:SS)]]*(24)*(100/24)</f>
        <v>19.791666666666668</v>
      </c>
    </row>
    <row r="22" spans="1:10">
      <c r="A22" s="4">
        <v>43842</v>
      </c>
      <c r="B22" s="5">
        <v>0.20833333333333334</v>
      </c>
      <c r="C22">
        <v>73.590575999999999</v>
      </c>
      <c r="D22">
        <v>289.02425199999999</v>
      </c>
      <c r="E22">
        <v>-99999</v>
      </c>
      <c r="F22">
        <v>-99999</v>
      </c>
      <c r="G22">
        <v>-99999</v>
      </c>
      <c r="H22">
        <f>90-Table18[[#This Row],[Topocentric zenith angle]]</f>
        <v>16.409424000000001</v>
      </c>
      <c r="I22">
        <f>360-Table18[[#This Row],[Top. azimuth angle (westward from S)]]</f>
        <v>70.97574800000001</v>
      </c>
      <c r="J22">
        <f>Table18[[#This Row],[Time (H:MM:SS)]]*(24)*(100/24)</f>
        <v>20.833333333333336</v>
      </c>
    </row>
    <row r="23" spans="1:10">
      <c r="A23" s="4">
        <v>43842</v>
      </c>
      <c r="B23" s="5">
        <v>0.21875</v>
      </c>
      <c r="C23">
        <v>72.365171000000004</v>
      </c>
      <c r="D23">
        <v>285.61864100000003</v>
      </c>
      <c r="E23">
        <v>-99999</v>
      </c>
      <c r="F23">
        <v>-99999</v>
      </c>
      <c r="G23">
        <v>-99999</v>
      </c>
      <c r="H23">
        <f>90-Table18[[#This Row],[Topocentric zenith angle]]</f>
        <v>17.634828999999996</v>
      </c>
      <c r="I23">
        <f>360-Table18[[#This Row],[Top. azimuth angle (westward from S)]]</f>
        <v>74.381358999999975</v>
      </c>
      <c r="J23">
        <f>Table18[[#This Row],[Time (H:MM:SS)]]*(24)*(100/24)</f>
        <v>21.875</v>
      </c>
    </row>
    <row r="24" spans="1:10">
      <c r="A24" s="4">
        <v>43842</v>
      </c>
      <c r="B24" s="5">
        <v>0.22916666666666666</v>
      </c>
      <c r="C24">
        <v>71.119218000000004</v>
      </c>
      <c r="D24">
        <v>282.19784299999998</v>
      </c>
      <c r="E24">
        <v>-99999</v>
      </c>
      <c r="F24">
        <v>-99999</v>
      </c>
      <c r="G24">
        <v>-99999</v>
      </c>
      <c r="H24">
        <f>90-Table18[[#This Row],[Topocentric zenith angle]]</f>
        <v>18.880781999999996</v>
      </c>
      <c r="I24">
        <f>360-Table18[[#This Row],[Top. azimuth angle (westward from S)]]</f>
        <v>77.802157000000022</v>
      </c>
      <c r="J24">
        <f>Table18[[#This Row],[Time (H:MM:SS)]]*(24)*(100/24)</f>
        <v>22.916666666666668</v>
      </c>
    </row>
    <row r="25" spans="1:10">
      <c r="A25" s="4">
        <v>43842</v>
      </c>
      <c r="B25" s="5">
        <v>0.23958333333333334</v>
      </c>
      <c r="C25">
        <v>69.857057999999995</v>
      </c>
      <c r="D25">
        <v>278.75800700000002</v>
      </c>
      <c r="E25">
        <v>-99999</v>
      </c>
      <c r="F25">
        <v>-99999</v>
      </c>
      <c r="G25">
        <v>-99999</v>
      </c>
      <c r="H25">
        <f>90-Table18[[#This Row],[Topocentric zenith angle]]</f>
        <v>20.142942000000005</v>
      </c>
      <c r="I25">
        <f>360-Table18[[#This Row],[Top. azimuth angle (westward from S)]]</f>
        <v>81.241992999999979</v>
      </c>
      <c r="J25">
        <f>Table18[[#This Row],[Time (H:MM:SS)]]*(24)*(100/24)</f>
        <v>23.958333333333336</v>
      </c>
    </row>
    <row r="26" spans="1:10">
      <c r="A26" s="4">
        <v>43842</v>
      </c>
      <c r="B26" s="5">
        <v>0.25</v>
      </c>
      <c r="C26">
        <v>68.583152999999996</v>
      </c>
      <c r="D26">
        <v>275.295072</v>
      </c>
      <c r="E26">
        <v>-99999</v>
      </c>
      <c r="F26">
        <v>-99999</v>
      </c>
      <c r="G26">
        <v>-99999</v>
      </c>
      <c r="H26">
        <f>90-Table18[[#This Row],[Topocentric zenith angle]]</f>
        <v>21.416847000000004</v>
      </c>
      <c r="I26">
        <f>360-Table18[[#This Row],[Top. azimuth angle (westward from S)]]</f>
        <v>84.704927999999995</v>
      </c>
      <c r="J26">
        <f>Table18[[#This Row],[Time (H:MM:SS)]]*(24)*(100/24)</f>
        <v>25</v>
      </c>
    </row>
    <row r="27" spans="1:10">
      <c r="A27" s="4">
        <v>43842</v>
      </c>
      <c r="B27" s="5">
        <v>0.26041666666666669</v>
      </c>
      <c r="C27">
        <v>67.302080000000004</v>
      </c>
      <c r="D27">
        <v>271.80479500000001</v>
      </c>
      <c r="E27">
        <v>-99999</v>
      </c>
      <c r="F27">
        <v>-99999</v>
      </c>
      <c r="G27">
        <v>-99999</v>
      </c>
      <c r="H27">
        <f>90-Table18[[#This Row],[Topocentric zenith angle]]</f>
        <v>22.697919999999996</v>
      </c>
      <c r="I27">
        <f>360-Table18[[#This Row],[Top. azimuth angle (westward from S)]]</f>
        <v>88.195204999999987</v>
      </c>
      <c r="J27">
        <f>Table18[[#This Row],[Time (H:MM:SS)]]*(24)*(100/24)</f>
        <v>26.041666666666668</v>
      </c>
    </row>
    <row r="28" spans="1:10">
      <c r="A28" s="4">
        <v>43842</v>
      </c>
      <c r="B28" s="5">
        <v>0.27083333333333331</v>
      </c>
      <c r="C28">
        <v>66.018547999999996</v>
      </c>
      <c r="D28">
        <v>268.28277800000001</v>
      </c>
      <c r="E28">
        <v>-99999</v>
      </c>
      <c r="F28">
        <v>-99999</v>
      </c>
      <c r="G28">
        <v>-99999</v>
      </c>
      <c r="H28">
        <f>90-Table18[[#This Row],[Topocentric zenith angle]]</f>
        <v>23.981452000000004</v>
      </c>
      <c r="I28">
        <f>360-Table18[[#This Row],[Top. azimuth angle (westward from S)]]</f>
        <v>91.717221999999992</v>
      </c>
      <c r="J28">
        <f>Table18[[#This Row],[Time (H:MM:SS)]]*(24)*(100/24)</f>
        <v>27.083333333333336</v>
      </c>
    </row>
    <row r="29" spans="1:10">
      <c r="A29" s="4">
        <v>43842</v>
      </c>
      <c r="B29" s="5">
        <v>0.28125</v>
      </c>
      <c r="C29">
        <v>64.737401000000006</v>
      </c>
      <c r="D29">
        <v>264.72450600000002</v>
      </c>
      <c r="E29">
        <v>-99999</v>
      </c>
      <c r="F29">
        <v>-99999</v>
      </c>
      <c r="G29">
        <v>-99999</v>
      </c>
      <c r="H29">
        <f>90-Table18[[#This Row],[Topocentric zenith angle]]</f>
        <v>25.262598999999994</v>
      </c>
      <c r="I29">
        <f>360-Table18[[#This Row],[Top. azimuth angle (westward from S)]]</f>
        <v>95.275493999999981</v>
      </c>
      <c r="J29">
        <f>Table18[[#This Row],[Time (H:MM:SS)]]*(24)*(100/24)</f>
        <v>28.125000000000004</v>
      </c>
    </row>
    <row r="30" spans="1:10">
      <c r="A30" s="4">
        <v>43842</v>
      </c>
      <c r="B30" s="5">
        <v>0.29166666666666669</v>
      </c>
      <c r="C30">
        <v>63.463627000000002</v>
      </c>
      <c r="D30">
        <v>261.12538899999998</v>
      </c>
      <c r="E30">
        <v>-99999</v>
      </c>
      <c r="F30">
        <v>-99999</v>
      </c>
      <c r="G30">
        <v>-99999</v>
      </c>
      <c r="H30">
        <f>90-Table18[[#This Row],[Topocentric zenith angle]]</f>
        <v>26.536372999999998</v>
      </c>
      <c r="I30">
        <f>360-Table18[[#This Row],[Top. azimuth angle (westward from S)]]</f>
        <v>98.874611000000016</v>
      </c>
      <c r="J30">
        <f>Table18[[#This Row],[Time (H:MM:SS)]]*(24)*(100/24)</f>
        <v>29.166666666666668</v>
      </c>
    </row>
    <row r="31" spans="1:10">
      <c r="A31" s="4">
        <v>43842</v>
      </c>
      <c r="B31" s="5">
        <v>0.30208333333333331</v>
      </c>
      <c r="C31">
        <v>62.202365</v>
      </c>
      <c r="D31">
        <v>257.480818</v>
      </c>
      <c r="E31">
        <v>-99999</v>
      </c>
      <c r="F31">
        <v>-99999</v>
      </c>
      <c r="G31">
        <v>-99999</v>
      </c>
      <c r="H31">
        <f>90-Table18[[#This Row],[Topocentric zenith angle]]</f>
        <v>27.797635</v>
      </c>
      <c r="I31">
        <f>360-Table18[[#This Row],[Top. azimuth angle (westward from S)]]</f>
        <v>102.519182</v>
      </c>
      <c r="J31">
        <f>Table18[[#This Row],[Time (H:MM:SS)]]*(24)*(100/24)</f>
        <v>30.208333333333336</v>
      </c>
    </row>
    <row r="32" spans="1:10">
      <c r="A32" s="4">
        <v>43842</v>
      </c>
      <c r="B32" s="5">
        <v>0.3125</v>
      </c>
      <c r="C32">
        <v>60.958911999999998</v>
      </c>
      <c r="D32">
        <v>253.786225</v>
      </c>
      <c r="E32">
        <v>-99999</v>
      </c>
      <c r="F32">
        <v>-99999</v>
      </c>
      <c r="G32">
        <v>-99999</v>
      </c>
      <c r="H32">
        <f>90-Table18[[#This Row],[Topocentric zenith angle]]</f>
        <v>29.041088000000002</v>
      </c>
      <c r="I32">
        <f>360-Table18[[#This Row],[Top. azimuth angle (westward from S)]]</f>
        <v>106.213775</v>
      </c>
      <c r="J32">
        <f>Table18[[#This Row],[Time (H:MM:SS)]]*(24)*(100/24)</f>
        <v>31.250000000000004</v>
      </c>
    </row>
    <row r="33" spans="1:10">
      <c r="A33" s="4">
        <v>43842</v>
      </c>
      <c r="B33" s="5">
        <v>0.32291666666666669</v>
      </c>
      <c r="C33">
        <v>59.738720999999998</v>
      </c>
      <c r="D33">
        <v>250.03716399999999</v>
      </c>
      <c r="E33">
        <v>-99999</v>
      </c>
      <c r="F33">
        <v>-99999</v>
      </c>
      <c r="G33">
        <v>-99999</v>
      </c>
      <c r="H33">
        <f>90-Table18[[#This Row],[Topocentric zenith angle]]</f>
        <v>30.261279000000002</v>
      </c>
      <c r="I33">
        <f>360-Table18[[#This Row],[Top. azimuth angle (westward from S)]]</f>
        <v>109.96283600000001</v>
      </c>
      <c r="J33">
        <f>Table18[[#This Row],[Time (H:MM:SS)]]*(24)*(100/24)</f>
        <v>32.291666666666671</v>
      </c>
    </row>
    <row r="34" spans="1:10">
      <c r="A34" s="4">
        <v>43842</v>
      </c>
      <c r="B34" s="5">
        <v>0.33333333333333331</v>
      </c>
      <c r="C34">
        <v>58.547401000000001</v>
      </c>
      <c r="D34">
        <v>246.22939600000001</v>
      </c>
      <c r="E34">
        <v>-99999</v>
      </c>
      <c r="F34">
        <v>-99999</v>
      </c>
      <c r="G34">
        <v>-99999</v>
      </c>
      <c r="H34">
        <f>90-Table18[[#This Row],[Topocentric zenith angle]]</f>
        <v>31.452598999999999</v>
      </c>
      <c r="I34">
        <f>360-Table18[[#This Row],[Top. azimuth angle (westward from S)]]</f>
        <v>113.77060399999999</v>
      </c>
      <c r="J34">
        <f>Table18[[#This Row],[Time (H:MM:SS)]]*(24)*(100/24)</f>
        <v>33.333333333333336</v>
      </c>
    </row>
    <row r="35" spans="1:10">
      <c r="A35" s="4">
        <v>43842</v>
      </c>
      <c r="B35" s="5">
        <v>0.34375</v>
      </c>
      <c r="C35">
        <v>57.390712999999998</v>
      </c>
      <c r="D35">
        <v>242.35899900000001</v>
      </c>
      <c r="E35">
        <v>-99999</v>
      </c>
      <c r="F35">
        <v>-99999</v>
      </c>
      <c r="G35">
        <v>-99999</v>
      </c>
      <c r="H35">
        <f>90-Table18[[#This Row],[Topocentric zenith angle]]</f>
        <v>32.609287000000002</v>
      </c>
      <c r="I35">
        <f>360-Table18[[#This Row],[Top. azimuth angle (westward from S)]]</f>
        <v>117.64100099999999</v>
      </c>
      <c r="J35">
        <f>Table18[[#This Row],[Time (H:MM:SS)]]*(24)*(100/24)</f>
        <v>34.375</v>
      </c>
    </row>
    <row r="36" spans="1:10">
      <c r="A36" s="4">
        <v>43842</v>
      </c>
      <c r="B36" s="5">
        <v>0.35416666666666669</v>
      </c>
      <c r="C36">
        <v>56.274551000000002</v>
      </c>
      <c r="D36">
        <v>238.42248699999999</v>
      </c>
      <c r="E36">
        <v>-99999</v>
      </c>
      <c r="F36">
        <v>-99999</v>
      </c>
      <c r="G36">
        <v>-99999</v>
      </c>
      <c r="H36">
        <f>90-Table18[[#This Row],[Topocentric zenith angle]]</f>
        <v>33.725448999999998</v>
      </c>
      <c r="I36">
        <f>360-Table18[[#This Row],[Top. azimuth angle (westward from S)]]</f>
        <v>121.57751300000001</v>
      </c>
      <c r="J36">
        <f>Table18[[#This Row],[Time (H:MM:SS)]]*(24)*(100/24)</f>
        <v>35.416666666666671</v>
      </c>
    </row>
    <row r="37" spans="1:10">
      <c r="A37" s="4">
        <v>43842</v>
      </c>
      <c r="B37" s="5">
        <v>0.36458333333333331</v>
      </c>
      <c r="C37">
        <v>55.204920999999999</v>
      </c>
      <c r="D37">
        <v>234.416945</v>
      </c>
      <c r="E37">
        <v>-99999</v>
      </c>
      <c r="F37">
        <v>-99999</v>
      </c>
      <c r="G37">
        <v>-99999</v>
      </c>
      <c r="H37">
        <f>90-Table18[[#This Row],[Topocentric zenith angle]]</f>
        <v>34.795079000000001</v>
      </c>
      <c r="I37">
        <f>360-Table18[[#This Row],[Top. azimuth angle (westward from S)]]</f>
        <v>125.583055</v>
      </c>
      <c r="J37">
        <f>Table18[[#This Row],[Time (H:MM:SS)]]*(24)*(100/24)</f>
        <v>36.458333333333336</v>
      </c>
    </row>
    <row r="38" spans="1:10">
      <c r="A38" s="4">
        <v>43842</v>
      </c>
      <c r="B38" s="5">
        <v>0.375</v>
      </c>
      <c r="C38">
        <v>54.187908</v>
      </c>
      <c r="D38">
        <v>230.34017700000001</v>
      </c>
      <c r="E38">
        <v>-99999</v>
      </c>
      <c r="F38">
        <v>-99999</v>
      </c>
      <c r="G38">
        <v>-99999</v>
      </c>
      <c r="H38">
        <f>90-Table18[[#This Row],[Topocentric zenith angle]]</f>
        <v>35.812092</v>
      </c>
      <c r="I38">
        <f>360-Table18[[#This Row],[Top. azimuth angle (westward from S)]]</f>
        <v>129.65982299999999</v>
      </c>
      <c r="J38">
        <f>Table18[[#This Row],[Time (H:MM:SS)]]*(24)*(100/24)</f>
        <v>37.5</v>
      </c>
    </row>
    <row r="39" spans="1:10">
      <c r="A39" s="4">
        <v>43842</v>
      </c>
      <c r="B39" s="5">
        <v>0.38541666666666669</v>
      </c>
      <c r="C39">
        <v>53.229633</v>
      </c>
      <c r="D39">
        <v>226.190864</v>
      </c>
      <c r="E39">
        <v>-99999</v>
      </c>
      <c r="F39">
        <v>-99999</v>
      </c>
      <c r="G39">
        <v>-99999</v>
      </c>
      <c r="H39">
        <f>90-Table18[[#This Row],[Topocentric zenith angle]]</f>
        <v>36.770367</v>
      </c>
      <c r="I39">
        <f>360-Table18[[#This Row],[Top. azimuth angle (westward from S)]]</f>
        <v>133.809136</v>
      </c>
      <c r="J39">
        <f>Table18[[#This Row],[Time (H:MM:SS)]]*(24)*(100/24)</f>
        <v>38.541666666666671</v>
      </c>
    </row>
    <row r="40" spans="1:10">
      <c r="A40" s="4">
        <v>43842</v>
      </c>
      <c r="B40" s="5">
        <v>0.39583333333333331</v>
      </c>
      <c r="C40">
        <v>52.336190999999999</v>
      </c>
      <c r="D40">
        <v>221.96871999999999</v>
      </c>
      <c r="E40">
        <v>-99999</v>
      </c>
      <c r="F40">
        <v>-99999</v>
      </c>
      <c r="G40">
        <v>-99999</v>
      </c>
      <c r="H40">
        <f>90-Table18[[#This Row],[Topocentric zenith angle]]</f>
        <v>37.663809000000001</v>
      </c>
      <c r="I40">
        <f>360-Table18[[#This Row],[Top. azimuth angle (westward from S)]]</f>
        <v>138.03128000000001</v>
      </c>
      <c r="J40">
        <f>Table18[[#This Row],[Time (H:MM:SS)]]*(24)*(100/24)</f>
        <v>39.583333333333336</v>
      </c>
    </row>
    <row r="41" spans="1:10">
      <c r="A41" s="4">
        <v>43842</v>
      </c>
      <c r="B41" s="5">
        <v>0.40625</v>
      </c>
      <c r="C41">
        <v>51.513584000000002</v>
      </c>
      <c r="D41">
        <v>217.67464799999999</v>
      </c>
      <c r="E41">
        <v>-99999</v>
      </c>
      <c r="F41">
        <v>-99999</v>
      </c>
      <c r="G41">
        <v>-99999</v>
      </c>
      <c r="H41">
        <f>90-Table18[[#This Row],[Topocentric zenith angle]]</f>
        <v>38.486415999999998</v>
      </c>
      <c r="I41">
        <f>360-Table18[[#This Row],[Top. azimuth angle (westward from S)]]</f>
        <v>142.32535200000001</v>
      </c>
      <c r="J41">
        <f>Table18[[#This Row],[Time (H:MM:SS)]]*(24)*(100/24)</f>
        <v>40.625</v>
      </c>
    </row>
    <row r="42" spans="1:10">
      <c r="A42" s="4">
        <v>43842</v>
      </c>
      <c r="B42" s="5">
        <v>0.41666666666666669</v>
      </c>
      <c r="C42">
        <v>50.767636000000003</v>
      </c>
      <c r="D42">
        <v>213.31087199999999</v>
      </c>
      <c r="E42">
        <v>-99999</v>
      </c>
      <c r="F42">
        <v>-99999</v>
      </c>
      <c r="G42">
        <v>-99999</v>
      </c>
      <c r="H42">
        <f>90-Table18[[#This Row],[Topocentric zenith angle]]</f>
        <v>39.232363999999997</v>
      </c>
      <c r="I42">
        <f>360-Table18[[#This Row],[Top. azimuth angle (westward from S)]]</f>
        <v>146.68912800000001</v>
      </c>
      <c r="J42">
        <f>Table18[[#This Row],[Time (H:MM:SS)]]*(24)*(100/24)</f>
        <v>41.666666666666671</v>
      </c>
    </row>
    <row r="43" spans="1:10">
      <c r="A43" s="4">
        <v>43842</v>
      </c>
      <c r="B43" s="5">
        <v>0.42708333333333331</v>
      </c>
      <c r="C43">
        <v>50.103895999999999</v>
      </c>
      <c r="D43">
        <v>208.88104300000001</v>
      </c>
      <c r="E43">
        <v>-99999</v>
      </c>
      <c r="F43">
        <v>-99999</v>
      </c>
      <c r="G43">
        <v>-99999</v>
      </c>
      <c r="H43">
        <f>90-Table18[[#This Row],[Topocentric zenith angle]]</f>
        <v>39.896104000000001</v>
      </c>
      <c r="I43">
        <f>360-Table18[[#This Row],[Top. azimuth angle (westward from S)]]</f>
        <v>151.11895699999999</v>
      </c>
      <c r="J43">
        <f>Table18[[#This Row],[Time (H:MM:SS)]]*(24)*(100/24)</f>
        <v>42.708333333333336</v>
      </c>
    </row>
    <row r="44" spans="1:10">
      <c r="A44" s="4">
        <v>43842</v>
      </c>
      <c r="B44" s="5">
        <v>0.4375</v>
      </c>
      <c r="C44">
        <v>49.527534000000003</v>
      </c>
      <c r="D44">
        <v>204.39030399999999</v>
      </c>
      <c r="E44">
        <v>-99999</v>
      </c>
      <c r="F44">
        <v>-99999</v>
      </c>
      <c r="G44">
        <v>-99999</v>
      </c>
      <c r="H44">
        <f>90-Table18[[#This Row],[Topocentric zenith angle]]</f>
        <v>40.472465999999997</v>
      </c>
      <c r="I44">
        <f>360-Table18[[#This Row],[Top. azimuth angle (westward from S)]]</f>
        <v>155.60969600000001</v>
      </c>
      <c r="J44">
        <f>Table18[[#This Row],[Time (H:MM:SS)]]*(24)*(100/24)</f>
        <v>43.75</v>
      </c>
    </row>
    <row r="45" spans="1:10">
      <c r="A45" s="4">
        <v>43842</v>
      </c>
      <c r="B45" s="5">
        <v>0.44791666666666669</v>
      </c>
      <c r="C45">
        <v>49.043225999999997</v>
      </c>
      <c r="D45">
        <v>199.845291</v>
      </c>
      <c r="E45">
        <v>-99999</v>
      </c>
      <c r="F45">
        <v>-99999</v>
      </c>
      <c r="G45">
        <v>-99999</v>
      </c>
      <c r="H45">
        <f>90-Table18[[#This Row],[Topocentric zenith angle]]</f>
        <v>40.956774000000003</v>
      </c>
      <c r="I45">
        <f>360-Table18[[#This Row],[Top. azimuth angle (westward from S)]]</f>
        <v>160.154709</v>
      </c>
      <c r="J45">
        <f>Table18[[#This Row],[Time (H:MM:SS)]]*(24)*(100/24)</f>
        <v>44.791666666666671</v>
      </c>
    </row>
    <row r="46" spans="1:10">
      <c r="A46" s="4">
        <v>43842</v>
      </c>
      <c r="B46" s="5">
        <v>0.45833333333333331</v>
      </c>
      <c r="C46">
        <v>48.655048000000001</v>
      </c>
      <c r="D46">
        <v>195.25407200000001</v>
      </c>
      <c r="E46">
        <v>-99999</v>
      </c>
      <c r="F46">
        <v>-99999</v>
      </c>
      <c r="G46">
        <v>-99999</v>
      </c>
      <c r="H46">
        <f>90-Table18[[#This Row],[Topocentric zenith angle]]</f>
        <v>41.344951999999999</v>
      </c>
      <c r="I46">
        <f>360-Table18[[#This Row],[Top. azimuth angle (westward from S)]]</f>
        <v>164.74592799999999</v>
      </c>
      <c r="J46">
        <f>Table18[[#This Row],[Time (H:MM:SS)]]*(24)*(100/24)</f>
        <v>45.833333333333336</v>
      </c>
    </row>
    <row r="47" spans="1:10">
      <c r="A47" s="4">
        <v>43842</v>
      </c>
      <c r="B47" s="5">
        <v>0.46875</v>
      </c>
      <c r="C47">
        <v>48.366363</v>
      </c>
      <c r="D47">
        <v>190.62600900000001</v>
      </c>
      <c r="E47">
        <v>-99999</v>
      </c>
      <c r="F47">
        <v>-99999</v>
      </c>
      <c r="G47">
        <v>-99999</v>
      </c>
      <c r="H47">
        <f>90-Table18[[#This Row],[Topocentric zenith angle]]</f>
        <v>41.633637</v>
      </c>
      <c r="I47">
        <f>360-Table18[[#This Row],[Top. azimuth angle (westward from S)]]</f>
        <v>169.37399099999999</v>
      </c>
      <c r="J47">
        <f>Table18[[#This Row],[Time (H:MM:SS)]]*(24)*(100/24)</f>
        <v>46.875</v>
      </c>
    </row>
    <row r="48" spans="1:10">
      <c r="A48" s="4">
        <v>43842</v>
      </c>
      <c r="B48" s="5">
        <v>0.47916666666666669</v>
      </c>
      <c r="C48">
        <v>48.179732999999999</v>
      </c>
      <c r="D48">
        <v>185.97154900000001</v>
      </c>
      <c r="E48">
        <v>-99999</v>
      </c>
      <c r="F48">
        <v>-99999</v>
      </c>
      <c r="G48">
        <v>-99999</v>
      </c>
      <c r="H48">
        <f>90-Table18[[#This Row],[Topocentric zenith angle]]</f>
        <v>41.820267000000001</v>
      </c>
      <c r="I48">
        <f>360-Table18[[#This Row],[Top. azimuth angle (westward from S)]]</f>
        <v>174.02845099999999</v>
      </c>
      <c r="J48">
        <f>Table18[[#This Row],[Time (H:MM:SS)]]*(24)*(100/24)</f>
        <v>47.916666666666671</v>
      </c>
    </row>
    <row r="49" spans="1:10">
      <c r="A49" s="4">
        <v>43842</v>
      </c>
      <c r="B49" s="5">
        <v>0.48958333333333331</v>
      </c>
      <c r="C49">
        <v>48.096836000000003</v>
      </c>
      <c r="D49">
        <v>181.30194</v>
      </c>
      <c r="E49">
        <v>-99999</v>
      </c>
      <c r="F49">
        <v>-99999</v>
      </c>
      <c r="G49">
        <v>-99999</v>
      </c>
      <c r="H49">
        <f>90-Table18[[#This Row],[Topocentric zenith angle]]</f>
        <v>41.903163999999997</v>
      </c>
      <c r="I49">
        <f>360-Table18[[#This Row],[Top. azimuth angle (westward from S)]]</f>
        <v>178.69806</v>
      </c>
      <c r="J49">
        <f>Table18[[#This Row],[Time (H:MM:SS)]]*(24)*(100/24)</f>
        <v>48.958333333333336</v>
      </c>
    </row>
    <row r="50" spans="1:10">
      <c r="A50" s="4">
        <v>43842</v>
      </c>
      <c r="B50" s="5">
        <v>0.5</v>
      </c>
      <c r="C50">
        <v>48.118420999999998</v>
      </c>
      <c r="D50">
        <v>176.62890400000001</v>
      </c>
      <c r="E50">
        <v>-99999</v>
      </c>
      <c r="F50">
        <v>-99999</v>
      </c>
      <c r="G50">
        <v>-99999</v>
      </c>
      <c r="H50">
        <f>90-Table18[[#This Row],[Topocentric zenith angle]]</f>
        <v>41.881579000000002</v>
      </c>
      <c r="I50">
        <f>360-Table18[[#This Row],[Top. azimuth angle (westward from S)]]</f>
        <v>183.37109599999999</v>
      </c>
      <c r="J50">
        <f>Table18[[#This Row],[Time (H:MM:SS)]]*(24)*(100/24)</f>
        <v>50</v>
      </c>
    </row>
    <row r="51" spans="1:10">
      <c r="A51" s="4">
        <v>43842</v>
      </c>
      <c r="B51" s="5">
        <v>0.51041666666666663</v>
      </c>
      <c r="C51">
        <v>48.244278999999999</v>
      </c>
      <c r="D51">
        <v>171.96427199999999</v>
      </c>
      <c r="E51">
        <v>-99999</v>
      </c>
      <c r="F51">
        <v>-99999</v>
      </c>
      <c r="G51">
        <v>-99999</v>
      </c>
      <c r="H51">
        <f>90-Table18[[#This Row],[Topocentric zenith angle]]</f>
        <v>41.755721000000001</v>
      </c>
      <c r="I51">
        <f>-1*Table18[[#This Row],[Top. azimuth angle (westward from S)]]</f>
        <v>-171.96427199999999</v>
      </c>
      <c r="J51">
        <f>Table18[[#This Row],[Time (H:MM:SS)]]*(24)*(100/24)</f>
        <v>51.041666666666671</v>
      </c>
    </row>
    <row r="52" spans="1:10">
      <c r="A52" s="4">
        <v>43842</v>
      </c>
      <c r="B52" s="5">
        <v>0.52083333333333337</v>
      </c>
      <c r="C52">
        <v>48.473253999999997</v>
      </c>
      <c r="D52">
        <v>167.31960699999999</v>
      </c>
      <c r="E52">
        <v>-99999</v>
      </c>
      <c r="F52">
        <v>-99999</v>
      </c>
      <c r="G52">
        <v>-99999</v>
      </c>
      <c r="H52">
        <f>90-Table18[[#This Row],[Topocentric zenith angle]]</f>
        <v>41.526746000000003</v>
      </c>
      <c r="I52">
        <f>-1*Table18[[#This Row],[Top. azimuth angle (westward from S)]]</f>
        <v>-167.31960699999999</v>
      </c>
      <c r="J52">
        <f>Table18[[#This Row],[Time (H:MM:SS)]]*(24)*(100/24)</f>
        <v>52.083333333333336</v>
      </c>
    </row>
    <row r="53" spans="1:10">
      <c r="A53" s="4">
        <v>43842</v>
      </c>
      <c r="B53" s="5">
        <v>0.53125</v>
      </c>
      <c r="C53">
        <v>48.803274000000002</v>
      </c>
      <c r="D53">
        <v>162.70585700000001</v>
      </c>
      <c r="E53">
        <v>-99999</v>
      </c>
      <c r="F53">
        <v>-99999</v>
      </c>
      <c r="G53">
        <v>-99999</v>
      </c>
      <c r="H53">
        <f>90-Table18[[#This Row],[Topocentric zenith angle]]</f>
        <v>41.196725999999998</v>
      </c>
      <c r="I53">
        <f>-1*Table18[[#This Row],[Top. azimuth angle (westward from S)]]</f>
        <v>-162.70585700000001</v>
      </c>
      <c r="J53">
        <f>Table18[[#This Row],[Time (H:MM:SS)]]*(24)*(100/24)</f>
        <v>53.125000000000007</v>
      </c>
    </row>
    <row r="54" spans="1:10">
      <c r="A54" s="4">
        <v>43842</v>
      </c>
      <c r="B54" s="5">
        <v>0.54166666666666663</v>
      </c>
      <c r="C54">
        <v>49.23142</v>
      </c>
      <c r="D54">
        <v>158.133037</v>
      </c>
      <c r="E54">
        <v>-99999</v>
      </c>
      <c r="F54">
        <v>-99999</v>
      </c>
      <c r="G54">
        <v>-99999</v>
      </c>
      <c r="H54">
        <f>90-Table18[[#This Row],[Topocentric zenith angle]]</f>
        <v>40.76858</v>
      </c>
      <c r="I54">
        <f>-1*Table18[[#This Row],[Top. azimuth angle (westward from S)]]</f>
        <v>-158.133037</v>
      </c>
      <c r="J54">
        <f>Table18[[#This Row],[Time (H:MM:SS)]]*(24)*(100/24)</f>
        <v>54.166666666666671</v>
      </c>
    </row>
    <row r="55" spans="1:10">
      <c r="A55" s="4">
        <v>43842</v>
      </c>
      <c r="B55" s="5">
        <v>0.55208333333333337</v>
      </c>
      <c r="C55">
        <v>49.754004999999999</v>
      </c>
      <c r="D55">
        <v>153.60998499999999</v>
      </c>
      <c r="E55">
        <v>-99999</v>
      </c>
      <c r="F55">
        <v>-99999</v>
      </c>
      <c r="G55">
        <v>-99999</v>
      </c>
      <c r="H55">
        <f>90-Table18[[#This Row],[Topocentric zenith angle]]</f>
        <v>40.245995000000001</v>
      </c>
      <c r="I55">
        <f>-1*Table18[[#This Row],[Top. azimuth angle (westward from S)]]</f>
        <v>-153.60998499999999</v>
      </c>
      <c r="J55">
        <f>Table18[[#This Row],[Time (H:MM:SS)]]*(24)*(100/24)</f>
        <v>55.208333333333336</v>
      </c>
    </row>
    <row r="56" spans="1:10">
      <c r="A56" s="4">
        <v>43842</v>
      </c>
      <c r="B56" s="5">
        <v>0.5625</v>
      </c>
      <c r="C56">
        <v>50.366675999999998</v>
      </c>
      <c r="D56">
        <v>149.14417299999999</v>
      </c>
      <c r="E56">
        <v>-99999</v>
      </c>
      <c r="F56">
        <v>-99999</v>
      </c>
      <c r="G56">
        <v>-99999</v>
      </c>
      <c r="H56">
        <f>90-Table18[[#This Row],[Topocentric zenith angle]]</f>
        <v>39.633324000000002</v>
      </c>
      <c r="I56">
        <f>-1*Table18[[#This Row],[Top. azimuth angle (westward from S)]]</f>
        <v>-149.14417299999999</v>
      </c>
      <c r="J56">
        <f>Table18[[#This Row],[Time (H:MM:SS)]]*(24)*(100/24)</f>
        <v>56.250000000000007</v>
      </c>
    </row>
    <row r="57" spans="1:10">
      <c r="A57" s="4">
        <v>43842</v>
      </c>
      <c r="B57" s="5">
        <v>0.57291666666666663</v>
      </c>
      <c r="C57">
        <v>51.064525000000003</v>
      </c>
      <c r="D57">
        <v>144.74160800000001</v>
      </c>
      <c r="E57">
        <v>-99999</v>
      </c>
      <c r="F57">
        <v>-99999</v>
      </c>
      <c r="G57">
        <v>-99999</v>
      </c>
      <c r="H57">
        <f>90-Table18[[#This Row],[Topocentric zenith angle]]</f>
        <v>38.935474999999997</v>
      </c>
      <c r="I57">
        <f>-1*Table18[[#This Row],[Top. azimuth angle (westward from S)]]</f>
        <v>-144.74160800000001</v>
      </c>
      <c r="J57">
        <f>Table18[[#This Row],[Time (H:MM:SS)]]*(24)*(100/24)</f>
        <v>57.291666666666671</v>
      </c>
    </row>
    <row r="58" spans="1:10">
      <c r="A58" s="4">
        <v>43842</v>
      </c>
      <c r="B58" s="5">
        <v>0.58333333333333337</v>
      </c>
      <c r="C58">
        <v>51.842202</v>
      </c>
      <c r="D58">
        <v>140.40679600000001</v>
      </c>
      <c r="E58">
        <v>-99999</v>
      </c>
      <c r="F58">
        <v>-99999</v>
      </c>
      <c r="G58">
        <v>-99999</v>
      </c>
      <c r="H58">
        <f>90-Table18[[#This Row],[Topocentric zenith angle]]</f>
        <v>38.157798</v>
      </c>
      <c r="I58">
        <f>-1*Table18[[#This Row],[Top. azimuth angle (westward from S)]]</f>
        <v>-140.40679600000001</v>
      </c>
      <c r="J58">
        <f>Table18[[#This Row],[Time (H:MM:SS)]]*(24)*(100/24)</f>
        <v>58.333333333333336</v>
      </c>
    </row>
    <row r="59" spans="1:10">
      <c r="A59" s="4">
        <v>43842</v>
      </c>
      <c r="B59" s="5">
        <v>0.59375</v>
      </c>
      <c r="C59">
        <v>52.694020999999999</v>
      </c>
      <c r="D59">
        <v>136.142775</v>
      </c>
      <c r="E59">
        <v>-99999</v>
      </c>
      <c r="F59">
        <v>-99999</v>
      </c>
      <c r="G59">
        <v>-99999</v>
      </c>
      <c r="H59">
        <f>90-Table18[[#This Row],[Topocentric zenith angle]]</f>
        <v>37.305979000000001</v>
      </c>
      <c r="I59">
        <f>-1*Table18[[#This Row],[Top. azimuth angle (westward from S)]]</f>
        <v>-136.142775</v>
      </c>
      <c r="J59">
        <f>Table18[[#This Row],[Time (H:MM:SS)]]*(24)*(100/24)</f>
        <v>59.375000000000007</v>
      </c>
    </row>
    <row r="60" spans="1:10">
      <c r="A60" s="4">
        <v>43842</v>
      </c>
      <c r="B60" s="5">
        <v>0.60416666666666663</v>
      </c>
      <c r="C60">
        <v>53.614064999999997</v>
      </c>
      <c r="D60">
        <v>131.95119500000001</v>
      </c>
      <c r="E60">
        <v>-99999</v>
      </c>
      <c r="F60">
        <v>-99999</v>
      </c>
      <c r="G60">
        <v>-99999</v>
      </c>
      <c r="H60">
        <f>90-Table18[[#This Row],[Topocentric zenith angle]]</f>
        <v>36.385935000000003</v>
      </c>
      <c r="I60">
        <f>-1*Table18[[#This Row],[Top. azimuth angle (westward from S)]]</f>
        <v>-131.95119500000001</v>
      </c>
      <c r="J60">
        <f>Table18[[#This Row],[Time (H:MM:SS)]]*(24)*(100/24)</f>
        <v>60.416666666666671</v>
      </c>
    </row>
    <row r="61" spans="1:10">
      <c r="A61" s="4">
        <v>43842</v>
      </c>
      <c r="B61" s="5">
        <v>0.61458333333333337</v>
      </c>
      <c r="C61">
        <v>54.596276000000003</v>
      </c>
      <c r="D61">
        <v>127.832438</v>
      </c>
      <c r="E61">
        <v>-99999</v>
      </c>
      <c r="F61">
        <v>-99999</v>
      </c>
      <c r="G61">
        <v>-99999</v>
      </c>
      <c r="H61">
        <f>90-Table18[[#This Row],[Topocentric zenith angle]]</f>
        <v>35.403723999999997</v>
      </c>
      <c r="I61">
        <f>-1*Table18[[#This Row],[Top. azimuth angle (westward from S)]]</f>
        <v>-127.832438</v>
      </c>
      <c r="J61">
        <f>Table18[[#This Row],[Time (H:MM:SS)]]*(24)*(100/24)</f>
        <v>61.458333333333336</v>
      </c>
    </row>
    <row r="62" spans="1:10">
      <c r="A62" s="4">
        <v>43842</v>
      </c>
      <c r="B62" s="5">
        <v>0.625</v>
      </c>
      <c r="C62">
        <v>55.634535</v>
      </c>
      <c r="D62">
        <v>123.785763</v>
      </c>
      <c r="E62">
        <v>-99999</v>
      </c>
      <c r="F62">
        <v>-99999</v>
      </c>
      <c r="G62">
        <v>-99999</v>
      </c>
      <c r="H62">
        <f>90-Table18[[#This Row],[Topocentric zenith angle]]</f>
        <v>34.365465</v>
      </c>
      <c r="I62">
        <f>-1*Table18[[#This Row],[Top. azimuth angle (westward from S)]]</f>
        <v>-123.785763</v>
      </c>
      <c r="J62">
        <f>Table18[[#This Row],[Time (H:MM:SS)]]*(24)*(100/24)</f>
        <v>62.500000000000007</v>
      </c>
    </row>
    <row r="63" spans="1:10">
      <c r="A63" s="4">
        <v>43842</v>
      </c>
      <c r="B63" s="5">
        <v>0.63541666666666663</v>
      </c>
      <c r="C63">
        <v>56.722724999999997</v>
      </c>
      <c r="D63">
        <v>119.809462</v>
      </c>
      <c r="E63">
        <v>-99999</v>
      </c>
      <c r="F63">
        <v>-99999</v>
      </c>
      <c r="G63">
        <v>-99999</v>
      </c>
      <c r="H63">
        <f>90-Table18[[#This Row],[Topocentric zenith angle]]</f>
        <v>33.277275000000003</v>
      </c>
      <c r="I63">
        <f>-1*Table18[[#This Row],[Top. azimuth angle (westward from S)]]</f>
        <v>-119.809462</v>
      </c>
      <c r="J63">
        <f>Table18[[#This Row],[Time (H:MM:SS)]]*(24)*(100/24)</f>
        <v>63.541666666666671</v>
      </c>
    </row>
    <row r="64" spans="1:10">
      <c r="A64" s="4">
        <v>43842</v>
      </c>
      <c r="B64" s="5">
        <v>0.64583333333333337</v>
      </c>
      <c r="C64">
        <v>57.854785</v>
      </c>
      <c r="D64">
        <v>115.90101799999999</v>
      </c>
      <c r="E64">
        <v>-99999</v>
      </c>
      <c r="F64">
        <v>-99999</v>
      </c>
      <c r="G64">
        <v>-99999</v>
      </c>
      <c r="H64">
        <f>90-Table18[[#This Row],[Topocentric zenith angle]]</f>
        <v>32.145215</v>
      </c>
      <c r="I64">
        <f>-1*Table18[[#This Row],[Top. azimuth angle (westward from S)]]</f>
        <v>-115.90101799999999</v>
      </c>
      <c r="J64">
        <f>Table18[[#This Row],[Time (H:MM:SS)]]*(24)*(100/24)</f>
        <v>64.583333333333343</v>
      </c>
    </row>
    <row r="65" spans="1:10">
      <c r="A65" s="4">
        <v>43842</v>
      </c>
      <c r="B65" s="5">
        <v>0.65625</v>
      </c>
      <c r="C65">
        <v>59.024748000000002</v>
      </c>
      <c r="D65">
        <v>112.057261</v>
      </c>
      <c r="E65">
        <v>-99999</v>
      </c>
      <c r="F65">
        <v>-99999</v>
      </c>
      <c r="G65">
        <v>-99999</v>
      </c>
      <c r="H65">
        <f>90-Table18[[#This Row],[Topocentric zenith angle]]</f>
        <v>30.975251999999998</v>
      </c>
      <c r="I65">
        <f>-1*Table18[[#This Row],[Top. azimuth angle (westward from S)]]</f>
        <v>-112.057261</v>
      </c>
      <c r="J65">
        <f>Table18[[#This Row],[Time (H:MM:SS)]]*(24)*(100/24)</f>
        <v>65.625</v>
      </c>
    </row>
    <row r="66" spans="1:10">
      <c r="A66" s="4">
        <v>43842</v>
      </c>
      <c r="B66" s="5">
        <v>0.66666666666666663</v>
      </c>
      <c r="C66">
        <v>60.226770000000002</v>
      </c>
      <c r="D66">
        <v>108.274506</v>
      </c>
      <c r="E66">
        <v>-99999</v>
      </c>
      <c r="F66">
        <v>-99999</v>
      </c>
      <c r="G66">
        <v>-99999</v>
      </c>
      <c r="H66">
        <f>90-Table18[[#This Row],[Topocentric zenith angle]]</f>
        <v>29.773229999999998</v>
      </c>
      <c r="I66">
        <f>-1*Table18[[#This Row],[Top. azimuth angle (westward from S)]]</f>
        <v>-108.274506</v>
      </c>
      <c r="J66">
        <f>Table18[[#This Row],[Time (H:MM:SS)]]*(24)*(100/24)</f>
        <v>66.666666666666671</v>
      </c>
    </row>
    <row r="67" spans="1:10">
      <c r="A67" s="4">
        <v>43842</v>
      </c>
      <c r="B67" s="5">
        <v>0.67708333333333337</v>
      </c>
      <c r="C67">
        <v>61.455150000000003</v>
      </c>
      <c r="D67">
        <v>104.548687</v>
      </c>
      <c r="E67">
        <v>-99999</v>
      </c>
      <c r="F67">
        <v>-99999</v>
      </c>
      <c r="G67">
        <v>-99999</v>
      </c>
      <c r="H67">
        <f>90-Table18[[#This Row],[Topocentric zenith angle]]</f>
        <v>28.544849999999997</v>
      </c>
      <c r="I67">
        <f>-1*Table18[[#This Row],[Top. azimuth angle (westward from S)]]</f>
        <v>-104.548687</v>
      </c>
      <c r="J67">
        <f>Table18[[#This Row],[Time (H:MM:SS)]]*(24)*(100/24)</f>
        <v>67.708333333333343</v>
      </c>
    </row>
    <row r="68" spans="1:10">
      <c r="A68" s="4">
        <v>43842</v>
      </c>
      <c r="B68" s="5">
        <v>0.6875</v>
      </c>
      <c r="C68">
        <v>62.704340000000002</v>
      </c>
      <c r="D68">
        <v>100.875472</v>
      </c>
      <c r="E68">
        <v>-99999</v>
      </c>
      <c r="F68">
        <v>-99999</v>
      </c>
      <c r="G68">
        <v>-99999</v>
      </c>
      <c r="H68">
        <f>90-Table18[[#This Row],[Topocentric zenith angle]]</f>
        <v>27.295659999999998</v>
      </c>
      <c r="I68">
        <f>-1*Table18[[#This Row],[Top. azimuth angle (westward from S)]]</f>
        <v>-100.875472</v>
      </c>
      <c r="J68">
        <f>Table18[[#This Row],[Time (H:MM:SS)]]*(24)*(100/24)</f>
        <v>68.75</v>
      </c>
    </row>
    <row r="69" spans="1:10">
      <c r="A69" s="4">
        <v>43842</v>
      </c>
      <c r="B69" s="5">
        <v>0.69791666666666663</v>
      </c>
      <c r="C69">
        <v>63.968950999999997</v>
      </c>
      <c r="D69">
        <v>97.250355999999996</v>
      </c>
      <c r="E69">
        <v>-99999</v>
      </c>
      <c r="F69">
        <v>-99999</v>
      </c>
      <c r="G69">
        <v>-99999</v>
      </c>
      <c r="H69">
        <f>90-Table18[[#This Row],[Topocentric zenith angle]]</f>
        <v>26.031049000000003</v>
      </c>
      <c r="I69">
        <f>-1*Table18[[#This Row],[Top. azimuth angle (westward from S)]]</f>
        <v>-97.250355999999996</v>
      </c>
      <c r="J69">
        <f>Table18[[#This Row],[Time (H:MM:SS)]]*(24)*(100/24)</f>
        <v>69.791666666666671</v>
      </c>
    </row>
    <row r="70" spans="1:10">
      <c r="A70" s="4">
        <v>43842</v>
      </c>
      <c r="B70" s="5">
        <v>0.70833333333333337</v>
      </c>
      <c r="C70">
        <v>65.243751000000003</v>
      </c>
      <c r="D70">
        <v>93.668751999999998</v>
      </c>
      <c r="E70">
        <v>-99999</v>
      </c>
      <c r="F70">
        <v>-99999</v>
      </c>
      <c r="G70">
        <v>-99999</v>
      </c>
      <c r="H70">
        <f>90-Table18[[#This Row],[Topocentric zenith angle]]</f>
        <v>24.756248999999997</v>
      </c>
      <c r="I70">
        <f>-1*Table18[[#This Row],[Top. azimuth angle (westward from S)]]</f>
        <v>-93.668751999999998</v>
      </c>
      <c r="J70">
        <f>Table18[[#This Row],[Time (H:MM:SS)]]*(24)*(100/24)</f>
        <v>70.833333333333343</v>
      </c>
    </row>
    <row r="71" spans="1:10">
      <c r="A71" s="4">
        <v>43842</v>
      </c>
      <c r="B71" s="5">
        <v>0.71875</v>
      </c>
      <c r="C71">
        <v>66.523664999999994</v>
      </c>
      <c r="D71">
        <v>90.126057000000003</v>
      </c>
      <c r="E71">
        <v>-99999</v>
      </c>
      <c r="F71">
        <v>-99999</v>
      </c>
      <c r="G71">
        <v>-99999</v>
      </c>
      <c r="H71">
        <f>90-Table18[[#This Row],[Topocentric zenith angle]]</f>
        <v>23.476335000000006</v>
      </c>
      <c r="I71">
        <f>-1*Table18[[#This Row],[Top. azimuth angle (westward from S)]]</f>
        <v>-90.126057000000003</v>
      </c>
      <c r="J71">
        <f>Table18[[#This Row],[Time (H:MM:SS)]]*(24)*(100/24)</f>
        <v>71.875</v>
      </c>
    </row>
    <row r="72" spans="1:10">
      <c r="A72" s="4">
        <v>43842</v>
      </c>
      <c r="B72" s="5">
        <v>0.72916666666666663</v>
      </c>
      <c r="C72">
        <v>67.803763000000004</v>
      </c>
      <c r="D72">
        <v>86.617716000000001</v>
      </c>
      <c r="E72">
        <v>-99999</v>
      </c>
      <c r="F72">
        <v>-99999</v>
      </c>
      <c r="G72">
        <v>-99999</v>
      </c>
      <c r="H72">
        <f>90-Table18[[#This Row],[Topocentric zenith angle]]</f>
        <v>22.196236999999996</v>
      </c>
      <c r="I72">
        <f>-1*Table18[[#This Row],[Top. azimuth angle (westward from S)]]</f>
        <v>-86.617716000000001</v>
      </c>
      <c r="J72">
        <f>Table18[[#This Row],[Time (H:MM:SS)]]*(24)*(100/24)</f>
        <v>72.916666666666671</v>
      </c>
    </row>
    <row r="73" spans="1:10">
      <c r="A73" s="4">
        <v>43842</v>
      </c>
      <c r="B73" s="5">
        <v>0.73958333333333337</v>
      </c>
      <c r="C73">
        <v>69.079260000000005</v>
      </c>
      <c r="D73">
        <v>83.139264999999995</v>
      </c>
      <c r="E73">
        <v>-99999</v>
      </c>
      <c r="F73">
        <v>-99999</v>
      </c>
      <c r="G73">
        <v>-99999</v>
      </c>
      <c r="H73">
        <f>90-Table18[[#This Row],[Topocentric zenith angle]]</f>
        <v>20.920739999999995</v>
      </c>
      <c r="I73">
        <f>-1*Table18[[#This Row],[Top. azimuth angle (westward from S)]]</f>
        <v>-83.139264999999995</v>
      </c>
      <c r="J73">
        <f>Table18[[#This Row],[Time (H:MM:SS)]]*(24)*(100/24)</f>
        <v>73.958333333333343</v>
      </c>
    </row>
    <row r="74" spans="1:10">
      <c r="A74" s="4">
        <v>43842</v>
      </c>
      <c r="B74" s="5">
        <v>0.75</v>
      </c>
      <c r="C74">
        <v>70.345500999999999</v>
      </c>
      <c r="D74">
        <v>79.686376999999993</v>
      </c>
      <c r="E74">
        <v>-99999</v>
      </c>
      <c r="F74">
        <v>-99999</v>
      </c>
      <c r="G74">
        <v>-99999</v>
      </c>
      <c r="H74">
        <f>90-Table18[[#This Row],[Topocentric zenith angle]]</f>
        <v>19.654499000000001</v>
      </c>
      <c r="I74">
        <f>-1*Table18[[#This Row],[Top. azimuth angle (westward from S)]]</f>
        <v>-79.686376999999993</v>
      </c>
      <c r="J74">
        <f>Table18[[#This Row],[Time (H:MM:SS)]]*(24)*(100/24)</f>
        <v>75</v>
      </c>
    </row>
    <row r="75" spans="1:10">
      <c r="A75" s="4">
        <v>43842</v>
      </c>
      <c r="B75" s="5">
        <v>0.76041666666666663</v>
      </c>
      <c r="C75">
        <v>71.59796</v>
      </c>
      <c r="D75">
        <v>76.254890000000003</v>
      </c>
      <c r="E75">
        <v>-99999</v>
      </c>
      <c r="F75">
        <v>-99999</v>
      </c>
      <c r="G75">
        <v>-99999</v>
      </c>
      <c r="H75">
        <f>90-Table18[[#This Row],[Topocentric zenith angle]]</f>
        <v>18.40204</v>
      </c>
      <c r="I75">
        <f>-1*Table18[[#This Row],[Top. azimuth angle (westward from S)]]</f>
        <v>-76.254890000000003</v>
      </c>
      <c r="J75">
        <f>Table18[[#This Row],[Time (H:MM:SS)]]*(24)*(100/24)</f>
        <v>76.041666666666671</v>
      </c>
    </row>
    <row r="76" spans="1:10">
      <c r="A76" s="4">
        <v>43842</v>
      </c>
      <c r="B76" s="5">
        <v>0.77083333333333337</v>
      </c>
      <c r="C76">
        <v>72.832228999999998</v>
      </c>
      <c r="D76">
        <v>72.84084</v>
      </c>
      <c r="E76">
        <v>-99999</v>
      </c>
      <c r="F76">
        <v>-99999</v>
      </c>
      <c r="G76">
        <v>-99999</v>
      </c>
      <c r="H76">
        <f>90-Table18[[#This Row],[Topocentric zenith angle]]</f>
        <v>17.167771000000002</v>
      </c>
      <c r="I76">
        <f>-1*Table18[[#This Row],[Top. azimuth angle (westward from S)]]</f>
        <v>-72.84084</v>
      </c>
      <c r="J76">
        <f>Table18[[#This Row],[Time (H:MM:SS)]]*(24)*(100/24)</f>
        <v>77.083333333333343</v>
      </c>
    </row>
    <row r="77" spans="1:10">
      <c r="A77" s="4">
        <v>43842</v>
      </c>
      <c r="B77" s="5">
        <v>0.78125</v>
      </c>
      <c r="C77">
        <v>74.044009000000003</v>
      </c>
      <c r="D77">
        <v>69.440481000000005</v>
      </c>
      <c r="E77">
        <v>-99999</v>
      </c>
      <c r="F77">
        <v>-99999</v>
      </c>
      <c r="G77">
        <v>-99999</v>
      </c>
      <c r="H77">
        <f>90-Table18[[#This Row],[Topocentric zenith angle]]</f>
        <v>15.955990999999997</v>
      </c>
      <c r="I77">
        <f>-1*Table18[[#This Row],[Top. azimuth angle (westward from S)]]</f>
        <v>-69.440481000000005</v>
      </c>
      <c r="J77">
        <f>Table18[[#This Row],[Time (H:MM:SS)]]*(24)*(100/24)</f>
        <v>78.125</v>
      </c>
    </row>
    <row r="78" spans="1:10">
      <c r="A78" s="4">
        <v>43842</v>
      </c>
      <c r="B78" s="5">
        <v>0.79166666666666663</v>
      </c>
      <c r="C78">
        <v>75.229113999999996</v>
      </c>
      <c r="D78">
        <v>66.050306000000006</v>
      </c>
      <c r="E78">
        <v>-99999</v>
      </c>
      <c r="F78">
        <v>-99999</v>
      </c>
      <c r="G78">
        <v>-99999</v>
      </c>
      <c r="H78">
        <f>90-Table18[[#This Row],[Topocentric zenith angle]]</f>
        <v>14.770886000000004</v>
      </c>
      <c r="I78">
        <f>-1*Table18[[#This Row],[Top. azimuth angle (westward from S)]]</f>
        <v>-66.050306000000006</v>
      </c>
      <c r="J78">
        <f>Table18[[#This Row],[Time (H:MM:SS)]]*(24)*(100/24)</f>
        <v>79.166666666666671</v>
      </c>
    </row>
    <row r="79" spans="1:10">
      <c r="A79" s="4">
        <v>43842</v>
      </c>
      <c r="B79" s="5">
        <v>0.80208333333333337</v>
      </c>
      <c r="C79">
        <v>76.383459999999999</v>
      </c>
      <c r="D79">
        <v>62.667062000000001</v>
      </c>
      <c r="E79">
        <v>-99999</v>
      </c>
      <c r="F79">
        <v>-99999</v>
      </c>
      <c r="G79">
        <v>-99999</v>
      </c>
      <c r="H79">
        <f>90-Table18[[#This Row],[Topocentric zenith angle]]</f>
        <v>13.616540000000001</v>
      </c>
      <c r="I79">
        <f>-1*Table18[[#This Row],[Top. azimuth angle (westward from S)]]</f>
        <v>-62.667062000000001</v>
      </c>
      <c r="J79">
        <f>Table18[[#This Row],[Time (H:MM:SS)]]*(24)*(100/24)</f>
        <v>80.208333333333343</v>
      </c>
    </row>
    <row r="80" spans="1:10">
      <c r="A80" s="4">
        <v>43842</v>
      </c>
      <c r="B80" s="5">
        <v>0.8125</v>
      </c>
      <c r="C80">
        <v>77.503068999999996</v>
      </c>
      <c r="D80">
        <v>59.287770000000002</v>
      </c>
      <c r="E80">
        <v>-99999</v>
      </c>
      <c r="F80">
        <v>-99999</v>
      </c>
      <c r="G80">
        <v>-99999</v>
      </c>
      <c r="H80">
        <f>90-Table18[[#This Row],[Topocentric zenith angle]]</f>
        <v>12.496931000000004</v>
      </c>
      <c r="I80">
        <f>-1*Table18[[#This Row],[Top. azimuth angle (westward from S)]]</f>
        <v>-59.287770000000002</v>
      </c>
      <c r="J80">
        <f>Table18[[#This Row],[Time (H:MM:SS)]]*(24)*(100/24)</f>
        <v>81.25</v>
      </c>
    </row>
    <row r="81" spans="1:10">
      <c r="A81" s="4">
        <v>43842</v>
      </c>
      <c r="B81" s="5">
        <v>0.82291666666666663</v>
      </c>
      <c r="C81">
        <v>78.584068000000002</v>
      </c>
      <c r="D81">
        <v>55.909728999999999</v>
      </c>
      <c r="E81">
        <v>-99999</v>
      </c>
      <c r="F81">
        <v>-99999</v>
      </c>
      <c r="G81">
        <v>-99999</v>
      </c>
      <c r="H81">
        <f>90-Table18[[#This Row],[Topocentric zenith angle]]</f>
        <v>11.415931999999998</v>
      </c>
      <c r="I81">
        <f>-1*Table18[[#This Row],[Top. azimuth angle (westward from S)]]</f>
        <v>-55.909728999999999</v>
      </c>
      <c r="J81">
        <f>Table18[[#This Row],[Time (H:MM:SS)]]*(24)*(100/24)</f>
        <v>82.291666666666671</v>
      </c>
    </row>
    <row r="82" spans="1:10">
      <c r="A82" s="4">
        <v>43842</v>
      </c>
      <c r="B82" s="5">
        <v>0.83333333333333337</v>
      </c>
      <c r="C82">
        <v>79.622696000000005</v>
      </c>
      <c r="D82">
        <v>52.530537000000002</v>
      </c>
      <c r="E82">
        <v>-99999</v>
      </c>
      <c r="F82">
        <v>-99999</v>
      </c>
      <c r="G82">
        <v>-99999</v>
      </c>
      <c r="H82">
        <f>90-Table18[[#This Row],[Topocentric zenith angle]]</f>
        <v>10.377303999999995</v>
      </c>
      <c r="I82">
        <f>-1*Table18[[#This Row],[Top. azimuth angle (westward from S)]]</f>
        <v>-52.530537000000002</v>
      </c>
      <c r="J82">
        <f>Table18[[#This Row],[Time (H:MM:SS)]]*(24)*(100/24)</f>
        <v>83.333333333333343</v>
      </c>
    </row>
    <row r="83" spans="1:10">
      <c r="A83" s="4">
        <v>43842</v>
      </c>
      <c r="B83" s="5">
        <v>0.84375</v>
      </c>
      <c r="C83">
        <v>80.615303999999995</v>
      </c>
      <c r="D83">
        <v>49.148093000000003</v>
      </c>
      <c r="E83">
        <v>-99999</v>
      </c>
      <c r="F83">
        <v>-99999</v>
      </c>
      <c r="G83">
        <v>-99999</v>
      </c>
      <c r="H83">
        <f>90-Table18[[#This Row],[Topocentric zenith angle]]</f>
        <v>9.3846960000000053</v>
      </c>
      <c r="I83">
        <f>-1*Table18[[#This Row],[Top. azimuth angle (westward from S)]]</f>
        <v>-49.148093000000003</v>
      </c>
      <c r="J83">
        <f>Table18[[#This Row],[Time (H:MM:SS)]]*(24)*(100/24)</f>
        <v>84.375</v>
      </c>
    </row>
    <row r="84" spans="1:10">
      <c r="A84" s="4">
        <v>43842</v>
      </c>
      <c r="B84" s="5">
        <v>0.85416666666666663</v>
      </c>
      <c r="C84">
        <v>81.558369999999996</v>
      </c>
      <c r="D84">
        <v>45.760607</v>
      </c>
      <c r="E84">
        <v>-99999</v>
      </c>
      <c r="F84">
        <v>-99999</v>
      </c>
      <c r="G84">
        <v>-99999</v>
      </c>
      <c r="H84">
        <f>90-Table18[[#This Row],[Topocentric zenith angle]]</f>
        <v>8.4416300000000035</v>
      </c>
      <c r="I84">
        <f>-1*Table18[[#This Row],[Top. azimuth angle (westward from S)]]</f>
        <v>-45.760607</v>
      </c>
      <c r="J84">
        <f>Table18[[#This Row],[Time (H:MM:SS)]]*(24)*(100/24)</f>
        <v>85.416666666666671</v>
      </c>
    </row>
    <row r="85" spans="1:10">
      <c r="A85" s="4">
        <v>43842</v>
      </c>
      <c r="B85" s="5">
        <v>0.86458333333333337</v>
      </c>
      <c r="C85">
        <v>82.448505999999995</v>
      </c>
      <c r="D85">
        <v>42.366607999999999</v>
      </c>
      <c r="E85">
        <v>-99999</v>
      </c>
      <c r="F85">
        <v>-99999</v>
      </c>
      <c r="G85">
        <v>-99999</v>
      </c>
      <c r="H85">
        <f>90-Table18[[#This Row],[Topocentric zenith angle]]</f>
        <v>7.5514940000000053</v>
      </c>
      <c r="I85">
        <f>-1*Table18[[#This Row],[Top. azimuth angle (westward from S)]]</f>
        <v>-42.366607999999999</v>
      </c>
      <c r="J85">
        <f>Table18[[#This Row],[Time (H:MM:SS)]]*(24)*(100/24)</f>
        <v>86.458333333333343</v>
      </c>
    </row>
    <row r="86" spans="1:10">
      <c r="A86" s="4">
        <v>43842</v>
      </c>
      <c r="B86" s="5">
        <v>0.875</v>
      </c>
      <c r="C86">
        <v>83.282467999999994</v>
      </c>
      <c r="D86">
        <v>38.964944000000003</v>
      </c>
      <c r="E86">
        <v>-99999</v>
      </c>
      <c r="F86">
        <v>-99999</v>
      </c>
      <c r="G86">
        <v>-99999</v>
      </c>
      <c r="H86">
        <f>90-Table18[[#This Row],[Topocentric zenith angle]]</f>
        <v>6.7175320000000056</v>
      </c>
      <c r="I86">
        <f>-1*Table18[[#This Row],[Top. azimuth angle (westward from S)]]</f>
        <v>-38.964944000000003</v>
      </c>
      <c r="J86">
        <f>Table18[[#This Row],[Time (H:MM:SS)]]*(24)*(100/24)</f>
        <v>87.5</v>
      </c>
    </row>
    <row r="87" spans="1:10">
      <c r="A87" s="4">
        <v>43842</v>
      </c>
      <c r="B87" s="5">
        <v>0.88541666666666663</v>
      </c>
      <c r="C87">
        <v>84.057175999999998</v>
      </c>
      <c r="D87">
        <v>35.554783</v>
      </c>
      <c r="E87">
        <v>-99999</v>
      </c>
      <c r="F87">
        <v>-99999</v>
      </c>
      <c r="G87">
        <v>-99999</v>
      </c>
      <c r="H87">
        <f>90-Table18[[#This Row],[Topocentric zenith angle]]</f>
        <v>5.9428240000000017</v>
      </c>
      <c r="I87">
        <f>-1*Table18[[#This Row],[Top. azimuth angle (westward from S)]]</f>
        <v>-35.554783</v>
      </c>
      <c r="J87">
        <f>Table18[[#This Row],[Time (H:MM:SS)]]*(24)*(100/24)</f>
        <v>88.541666666666671</v>
      </c>
    </row>
    <row r="88" spans="1:10">
      <c r="A88" s="4">
        <v>43842</v>
      </c>
      <c r="B88" s="5">
        <v>0.89583333333333337</v>
      </c>
      <c r="C88">
        <v>84.769724999999994</v>
      </c>
      <c r="D88">
        <v>32.135607999999998</v>
      </c>
      <c r="E88">
        <v>-99999</v>
      </c>
      <c r="F88">
        <v>-99999</v>
      </c>
      <c r="G88">
        <v>-99999</v>
      </c>
      <c r="H88">
        <f>90-Table18[[#This Row],[Topocentric zenith angle]]</f>
        <v>5.230275000000006</v>
      </c>
      <c r="I88">
        <f>-1*Table18[[#This Row],[Top. azimuth angle (westward from S)]]</f>
        <v>-32.135607999999998</v>
      </c>
      <c r="J88">
        <f>Table18[[#This Row],[Time (H:MM:SS)]]*(24)*(100/24)</f>
        <v>89.583333333333343</v>
      </c>
    </row>
    <row r="89" spans="1:10">
      <c r="A89" s="4">
        <v>43842</v>
      </c>
      <c r="B89" s="5">
        <v>0.90625</v>
      </c>
      <c r="C89">
        <v>85.417402999999993</v>
      </c>
      <c r="D89">
        <v>28.707215999999999</v>
      </c>
      <c r="E89">
        <v>-99999</v>
      </c>
      <c r="F89">
        <v>-99999</v>
      </c>
      <c r="G89">
        <v>-99999</v>
      </c>
      <c r="H89">
        <f>90-Table18[[#This Row],[Topocentric zenith angle]]</f>
        <v>4.5825970000000069</v>
      </c>
      <c r="I89">
        <f>-1*Table18[[#This Row],[Top. azimuth angle (westward from S)]]</f>
        <v>-28.707215999999999</v>
      </c>
      <c r="J89">
        <f>Table18[[#This Row],[Time (H:MM:SS)]]*(24)*(100/24)</f>
        <v>90.625</v>
      </c>
    </row>
    <row r="90" spans="1:10">
      <c r="A90" s="4">
        <v>43842</v>
      </c>
      <c r="B90" s="5">
        <v>0.91666666666666663</v>
      </c>
      <c r="C90">
        <v>85.997710999999995</v>
      </c>
      <c r="D90">
        <v>25.269701000000001</v>
      </c>
      <c r="E90">
        <v>-99999</v>
      </c>
      <c r="F90">
        <v>-99999</v>
      </c>
      <c r="G90">
        <v>-99999</v>
      </c>
      <c r="H90">
        <f>90-Table18[[#This Row],[Topocentric zenith angle]]</f>
        <v>4.0022890000000046</v>
      </c>
      <c r="I90">
        <f>-1*Table18[[#This Row],[Top. azimuth angle (westward from S)]]</f>
        <v>-25.269701000000001</v>
      </c>
      <c r="J90">
        <f>Table18[[#This Row],[Time (H:MM:SS)]]*(24)*(100/24)</f>
        <v>91.666666666666671</v>
      </c>
    </row>
    <row r="91" spans="1:10">
      <c r="A91" s="4">
        <v>43842</v>
      </c>
      <c r="B91" s="5">
        <v>0.92708333333333337</v>
      </c>
      <c r="C91">
        <v>86.508376999999996</v>
      </c>
      <c r="D91">
        <v>21.823440000000002</v>
      </c>
      <c r="E91">
        <v>-99999</v>
      </c>
      <c r="F91">
        <v>-99999</v>
      </c>
      <c r="G91">
        <v>-99999</v>
      </c>
      <c r="H91">
        <f>90-Table18[[#This Row],[Topocentric zenith angle]]</f>
        <v>3.4916230000000041</v>
      </c>
      <c r="I91">
        <f>-1*Table18[[#This Row],[Top. azimuth angle (westward from S)]]</f>
        <v>-21.823440000000002</v>
      </c>
      <c r="J91">
        <f>Table18[[#This Row],[Time (H:MM:SS)]]*(24)*(100/24)</f>
        <v>92.708333333333343</v>
      </c>
    </row>
    <row r="92" spans="1:10">
      <c r="A92" s="4">
        <v>43842</v>
      </c>
      <c r="B92" s="5">
        <v>0.9375</v>
      </c>
      <c r="C92">
        <v>86.947377000000003</v>
      </c>
      <c r="D92">
        <v>18.369076</v>
      </c>
      <c r="E92">
        <v>-99999</v>
      </c>
      <c r="F92">
        <v>-99999</v>
      </c>
      <c r="G92">
        <v>-99999</v>
      </c>
      <c r="H92">
        <f>90-Table18[[#This Row],[Topocentric zenith angle]]</f>
        <v>3.052622999999997</v>
      </c>
      <c r="I92">
        <f>-1*Table18[[#This Row],[Top. azimuth angle (westward from S)]]</f>
        <v>-18.369076</v>
      </c>
      <c r="J92">
        <f>Table18[[#This Row],[Time (H:MM:SS)]]*(24)*(100/24)</f>
        <v>93.75</v>
      </c>
    </row>
    <row r="93" spans="1:10">
      <c r="A93" s="4">
        <v>43842</v>
      </c>
      <c r="B93" s="5">
        <v>0.94791666666666663</v>
      </c>
      <c r="C93">
        <v>87.312950000000001</v>
      </c>
      <c r="D93">
        <v>14.907489999999999</v>
      </c>
      <c r="E93">
        <v>-99999</v>
      </c>
      <c r="F93">
        <v>-99999</v>
      </c>
      <c r="G93">
        <v>-99999</v>
      </c>
      <c r="H93">
        <f>90-Table18[[#This Row],[Topocentric zenith angle]]</f>
        <v>2.6870499999999993</v>
      </c>
      <c r="I93">
        <f>-1*Table18[[#This Row],[Top. azimuth angle (westward from S)]]</f>
        <v>-14.907489999999999</v>
      </c>
      <c r="J93">
        <f>Table18[[#This Row],[Time (H:MM:SS)]]*(24)*(100/24)</f>
        <v>94.791666666666671</v>
      </c>
    </row>
    <row r="94" spans="1:10">
      <c r="A94" s="4">
        <v>43842</v>
      </c>
      <c r="B94" s="5">
        <v>0.95833333333333337</v>
      </c>
      <c r="C94">
        <v>87.603612999999996</v>
      </c>
      <c r="D94">
        <v>11.439772</v>
      </c>
      <c r="E94">
        <v>-99999</v>
      </c>
      <c r="F94">
        <v>-99999</v>
      </c>
      <c r="G94">
        <v>-99999</v>
      </c>
      <c r="H94">
        <f>90-Table18[[#This Row],[Topocentric zenith angle]]</f>
        <v>2.3963870000000043</v>
      </c>
      <c r="I94">
        <f>-1*Table18[[#This Row],[Top. azimuth angle (westward from S)]]</f>
        <v>-11.439772</v>
      </c>
      <c r="J94">
        <f>Table18[[#This Row],[Time (H:MM:SS)]]*(24)*(100/24)</f>
        <v>95.833333333333343</v>
      </c>
    </row>
    <row r="95" spans="1:10">
      <c r="A95" s="4">
        <v>43842</v>
      </c>
      <c r="B95" s="5">
        <v>0.96875</v>
      </c>
      <c r="C95">
        <v>87.818179000000001</v>
      </c>
      <c r="D95">
        <v>7.9671909999999997</v>
      </c>
      <c r="E95">
        <v>-99999</v>
      </c>
      <c r="F95">
        <v>-99999</v>
      </c>
      <c r="G95">
        <v>-99999</v>
      </c>
      <c r="H95">
        <f>90-Table18[[#This Row],[Topocentric zenith angle]]</f>
        <v>2.1818209999999993</v>
      </c>
      <c r="I95">
        <f>-1*Table18[[#This Row],[Top. azimuth angle (westward from S)]]</f>
        <v>-7.9671909999999997</v>
      </c>
      <c r="J95">
        <f>Table18[[#This Row],[Time (H:MM:SS)]]*(24)*(100/24)</f>
        <v>96.875</v>
      </c>
    </row>
    <row r="96" spans="1:10">
      <c r="A96" s="4">
        <v>43842</v>
      </c>
      <c r="B96" s="5">
        <v>0.97916666666666663</v>
      </c>
      <c r="C96">
        <v>87.955761999999993</v>
      </c>
      <c r="D96">
        <v>4.4911529999999997</v>
      </c>
      <c r="E96">
        <v>-99999</v>
      </c>
      <c r="F96">
        <v>-99999</v>
      </c>
      <c r="G96">
        <v>-99999</v>
      </c>
      <c r="H96">
        <f>90-Table18[[#This Row],[Topocentric zenith angle]]</f>
        <v>2.0442380000000071</v>
      </c>
      <c r="I96">
        <f>-1*Table18[[#This Row],[Top. azimuth angle (westward from S)]]</f>
        <v>-4.4911529999999997</v>
      </c>
      <c r="J96">
        <f>Table18[[#This Row],[Time (H:MM:SS)]]*(24)*(100/24)</f>
        <v>97.916666666666671</v>
      </c>
    </row>
    <row r="97" spans="1:10">
      <c r="A97" s="4">
        <v>43842</v>
      </c>
      <c r="B97" s="5">
        <v>0.98958333333333337</v>
      </c>
      <c r="C97">
        <v>88.015793000000002</v>
      </c>
      <c r="D97">
        <v>1.013163</v>
      </c>
      <c r="E97">
        <v>-99999</v>
      </c>
      <c r="F97">
        <v>-99999</v>
      </c>
      <c r="G97">
        <v>-99999</v>
      </c>
      <c r="H97">
        <f>90-Table18[[#This Row],[Topocentric zenith angle]]</f>
        <v>1.9842069999999978</v>
      </c>
      <c r="I97">
        <f>-1*Table18[[#This Row],[Top. azimuth angle (westward from S)]]</f>
        <v>-1.013163</v>
      </c>
      <c r="J97">
        <f>Table18[[#This Row],[Time (H:MM:SS)]]*(24)*(100/24)</f>
        <v>98.958333333333343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Sheet2</vt:lpstr>
      <vt:lpstr>Scenario1_JAN</vt:lpstr>
      <vt:lpstr>Scenario1_JUN</vt:lpstr>
      <vt:lpstr>Scenario1_DEC</vt:lpstr>
      <vt:lpstr>Scenario2_JAN</vt:lpstr>
      <vt:lpstr>Scenario2_JUN</vt:lpstr>
      <vt:lpstr>Scenario2_DEC</vt:lpstr>
      <vt:lpstr>Scenario3_JAN</vt:lpstr>
      <vt:lpstr>Scenario3_JUN</vt:lpstr>
      <vt:lpstr>Scenario3_DEC</vt:lpstr>
      <vt:lpstr>Scenario4_JAN</vt:lpstr>
      <vt:lpstr>Scenario4_JUN</vt:lpstr>
      <vt:lpstr>Scenario4_DEC</vt:lpstr>
      <vt:lpstr>Scenario5_JAN</vt:lpstr>
      <vt:lpstr>Scenario5_JUN</vt:lpstr>
      <vt:lpstr>Scenario5_DEC</vt:lpstr>
      <vt:lpstr>Scenario6_JAN</vt:lpstr>
      <vt:lpstr>Scenario6_JUN</vt:lpstr>
      <vt:lpstr>Scenario6_DEC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West</dc:creator>
  <cp:lastModifiedBy>Harrison West</cp:lastModifiedBy>
  <dcterms:created xsi:type="dcterms:W3CDTF">2025-03-31T08:04:48Z</dcterms:created>
  <dcterms:modified xsi:type="dcterms:W3CDTF">2025-03-31T16:07:08Z</dcterms:modified>
</cp:coreProperties>
</file>