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W_Project\Git\2026AmmoniaMonitoringSystem\Assets\StreamingAssets\DataTable\"/>
    </mc:Choice>
  </mc:AlternateContent>
  <xr:revisionPtr revIDLastSave="0" documentId="13_ncr:1_{C170EBBA-8828-49F1-8BF5-6DF798C74CD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암모니아 실험 개요" sheetId="1" r:id="rId1"/>
    <sheet name="InsturmentList" sheetId="8" r:id="rId2"/>
    <sheet name="IO_List" sheetId="2" r:id="rId3"/>
    <sheet name="ExperimentDefineTable" sheetId="4" r:id="rId4"/>
    <sheet name="ExperimentInfo" sheetId="5" r:id="rId5"/>
    <sheet name="실험 저장 양식" sheetId="6" r:id="rId6"/>
    <sheet name="배관 자재 리스트" sheetId="3" r:id="rId7"/>
    <sheet name="예상 소요" sheetId="7" r:id="rId8"/>
    <sheet name="예상 소요 (2)" sheetId="9" r:id="rId9"/>
    <sheet name="세정수 배관" sheetId="10" r:id="rId10"/>
    <sheet name="광학기자재" sheetId="12" r:id="rId11"/>
  </sheets>
  <definedNames>
    <definedName name="_xlnm._FilterDatabase" localSheetId="2" hidden="1">IO_List!$A$1:$R$59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9" l="1"/>
  <c r="D9" i="9"/>
  <c r="D23" i="9"/>
  <c r="D10" i="9"/>
  <c r="D49" i="9"/>
  <c r="D48" i="9"/>
  <c r="D27" i="9"/>
  <c r="G12" i="12"/>
  <c r="G9" i="12"/>
  <c r="G8" i="12"/>
  <c r="G7" i="12"/>
  <c r="G6" i="12"/>
  <c r="D14" i="9"/>
  <c r="F4" i="10"/>
  <c r="D3" i="9"/>
  <c r="D46" i="9"/>
  <c r="D33" i="9"/>
  <c r="D21" i="9"/>
  <c r="F2" i="10"/>
  <c r="F12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tc={D8BFADBE-0AA5-4045-B6D6-3D16D0388079}</author>
  </authors>
  <commentList>
    <comment ref="E1" authorId="0" shapeId="0" xr:uid="{D8BFADBE-0AA5-4045-B6D6-3D16D03880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Card 내부에서 어떻게 사용되는지 가르기 위한 변수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 gram</author>
  </authors>
  <commentList>
    <comment ref="D27" authorId="0" shapeId="0" xr:uid="{D6D9887C-389D-443F-8938-E9593E9A13A6}">
      <text>
        <r>
          <rPr>
            <b/>
            <sz val="9"/>
            <color indexed="81"/>
            <rFont val="Tahoma"/>
            <family val="2"/>
          </rPr>
          <t xml:space="preserve">PDI </t>
        </r>
        <r>
          <rPr>
            <b/>
            <sz val="9"/>
            <color indexed="81"/>
            <rFont val="돋움"/>
            <family val="3"/>
            <charset val="129"/>
          </rPr>
          <t>측정</t>
        </r>
        <r>
          <rPr>
            <b/>
            <sz val="9"/>
            <color indexed="81"/>
            <rFont val="Tahoma"/>
            <family val="2"/>
          </rPr>
          <t xml:space="preserve"> : 250,000</t>
        </r>
        <r>
          <rPr>
            <b/>
            <sz val="9"/>
            <color indexed="81"/>
            <rFont val="돋움"/>
            <family val="3"/>
            <charset val="129"/>
          </rPr>
          <t>원
입자경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측정</t>
        </r>
        <r>
          <rPr>
            <b/>
            <sz val="9"/>
            <color indexed="81"/>
            <rFont val="Tahoma"/>
            <family val="2"/>
          </rPr>
          <t xml:space="preserve"> : 250,000</t>
        </r>
        <r>
          <rPr>
            <b/>
            <sz val="9"/>
            <color indexed="81"/>
            <rFont val="돋움"/>
            <family val="3"/>
            <charset val="129"/>
          </rPr>
          <t>원
노즐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: 137,000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= VAT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700,700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sharedStrings.xml><?xml version="1.0" encoding="utf-8"?>
<sst xmlns="http://schemas.openxmlformats.org/spreadsheetml/2006/main" count="1158" uniqueCount="497">
  <si>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</si>
  <si>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</si>
  <si>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</si>
  <si>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</si>
  <si>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</si>
  <si>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</si>
  <si>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</si>
  <si>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</si>
  <si>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IO List</t>
  </si>
  <si>
    <t>실험절차</t>
  </si>
  <si>
    <t>No</t>
  </si>
  <si>
    <t>Tag</t>
  </si>
  <si>
    <t>Model</t>
  </si>
  <si>
    <t>Maker</t>
  </si>
  <si>
    <t>설명</t>
  </si>
  <si>
    <t>결선 방식</t>
  </si>
  <si>
    <t>제어 방식</t>
  </si>
  <si>
    <t>사용할 변수</t>
  </si>
  <si>
    <t>Note</t>
  </si>
  <si>
    <t>AT101</t>
  </si>
  <si>
    <t>챔버 전단 암모니아 센서</t>
  </si>
  <si>
    <t>AT102</t>
  </si>
  <si>
    <t>참버 중하단 암모니아 센서</t>
  </si>
  <si>
    <t>AT103</t>
  </si>
  <si>
    <t>챔버 중상단 암모니아 센서</t>
  </si>
  <si>
    <t>AT104</t>
  </si>
  <si>
    <t>챔버 후단 암모니아 센서</t>
  </si>
  <si>
    <t>TT101</t>
  </si>
  <si>
    <t>외기온도</t>
  </si>
  <si>
    <t>TT102</t>
  </si>
  <si>
    <t>배출 공기 온도</t>
  </si>
  <si>
    <t>TT202</t>
  </si>
  <si>
    <t>암모니아 공급 온도</t>
  </si>
  <si>
    <t>TT301</t>
  </si>
  <si>
    <t>Water Supply 온도</t>
  </si>
  <si>
    <t>PT302</t>
  </si>
  <si>
    <t>Water Supply 압력</t>
  </si>
  <si>
    <t>FT303</t>
  </si>
  <si>
    <t>Water Supply 대유량</t>
  </si>
  <si>
    <t>2 Wire</t>
  </si>
  <si>
    <t>Analog Input</t>
  </si>
  <si>
    <t>Flow</t>
  </si>
  <si>
    <t>고속</t>
  </si>
  <si>
    <t>Integration Value</t>
  </si>
  <si>
    <t>FT304</t>
  </si>
  <si>
    <t>Water Supply 소유량</t>
  </si>
  <si>
    <t xml:space="preserve">고속 </t>
  </si>
  <si>
    <t>VF101</t>
  </si>
  <si>
    <t>챔버 내부 풍속계</t>
  </si>
  <si>
    <t>FC201</t>
  </si>
  <si>
    <t>암모니아 공급 MFC</t>
  </si>
  <si>
    <t>RS-485</t>
  </si>
  <si>
    <t>Modbus RS-485</t>
  </si>
  <si>
    <t>Opening Value</t>
  </si>
  <si>
    <t>MFC는 수시로 통신을 받아와야 함.
 Ch 2번에 독립적으로 배선할것</t>
  </si>
  <si>
    <t>Current Opening Value</t>
  </si>
  <si>
    <t>SV301</t>
  </si>
  <si>
    <t>Sol Valve</t>
  </si>
  <si>
    <t>Digital Output</t>
  </si>
  <si>
    <t>SV302</t>
  </si>
  <si>
    <t>PP401</t>
  </si>
  <si>
    <t>재수펌프</t>
  </si>
  <si>
    <t>LS401</t>
  </si>
  <si>
    <t>재수펌프 Sub-Tank Limit Switch
HH-LL(2Point)</t>
  </si>
  <si>
    <t>Digital Input</t>
  </si>
  <si>
    <t>HH Signal</t>
  </si>
  <si>
    <t>HH sig는 PP401에 기동 명령 
LL sig는 PP401에 정지 명령</t>
  </si>
  <si>
    <t>LL Signal</t>
  </si>
  <si>
    <t>NO</t>
  </si>
  <si>
    <t>Function</t>
    <phoneticPr fontId="1" type="noConversion"/>
  </si>
  <si>
    <t>PointType</t>
    <phoneticPr fontId="1" type="noConversion"/>
  </si>
  <si>
    <t>Type</t>
  </si>
  <si>
    <t>Measurement</t>
  </si>
  <si>
    <t>InstrumentType</t>
    <phoneticPr fontId="1" type="noConversion"/>
  </si>
  <si>
    <t>Group</t>
  </si>
  <si>
    <t>System</t>
  </si>
  <si>
    <t>DataType</t>
  </si>
  <si>
    <t>RangeMin</t>
    <phoneticPr fontId="1" type="noConversion"/>
  </si>
  <si>
    <t>RangeMax</t>
    <phoneticPr fontId="1" type="noConversion"/>
  </si>
  <si>
    <t>PLCMin</t>
    <phoneticPr fontId="1" type="noConversion"/>
  </si>
  <si>
    <t>PLCMax</t>
    <phoneticPr fontId="1" type="noConversion"/>
  </si>
  <si>
    <t>Address</t>
  </si>
  <si>
    <t>Useable</t>
  </si>
  <si>
    <t>Description</t>
  </si>
  <si>
    <t>Monitoring</t>
    <phoneticPr fontId="1" type="noConversion"/>
  </si>
  <si>
    <t>AI</t>
  </si>
  <si>
    <t>Value</t>
    <phoneticPr fontId="1" type="noConversion"/>
  </si>
  <si>
    <t>Ammonia</t>
  </si>
  <si>
    <t>Analog_A</t>
  </si>
  <si>
    <t>Int</t>
  </si>
  <si>
    <t>챔버 중하단 암모니아 센서</t>
  </si>
  <si>
    <t>챔버 중산단 암모니아 센서</t>
  </si>
  <si>
    <t>Temperature</t>
  </si>
  <si>
    <t>외기 온도</t>
  </si>
  <si>
    <t>Pressure</t>
  </si>
  <si>
    <t>Analog_B</t>
  </si>
  <si>
    <t>Velocity</t>
  </si>
  <si>
    <t>FC201_Pos</t>
  </si>
  <si>
    <t>Control</t>
    <phoneticPr fontId="1" type="noConversion"/>
  </si>
  <si>
    <t>Value</t>
  </si>
  <si>
    <t>Analog_MFC</t>
  </si>
  <si>
    <t>FC201_Flow</t>
  </si>
  <si>
    <t>Inte</t>
    <phoneticPr fontId="1" type="noConversion"/>
  </si>
  <si>
    <t>FC201_Inte</t>
  </si>
  <si>
    <t>Monitoring</t>
  </si>
  <si>
    <t>Experiment_Process_A</t>
  </si>
  <si>
    <t>Experiment</t>
  </si>
  <si>
    <t>Process_A</t>
    <phoneticPr fontId="1" type="noConversion"/>
  </si>
  <si>
    <t>None</t>
  </si>
  <si>
    <t>Type_A</t>
  </si>
  <si>
    <t>실험 A 진행률</t>
  </si>
  <si>
    <t>Experiment_Process_B</t>
  </si>
  <si>
    <t>Process_B</t>
    <phoneticPr fontId="1" type="noConversion"/>
  </si>
  <si>
    <t>Type_B</t>
  </si>
  <si>
    <t>실험 B 진행률</t>
  </si>
  <si>
    <t>Experiment_Process_C</t>
  </si>
  <si>
    <t>Process_C</t>
    <phoneticPr fontId="1" type="noConversion"/>
  </si>
  <si>
    <t>Type_C</t>
  </si>
  <si>
    <t>실험 C 진행률</t>
  </si>
  <si>
    <t>Experiment_Process_End</t>
  </si>
  <si>
    <t>Process_End</t>
  </si>
  <si>
    <t>Type_End</t>
  </si>
  <si>
    <t>실험 재정비 진행률</t>
  </si>
  <si>
    <t>FT304_Pulse</t>
  </si>
  <si>
    <t>FAN101</t>
  </si>
  <si>
    <t>AO</t>
  </si>
  <si>
    <t>RPM</t>
  </si>
  <si>
    <t>Analog_Inverter</t>
  </si>
  <si>
    <t>챔버 공기 순환 FAN RPM Set</t>
  </si>
  <si>
    <t>PP301</t>
  </si>
  <si>
    <t>LP PUMP</t>
  </si>
  <si>
    <t>LP Pump RPM</t>
  </si>
  <si>
    <t>PP302</t>
  </si>
  <si>
    <t>HP PUMP</t>
  </si>
  <si>
    <t>HP Pump RPM</t>
  </si>
  <si>
    <t>FAN101_Set</t>
  </si>
  <si>
    <t>Setting</t>
    <phoneticPr fontId="1" type="noConversion"/>
  </si>
  <si>
    <t>챔버 공기 순환 FAN RPM Read</t>
  </si>
  <si>
    <t>통신으로 Read</t>
  </si>
  <si>
    <t>Ex_Value_1</t>
    <phoneticPr fontId="1" type="noConversion"/>
  </si>
  <si>
    <t>AO</t>
    <phoneticPr fontId="1" type="noConversion"/>
  </si>
  <si>
    <t>Value_1</t>
    <phoneticPr fontId="1" type="noConversion"/>
  </si>
  <si>
    <t>실험 변수_1</t>
  </si>
  <si>
    <t>모든 실험에 공통으로 사용되는 변수</t>
    <phoneticPr fontId="1" type="noConversion"/>
  </si>
  <si>
    <t>Ex_Value_2</t>
    <phoneticPr fontId="1" type="noConversion"/>
  </si>
  <si>
    <t>Value_2</t>
    <phoneticPr fontId="1" type="noConversion"/>
  </si>
  <si>
    <t>실험 변수_2</t>
  </si>
  <si>
    <t>Ex_Value_3</t>
  </si>
  <si>
    <t>Value_3</t>
    <phoneticPr fontId="1" type="noConversion"/>
  </si>
  <si>
    <t>실험 변수_3</t>
  </si>
  <si>
    <t>FC201_SetPos</t>
  </si>
  <si>
    <t>암모니아 공급 MFC Open Value
Modbus RTU 통신 사용</t>
  </si>
  <si>
    <t>Ex_Time_1</t>
    <phoneticPr fontId="1" type="noConversion"/>
  </si>
  <si>
    <t>Time_1</t>
    <phoneticPr fontId="1" type="noConversion"/>
  </si>
  <si>
    <t>실험 변수_시간 1</t>
  </si>
  <si>
    <t>Ex_Time_2</t>
  </si>
  <si>
    <t>Time_2</t>
  </si>
  <si>
    <t>실험 변수_시간 2</t>
  </si>
  <si>
    <t>Ex_Time_3</t>
  </si>
  <si>
    <t>Time_3</t>
  </si>
  <si>
    <t>실험 변수_시간 3</t>
  </si>
  <si>
    <t>LS401_High</t>
  </si>
  <si>
    <t>DI</t>
  </si>
  <si>
    <t>High</t>
  </si>
  <si>
    <t>Digital_HL</t>
  </si>
  <si>
    <t>Bool</t>
  </si>
  <si>
    <t>LS401_Low</t>
  </si>
  <si>
    <t>Low</t>
  </si>
  <si>
    <t>SV301_Status</t>
  </si>
  <si>
    <t>Status</t>
  </si>
  <si>
    <t>Digital_A</t>
  </si>
  <si>
    <t>SV101 밸브 상태</t>
    <phoneticPr fontId="1" type="noConversion"/>
  </si>
  <si>
    <t>SV302_Status</t>
  </si>
  <si>
    <t>SV102 밸브 상태</t>
    <phoneticPr fontId="1" type="noConversion"/>
  </si>
  <si>
    <t>PP401_Status</t>
  </si>
  <si>
    <t>Control</t>
  </si>
  <si>
    <t>Dreain Pump 상태</t>
  </si>
  <si>
    <t>Ex_Start</t>
  </si>
  <si>
    <t>DO</t>
  </si>
  <si>
    <t>Bool</t>
    <phoneticPr fontId="1" type="noConversion"/>
  </si>
  <si>
    <t>실험 시작 Triger</t>
  </si>
  <si>
    <t>DO</t>
    <phoneticPr fontId="1" type="noConversion"/>
  </si>
  <si>
    <t>실험 재정비 절차 시작</t>
  </si>
  <si>
    <t>Set</t>
  </si>
  <si>
    <t>SV101 밸브</t>
    <phoneticPr fontId="1" type="noConversion"/>
  </si>
  <si>
    <t>SV102 밸브</t>
    <phoneticPr fontId="1" type="noConversion"/>
  </si>
  <si>
    <t>Ex_ESD</t>
  </si>
  <si>
    <t>실험 긴급 종료 버튼</t>
  </si>
  <si>
    <t>Experiment_Type_A</t>
  </si>
  <si>
    <t>Type_A</t>
    <phoneticPr fontId="1" type="noConversion"/>
  </si>
  <si>
    <t>실험 Type A 실행</t>
    <phoneticPr fontId="1" type="noConversion"/>
  </si>
  <si>
    <t>Experiment_Type_B</t>
    <phoneticPr fontId="1" type="noConversion"/>
  </si>
  <si>
    <t>Type_B</t>
    <phoneticPr fontId="1" type="noConversion"/>
  </si>
  <si>
    <t>실험 Type B 실행</t>
    <phoneticPr fontId="1" type="noConversion"/>
  </si>
  <si>
    <t>Experiment_Type_C</t>
    <phoneticPr fontId="1" type="noConversion"/>
  </si>
  <si>
    <t>Type_C</t>
    <phoneticPr fontId="1" type="noConversion"/>
  </si>
  <si>
    <t>실험 Type C 실행</t>
    <phoneticPr fontId="1" type="noConversion"/>
  </si>
  <si>
    <t>Experiment_Type_End</t>
  </si>
  <si>
    <t>실험 Type End 실행</t>
  </si>
  <si>
    <t>Ex_Sol_1</t>
    <phoneticPr fontId="1" type="noConversion"/>
  </si>
  <si>
    <t>Experiment_Sol_1</t>
    <phoneticPr fontId="1" type="noConversion"/>
  </si>
  <si>
    <t>실험 변수_ Sol 1 Use</t>
    <phoneticPr fontId="1" type="noConversion"/>
  </si>
  <si>
    <t>Type A, B에서 고정</t>
    <phoneticPr fontId="1" type="noConversion"/>
  </si>
  <si>
    <t>Ex_Sol_2</t>
  </si>
  <si>
    <t>Experiment_Sol_2</t>
  </si>
  <si>
    <t>실험 변수_ Sol 2 Use</t>
  </si>
  <si>
    <t>Timer</t>
  </si>
  <si>
    <t>No</t>
    <phoneticPr fontId="1" type="noConversion"/>
  </si>
  <si>
    <t>Name</t>
  </si>
  <si>
    <t>Action</t>
  </si>
  <si>
    <t>Process</t>
  </si>
  <si>
    <t>Fan 가동</t>
  </si>
  <si>
    <t>실험에 필요한 내부 유속을 공급하기 위해 특정 RPM만큼 Fan 가동</t>
  </si>
  <si>
    <t>Ex_Value_1</t>
  </si>
  <si>
    <t>Fan 가동 후 안정화 대기</t>
  </si>
  <si>
    <t>풍속계를 확인하여 원하는 풍속이 안정화 되는 시간을 설정</t>
  </si>
  <si>
    <t>Ex_Time_1</t>
  </si>
  <si>
    <t>암모니아 공급 시작</t>
  </si>
  <si>
    <t>실험 조건(암모니아 누출량)에 따라 MFC 개방 Value 조절</t>
  </si>
  <si>
    <t>Ex_Value_2</t>
  </si>
  <si>
    <t>암모니아 공급 후 암모니아 농도 검출</t>
  </si>
  <si>
    <t>암모니아 공급 후 챔버 까지 도달하는 시간 고려</t>
  </si>
  <si>
    <t>암모니아 검출 후 대기</t>
  </si>
  <si>
    <t>Water Curtain 작동</t>
  </si>
  <si>
    <t>SolSet</t>
  </si>
  <si>
    <t>Ex_Sol</t>
  </si>
  <si>
    <t>실험 종료 시간까지 대기</t>
  </si>
  <si>
    <t>실험 종료</t>
  </si>
  <si>
    <t>MFC 차단</t>
  </si>
  <si>
    <t>재정비를 위해서 혹시라도 누출될 상황을 대비하여 암모니아를 차단</t>
  </si>
  <si>
    <t>Fan 최대속도 설정</t>
  </si>
  <si>
    <t>암모니아 차단 후 내부 챔버 환기를 위하여 Fan 최대속도 가동</t>
  </si>
  <si>
    <t>챔버 내부를 충분히 환기하기 위해 대기</t>
  </si>
  <si>
    <t>챔버 내부 세척용 Water Curtain 가동</t>
  </si>
  <si>
    <t>챔버 내부에 오염된 부분을 제거하기 위해  Water Curtain On</t>
  </si>
  <si>
    <t>세정중 대기</t>
  </si>
  <si>
    <t>충분히 세척을 하기 위해 대기</t>
  </si>
  <si>
    <t>Water Curtain 차단</t>
  </si>
  <si>
    <t>충분한 세척 후  Water Curtain 차단</t>
  </si>
  <si>
    <t>챔버 내부 건조</t>
  </si>
  <si>
    <t>내부 건조를 위해 Fan을 들고 대기</t>
  </si>
  <si>
    <t>재정비 절차 진행</t>
  </si>
  <si>
    <t>Fan 긴급 정지</t>
  </si>
  <si>
    <t>Type_ESD</t>
  </si>
  <si>
    <t>MFC 긴급 차단</t>
  </si>
  <si>
    <t>Water Curtain 긴급 차단</t>
  </si>
  <si>
    <t>부품</t>
  </si>
  <si>
    <t>규격</t>
  </si>
  <si>
    <t>모델</t>
  </si>
  <si>
    <t>갯수</t>
  </si>
  <si>
    <t>가격</t>
  </si>
  <si>
    <t>URL</t>
  </si>
  <si>
    <t>커프스</t>
  </si>
  <si>
    <t>PVC</t>
  </si>
  <si>
    <t>직경 300</t>
  </si>
  <si>
    <t>AD-2-M-C-R-300</t>
  </si>
  <si>
    <t>4ea</t>
  </si>
  <si>
    <t>https://kr.misumi-ec.com/vona2/detail/221005339768/?rid=c22_ctg4_6_221005339768&amp;list=RecoCustomersPurchased</t>
  </si>
  <si>
    <t>300mm 후렉시블 호스 연결용</t>
  </si>
  <si>
    <t>`</t>
  </si>
  <si>
    <t>Sealing Strip(트렁크 고무)</t>
  </si>
  <si>
    <t>EPDM</t>
  </si>
  <si>
    <t>EPDM-C</t>
  </si>
  <si>
    <t>길이 8m</t>
  </si>
  <si>
    <t>https://kr.misumi-ec.com/vona2/detail/222000170206/</t>
  </si>
  <si>
    <t>Chamber Window의 이음 부 연결용</t>
  </si>
  <si>
    <t>Flexible Hose</t>
  </si>
  <si>
    <t>10m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</si>
  <si>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</si>
  <si>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후렉시블 호스</t>
  </si>
  <si>
    <t>Pipe</t>
  </si>
  <si>
    <t>PVC파이프</t>
  </si>
  <si>
    <t>내경이 298mm Pipe를 사용해야함</t>
  </si>
  <si>
    <t>Pipe 정소켓</t>
  </si>
  <si>
    <t>5ea</t>
  </si>
  <si>
    <t>파이프간 연결용 소켓</t>
  </si>
  <si>
    <t>PVC 정소켓에 대한 정보를 찾을 수 없음
자재 공급 시 해당 업체에 문의 해볼것.</t>
  </si>
  <si>
    <t>Pipe 엘보</t>
  </si>
  <si>
    <t>1ea</t>
  </si>
  <si>
    <t>Chamber 전단부 공기 흡입 방향용</t>
  </si>
  <si>
    <t>Damper</t>
  </si>
  <si>
    <t>https://www.coupang.com/vp/products/8529873745</t>
  </si>
  <si>
    <t>Chamber 후단 공기 배출 조절용</t>
  </si>
  <si>
    <t>treated Water Sub-Tank</t>
  </si>
  <si>
    <t>120L</t>
  </si>
  <si>
    <t>https://www.parantong.com/shop/item.php?it_id=1653895021</t>
  </si>
  <si>
    <t>Treated Water Drain Pump Level 조절용</t>
  </si>
  <si>
    <t>Treated Water Tank</t>
  </si>
  <si>
    <t>Treated Water Main Tank</t>
  </si>
  <si>
    <t>실험 규모에 따라서 결정
(Water Supply System의 Tank와 비슷한 크기)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</si>
  <si>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</si>
  <si>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</si>
  <si>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</si>
  <si>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</si>
  <si>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</si>
  <si>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Sub Tank의 Level 확인용</t>
  </si>
  <si>
    <t>High와 Low를 확인할 수 있으면 어떤 타입이든 상관없음</t>
  </si>
  <si>
    <t>Manual Valve</t>
  </si>
  <si>
    <t>Ball Valve</t>
  </si>
  <si>
    <t>25A</t>
  </si>
  <si>
    <t>1PC MK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</si>
  <si>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</si>
  <si>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Water Supply System Pump 압력 제어용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</si>
  <si>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</si>
  <si>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</si>
  <si>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</si>
  <si>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</si>
  <si>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</si>
  <si>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</si>
  <si>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Inverter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</si>
  <si>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</si>
  <si>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</si>
  <si>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</si>
  <si>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</si>
  <si>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&lt; FAN 변경 고려 중이기 때문에, 기존 리스트도 일단 나둬주세요..&gt;</t>
  </si>
  <si>
    <t>PLC 고속카운터</t>
  </si>
  <si>
    <t>2ch</t>
  </si>
  <si>
    <t>XGF-HO2A</t>
  </si>
  <si>
    <t>https://2sk.co.kr/shop_view/?idx=765</t>
  </si>
  <si>
    <t>유량계 적산 데이터 수집용</t>
  </si>
  <si>
    <t>40핀 케이블 or 단자대 필요</t>
  </si>
  <si>
    <t>대분류</t>
  </si>
  <si>
    <t>세부구분</t>
  </si>
  <si>
    <t xml:space="preserve"> 예상가액 </t>
  </si>
  <si>
    <t>총액 (보유 등 제외)</t>
  </si>
  <si>
    <t>풍동설비구성</t>
  </si>
  <si>
    <t>실험 몸체</t>
  </si>
  <si>
    <t>몸체 아크릴패널</t>
  </si>
  <si>
    <t>풍동 배관 (PVC 또는 함석 후 코팅)</t>
  </si>
  <si>
    <t>후드 가공</t>
  </si>
  <si>
    <t>댐퍼</t>
  </si>
  <si>
    <t>정류격자(허니컴)</t>
  </si>
  <si>
    <t>Wet Scrubber</t>
  </si>
  <si>
    <t xml:space="preserve"> - </t>
  </si>
  <si>
    <t>Fan 및 제어기기</t>
  </si>
  <si>
    <t>온도 센서(in, out)</t>
  </si>
  <si>
    <t>세정수공급/폐수 설비 구성</t>
  </si>
  <si>
    <t>세정수 물탱크 (600L)</t>
  </si>
  <si>
    <t>폐수 물탱크 (600L)</t>
  </si>
  <si>
    <t>배관</t>
  </si>
  <si>
    <t>압력계1 (펌프)</t>
  </si>
  <si>
    <t>압력계2 (배관,기록)</t>
  </si>
  <si>
    <t>인버터</t>
  </si>
  <si>
    <t>펌프</t>
  </si>
  <si>
    <t>펌프 지그</t>
  </si>
  <si>
    <t>가압탱크</t>
  </si>
  <si>
    <t>　</t>
  </si>
  <si>
    <t>가압탱크 압력조절기 (자전거용 가능)</t>
  </si>
  <si>
    <t>유량계</t>
  </si>
  <si>
    <t>온도계</t>
  </si>
  <si>
    <t>솔레노이드밸브 (세정수)</t>
  </si>
  <si>
    <t>솔레노이드밸브 (폐수)</t>
  </si>
  <si>
    <t>수위센서</t>
  </si>
  <si>
    <t>SUS 주름관</t>
  </si>
  <si>
    <t>노즐</t>
  </si>
  <si>
    <t>노즐 결합 배관 (가공)</t>
  </si>
  <si>
    <t>암모니아 가스공급 설비구성</t>
  </si>
  <si>
    <t>암모니아 가스 봄베</t>
  </si>
  <si>
    <t>질소가스 봄베</t>
  </si>
  <si>
    <t>암모니아 레귤레이터</t>
  </si>
  <si>
    <t>질소가스 레귤레이터</t>
  </si>
  <si>
    <t>MFC (대유량)</t>
  </si>
  <si>
    <t>1/4" 배관</t>
  </si>
  <si>
    <t>암모니아 액체공급 설비구성</t>
  </si>
  <si>
    <t>암모니아 실험장치 구성</t>
  </si>
  <si>
    <t>암모니아 측정 센서 (4개 기준)</t>
  </si>
  <si>
    <t>&gt; PID 센서 (보정장치X 단순구매) 1ea</t>
  </si>
  <si>
    <t>&gt; 전기화학식 암모니아센서(1000 ppm) 4ea</t>
  </si>
  <si>
    <t>열선 풍속계</t>
  </si>
  <si>
    <t>http://www.dhinstruments.co.kr/1488537133/?idx=687</t>
  </si>
  <si>
    <t>https://smartstore.naver.com/jaysolution/products/8346613120</t>
  </si>
  <si>
    <t>제어 계측설비</t>
  </si>
  <si>
    <t>https://tester8245.com/product/detail.html?product_no=5420</t>
  </si>
  <si>
    <t>모니터링 설비</t>
  </si>
  <si>
    <t>폐수 처리</t>
  </si>
  <si>
    <t>부지 사용료</t>
  </si>
  <si>
    <t>인건비</t>
  </si>
  <si>
    <t>폐수처리, 부지사용, 인건비 제외 (재료총 예상)</t>
  </si>
  <si>
    <t xml:space="preserve"> 합계금액 </t>
  </si>
  <si>
    <t>폐수처리, 부지사용, 인건비 총괄</t>
  </si>
  <si>
    <t>예상가액</t>
  </si>
  <si>
    <t>견적가액(VAT 포함)</t>
  </si>
  <si>
    <t>금속 실험 몸체</t>
  </si>
  <si>
    <t>-</t>
  </si>
  <si>
    <t xml:space="preserve"> Gas test indicator및 sensor</t>
    <phoneticPr fontId="1" type="noConversion"/>
  </si>
  <si>
    <t>-</t>
    <phoneticPr fontId="1" type="noConversion"/>
  </si>
  <si>
    <t>펌프랑 배관 부자재</t>
    <phoneticPr fontId="1" type="noConversion"/>
  </si>
  <si>
    <t>솔레노이드 밸브 및 제어 기자재 (솔벨브 + PLC)</t>
    <phoneticPr fontId="1" type="noConversion"/>
  </si>
  <si>
    <t>현장구매</t>
  </si>
  <si>
    <t>차후_견적문의 필요</t>
  </si>
  <si>
    <t>수위센서</t>
    <phoneticPr fontId="1" type="noConversion"/>
  </si>
  <si>
    <t>일부 산출 중</t>
  </si>
  <si>
    <t>추가문의 필요</t>
    <phoneticPr fontId="1" type="noConversion"/>
  </si>
  <si>
    <t>&gt; PID 센서 (보정장치X 단순구매) 1ea</t>
    <phoneticPr fontId="1" type="noConversion"/>
  </si>
  <si>
    <t>Fan 제어기기</t>
  </si>
  <si>
    <t>재산출</t>
  </si>
  <si>
    <t xml:space="preserve">기타 </t>
    <phoneticPr fontId="1" type="noConversion"/>
  </si>
  <si>
    <t>갓파천 (~20m)</t>
    <phoneticPr fontId="1" type="noConversion"/>
  </si>
  <si>
    <t>폐수_솔레노이드밸브</t>
  </si>
  <si>
    <t>무압_SUS_상시닫힘</t>
  </si>
  <si>
    <t>24VDC,25A</t>
  </si>
  <si>
    <t>HKW 2510S(1")</t>
  </si>
  <si>
    <t>1EA</t>
  </si>
  <si>
    <t>https://valvemall.co.kr/product/hkw-2510s1-%EB%AC%BC%EC%9A%A9-sus-%EC%86%94%EB%A0%88%EB%85%B8%EC%9D%B4%EB%93%9C-%EB%B0%B8%EB%B8%8C/199/#none</t>
  </si>
  <si>
    <t>챔버 배수 제어</t>
  </si>
  <si>
    <t>두 솔레노이드 카드 결제</t>
  </si>
  <si>
    <t>가압_솔레노이드밸브</t>
  </si>
  <si>
    <t>20K_황동_상시닫힘</t>
    <phoneticPr fontId="1" type="noConversion"/>
  </si>
  <si>
    <t>24VDC,15A</t>
    <phoneticPr fontId="1" type="noConversion"/>
  </si>
  <si>
    <t>HPW 154-20(1/2")</t>
    <phoneticPr fontId="1" type="noConversion"/>
  </si>
  <si>
    <t>2EA</t>
    <phoneticPr fontId="1" type="noConversion"/>
  </si>
  <si>
    <t>https://valvemall.co.kr/product/hpw-154-2012-%EA%B3%A0%EC%95%95%EC%9A%A9-%EC%86%94%EB%A0%88%EB%85%B8%EC%9D%B4%EB%93%9C-%EB%B0%B8%EB%B8%8C/156/category/109/display/1/</t>
    <phoneticPr fontId="1" type="noConversion"/>
  </si>
  <si>
    <t>노즐 전단 주입 제어(단별 각 1개)</t>
  </si>
  <si>
    <t>추가산출 필요</t>
  </si>
  <si>
    <t>대분류</t>
    <phoneticPr fontId="1" type="noConversion"/>
  </si>
  <si>
    <t>몸체 구성</t>
    <phoneticPr fontId="1" type="noConversion"/>
  </si>
  <si>
    <t>WaterProof Casing</t>
    <phoneticPr fontId="1" type="noConversion"/>
  </si>
  <si>
    <t>camera Mount Beam</t>
    <phoneticPr fontId="1" type="noConversion"/>
  </si>
  <si>
    <t>AL-profile 3030</t>
    <phoneticPr fontId="1" type="noConversion"/>
  </si>
  <si>
    <t>Optical Mount</t>
    <phoneticPr fontId="1" type="noConversion"/>
  </si>
  <si>
    <t>광원구성</t>
    <phoneticPr fontId="1" type="noConversion"/>
  </si>
  <si>
    <t>ILS-HWS1600W-D46 SET</t>
    <phoneticPr fontId="1" type="noConversion"/>
  </si>
  <si>
    <t>Controller 포함</t>
    <phoneticPr fontId="1" type="noConversion"/>
  </si>
  <si>
    <t>1EA</t>
    <phoneticPr fontId="1" type="noConversion"/>
  </si>
  <si>
    <t>ICORE 견적서</t>
    <phoneticPr fontId="1" type="noConversion"/>
  </si>
  <si>
    <t>FL-A1520 LENS</t>
    <phoneticPr fontId="1" type="noConversion"/>
  </si>
  <si>
    <t>IPULSE USB-485</t>
    <phoneticPr fontId="1" type="noConversion"/>
  </si>
  <si>
    <t>LRS-150-24 PKG</t>
    <phoneticPr fontId="1" type="noConversion"/>
  </si>
  <si>
    <t>SMPS 등</t>
    <phoneticPr fontId="1" type="noConversion"/>
  </si>
  <si>
    <t>광학자재</t>
    <phoneticPr fontId="1" type="noConversion"/>
  </si>
  <si>
    <t>Telecentric Lens</t>
    <phoneticPr fontId="1" type="noConversion"/>
  </si>
  <si>
    <t>0.5X, WD 110mm, 35pi, DOF 1.674mm</t>
    <phoneticPr fontId="1" type="noConversion"/>
  </si>
  <si>
    <t>HT11051</t>
    <phoneticPr fontId="1" type="noConversion"/>
  </si>
  <si>
    <t>https://ko.aliexpress.com/item/1005004290516675.html?spm=a2g0o.detail.pcDetailTopMoreOtherSeller.4.2c04T2VeT2VecH&amp;gps-id=pcDetailTopMoreOtherSeller&amp;scm=1007.40050.354490.0&amp;scm_id=1007.40050.354490.0&amp;scm-url=1007.40050.354490.0&amp;pvid=17520793-f8cd-4739-946c-43f4c68ebe45&amp;_t=gps-id%3ApcDetailTopMoreOtherSeller%2Cscm-url%3A1007.40050.354490.0%2Cpvid%3A17520793-f8cd-4739-946c-43f4c68ebe45%2Ctpp_buckets%3A668%232846%238113%231998&amp;pdp_ext_f=%7B%22order%22%3A%2227%22%2C%22eval%22%3A%221%22%2C%22sceneId%22%3A%2230050%22%2C%22fromPage%22%3A%22recommend%22%7D&amp;pdp_npi=6%40dis%21KRW%21270358%21209284%21%21%21173.57%21134.36%21%40212e509017816658465664046ee3ab%2112000028647479669%21rec%21KR%21%21ABXZ%211%210%21n_tag%3A-29910%3Bd%3Aeb066faf%3Bm03_new_user%3A-29895%3BpisId%3A5000000208076582&amp;utparam-url=scene%3ApcDetailTopMoreOtherSeller%7Cquery_from%3A%7Cx_object_id%3A1005004290516675%7C_p_origin_prod%3A</t>
    <phoneticPr fontId="1" type="noConversion"/>
  </si>
  <si>
    <t>알리, 해외구매, 임시</t>
    <phoneticPr fontId="1" type="noConversion"/>
  </si>
  <si>
    <t>BK7 FLAT window</t>
    <phoneticPr fontId="1" type="noConversion"/>
  </si>
  <si>
    <t xml:space="preserve">D40mm , T3mm </t>
    <phoneticPr fontId="1" type="noConversion"/>
  </si>
  <si>
    <t>https://ko.aliexpress.com/item/1005008666457318.html?spm=a2g0o.productlist.main.7.25a7lbvMlbvMhc&amp;algo_pvid=ce2bff43-626d-4a76-94f3-9b2ad1be43da&amp;algo_exp_id=ce2bff43-626d-4a76-94f3-9b2ad1be43da-6&amp;pdp_ext_f=%7B%22order%22%3A%2246%22%2C%22eval%22%3A%221%22%2C%22fromPage%22%3A%22search%22%7D&amp;pdp_npi=6%40dis%21KRW%216340%216340%21%21%214.08%214.08%21%40213ba0c517798402456905243e6694%2112000046154592911%21sea%21KR%210%21ABX%211%210%21n_tag%3A-29910%3Bd%3Aeb066faf%3Bm03_new_user%3A-29895&amp;curPageLogUid=V7ttSVB8C4jp&amp;utparam-url=scene%3Asearch%7Cquery_from%3A%7Cx_object_id%3A1005008666457318%7C_p_origin_prod%3A</t>
  </si>
  <si>
    <t>stage Micrometer</t>
    <phoneticPr fontId="1" type="noConversion"/>
  </si>
  <si>
    <t>0.1mm 눈금자, 50mm 슬라이드 교정 스케일</t>
    <phoneticPr fontId="1" type="noConversion"/>
  </si>
  <si>
    <t>https://ko.aliexpress.com/item/1005004971621041.html?spm=a2g0o.tesla.0.0.5c01DaeGDaeGQZ&amp;pdp_npi=6%40dis%21KRW%21%E2%82%A932%2C290%21%E2%82%A922%2C526%21%21%21%21%21%402141115b17827103186172869ecbae%2112000031199589617%21btfpre%21%21%21%211%210%21&amp;pvid=aa0ff9cb-a801-42ce-9e02-e92d4b90b0e3&amp;afTraceInfo=1005004971621041__pc__c_ppc_item_bridge_pc_same_wf__x9WWTWr__1782710318961&amp;gatewayAdapt=glo2kor</t>
  </si>
  <si>
    <t>제어기자재</t>
    <phoneticPr fontId="1" type="noConversion"/>
  </si>
  <si>
    <t>함수발생기</t>
    <phoneticPr fontId="1" type="noConversion"/>
  </si>
  <si>
    <t>에어 컴프레셔</t>
    <phoneticPr fontId="1" type="noConversion"/>
  </si>
  <si>
    <t>Ex_Reset</t>
    <phoneticPr fontId="1" type="noConversion"/>
  </si>
  <si>
    <t>Ex_Stop</t>
    <phoneticPr fontId="1" type="noConversion"/>
  </si>
  <si>
    <t>TestBad</t>
  </si>
  <si>
    <t>AmmoniaSupply</t>
  </si>
  <si>
    <t>WaterSupply</t>
  </si>
  <si>
    <t>WaterSupply 온도</t>
  </si>
  <si>
    <t>WaterSupply 압력</t>
  </si>
  <si>
    <t>WaterSupply 유량 1</t>
  </si>
  <si>
    <t>WaterSupply 유량 2</t>
  </si>
  <si>
    <t>WaterSupply 유량 1 고속 펄스 카운팅</t>
  </si>
  <si>
    <t>WaterSupply 유량 2 고속 펄스 카운팅</t>
  </si>
  <si>
    <t>TreatedWater</t>
  </si>
  <si>
    <t>TreatedWater 수위 센서 High</t>
  </si>
  <si>
    <t>TreatedWater 수위 센서 Low</t>
  </si>
  <si>
    <t>직입기동 TreatedWater Drain Pump</t>
  </si>
  <si>
    <t>Fan101_Fx</t>
    <phoneticPr fontId="1" type="noConversion"/>
  </si>
  <si>
    <t>Control</t>
    <phoneticPr fontId="1" type="noConversion"/>
  </si>
  <si>
    <t>DO</t>
    <phoneticPr fontId="1" type="noConversion"/>
  </si>
  <si>
    <t>FAN101</t>
    <phoneticPr fontId="1" type="noConversion"/>
  </si>
  <si>
    <t>TestBad</t>
    <phoneticPr fontId="1" type="noConversion"/>
  </si>
  <si>
    <t>Bool</t>
    <phoneticPr fontId="1" type="noConversion"/>
  </si>
  <si>
    <t>Inverter 실행</t>
    <phoneticPr fontId="1" type="noConversion"/>
  </si>
  <si>
    <t>SV401</t>
    <phoneticPr fontId="1" type="noConversion"/>
  </si>
  <si>
    <t>TreatedWater</t>
    <phoneticPr fontId="1" type="noConversion"/>
  </si>
  <si>
    <t>SV401 밸브</t>
    <phoneticPr fontId="1" type="noConversion"/>
  </si>
  <si>
    <t>SV401_Status</t>
    <phoneticPr fontId="1" type="noConversion"/>
  </si>
  <si>
    <t>SV401 밸브 상태</t>
    <phoneticPr fontId="1" type="noConversion"/>
  </si>
  <si>
    <t>FT303_Re</t>
    <phoneticPr fontId="1" type="noConversion"/>
  </si>
  <si>
    <t>FT304_Re</t>
  </si>
  <si>
    <t>FC201_Inte_Re</t>
    <phoneticPr fontId="1" type="noConversion"/>
  </si>
  <si>
    <t>DO</t>
    <phoneticPr fontId="1" type="noConversion"/>
  </si>
  <si>
    <t>MFC적산값 리셋</t>
    <phoneticPr fontId="1" type="noConversion"/>
  </si>
  <si>
    <t>DI</t>
    <phoneticPr fontId="1" type="noConversion"/>
  </si>
  <si>
    <t>Toggle</t>
    <phoneticPr fontId="1" type="noConversion"/>
  </si>
  <si>
    <t>Opening</t>
    <phoneticPr fontId="1" type="noConversion"/>
  </si>
  <si>
    <t>Set Hz</t>
    <phoneticPr fontId="1" type="noConversion"/>
  </si>
  <si>
    <t>Set Value</t>
    <phoneticPr fontId="1" type="noConversion"/>
  </si>
  <si>
    <t>FT303_Pulse</t>
    <phoneticPr fontId="1" type="noConversion"/>
  </si>
  <si>
    <t>InteReset</t>
    <phoneticPr fontId="1" type="noConversion"/>
  </si>
  <si>
    <t>FT303_Mode</t>
    <phoneticPr fontId="1" type="noConversion"/>
  </si>
  <si>
    <t>FT304_Mode</t>
    <phoneticPr fontId="1" type="noConversion"/>
  </si>
  <si>
    <t>Mode</t>
    <phoneticPr fontId="1" type="noConversion"/>
  </si>
  <si>
    <t>Mode</t>
    <phoneticPr fontId="1" type="noConversion"/>
  </si>
  <si>
    <t>AT101</t>
    <phoneticPr fontId="1" type="noConversion"/>
  </si>
  <si>
    <t>Command</t>
  </si>
  <si>
    <t>Command</t>
    <phoneticPr fontId="1" type="noConversion"/>
  </si>
  <si>
    <t>Value</t>
    <phoneticPr fontId="1" type="noConversion"/>
  </si>
  <si>
    <t>Integration</t>
    <phoneticPr fontId="1" type="noConversion"/>
  </si>
  <si>
    <t>Float</t>
    <phoneticPr fontId="1" type="noConversion"/>
  </si>
  <si>
    <t>SV_ALL</t>
    <phoneticPr fontId="1" type="noConversion"/>
  </si>
  <si>
    <t>SV301, SV302 동시 제어</t>
    <phoneticPr fontId="1" type="noConversion"/>
  </si>
  <si>
    <t>SV301, SV303 동시 제어</t>
  </si>
  <si>
    <t>SV_ALL_Status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</si>
</sst>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2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1"/>
      <color rgb="FF75717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2" fillId="4" borderId="30" applyNumberFormat="0" applyAlignment="0" applyProtection="0">
      <alignment vertical="center"/>
    </xf>
  </cellStyleXfs>
  <cellXfs count="1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2" applyFill="1" applyBorder="1"/>
    <xf numFmtId="0" fontId="4" fillId="0" borderId="6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3" fontId="11" fillId="3" borderId="2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2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horizontal="right" vertical="center"/>
    </xf>
    <xf numFmtId="0" fontId="0" fillId="0" borderId="1" xfId="0" applyBorder="1"/>
    <xf numFmtId="0" fontId="0" fillId="0" borderId="27" xfId="0" applyBorder="1"/>
    <xf numFmtId="0" fontId="11" fillId="3" borderId="29" xfId="0" applyFont="1" applyFill="1" applyBorder="1" applyAlignment="1">
      <alignment horizontal="center" vertical="center"/>
    </xf>
    <xf numFmtId="0" fontId="12" fillId="4" borderId="30" xfId="3" applyAlignment="1">
      <alignment vertical="center"/>
    </xf>
    <xf numFmtId="42" fontId="12" fillId="4" borderId="30" xfId="3" applyNumberFormat="1" applyAlignment="1">
      <alignment vertical="center"/>
    </xf>
    <xf numFmtId="0" fontId="12" fillId="4" borderId="30" xfId="3" applyAlignment="1">
      <alignment vertical="center" readingOrder="1"/>
    </xf>
    <xf numFmtId="0" fontId="4" fillId="0" borderId="31" xfId="0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3" fontId="4" fillId="0" borderId="37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3" fontId="4" fillId="0" borderId="41" xfId="0" applyNumberFormat="1" applyFont="1" applyBorder="1" applyAlignment="1">
      <alignment horizontal="center" vertical="center"/>
    </xf>
    <xf numFmtId="3" fontId="13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0" xfId="2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2" borderId="0" xfId="0" applyFill="1"/>
    <xf numFmtId="0" fontId="17" fillId="0" borderId="0" xfId="0" applyFont="1" applyAlignment="1">
      <alignment vertical="center"/>
    </xf>
    <xf numFmtId="42" fontId="17" fillId="0" borderId="0" xfId="0" applyNumberFormat="1" applyFont="1" applyAlignment="1">
      <alignment vertical="center"/>
    </xf>
    <xf numFmtId="0" fontId="18" fillId="0" borderId="0" xfId="2" applyFont="1" applyAlignment="1">
      <alignment vertical="center"/>
    </xf>
    <xf numFmtId="0" fontId="19" fillId="0" borderId="0" xfId="0" applyFont="1" applyAlignment="1">
      <alignment horizontal="left" vertical="center" readingOrder="1"/>
    </xf>
    <xf numFmtId="3" fontId="20" fillId="0" borderId="11" xfId="0" applyNumberFormat="1" applyFont="1" applyBorder="1" applyAlignment="1">
      <alignment horizontal="center" vertical="center"/>
    </xf>
    <xf numFmtId="3" fontId="0" fillId="0" borderId="0" xfId="0" applyNumberFormat="1"/>
    <xf numFmtId="0" fontId="0" fillId="2" borderId="42" xfId="0" applyFill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2" xfId="0" applyBorder="1" applyAlignment="1">
      <alignment vertical="center" wrapText="1"/>
    </xf>
    <xf numFmtId="0" fontId="4" fillId="0" borderId="42" xfId="0" applyFont="1" applyBorder="1"/>
    <xf numFmtId="0" fontId="0" fillId="0" borderId="42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</cellXfs>
  <cellStyles count="4">
    <cellStyle name="Hyperlink" xfId="2" xr:uid="{00000000-000B-0000-0000-000008000000}"/>
    <cellStyle name="계산" xfId="3" builtinId="22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225135</xdr:colOff>
      <xdr:row>3</xdr:row>
      <xdr:rowOff>87828</xdr:rowOff>
    </xdr:from>
    <xdr:to>
      <xdr:col>19</xdr:col>
      <xdr:colOff>138545</xdr:colOff>
      <xdr:row>24</xdr:row>
      <xdr:rowOff>18555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EDC8F-2A81-05F4-A44A-01A06B6C4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44" t="23088" r="4518" b="34499"/>
        <a:stretch>
          <a:fillRect/>
        </a:stretch>
      </xdr:blipFill>
      <xdr:spPr>
        <a:xfrm>
          <a:off x="17057171" y="700149"/>
          <a:ext cx="6716981" cy="4216977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258647</xdr:colOff>
      <xdr:row>8</xdr:row>
      <xdr:rowOff>179023</xdr:rowOff>
    </xdr:from>
    <xdr:to>
      <xdr:col>11</xdr:col>
      <xdr:colOff>450930</xdr:colOff>
      <xdr:row>11</xdr:row>
      <xdr:rowOff>191661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14:cNvPr>
            <xdr14:cNvContentPartPr/>
          </xdr14:nvContentPartPr>
          <xdr14:nvPr macro=""/>
          <xdr14:xfrm>
            <a:off x="17771040" y="1811880"/>
            <a:ext cx="872640" cy="624960"/>
          </xdr14:xfrm>
        </xdr:contentPart>
      </mc:Choice>
      <mc:Fallback xmlns="">
        <xdr:pic>
          <xdr:nvPicPr>
            <xdr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764920" y="1805760"/>
              <a:ext cx="884880" cy="63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530173</xdr:colOff>
      <xdr:row>4</xdr:row>
      <xdr:rowOff>175371</xdr:rowOff>
    </xdr:from>
    <xdr:to>
      <xdr:col>13</xdr:col>
      <xdr:colOff>517616</xdr:colOff>
      <xdr:row>8</xdr:row>
      <xdr:rowOff>16303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14:cNvPr>
            <xdr14:cNvContentPartPr/>
          </xdr14:nvContentPartPr>
          <xdr14:nvPr macro=""/>
          <xdr14:xfrm>
            <a:off x="19403280" y="991800"/>
            <a:ext cx="667800" cy="657360"/>
          </xdr14:xfrm>
        </xdr:contentPart>
      </mc:Choice>
      <mc:Fallback xmlns="">
        <xdr:pic>
          <xdr:nvPicPr>
            <xdr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397160" y="985680"/>
              <a:ext cx="680040" cy="669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29.7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0 693 24575,'3'45'0,"1"-1"0,15 65 0,-1-9 0,52 279 0,-62-347 0,21 62 0,-20-72 0,-1 2 0,-2-2 0,0 3 0,-1-1 0,2 31 0,-7 32-1365,-1-61-5461</inkml:trace>
  <inkml:trace contextRef="#ctx0" brushRef="#br0" timeOffset="1354.92">646 654 24575,'-2'5'0,"-1"1"0,1-1 0,-1 1 0,0 0 0,0-1 0,-1 0 0,1 0 0,-1 0 0,0-1 0,0 1 0,-1-1 0,0 1 0,-5 2 0,-8 10 0,11-10 0,-2 1 0,1-2 0,-1 0 0,-1 0 0,1-1 0,-12 5 0,-37 25 0,55-32 0,0 1 0,1-1 0,-1 0 0,1 1 0,-1-1 0,1 1 0,0-1 0,1 1 0,-1 0 0,0 0 0,1-1 0,0 2 0,0-1 0,0 0 0,1 0 0,-1 5 0,3 74 0,0-52 0,-2-26 0,0 0 0,0 1 0,1 0 0,-1-1 0,1 0 0,1 0 0,-1 0 0,1 0 0,0-1 0,0 2 0,0-1 0,0-1 0,1 1 0,0-1 0,4 6 0,-2-7 0,-1 0 0,1 0 0,-1 1 0,1-1 0,0 0 0,0-1 0,0 0 0,0 0 0,0-1 0,1 1 0,-1-1 0,1 0 0,-1-1 0,9 1 0,82 2 0,-68-4 0,1 2 0,0 1 0,0 1 0,-1 1 0,28 10 0,-16-3 0,-2 3 0,-1 2 0,50 28 0,-80-39 0,0 0 0,-1 1 0,0 0 0,0 1 0,0 0 0,0 0 0,-1 0 0,-1 0 0,1 1 0,-1 0 0,0 0 0,-1 0 0,1 0 0,-2 1 0,1 0 0,-1-1 0,0 1 0,0 13 0,0 3 0,-1-1 0,0 1 0,-2-1 0,-1 1 0,-8 37 0,8-53 0,0 1 0,-1 0 0,0 0 0,-1-1 0,0 0 0,0 0 0,-1 1 0,0-2 0,0 1 0,-1-1 0,-1-1 0,1 2 0,-1-2 0,0 0 0,0 0 0,-1-1 0,0 1 0,0-2 0,-2 0 0,1 0 0,1 0 0,-1-1 0,-1-1 0,1 0 0,-1 0 0,1 0 0,-19 2 0,-9-2 0,-1-1 0,1-2 0,0-1 0,1-2 0,-2-3 0,-37-9 0,15 5 0,37 7 0,0 0 0,1-2 0,1-1 0,-1 0 0,1-2 0,-40-19 0,59 26-54,0 0-1,0-1 0,0 1 1,0 0-1,0-1 1,0 1-1,0-1 0,1 1 1,-1-1-1,1 0 1,-1 0-1,1 1 0,0-1 1,-1 0-1,1 0 0,0-1 1,0 1-1,1 0 1,-1-1-1,0 1 0,1-1 1,-1 1-1,1 0 1,0-4-1,7-14-6771</inkml:trace>
  <inkml:trace contextRef="#ctx0" brushRef="#br0" timeOffset="3135.01">1559 1740 24575,'-3'0'0,"1"-1"0,0 1 0,0-1 0,0 0 0,-1 1 0,1-1 0,0 0 0,0 0 0,0-1 0,0 1 0,0 0 0,1-1 0,-1 1 0,0-1 0,1 0 0,-1 0 0,1 0 0,-2-2 0,-23-40 0,-14-49 0,-51-178 0,62 161 0,5-2 0,-13-130 0,14-232 0,23 449 0,1 0 0,1 1 0,9-42 0,-8 55 0,1-1 0,0 1 0,0 0 0,1-1 0,0 2 0,2 0 0,-1 0 0,1 0 0,13-14 0,-14 17 0,7-9 0,0 3 0,1 0 0,0-1 0,19-10 0,-30 20 0,2 2 0,-1 0 0,0-1 0,0 2 0,1-1 0,0 0 0,0 1 0,-1 0 0,1 0 0,0 0 0,-1 1 0,1 0 0,0-1 0,-1 2 0,1-1 0,0 0 0,-1 1 0,1 0 0,0 0 0,-1 1 0,9 2 0,4 7 0,1-1 0,-2 1 0,1 0 0,0 3 0,-2-1 0,-1 0 0,1 3 0,15 21 0,93 145 0,-73-100 0,34 45 0,136 220 0,-177-270 0,-2 2 0,48 137 0,-82-195 0,4 11 0,0 0 0,-2 0 0,-1 1 0,5 58 0,-13-89 0,1 0 0,-1 0 0,0 1 0,0-1 0,0 0 0,0 0 0,-1 0 0,1 0 0,0 0 0,-1 0 0,0 0 0,1 0 0,-1-1 0,0 1 0,0 0 0,0 1 0,0-1 0,-2 2 0,2-4 0,0 0 0,0 1 0,0-1 0,0 1 0,0-1 0,0 0 0,0 0 0,0 0 0,0 0 0,0 0 0,-1 0 0,1 0 0,0 0 0,0 0 0,0 0 0,0 0 0,0-1 0,0 1 0,0 0 0,0-1 0,0 1 0,0-1 0,-3-1 0,-5-5 0,0 1 0,1-1 0,-1-1 0,-13-15 0,-68-75-1365,66 67-5461</inkml:trace>
  <inkml:trace contextRef="#ctx0" brushRef="#br0" timeOffset="3518.4">1292 1003 24575,'8'-7'0,"7"-2"0,15-6 0,21-14 0,22-8 0,30-11 0,25-4 0,15-1 0,3 10 0,-10 13 0,-9 9 0,-20 11 0,-27 5-8191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34.1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39 762 24575,'0'14'0,"0"16"0,0 19 0,0 14 0,0 16 0,0 15 0,0 12 0,-6 9 0,-3 4 0,1-4 0,2-8 0,1-16 0,2-15 0,2-16 0,0-17-8191</inkml:trace>
  <inkml:trace contextRef="#ctx0" brushRef="#br0" timeOffset="888.38">457 603 24575,'1'0'0,"1"0"0,-1 1 0,1-1 0,-1 1 0,0 0 0,1-1 0,-1 1 0,0 0 0,0 0 0,1 0 0,-1 0 0,0 0 0,0 0 0,0 0 0,0 0 0,0 1 0,0 0 0,-1-1 0,1 1 0,0-1 0,-1 0 0,1 1 0,0-1 0,-1 1 0,0-1 0,1 1 0,-1-1 0,0 3 0,7 54 0,-6-48 0,1 177 0,1 5 0,-3-187 0,1 1 0,-1 0 0,1-1 0,0 1 0,0-1 0,1 0 0,-1 0 0,1 1 0,0-2 0,1 1 0,-1 0 0,1 0 0,0-1 0,0 1 0,0-1 0,1 1 0,-1-2 0,6 5 0,-3-4 0,-1 0 0,1-1 0,0-1 0,0 1 0,0-1 0,2 0 0,-2-1 0,0 1 0,1-1 0,-1-1 0,1 1 0,-1-1 0,1 0 0,7-1 0,31-7 0,-35 5 0,0 1 0,-1 1 0,1 0 0,15-2 0,-22 5 0,0-2 0,0 0 0,0 1 0,0 0 0,0 0 0,0 0 0,-1 0 0,1 0 0,0 0 0,-1 1 0,1-1 0,0 1 0,-1 0 0,0-1 0,1 1 0,-1 1 0,0 0 0,0-1 0,2 4 0,3 7 0,-1-1 0,0 2 0,-2 0 0,1 0 0,-2-1 0,0 1 0,0 1 0,-1-2 0,-1 2 0,0 0 0,-1-1 0,-1 0 0,0 1 0,-1-1 0,0 1 0,-1-2 0,0 2 0,-7 14 0,-1-12 0,0-1 0,0-1 0,-1 0 0,0-2 0,-1 1 0,-1-1 0,-24 18 0,28-23 0,0-2 0,-1-1 0,1 1 0,-1-1 0,0-1 0,0 0 0,-1-1 0,1 1 0,-1-2 0,1-1 0,-14 1 0,-8-1 0,0-1 0,-56-9 0,78 8-170,1-1-1,-1 0 0,1-1 1,0-1-1,-1 1 0,1-2 1,-10-6-1,-3-5-6655</inkml:trace>
  <inkml:trace contextRef="#ctx0" brushRef="#br0" timeOffset="1374.94">532 1000 24575,'0'-7'0,"7"-2"0,8-6 0,2-8 0,5-6 0,4-12 0,11-6 0,12-1 0,11 7 0,15 4 0,7 1 0,2 0 0,1 7 0,-9 7 0,-10 8 0,-16 6-8191</inkml:trace>
  <inkml:trace contextRef="#ctx0" brushRef="#br0" timeOffset="2291.21">950 1517 24575,'1'-17'0,"1"0"0,0 0 0,1 0 0,10-33 0,5-25 0,85-445 0,41 8 0,-131 475 0,2 2 0,29-52 0,-35 72 0,0 1 0,1 1 0,0-1 0,1 1 0,0 1 0,1 0 0,0 2 0,15-12 0,-26 21 0,1 0 0,-1 0 0,1 0 0,-1 0 0,1 1 0,-1-1 0,1 1 0,-1-1 0,1 1 0,0 0 0,-1-1 0,1 1 0,0 0 0,0 0 0,-1 0 0,1 0 0,0 1 0,-1-1 0,1 0 0,0 1 0,2 0 0,-1 1 0,0 0 0,0 0 0,0 1 0,0-1 0,0 1 0,0-1 0,-1 1 0,1-1 0,3 8 0,4 6 0,-1 0 0,0 1 0,8 24 0,-14-33 0,160 475 0,-118-338 0,-17-63 0,-4-12 0,-3 2 0,19 106 0,-39-169-91,1-2 0,-1 1 0,-1 0 0,1 0 0,-1 0 0,-1 0 0,1 0 0,-2 0 0,1 0 0,-1 0 0,1-1 0,-2 0 0,1 2 0,-5 6 0,-10 8-6735</inkml:trace>
  <inkml:trace contextRef="#ctx0" brushRef="#br0" timeOffset="3064.69">1444 1079 24575,'0'-6'0,"6"-10"0,9-2 0,15-4 0,3-6 0,0 3 0,-3-2 0,-2 4 0,1 6 0,3-1 0,-5-4 0,0 1 0,3 5 0,-6 4-8191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안 현호" id="{E0EC7930-7A5C-4DDA-B636-2976507032C7}" userId="S::harry.ahn@techever.co.kr::0d109d6c-bb5b-4db5-8d87-731acbc67b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6-15T06:49:07.96" personId="{E0EC7930-7A5C-4DDA-B636-2976507032C7}" id="{D8BFADBE-0AA5-4045-B6D6-3D16D0388079}">
    <text>Card 내부에서 어떻게 사용되는지 가르기 위한 변수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er8245.com/product/detail.html?product_no=5420" TargetMode="External"/><Relationship Id="rId2" Type="http://schemas.openxmlformats.org/officeDocument/2006/relationships/hyperlink" Target="https://smartstore.naver.com/jaysolution/products/8346613120" TargetMode="External"/><Relationship Id="rId1" Type="http://schemas.openxmlformats.org/officeDocument/2006/relationships/hyperlink" Target="http://www.dhinstruments.co.kr/1488537133/?idx=68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valvemall.co.kr/product/hpw-154-2012-%EA%B3%A0%EC%95%95%EC%9A%A9-%EC%86%94%EB%A0%88%EB%85%B8%EC%9D%B4%EB%93%9C-%EB%B0%B8%EB%B8%8C/156/category/109/display/1/" TargetMode="External"/><Relationship Id="rId2" Type="http://schemas.openxmlformats.org/officeDocument/2006/relationships/hyperlink" Target="https://valvemall.co.kr/product/hkw-2510s1-%EB%AC%BC%EC%9A%A9-sus-%EC%86%94%EB%A0%88%EB%85%B8%EC%9D%B4%EB%93%9C-%EB%B0%B8%EB%B8%8C/199/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D22" sqref="D22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8</v>
      </c>
    </row>
    <row r="16" spans="2:3">
      <c r="B1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12C-4760-4F81-B539-83F68B1815F0}">
  <dimension ref="A1:I26"/>
  <sheetViews>
    <sheetView workbookViewId="0">
      <selection activeCell="H39" sqref="H39"/>
    </sheetView>
  </sheetViews>
  <sheetFormatPr defaultRowHeight="16.5"/>
  <cols>
    <col min="5" max="5" width="30.75" bestFit="1" customWidth="1"/>
    <col min="7" max="7" width="14.75" bestFit="1" customWidth="1"/>
    <col min="8" max="8" width="22.625" bestFit="1" customWidth="1"/>
    <col min="9" max="9" width="33.25" bestFit="1" customWidth="1"/>
  </cols>
  <sheetData>
    <row r="1" spans="1:9">
      <c r="A1" s="46" t="s">
        <v>10</v>
      </c>
      <c r="B1" s="46" t="s">
        <v>11</v>
      </c>
      <c r="C1" s="46" t="s">
        <v>12</v>
      </c>
      <c r="D1" s="46" t="s">
        <v>13</v>
      </c>
      <c r="E1" s="46" t="s">
        <v>14</v>
      </c>
      <c r="F1" s="46" t="s">
        <v>15</v>
      </c>
      <c r="G1" s="46" t="s">
        <v>16</v>
      </c>
      <c r="H1" s="46" t="s">
        <v>17</v>
      </c>
      <c r="I1" s="50" t="s">
        <v>18</v>
      </c>
    </row>
    <row r="2" spans="1:9">
      <c r="A2" s="47">
        <v>1</v>
      </c>
      <c r="B2" s="11" t="s">
        <v>19</v>
      </c>
      <c r="C2" s="46"/>
      <c r="D2" s="46"/>
      <c r="E2" s="46" t="s">
        <v>20</v>
      </c>
      <c r="F2" s="46"/>
      <c r="G2" s="46"/>
      <c r="H2" s="46"/>
      <c r="I2" s="50"/>
    </row>
    <row r="3" spans="1:9">
      <c r="A3" s="47">
        <v>2</v>
      </c>
      <c r="B3" s="11" t="s">
        <v>21</v>
      </c>
      <c r="C3" s="46"/>
      <c r="D3" s="46"/>
      <c r="E3" s="46" t="s">
        <v>22</v>
      </c>
      <c r="F3" s="46"/>
      <c r="G3" s="46"/>
      <c r="H3" s="46"/>
      <c r="I3" s="50"/>
    </row>
    <row r="4" spans="1:9">
      <c r="A4" s="47">
        <v>3</v>
      </c>
      <c r="B4" s="11" t="s">
        <v>23</v>
      </c>
      <c r="C4" s="46"/>
      <c r="D4" s="46"/>
      <c r="E4" s="46" t="s">
        <v>24</v>
      </c>
      <c r="F4" s="46"/>
      <c r="G4" s="46"/>
      <c r="H4" s="46"/>
      <c r="I4" s="50"/>
    </row>
    <row r="5" spans="1:9">
      <c r="A5" s="47">
        <v>4</v>
      </c>
      <c r="B5" s="11" t="s">
        <v>25</v>
      </c>
      <c r="C5" s="46"/>
      <c r="D5" s="46"/>
      <c r="E5" s="46" t="s">
        <v>26</v>
      </c>
      <c r="F5" s="46"/>
      <c r="G5" s="46"/>
      <c r="H5" s="46"/>
      <c r="I5" s="50"/>
    </row>
    <row r="6" spans="1:9">
      <c r="A6" s="47">
        <v>5</v>
      </c>
      <c r="B6" s="11" t="s">
        <v>27</v>
      </c>
      <c r="C6" s="46"/>
      <c r="D6" s="46"/>
      <c r="E6" s="46" t="s">
        <v>28</v>
      </c>
      <c r="F6" s="46"/>
      <c r="G6" s="46"/>
      <c r="H6" s="46"/>
      <c r="I6" s="50"/>
    </row>
    <row r="7" spans="1:9">
      <c r="A7" s="47">
        <v>6</v>
      </c>
      <c r="B7" s="11" t="s">
        <v>29</v>
      </c>
      <c r="C7" s="46"/>
      <c r="D7" s="46"/>
      <c r="E7" s="46" t="s">
        <v>30</v>
      </c>
      <c r="F7" s="46"/>
      <c r="G7" s="46"/>
      <c r="H7" s="46"/>
      <c r="I7" s="50"/>
    </row>
    <row r="8" spans="1:9">
      <c r="A8" s="47">
        <v>7</v>
      </c>
      <c r="B8" s="11" t="s">
        <v>31</v>
      </c>
      <c r="C8" s="46"/>
      <c r="D8" s="46"/>
      <c r="E8" s="46" t="s">
        <v>32</v>
      </c>
      <c r="F8" s="46"/>
      <c r="G8" s="46"/>
      <c r="H8" s="46"/>
      <c r="I8" s="50"/>
    </row>
    <row r="9" spans="1:9">
      <c r="A9" s="47">
        <v>8</v>
      </c>
      <c r="B9" s="11" t="s">
        <v>33</v>
      </c>
      <c r="C9" s="46"/>
      <c r="D9" s="46"/>
      <c r="E9" s="46" t="s">
        <v>34</v>
      </c>
      <c r="F9" s="46"/>
      <c r="G9" s="46"/>
      <c r="H9" s="46"/>
      <c r="I9" s="50"/>
    </row>
    <row r="10" spans="1:9">
      <c r="A10" s="47">
        <v>9</v>
      </c>
      <c r="B10" s="11" t="s">
        <v>35</v>
      </c>
      <c r="C10" s="46"/>
      <c r="D10" s="46"/>
      <c r="E10" s="46" t="s">
        <v>36</v>
      </c>
      <c r="F10" s="46"/>
      <c r="G10" s="46"/>
      <c r="H10" s="46"/>
      <c r="I10" s="50"/>
    </row>
    <row r="11" spans="1:9">
      <c r="A11" s="89">
        <v>10</v>
      </c>
      <c r="B11" s="94" t="s">
        <v>37</v>
      </c>
      <c r="C11" s="93"/>
      <c r="D11" s="93"/>
      <c r="E11" s="93" t="s">
        <v>38</v>
      </c>
      <c r="F11" s="46" t="s">
        <v>39</v>
      </c>
      <c r="G11" s="46" t="s">
        <v>40</v>
      </c>
      <c r="H11" s="46" t="s">
        <v>41</v>
      </c>
      <c r="I11" s="50"/>
    </row>
    <row r="12" spans="1:9">
      <c r="A12" s="89"/>
      <c r="B12" s="94"/>
      <c r="C12" s="93"/>
      <c r="D12" s="93"/>
      <c r="E12" s="93"/>
      <c r="F12" s="46" t="s">
        <v>39</v>
      </c>
      <c r="G12" s="46" t="s">
        <v>42</v>
      </c>
      <c r="H12" s="46" t="s">
        <v>43</v>
      </c>
      <c r="I12" s="50"/>
    </row>
    <row r="13" spans="1:9">
      <c r="A13" s="89">
        <v>11</v>
      </c>
      <c r="B13" s="94" t="s">
        <v>44</v>
      </c>
      <c r="C13" s="93"/>
      <c r="D13" s="93"/>
      <c r="E13" s="93" t="s">
        <v>45</v>
      </c>
      <c r="F13" s="46" t="s">
        <v>39</v>
      </c>
      <c r="G13" s="46" t="s">
        <v>40</v>
      </c>
      <c r="H13" s="46" t="s">
        <v>41</v>
      </c>
      <c r="I13" s="50"/>
    </row>
    <row r="14" spans="1:9">
      <c r="A14" s="89"/>
      <c r="B14" s="94"/>
      <c r="C14" s="93"/>
      <c r="D14" s="93"/>
      <c r="E14" s="93"/>
      <c r="F14" s="46" t="s">
        <v>39</v>
      </c>
      <c r="G14" s="46" t="s">
        <v>46</v>
      </c>
      <c r="H14" s="46" t="s">
        <v>43</v>
      </c>
      <c r="I14" s="50"/>
    </row>
    <row r="15" spans="1:9">
      <c r="A15" s="47">
        <v>12</v>
      </c>
      <c r="B15" s="11" t="s">
        <v>47</v>
      </c>
      <c r="C15" s="46"/>
      <c r="D15" s="46"/>
      <c r="E15" s="46" t="s">
        <v>48</v>
      </c>
      <c r="F15" s="46"/>
      <c r="G15" s="46"/>
      <c r="H15" s="46"/>
      <c r="I15" s="50"/>
    </row>
    <row r="16" spans="1:9">
      <c r="A16" s="89">
        <v>13</v>
      </c>
      <c r="B16" s="93" t="s">
        <v>49</v>
      </c>
      <c r="C16" s="93"/>
      <c r="D16" s="93"/>
      <c r="E16" s="93" t="s">
        <v>50</v>
      </c>
      <c r="F16" s="93" t="s">
        <v>51</v>
      </c>
      <c r="G16" s="93" t="s">
        <v>52</v>
      </c>
      <c r="H16" s="46" t="s">
        <v>53</v>
      </c>
      <c r="I16" s="87" t="s">
        <v>54</v>
      </c>
    </row>
    <row r="17" spans="1:9">
      <c r="A17" s="89"/>
      <c r="B17" s="93"/>
      <c r="C17" s="93"/>
      <c r="D17" s="93"/>
      <c r="E17" s="93"/>
      <c r="F17" s="93"/>
      <c r="G17" s="93"/>
      <c r="H17" s="46" t="s">
        <v>55</v>
      </c>
      <c r="I17" s="88"/>
    </row>
    <row r="18" spans="1:9">
      <c r="A18" s="89"/>
      <c r="B18" s="93"/>
      <c r="C18" s="93"/>
      <c r="D18" s="93"/>
      <c r="E18" s="93"/>
      <c r="F18" s="93"/>
      <c r="G18" s="93"/>
      <c r="H18" s="46" t="s">
        <v>43</v>
      </c>
      <c r="I18" s="88"/>
    </row>
    <row r="19" spans="1:9">
      <c r="A19" s="89"/>
      <c r="B19" s="93"/>
      <c r="C19" s="93"/>
      <c r="D19" s="93"/>
      <c r="E19" s="93"/>
      <c r="F19" s="93"/>
      <c r="G19" s="93"/>
      <c r="H19" s="46" t="s">
        <v>41</v>
      </c>
      <c r="I19" s="88"/>
    </row>
    <row r="20" spans="1:9">
      <c r="A20" s="89"/>
      <c r="B20" s="93"/>
      <c r="C20" s="93"/>
      <c r="D20" s="93"/>
      <c r="E20" s="93"/>
      <c r="F20" s="93"/>
      <c r="G20" s="93"/>
      <c r="H20" s="46"/>
      <c r="I20" s="50"/>
    </row>
    <row r="21" spans="1:9">
      <c r="A21" s="89"/>
      <c r="B21" s="93"/>
      <c r="C21" s="93"/>
      <c r="D21" s="93"/>
      <c r="E21" s="93"/>
      <c r="F21" s="93"/>
      <c r="G21" s="93"/>
      <c r="H21" s="46"/>
      <c r="I21" s="50"/>
    </row>
    <row r="22" spans="1:9">
      <c r="A22" s="47">
        <v>15</v>
      </c>
      <c r="B22" s="46" t="s">
        <v>56</v>
      </c>
      <c r="C22" s="46"/>
      <c r="D22" s="46"/>
      <c r="E22" s="46" t="s">
        <v>57</v>
      </c>
      <c r="F22" s="46" t="s">
        <v>39</v>
      </c>
      <c r="G22" s="46" t="s">
        <v>58</v>
      </c>
      <c r="H22" s="46"/>
      <c r="I22" s="50"/>
    </row>
    <row r="23" spans="1:9">
      <c r="A23" s="47">
        <v>16</v>
      </c>
      <c r="B23" s="46" t="s">
        <v>59</v>
      </c>
      <c r="C23" s="46"/>
      <c r="D23" s="46"/>
      <c r="E23" s="46" t="s">
        <v>57</v>
      </c>
      <c r="F23" s="46" t="s">
        <v>39</v>
      </c>
      <c r="G23" s="46" t="s">
        <v>58</v>
      </c>
      <c r="H23" s="46"/>
      <c r="I23" s="50"/>
    </row>
    <row r="24" spans="1:9">
      <c r="A24" s="49">
        <v>17</v>
      </c>
      <c r="B24" s="48" t="s">
        <v>60</v>
      </c>
      <c r="C24" s="48"/>
      <c r="D24" s="48"/>
      <c r="E24" s="48" t="s">
        <v>61</v>
      </c>
      <c r="F24" s="48" t="s">
        <v>39</v>
      </c>
      <c r="G24" s="48" t="s">
        <v>58</v>
      </c>
      <c r="H24" s="48"/>
      <c r="I24" s="51"/>
    </row>
    <row r="25" spans="1:9" s="1" customFormat="1">
      <c r="A25" s="89">
        <v>18</v>
      </c>
      <c r="B25" s="88" t="s">
        <v>62</v>
      </c>
      <c r="C25" s="90"/>
      <c r="D25" s="90"/>
      <c r="E25" s="87" t="s">
        <v>63</v>
      </c>
      <c r="F25" s="90"/>
      <c r="G25" s="88" t="s">
        <v>64</v>
      </c>
      <c r="H25" s="46" t="s">
        <v>65</v>
      </c>
      <c r="I25" s="92" t="s">
        <v>66</v>
      </c>
    </row>
    <row r="26" spans="1:9" s="1" customFormat="1">
      <c r="A26" s="89"/>
      <c r="B26" s="88"/>
      <c r="C26" s="91"/>
      <c r="D26" s="91"/>
      <c r="E26" s="87"/>
      <c r="F26" s="91"/>
      <c r="G26" s="88"/>
      <c r="H26" s="46" t="s">
        <v>67</v>
      </c>
      <c r="I26" s="91"/>
    </row>
  </sheetData>
  <mergeCells count="33">
    <mergeCell ref="B20:B21"/>
    <mergeCell ref="C16:C19"/>
    <mergeCell ref="G20:G21"/>
    <mergeCell ref="F20:F21"/>
    <mergeCell ref="E20:E21"/>
    <mergeCell ref="D20:D21"/>
    <mergeCell ref="C20:C21"/>
    <mergeCell ref="E11:E12"/>
    <mergeCell ref="A11:A12"/>
    <mergeCell ref="B11:B12"/>
    <mergeCell ref="C11:C12"/>
    <mergeCell ref="D11:D12"/>
    <mergeCell ref="E13:E14"/>
    <mergeCell ref="B13:B14"/>
    <mergeCell ref="A13:A14"/>
    <mergeCell ref="C13:C14"/>
    <mergeCell ref="D13:D14"/>
    <mergeCell ref="I16:I19"/>
    <mergeCell ref="G25:G26"/>
    <mergeCell ref="E25:E26"/>
    <mergeCell ref="B25:B26"/>
    <mergeCell ref="A25:A26"/>
    <mergeCell ref="F25:F26"/>
    <mergeCell ref="D25:D26"/>
    <mergeCell ref="C25:C26"/>
    <mergeCell ref="I25:I26"/>
    <mergeCell ref="A20:A21"/>
    <mergeCell ref="G16:G19"/>
    <mergeCell ref="F16:F19"/>
    <mergeCell ref="E16:E19"/>
    <mergeCell ref="B16:B19"/>
    <mergeCell ref="A16:A19"/>
    <mergeCell ref="D16:D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61"/>
  <sheetViews>
    <sheetView tabSelected="1" zoomScale="85" zoomScaleNormal="85" workbookViewId="0">
      <pane xSplit="2" ySplit="1" topLeftCell="C30" activePane="bottomRight" state="frozen"/>
      <selection pane="topRight" activeCell="C1" sqref="C1"/>
      <selection pane="bottomLeft" activeCell="A2" sqref="A2"/>
      <selection pane="bottomRight" activeCell="B61" sqref="B61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82" t="s">
        <v>68</v>
      </c>
      <c r="B1" s="82" t="s">
        <v>11</v>
      </c>
      <c r="C1" s="82" t="s">
        <v>69</v>
      </c>
      <c r="D1" s="82" t="s">
        <v>70</v>
      </c>
      <c r="E1" s="82" t="s">
        <v>71</v>
      </c>
      <c r="F1" s="82" t="s">
        <v>72</v>
      </c>
      <c r="G1" s="82" t="s">
        <v>73</v>
      </c>
      <c r="H1" s="82" t="s">
        <v>74</v>
      </c>
      <c r="I1" s="82" t="s">
        <v>75</v>
      </c>
      <c r="J1" s="82" t="s">
        <v>76</v>
      </c>
      <c r="K1" s="82" t="s">
        <v>77</v>
      </c>
      <c r="L1" s="82" t="s">
        <v>78</v>
      </c>
      <c r="M1" s="82" t="s">
        <v>79</v>
      </c>
      <c r="N1" s="82" t="s">
        <v>80</v>
      </c>
      <c r="O1" s="82" t="s">
        <v>81</v>
      </c>
      <c r="P1" s="82" t="s">
        <v>82</v>
      </c>
      <c r="Q1" s="82" t="s">
        <v>83</v>
      </c>
      <c r="R1" s="82" t="s">
        <v>18</v>
      </c>
    </row>
    <row r="2" spans="1:18">
      <c r="A2" s="83">
        <v>1</v>
      </c>
      <c r="B2" s="83" t="s">
        <v>19</v>
      </c>
      <c r="C2" s="83" t="s">
        <v>84</v>
      </c>
      <c r="D2" s="83" t="s">
        <v>85</v>
      </c>
      <c r="E2" s="83" t="s">
        <v>86</v>
      </c>
      <c r="F2" s="83" t="s">
        <v>87</v>
      </c>
      <c r="G2" s="83" t="s">
        <v>88</v>
      </c>
      <c r="H2" s="83" t="s">
        <v>487</v>
      </c>
      <c r="I2" s="83" t="s">
        <v>446</v>
      </c>
      <c r="J2" s="83" t="s">
        <v>89</v>
      </c>
      <c r="K2" s="83">
        <v>0</v>
      </c>
      <c r="L2" s="83">
        <v>1000</v>
      </c>
      <c r="M2" s="83">
        <v>4000</v>
      </c>
      <c r="N2" s="83">
        <v>20000</v>
      </c>
      <c r="O2" s="83">
        <v>0</v>
      </c>
      <c r="P2" s="83" t="b">
        <v>1</v>
      </c>
      <c r="Q2" s="83" t="s">
        <v>20</v>
      </c>
      <c r="R2" s="83"/>
    </row>
    <row r="3" spans="1:18">
      <c r="A3" s="83">
        <v>2</v>
      </c>
      <c r="B3" s="83" t="s">
        <v>21</v>
      </c>
      <c r="C3" s="83" t="s">
        <v>84</v>
      </c>
      <c r="D3" s="83" t="s">
        <v>85</v>
      </c>
      <c r="E3" s="83" t="s">
        <v>86</v>
      </c>
      <c r="F3" s="83" t="s">
        <v>87</v>
      </c>
      <c r="G3" s="83" t="s">
        <v>88</v>
      </c>
      <c r="H3" s="83" t="s">
        <v>21</v>
      </c>
      <c r="I3" s="83" t="s">
        <v>446</v>
      </c>
      <c r="J3" s="83" t="s">
        <v>89</v>
      </c>
      <c r="K3" s="83">
        <v>0</v>
      </c>
      <c r="L3" s="83">
        <v>1000</v>
      </c>
      <c r="M3" s="83">
        <v>4000</v>
      </c>
      <c r="N3" s="83">
        <v>20000</v>
      </c>
      <c r="O3" s="83">
        <v>1</v>
      </c>
      <c r="P3" s="83" t="b">
        <v>1</v>
      </c>
      <c r="Q3" s="83" t="s">
        <v>90</v>
      </c>
      <c r="R3" s="83"/>
    </row>
    <row r="4" spans="1:18">
      <c r="A4" s="83">
        <v>3</v>
      </c>
      <c r="B4" s="83" t="s">
        <v>23</v>
      </c>
      <c r="C4" s="83" t="s">
        <v>84</v>
      </c>
      <c r="D4" s="83" t="s">
        <v>85</v>
      </c>
      <c r="E4" s="83" t="s">
        <v>86</v>
      </c>
      <c r="F4" s="83" t="s">
        <v>87</v>
      </c>
      <c r="G4" s="83" t="s">
        <v>88</v>
      </c>
      <c r="H4" s="83" t="s">
        <v>23</v>
      </c>
      <c r="I4" s="83" t="s">
        <v>446</v>
      </c>
      <c r="J4" s="83" t="s">
        <v>89</v>
      </c>
      <c r="K4" s="83">
        <v>0</v>
      </c>
      <c r="L4" s="83">
        <v>1000</v>
      </c>
      <c r="M4" s="83">
        <v>4000</v>
      </c>
      <c r="N4" s="83">
        <v>20000</v>
      </c>
      <c r="O4" s="83">
        <v>2</v>
      </c>
      <c r="P4" s="83" t="b">
        <v>1</v>
      </c>
      <c r="Q4" s="83" t="s">
        <v>91</v>
      </c>
      <c r="R4" s="83"/>
    </row>
    <row r="5" spans="1:18">
      <c r="A5" s="83">
        <v>4</v>
      </c>
      <c r="B5" s="83" t="s">
        <v>25</v>
      </c>
      <c r="C5" s="83" t="s">
        <v>84</v>
      </c>
      <c r="D5" s="83" t="s">
        <v>85</v>
      </c>
      <c r="E5" s="83" t="s">
        <v>86</v>
      </c>
      <c r="F5" s="83" t="s">
        <v>87</v>
      </c>
      <c r="G5" s="83" t="s">
        <v>88</v>
      </c>
      <c r="H5" s="83" t="s">
        <v>25</v>
      </c>
      <c r="I5" s="83" t="s">
        <v>446</v>
      </c>
      <c r="J5" s="83" t="s">
        <v>89</v>
      </c>
      <c r="K5" s="83">
        <v>0</v>
      </c>
      <c r="L5" s="83">
        <v>1000</v>
      </c>
      <c r="M5" s="83">
        <v>4000</v>
      </c>
      <c r="N5" s="83">
        <v>20000</v>
      </c>
      <c r="O5" s="83">
        <v>3</v>
      </c>
      <c r="P5" s="83" t="b">
        <v>1</v>
      </c>
      <c r="Q5" s="83" t="s">
        <v>26</v>
      </c>
      <c r="R5" s="83"/>
    </row>
    <row r="6" spans="1:18">
      <c r="A6" s="83">
        <v>5</v>
      </c>
      <c r="B6" s="83" t="s">
        <v>27</v>
      </c>
      <c r="C6" s="83" t="s">
        <v>84</v>
      </c>
      <c r="D6" s="83" t="s">
        <v>85</v>
      </c>
      <c r="E6" s="83" t="s">
        <v>86</v>
      </c>
      <c r="F6" s="83" t="s">
        <v>92</v>
      </c>
      <c r="G6" s="83" t="s">
        <v>88</v>
      </c>
      <c r="H6" s="83" t="s">
        <v>27</v>
      </c>
      <c r="I6" s="83" t="s">
        <v>446</v>
      </c>
      <c r="J6" s="83" t="s">
        <v>89</v>
      </c>
      <c r="K6" s="83">
        <v>0</v>
      </c>
      <c r="L6" s="83">
        <v>1</v>
      </c>
      <c r="M6" s="83">
        <v>0</v>
      </c>
      <c r="N6" s="83">
        <v>10</v>
      </c>
      <c r="O6" s="83">
        <v>4</v>
      </c>
      <c r="P6" s="83" t="b">
        <v>1</v>
      </c>
      <c r="Q6" s="83" t="s">
        <v>93</v>
      </c>
      <c r="R6" s="83"/>
    </row>
    <row r="7" spans="1:18">
      <c r="A7" s="83">
        <v>6</v>
      </c>
      <c r="B7" s="83" t="s">
        <v>29</v>
      </c>
      <c r="C7" s="83" t="s">
        <v>84</v>
      </c>
      <c r="D7" s="83" t="s">
        <v>85</v>
      </c>
      <c r="E7" s="83" t="s">
        <v>86</v>
      </c>
      <c r="F7" s="83" t="s">
        <v>92</v>
      </c>
      <c r="G7" s="83" t="s">
        <v>88</v>
      </c>
      <c r="H7" s="83" t="s">
        <v>29</v>
      </c>
      <c r="I7" s="83" t="s">
        <v>446</v>
      </c>
      <c r="J7" s="83" t="s">
        <v>89</v>
      </c>
      <c r="K7" s="83">
        <v>0</v>
      </c>
      <c r="L7" s="83">
        <v>1</v>
      </c>
      <c r="M7" s="83">
        <v>0</v>
      </c>
      <c r="N7" s="83">
        <v>10</v>
      </c>
      <c r="O7" s="83">
        <v>5</v>
      </c>
      <c r="P7" s="83" t="b">
        <v>1</v>
      </c>
      <c r="Q7" s="83" t="s">
        <v>30</v>
      </c>
      <c r="R7" s="83"/>
    </row>
    <row r="8" spans="1:18">
      <c r="A8" s="83">
        <v>7</v>
      </c>
      <c r="B8" s="83" t="s">
        <v>31</v>
      </c>
      <c r="C8" s="83" t="s">
        <v>84</v>
      </c>
      <c r="D8" s="83" t="s">
        <v>85</v>
      </c>
      <c r="E8" s="83" t="s">
        <v>86</v>
      </c>
      <c r="F8" s="83" t="s">
        <v>92</v>
      </c>
      <c r="G8" s="83" t="s">
        <v>88</v>
      </c>
      <c r="H8" s="83" t="s">
        <v>31</v>
      </c>
      <c r="I8" s="83" t="s">
        <v>447</v>
      </c>
      <c r="J8" s="83" t="s">
        <v>89</v>
      </c>
      <c r="K8" s="83">
        <v>0</v>
      </c>
      <c r="L8" s="83">
        <v>1</v>
      </c>
      <c r="M8" s="83">
        <v>0</v>
      </c>
      <c r="N8" s="83">
        <v>10</v>
      </c>
      <c r="O8" s="83">
        <v>6</v>
      </c>
      <c r="P8" s="83" t="b">
        <v>1</v>
      </c>
      <c r="Q8" s="83" t="s">
        <v>32</v>
      </c>
      <c r="R8" s="83"/>
    </row>
    <row r="9" spans="1:18">
      <c r="A9" s="83">
        <v>8</v>
      </c>
      <c r="B9" s="83" t="s">
        <v>33</v>
      </c>
      <c r="C9" s="83" t="s">
        <v>84</v>
      </c>
      <c r="D9" s="83" t="s">
        <v>85</v>
      </c>
      <c r="E9" s="83" t="s">
        <v>86</v>
      </c>
      <c r="F9" s="83" t="s">
        <v>92</v>
      </c>
      <c r="G9" s="83" t="s">
        <v>88</v>
      </c>
      <c r="H9" s="83" t="s">
        <v>33</v>
      </c>
      <c r="I9" s="83" t="s">
        <v>448</v>
      </c>
      <c r="J9" s="83" t="s">
        <v>89</v>
      </c>
      <c r="K9" s="83">
        <v>0</v>
      </c>
      <c r="L9" s="83">
        <v>1</v>
      </c>
      <c r="M9" s="83">
        <v>0</v>
      </c>
      <c r="N9" s="83">
        <v>10</v>
      </c>
      <c r="O9" s="83">
        <v>7</v>
      </c>
      <c r="P9" s="83" t="b">
        <v>1</v>
      </c>
      <c r="Q9" s="83" t="s">
        <v>449</v>
      </c>
      <c r="R9" s="83"/>
    </row>
    <row r="10" spans="1:18">
      <c r="A10" s="83">
        <v>9</v>
      </c>
      <c r="B10" s="83" t="s">
        <v>35</v>
      </c>
      <c r="C10" s="83" t="s">
        <v>84</v>
      </c>
      <c r="D10" s="83" t="s">
        <v>85</v>
      </c>
      <c r="E10" s="83" t="s">
        <v>86</v>
      </c>
      <c r="F10" s="83" t="s">
        <v>94</v>
      </c>
      <c r="G10" s="83" t="s">
        <v>88</v>
      </c>
      <c r="H10" s="83" t="s">
        <v>35</v>
      </c>
      <c r="I10" s="83" t="s">
        <v>448</v>
      </c>
      <c r="J10" s="83" t="s">
        <v>89</v>
      </c>
      <c r="K10" s="83">
        <v>0</v>
      </c>
      <c r="L10" s="83">
        <v>10</v>
      </c>
      <c r="M10" s="83">
        <v>0</v>
      </c>
      <c r="N10" s="83">
        <v>16000</v>
      </c>
      <c r="O10" s="83">
        <v>8</v>
      </c>
      <c r="P10" s="83" t="b">
        <v>1</v>
      </c>
      <c r="Q10" s="83" t="s">
        <v>450</v>
      </c>
      <c r="R10" s="83"/>
    </row>
    <row r="11" spans="1:18">
      <c r="A11" s="83">
        <v>10</v>
      </c>
      <c r="B11" s="83" t="s">
        <v>37</v>
      </c>
      <c r="C11" s="83" t="s">
        <v>84</v>
      </c>
      <c r="D11" s="83" t="s">
        <v>85</v>
      </c>
      <c r="E11" s="83" t="s">
        <v>86</v>
      </c>
      <c r="F11" s="83" t="s">
        <v>41</v>
      </c>
      <c r="G11" s="83" t="s">
        <v>95</v>
      </c>
      <c r="H11" s="83" t="s">
        <v>37</v>
      </c>
      <c r="I11" s="83" t="s">
        <v>448</v>
      </c>
      <c r="J11" s="83" t="s">
        <v>89</v>
      </c>
      <c r="K11" s="83">
        <v>0</v>
      </c>
      <c r="L11" s="83">
        <v>70</v>
      </c>
      <c r="M11" s="83">
        <v>4000</v>
      </c>
      <c r="N11" s="83">
        <v>20000</v>
      </c>
      <c r="O11" s="83">
        <v>9</v>
      </c>
      <c r="P11" s="83" t="b">
        <v>1</v>
      </c>
      <c r="Q11" s="83" t="s">
        <v>451</v>
      </c>
      <c r="R11" s="83"/>
    </row>
    <row r="12" spans="1:18">
      <c r="A12" s="83">
        <v>11</v>
      </c>
      <c r="B12" s="83" t="s">
        <v>44</v>
      </c>
      <c r="C12" s="83" t="s">
        <v>84</v>
      </c>
      <c r="D12" s="83" t="s">
        <v>85</v>
      </c>
      <c r="E12" s="83" t="s">
        <v>86</v>
      </c>
      <c r="F12" s="83" t="s">
        <v>41</v>
      </c>
      <c r="G12" s="83" t="s">
        <v>95</v>
      </c>
      <c r="H12" s="83" t="s">
        <v>44</v>
      </c>
      <c r="I12" s="83" t="s">
        <v>448</v>
      </c>
      <c r="J12" s="83" t="s">
        <v>89</v>
      </c>
      <c r="K12" s="83">
        <v>0</v>
      </c>
      <c r="L12" s="83">
        <v>20</v>
      </c>
      <c r="M12" s="83">
        <v>4000</v>
      </c>
      <c r="N12" s="83">
        <v>20000</v>
      </c>
      <c r="O12" s="83">
        <v>10</v>
      </c>
      <c r="P12" s="83" t="b">
        <v>1</v>
      </c>
      <c r="Q12" s="83" t="s">
        <v>452</v>
      </c>
      <c r="R12" s="83"/>
    </row>
    <row r="13" spans="1:18">
      <c r="A13" s="83">
        <v>12</v>
      </c>
      <c r="B13" s="83" t="s">
        <v>47</v>
      </c>
      <c r="C13" s="83" t="s">
        <v>84</v>
      </c>
      <c r="D13" s="83" t="s">
        <v>85</v>
      </c>
      <c r="E13" s="83" t="s">
        <v>86</v>
      </c>
      <c r="F13" s="83" t="s">
        <v>96</v>
      </c>
      <c r="G13" s="83" t="s">
        <v>88</v>
      </c>
      <c r="H13" s="83" t="s">
        <v>47</v>
      </c>
      <c r="I13" s="83" t="s">
        <v>446</v>
      </c>
      <c r="J13" s="83" t="s">
        <v>89</v>
      </c>
      <c r="K13" s="83">
        <v>0</v>
      </c>
      <c r="L13" s="83">
        <v>100</v>
      </c>
      <c r="M13" s="83">
        <v>0</v>
      </c>
      <c r="N13" s="83">
        <v>16000</v>
      </c>
      <c r="O13" s="83">
        <v>11</v>
      </c>
      <c r="P13" s="83" t="b">
        <v>0</v>
      </c>
      <c r="Q13" s="83" t="s">
        <v>48</v>
      </c>
      <c r="R13" s="83"/>
    </row>
    <row r="14" spans="1:18">
      <c r="A14" s="83">
        <v>13</v>
      </c>
      <c r="B14" s="83" t="s">
        <v>97</v>
      </c>
      <c r="C14" s="83" t="s">
        <v>98</v>
      </c>
      <c r="D14" s="83" t="s">
        <v>85</v>
      </c>
      <c r="E14" s="83"/>
      <c r="F14" s="83" t="s">
        <v>478</v>
      </c>
      <c r="G14" s="83" t="s">
        <v>100</v>
      </c>
      <c r="H14" s="83" t="s">
        <v>49</v>
      </c>
      <c r="I14" s="83" t="s">
        <v>447</v>
      </c>
      <c r="J14" s="83" t="s">
        <v>89</v>
      </c>
      <c r="K14" s="83">
        <v>0</v>
      </c>
      <c r="L14" s="83">
        <v>1</v>
      </c>
      <c r="M14" s="83">
        <v>0</v>
      </c>
      <c r="N14" s="83">
        <v>1</v>
      </c>
      <c r="O14" s="83"/>
      <c r="P14" s="83" t="b">
        <v>0</v>
      </c>
      <c r="Q14" s="83"/>
      <c r="R14" s="83"/>
    </row>
    <row r="15" spans="1:18">
      <c r="A15" s="83">
        <v>14</v>
      </c>
      <c r="B15" s="83" t="s">
        <v>101</v>
      </c>
      <c r="C15" s="83" t="s">
        <v>98</v>
      </c>
      <c r="D15" s="83" t="s">
        <v>85</v>
      </c>
      <c r="E15" s="83" t="s">
        <v>99</v>
      </c>
      <c r="F15" s="83" t="s">
        <v>41</v>
      </c>
      <c r="G15" s="83" t="s">
        <v>100</v>
      </c>
      <c r="H15" s="83" t="s">
        <v>49</v>
      </c>
      <c r="I15" s="83" t="s">
        <v>447</v>
      </c>
      <c r="J15" s="83" t="s">
        <v>89</v>
      </c>
      <c r="K15" s="83">
        <v>0</v>
      </c>
      <c r="L15" s="83">
        <v>1</v>
      </c>
      <c r="M15" s="83">
        <v>0</v>
      </c>
      <c r="N15" s="83">
        <v>100</v>
      </c>
      <c r="O15" s="83">
        <v>13</v>
      </c>
      <c r="P15" s="83" t="b">
        <v>1</v>
      </c>
      <c r="Q15" s="83"/>
      <c r="R15" s="83"/>
    </row>
    <row r="16" spans="1:18">
      <c r="A16" s="83">
        <v>15</v>
      </c>
      <c r="B16" s="83" t="s">
        <v>103</v>
      </c>
      <c r="C16" s="83" t="s">
        <v>98</v>
      </c>
      <c r="D16" s="83" t="s">
        <v>85</v>
      </c>
      <c r="E16" s="83" t="s">
        <v>102</v>
      </c>
      <c r="F16" s="83" t="s">
        <v>491</v>
      </c>
      <c r="G16" s="83" t="s">
        <v>100</v>
      </c>
      <c r="H16" s="83" t="s">
        <v>49</v>
      </c>
      <c r="I16" s="83" t="s">
        <v>447</v>
      </c>
      <c r="J16" s="83" t="s">
        <v>492</v>
      </c>
      <c r="K16" s="83">
        <v>0</v>
      </c>
      <c r="L16" s="83">
        <v>1</v>
      </c>
      <c r="M16" s="83">
        <v>0</v>
      </c>
      <c r="N16" s="83">
        <v>100</v>
      </c>
      <c r="O16" s="83">
        <v>14</v>
      </c>
      <c r="P16" s="83" t="b">
        <v>1</v>
      </c>
      <c r="Q16" s="83"/>
      <c r="R16" s="83"/>
    </row>
    <row r="17" spans="1:18">
      <c r="A17" s="83">
        <v>16</v>
      </c>
      <c r="B17" s="83" t="s">
        <v>481</v>
      </c>
      <c r="C17" s="83" t="s">
        <v>104</v>
      </c>
      <c r="D17" s="83" t="s">
        <v>85</v>
      </c>
      <c r="E17" s="83" t="s">
        <v>102</v>
      </c>
      <c r="F17" s="83" t="s">
        <v>491</v>
      </c>
      <c r="G17" s="83" t="s">
        <v>95</v>
      </c>
      <c r="H17" s="83" t="s">
        <v>37</v>
      </c>
      <c r="I17" s="83" t="s">
        <v>448</v>
      </c>
      <c r="J17" s="83" t="s">
        <v>89</v>
      </c>
      <c r="K17" s="83">
        <v>0</v>
      </c>
      <c r="L17" s="83">
        <v>1</v>
      </c>
      <c r="M17" s="83">
        <v>0</v>
      </c>
      <c r="N17" s="83">
        <v>1</v>
      </c>
      <c r="O17" s="83">
        <v>17</v>
      </c>
      <c r="P17" s="83" t="b">
        <v>1</v>
      </c>
      <c r="Q17" s="83" t="s">
        <v>453</v>
      </c>
      <c r="R17" s="83"/>
    </row>
    <row r="18" spans="1:18">
      <c r="A18" s="83">
        <v>17</v>
      </c>
      <c r="B18" s="83" t="s">
        <v>105</v>
      </c>
      <c r="C18" s="83" t="s">
        <v>106</v>
      </c>
      <c r="D18" s="83" t="s">
        <v>85</v>
      </c>
      <c r="E18" s="83"/>
      <c r="F18" s="83" t="s">
        <v>107</v>
      </c>
      <c r="G18" s="83" t="s">
        <v>108</v>
      </c>
      <c r="H18" s="83" t="s">
        <v>109</v>
      </c>
      <c r="I18" s="83" t="s">
        <v>106</v>
      </c>
      <c r="J18" s="83" t="s">
        <v>89</v>
      </c>
      <c r="K18" s="83">
        <v>0</v>
      </c>
      <c r="L18" s="83">
        <v>1</v>
      </c>
      <c r="M18" s="83">
        <v>0</v>
      </c>
      <c r="N18" s="83">
        <v>1</v>
      </c>
      <c r="O18" s="83">
        <v>18</v>
      </c>
      <c r="P18" s="83" t="b">
        <v>1</v>
      </c>
      <c r="Q18" s="83" t="s">
        <v>110</v>
      </c>
      <c r="R18" s="83"/>
    </row>
    <row r="19" spans="1:18">
      <c r="A19" s="83">
        <v>18</v>
      </c>
      <c r="B19" s="83" t="s">
        <v>111</v>
      </c>
      <c r="C19" s="83" t="s">
        <v>106</v>
      </c>
      <c r="D19" s="83" t="s">
        <v>85</v>
      </c>
      <c r="E19" s="83"/>
      <c r="F19" s="83" t="s">
        <v>112</v>
      </c>
      <c r="G19" s="83" t="s">
        <v>108</v>
      </c>
      <c r="H19" s="83" t="s">
        <v>113</v>
      </c>
      <c r="I19" s="83" t="s">
        <v>106</v>
      </c>
      <c r="J19" s="83" t="s">
        <v>89</v>
      </c>
      <c r="K19" s="83">
        <v>0</v>
      </c>
      <c r="L19" s="83">
        <v>1</v>
      </c>
      <c r="M19" s="83">
        <v>0</v>
      </c>
      <c r="N19" s="83">
        <v>1</v>
      </c>
      <c r="O19" s="83">
        <v>19</v>
      </c>
      <c r="P19" s="83" t="b">
        <v>1</v>
      </c>
      <c r="Q19" s="83" t="s">
        <v>114</v>
      </c>
      <c r="R19" s="83"/>
    </row>
    <row r="20" spans="1:18">
      <c r="A20" s="83">
        <v>19</v>
      </c>
      <c r="B20" s="83" t="s">
        <v>115</v>
      </c>
      <c r="C20" s="83" t="s">
        <v>106</v>
      </c>
      <c r="D20" s="83" t="s">
        <v>85</v>
      </c>
      <c r="E20" s="83"/>
      <c r="F20" s="83" t="s">
        <v>116</v>
      </c>
      <c r="G20" s="83" t="s">
        <v>108</v>
      </c>
      <c r="H20" s="83" t="s">
        <v>117</v>
      </c>
      <c r="I20" s="83" t="s">
        <v>106</v>
      </c>
      <c r="J20" s="83" t="s">
        <v>89</v>
      </c>
      <c r="K20" s="83">
        <v>0</v>
      </c>
      <c r="L20" s="83">
        <v>1</v>
      </c>
      <c r="M20" s="83">
        <v>0</v>
      </c>
      <c r="N20" s="83">
        <v>1</v>
      </c>
      <c r="O20" s="83">
        <v>20</v>
      </c>
      <c r="P20" s="83" t="b">
        <v>1</v>
      </c>
      <c r="Q20" s="83" t="s">
        <v>118</v>
      </c>
      <c r="R20" s="83"/>
    </row>
    <row r="21" spans="1:18">
      <c r="A21" s="83">
        <v>20</v>
      </c>
      <c r="B21" s="83" t="s">
        <v>119</v>
      </c>
      <c r="C21" s="83" t="s">
        <v>106</v>
      </c>
      <c r="D21" s="83" t="s">
        <v>85</v>
      </c>
      <c r="E21" s="83"/>
      <c r="F21" s="83" t="s">
        <v>120</v>
      </c>
      <c r="G21" s="83" t="s">
        <v>108</v>
      </c>
      <c r="H21" s="83" t="s">
        <v>121</v>
      </c>
      <c r="I21" s="83" t="s">
        <v>106</v>
      </c>
      <c r="J21" s="83" t="s">
        <v>89</v>
      </c>
      <c r="K21" s="83">
        <v>0</v>
      </c>
      <c r="L21" s="83">
        <v>1</v>
      </c>
      <c r="M21" s="83">
        <v>0</v>
      </c>
      <c r="N21" s="83">
        <v>1</v>
      </c>
      <c r="O21" s="83">
        <v>21</v>
      </c>
      <c r="P21" s="83" t="b">
        <v>0</v>
      </c>
      <c r="Q21" s="83" t="s">
        <v>122</v>
      </c>
      <c r="R21" s="83"/>
    </row>
    <row r="22" spans="1:18">
      <c r="A22" s="83">
        <v>21</v>
      </c>
      <c r="B22" s="83" t="s">
        <v>123</v>
      </c>
      <c r="C22" s="83" t="s">
        <v>104</v>
      </c>
      <c r="D22" s="83" t="s">
        <v>85</v>
      </c>
      <c r="E22" s="83" t="s">
        <v>102</v>
      </c>
      <c r="F22" s="83" t="s">
        <v>491</v>
      </c>
      <c r="G22" s="83" t="s">
        <v>95</v>
      </c>
      <c r="H22" s="83" t="s">
        <v>44</v>
      </c>
      <c r="I22" s="83" t="s">
        <v>448</v>
      </c>
      <c r="J22" s="83" t="s">
        <v>89</v>
      </c>
      <c r="K22" s="83">
        <v>0</v>
      </c>
      <c r="L22" s="83">
        <v>1</v>
      </c>
      <c r="M22" s="83">
        <v>0</v>
      </c>
      <c r="N22" s="83">
        <v>1</v>
      </c>
      <c r="O22" s="83">
        <v>22</v>
      </c>
      <c r="P22" s="83" t="b">
        <v>1</v>
      </c>
      <c r="Q22" s="83" t="s">
        <v>454</v>
      </c>
      <c r="R22" s="83"/>
    </row>
    <row r="23" spans="1:18">
      <c r="A23" s="83">
        <v>22</v>
      </c>
      <c r="B23" s="83" t="s">
        <v>124</v>
      </c>
      <c r="C23" s="83" t="s">
        <v>98</v>
      </c>
      <c r="D23" s="83" t="s">
        <v>125</v>
      </c>
      <c r="E23" s="83" t="s">
        <v>490</v>
      </c>
      <c r="F23" s="83" t="s">
        <v>126</v>
      </c>
      <c r="G23" s="83" t="s">
        <v>127</v>
      </c>
      <c r="H23" s="83" t="s">
        <v>124</v>
      </c>
      <c r="I23" s="83" t="s">
        <v>446</v>
      </c>
      <c r="J23" s="83" t="s">
        <v>89</v>
      </c>
      <c r="K23" s="83">
        <v>0</v>
      </c>
      <c r="L23" s="83">
        <v>60</v>
      </c>
      <c r="M23" s="83">
        <v>0</v>
      </c>
      <c r="N23" s="83">
        <v>16000</v>
      </c>
      <c r="O23" s="83">
        <v>23</v>
      </c>
      <c r="P23" s="83" t="b">
        <v>1</v>
      </c>
      <c r="Q23" s="83" t="s">
        <v>128</v>
      </c>
      <c r="R23" s="83"/>
    </row>
    <row r="24" spans="1:18">
      <c r="A24" s="83">
        <v>23</v>
      </c>
      <c r="B24" s="83" t="s">
        <v>129</v>
      </c>
      <c r="C24" s="83" t="s">
        <v>98</v>
      </c>
      <c r="D24" s="83" t="s">
        <v>125</v>
      </c>
      <c r="E24" s="83"/>
      <c r="F24" s="83" t="s">
        <v>126</v>
      </c>
      <c r="G24" s="83" t="s">
        <v>95</v>
      </c>
      <c r="H24" s="83" t="s">
        <v>130</v>
      </c>
      <c r="I24" s="83" t="s">
        <v>448</v>
      </c>
      <c r="J24" s="83" t="s">
        <v>89</v>
      </c>
      <c r="K24" s="83">
        <v>0</v>
      </c>
      <c r="L24" s="83">
        <v>100</v>
      </c>
      <c r="M24" s="83">
        <v>0</v>
      </c>
      <c r="N24" s="83">
        <v>16000</v>
      </c>
      <c r="O24" s="83">
        <v>30</v>
      </c>
      <c r="P24" s="83" t="b">
        <v>0</v>
      </c>
      <c r="Q24" s="83" t="s">
        <v>131</v>
      </c>
      <c r="R24" s="83"/>
    </row>
    <row r="25" spans="1:18" ht="32.25" customHeight="1">
      <c r="A25" s="83">
        <v>24</v>
      </c>
      <c r="B25" s="83" t="s">
        <v>132</v>
      </c>
      <c r="C25" s="83" t="s">
        <v>98</v>
      </c>
      <c r="D25" s="83" t="s">
        <v>125</v>
      </c>
      <c r="E25" s="83"/>
      <c r="F25" s="83" t="s">
        <v>126</v>
      </c>
      <c r="G25" s="83" t="s">
        <v>95</v>
      </c>
      <c r="H25" s="83" t="s">
        <v>133</v>
      </c>
      <c r="I25" s="83" t="s">
        <v>448</v>
      </c>
      <c r="J25" s="83" t="s">
        <v>89</v>
      </c>
      <c r="K25" s="83">
        <v>0</v>
      </c>
      <c r="L25" s="83">
        <v>100</v>
      </c>
      <c r="M25" s="83">
        <v>0</v>
      </c>
      <c r="N25" s="83">
        <v>16000</v>
      </c>
      <c r="O25" s="83">
        <v>31</v>
      </c>
      <c r="P25" s="83" t="b">
        <v>0</v>
      </c>
      <c r="Q25" s="83" t="s">
        <v>134</v>
      </c>
      <c r="R25" s="83"/>
    </row>
    <row r="26" spans="1:18">
      <c r="A26" s="83">
        <v>25</v>
      </c>
      <c r="B26" s="83" t="s">
        <v>135</v>
      </c>
      <c r="C26" s="83" t="s">
        <v>98</v>
      </c>
      <c r="D26" s="83" t="s">
        <v>125</v>
      </c>
      <c r="E26" s="83" t="s">
        <v>136</v>
      </c>
      <c r="F26" s="83" t="s">
        <v>479</v>
      </c>
      <c r="G26" s="83" t="s">
        <v>127</v>
      </c>
      <c r="H26" s="83" t="s">
        <v>124</v>
      </c>
      <c r="I26" s="83" t="s">
        <v>446</v>
      </c>
      <c r="J26" s="83" t="s">
        <v>89</v>
      </c>
      <c r="K26" s="83">
        <v>0</v>
      </c>
      <c r="L26" s="83">
        <v>60</v>
      </c>
      <c r="M26" s="83">
        <v>0</v>
      </c>
      <c r="N26" s="83">
        <v>16000</v>
      </c>
      <c r="O26" s="83">
        <v>32</v>
      </c>
      <c r="P26" s="83" t="b">
        <v>1</v>
      </c>
      <c r="Q26" s="83" t="s">
        <v>137</v>
      </c>
      <c r="R26" s="83" t="s">
        <v>138</v>
      </c>
    </row>
    <row r="27" spans="1:18">
      <c r="A27" s="83">
        <v>26</v>
      </c>
      <c r="B27" s="83" t="s">
        <v>139</v>
      </c>
      <c r="C27" s="83" t="s">
        <v>106</v>
      </c>
      <c r="D27" s="83" t="s">
        <v>140</v>
      </c>
      <c r="E27" s="83"/>
      <c r="F27" s="83" t="s">
        <v>141</v>
      </c>
      <c r="G27" s="83" t="s">
        <v>108</v>
      </c>
      <c r="H27" s="83" t="s">
        <v>106</v>
      </c>
      <c r="I27" s="83" t="s">
        <v>106</v>
      </c>
      <c r="J27" s="83" t="s">
        <v>89</v>
      </c>
      <c r="K27" s="83">
        <v>0</v>
      </c>
      <c r="L27" s="83">
        <v>1</v>
      </c>
      <c r="M27" s="83">
        <v>0</v>
      </c>
      <c r="N27" s="83">
        <v>1</v>
      </c>
      <c r="O27" s="83">
        <v>34</v>
      </c>
      <c r="P27" s="83" t="b">
        <v>0</v>
      </c>
      <c r="Q27" s="83" t="s">
        <v>142</v>
      </c>
      <c r="R27" s="83" t="s">
        <v>143</v>
      </c>
    </row>
    <row r="28" spans="1:18">
      <c r="A28" s="83">
        <v>27</v>
      </c>
      <c r="B28" s="83" t="s">
        <v>144</v>
      </c>
      <c r="C28" s="83" t="s">
        <v>106</v>
      </c>
      <c r="D28" s="83" t="s">
        <v>140</v>
      </c>
      <c r="E28" s="83"/>
      <c r="F28" s="83" t="s">
        <v>145</v>
      </c>
      <c r="G28" s="83" t="s">
        <v>108</v>
      </c>
      <c r="H28" s="83" t="s">
        <v>106</v>
      </c>
      <c r="I28" s="83" t="s">
        <v>106</v>
      </c>
      <c r="J28" s="83" t="s">
        <v>89</v>
      </c>
      <c r="K28" s="83">
        <v>0</v>
      </c>
      <c r="L28" s="83">
        <v>1</v>
      </c>
      <c r="M28" s="83">
        <v>0</v>
      </c>
      <c r="N28" s="83">
        <v>1</v>
      </c>
      <c r="O28" s="83">
        <v>35</v>
      </c>
      <c r="P28" s="83" t="b">
        <v>0</v>
      </c>
      <c r="Q28" s="83" t="s">
        <v>146</v>
      </c>
      <c r="R28" s="83" t="s">
        <v>143</v>
      </c>
    </row>
    <row r="29" spans="1:18">
      <c r="A29" s="83">
        <v>28</v>
      </c>
      <c r="B29" s="83" t="s">
        <v>147</v>
      </c>
      <c r="C29" s="83" t="s">
        <v>106</v>
      </c>
      <c r="D29" s="83" t="s">
        <v>140</v>
      </c>
      <c r="E29" s="83"/>
      <c r="F29" s="83" t="s">
        <v>148</v>
      </c>
      <c r="G29" s="83" t="s">
        <v>108</v>
      </c>
      <c r="H29" s="83" t="s">
        <v>106</v>
      </c>
      <c r="I29" s="83" t="s">
        <v>106</v>
      </c>
      <c r="J29" s="83" t="s">
        <v>89</v>
      </c>
      <c r="K29" s="83">
        <v>0</v>
      </c>
      <c r="L29" s="83">
        <v>1</v>
      </c>
      <c r="M29" s="83">
        <v>0</v>
      </c>
      <c r="N29" s="83">
        <v>1</v>
      </c>
      <c r="O29" s="83">
        <v>36</v>
      </c>
      <c r="P29" s="83" t="b">
        <v>0</v>
      </c>
      <c r="Q29" s="83" t="s">
        <v>149</v>
      </c>
      <c r="R29" s="83" t="s">
        <v>143</v>
      </c>
    </row>
    <row r="30" spans="1:18" ht="33">
      <c r="A30" s="83">
        <v>29</v>
      </c>
      <c r="B30" s="83" t="s">
        <v>150</v>
      </c>
      <c r="C30" s="83" t="s">
        <v>98</v>
      </c>
      <c r="D30" s="83" t="s">
        <v>125</v>
      </c>
      <c r="E30" s="83" t="s">
        <v>136</v>
      </c>
      <c r="F30" s="83" t="s">
        <v>480</v>
      </c>
      <c r="G30" s="83" t="s">
        <v>100</v>
      </c>
      <c r="H30" s="83" t="s">
        <v>49</v>
      </c>
      <c r="I30" s="83" t="s">
        <v>447</v>
      </c>
      <c r="J30" s="83" t="s">
        <v>89</v>
      </c>
      <c r="K30" s="83">
        <v>0</v>
      </c>
      <c r="L30" s="83">
        <v>1</v>
      </c>
      <c r="M30" s="83">
        <v>0</v>
      </c>
      <c r="N30" s="83">
        <v>100</v>
      </c>
      <c r="O30" s="83">
        <v>37</v>
      </c>
      <c r="P30" s="83" t="b">
        <v>1</v>
      </c>
      <c r="Q30" s="84" t="s">
        <v>151</v>
      </c>
      <c r="R30" s="83"/>
    </row>
    <row r="31" spans="1:18">
      <c r="A31" s="83">
        <v>30</v>
      </c>
      <c r="B31" s="83" t="s">
        <v>152</v>
      </c>
      <c r="C31" s="83" t="s">
        <v>106</v>
      </c>
      <c r="D31" s="83" t="s">
        <v>140</v>
      </c>
      <c r="E31" s="83"/>
      <c r="F31" s="83" t="s">
        <v>153</v>
      </c>
      <c r="G31" s="83" t="s">
        <v>108</v>
      </c>
      <c r="H31" s="83" t="s">
        <v>106</v>
      </c>
      <c r="I31" s="83" t="s">
        <v>106</v>
      </c>
      <c r="J31" s="83" t="s">
        <v>89</v>
      </c>
      <c r="K31" s="83">
        <v>0</v>
      </c>
      <c r="L31" s="83">
        <v>1</v>
      </c>
      <c r="M31" s="83">
        <v>0</v>
      </c>
      <c r="N31" s="83">
        <v>1</v>
      </c>
      <c r="O31" s="83">
        <v>40</v>
      </c>
      <c r="P31" s="83" t="b">
        <v>0</v>
      </c>
      <c r="Q31" s="83" t="s">
        <v>154</v>
      </c>
      <c r="R31" s="83" t="s">
        <v>143</v>
      </c>
    </row>
    <row r="32" spans="1:18">
      <c r="A32" s="83">
        <v>31</v>
      </c>
      <c r="B32" s="83" t="s">
        <v>155</v>
      </c>
      <c r="C32" s="83" t="s">
        <v>106</v>
      </c>
      <c r="D32" s="83" t="s">
        <v>140</v>
      </c>
      <c r="E32" s="83"/>
      <c r="F32" s="83" t="s">
        <v>156</v>
      </c>
      <c r="G32" s="83" t="s">
        <v>108</v>
      </c>
      <c r="H32" s="83" t="s">
        <v>106</v>
      </c>
      <c r="I32" s="83" t="s">
        <v>106</v>
      </c>
      <c r="J32" s="83" t="s">
        <v>89</v>
      </c>
      <c r="K32" s="83">
        <v>0</v>
      </c>
      <c r="L32" s="83">
        <v>1</v>
      </c>
      <c r="M32" s="83">
        <v>0</v>
      </c>
      <c r="N32" s="83">
        <v>1</v>
      </c>
      <c r="O32" s="83">
        <v>41</v>
      </c>
      <c r="P32" s="83" t="b">
        <v>0</v>
      </c>
      <c r="Q32" s="83" t="s">
        <v>157</v>
      </c>
      <c r="R32" s="83" t="s">
        <v>143</v>
      </c>
    </row>
    <row r="33" spans="1:18">
      <c r="A33" s="83">
        <v>32</v>
      </c>
      <c r="B33" s="83" t="s">
        <v>158</v>
      </c>
      <c r="C33" s="83" t="s">
        <v>106</v>
      </c>
      <c r="D33" s="83" t="s">
        <v>140</v>
      </c>
      <c r="E33" s="83"/>
      <c r="F33" s="83" t="s">
        <v>159</v>
      </c>
      <c r="G33" s="83" t="s">
        <v>108</v>
      </c>
      <c r="H33" s="83" t="s">
        <v>106</v>
      </c>
      <c r="I33" s="83" t="s">
        <v>106</v>
      </c>
      <c r="J33" s="83" t="s">
        <v>89</v>
      </c>
      <c r="K33" s="83">
        <v>0</v>
      </c>
      <c r="L33" s="83">
        <v>1</v>
      </c>
      <c r="M33" s="83">
        <v>0</v>
      </c>
      <c r="N33" s="83">
        <v>1</v>
      </c>
      <c r="O33" s="83">
        <v>42</v>
      </c>
      <c r="P33" s="83" t="b">
        <v>0</v>
      </c>
      <c r="Q33" s="83" t="s">
        <v>160</v>
      </c>
      <c r="R33" s="83" t="s">
        <v>143</v>
      </c>
    </row>
    <row r="34" spans="1:18">
      <c r="A34" s="83">
        <v>33</v>
      </c>
      <c r="B34" s="83" t="s">
        <v>161</v>
      </c>
      <c r="C34" s="83" t="s">
        <v>98</v>
      </c>
      <c r="D34" s="83" t="s">
        <v>162</v>
      </c>
      <c r="E34" s="83" t="s">
        <v>169</v>
      </c>
      <c r="F34" s="83" t="s">
        <v>163</v>
      </c>
      <c r="G34" s="83" t="s">
        <v>164</v>
      </c>
      <c r="H34" s="83" t="s">
        <v>60</v>
      </c>
      <c r="I34" s="83" t="s">
        <v>455</v>
      </c>
      <c r="J34" s="83" t="s">
        <v>165</v>
      </c>
      <c r="K34" s="83">
        <v>0</v>
      </c>
      <c r="L34" s="83">
        <v>1</v>
      </c>
      <c r="M34" s="83">
        <v>0</v>
      </c>
      <c r="N34" s="83">
        <v>1</v>
      </c>
      <c r="O34" s="83">
        <v>250</v>
      </c>
      <c r="P34" s="83" t="b">
        <v>1</v>
      </c>
      <c r="Q34" s="83" t="s">
        <v>456</v>
      </c>
      <c r="R34" s="83"/>
    </row>
    <row r="35" spans="1:18">
      <c r="A35" s="83">
        <v>34</v>
      </c>
      <c r="B35" s="83" t="s">
        <v>166</v>
      </c>
      <c r="C35" s="83" t="s">
        <v>98</v>
      </c>
      <c r="D35" s="83" t="s">
        <v>162</v>
      </c>
      <c r="E35" s="83" t="s">
        <v>169</v>
      </c>
      <c r="F35" s="83" t="s">
        <v>167</v>
      </c>
      <c r="G35" s="83" t="s">
        <v>164</v>
      </c>
      <c r="H35" s="83" t="s">
        <v>60</v>
      </c>
      <c r="I35" s="83" t="s">
        <v>455</v>
      </c>
      <c r="J35" s="83" t="s">
        <v>165</v>
      </c>
      <c r="K35" s="83">
        <v>0</v>
      </c>
      <c r="L35" s="83">
        <v>1</v>
      </c>
      <c r="M35" s="83">
        <v>0</v>
      </c>
      <c r="N35" s="83">
        <v>1</v>
      </c>
      <c r="O35" s="83">
        <v>251</v>
      </c>
      <c r="P35" s="83" t="b">
        <v>1</v>
      </c>
      <c r="Q35" s="83" t="s">
        <v>457</v>
      </c>
      <c r="R35" s="83"/>
    </row>
    <row r="36" spans="1:18">
      <c r="A36" s="83">
        <v>35</v>
      </c>
      <c r="B36" s="83" t="s">
        <v>469</v>
      </c>
      <c r="C36" s="83" t="s">
        <v>98</v>
      </c>
      <c r="D36" s="83" t="s">
        <v>476</v>
      </c>
      <c r="E36" s="85" t="s">
        <v>99</v>
      </c>
      <c r="F36" s="83" t="s">
        <v>169</v>
      </c>
      <c r="G36" s="83" t="s">
        <v>170</v>
      </c>
      <c r="H36" s="83" t="s">
        <v>466</v>
      </c>
      <c r="I36" s="83" t="s">
        <v>467</v>
      </c>
      <c r="J36" s="83" t="s">
        <v>464</v>
      </c>
      <c r="K36" s="83">
        <v>0</v>
      </c>
      <c r="L36" s="83">
        <v>1</v>
      </c>
      <c r="M36" s="83">
        <v>0</v>
      </c>
      <c r="N36" s="83">
        <v>1</v>
      </c>
      <c r="O36" s="83">
        <v>252</v>
      </c>
      <c r="P36" s="83" t="b">
        <v>1</v>
      </c>
      <c r="Q36" s="83" t="s">
        <v>470</v>
      </c>
      <c r="R36" s="83"/>
    </row>
    <row r="37" spans="1:18">
      <c r="A37" s="83">
        <v>36</v>
      </c>
      <c r="B37" s="83" t="s">
        <v>168</v>
      </c>
      <c r="C37" s="83" t="s">
        <v>98</v>
      </c>
      <c r="D37" s="83" t="s">
        <v>162</v>
      </c>
      <c r="E37" s="85" t="s">
        <v>99</v>
      </c>
      <c r="F37" s="83" t="s">
        <v>169</v>
      </c>
      <c r="G37" s="83" t="s">
        <v>170</v>
      </c>
      <c r="H37" s="83" t="s">
        <v>56</v>
      </c>
      <c r="I37" s="83" t="s">
        <v>446</v>
      </c>
      <c r="J37" s="83" t="s">
        <v>165</v>
      </c>
      <c r="K37" s="83">
        <v>0</v>
      </c>
      <c r="L37" s="83">
        <v>1</v>
      </c>
      <c r="M37" s="83">
        <v>0</v>
      </c>
      <c r="N37" s="83">
        <v>1</v>
      </c>
      <c r="O37" s="83">
        <v>253</v>
      </c>
      <c r="P37" s="83" t="b">
        <v>1</v>
      </c>
      <c r="Q37" s="83" t="s">
        <v>171</v>
      </c>
      <c r="R37" s="83"/>
    </row>
    <row r="38" spans="1:18">
      <c r="A38" s="83">
        <v>37</v>
      </c>
      <c r="B38" s="83" t="s">
        <v>172</v>
      </c>
      <c r="C38" s="83" t="s">
        <v>98</v>
      </c>
      <c r="D38" s="83" t="s">
        <v>162</v>
      </c>
      <c r="E38" s="85" t="s">
        <v>99</v>
      </c>
      <c r="F38" s="83" t="s">
        <v>169</v>
      </c>
      <c r="G38" s="83" t="s">
        <v>170</v>
      </c>
      <c r="H38" s="83" t="s">
        <v>59</v>
      </c>
      <c r="I38" s="83" t="s">
        <v>446</v>
      </c>
      <c r="J38" s="83" t="s">
        <v>165</v>
      </c>
      <c r="K38" s="83">
        <v>0</v>
      </c>
      <c r="L38" s="83">
        <v>1</v>
      </c>
      <c r="M38" s="83">
        <v>0</v>
      </c>
      <c r="N38" s="83">
        <v>1</v>
      </c>
      <c r="O38" s="83">
        <v>254</v>
      </c>
      <c r="P38" s="83" t="b">
        <v>1</v>
      </c>
      <c r="Q38" s="83" t="s">
        <v>173</v>
      </c>
      <c r="R38" s="83"/>
    </row>
    <row r="39" spans="1:18">
      <c r="A39" s="83">
        <v>38</v>
      </c>
      <c r="B39" s="83" t="s">
        <v>174</v>
      </c>
      <c r="C39" s="83" t="s">
        <v>175</v>
      </c>
      <c r="D39" s="83" t="s">
        <v>162</v>
      </c>
      <c r="E39" s="85" t="s">
        <v>99</v>
      </c>
      <c r="F39" s="83" t="s">
        <v>169</v>
      </c>
      <c r="G39" s="83" t="s">
        <v>170</v>
      </c>
      <c r="H39" s="83" t="s">
        <v>60</v>
      </c>
      <c r="I39" s="83" t="s">
        <v>455</v>
      </c>
      <c r="J39" s="83" t="s">
        <v>165</v>
      </c>
      <c r="K39" s="83">
        <v>0</v>
      </c>
      <c r="L39" s="83">
        <v>1</v>
      </c>
      <c r="M39" s="83">
        <v>0</v>
      </c>
      <c r="N39" s="83">
        <v>1</v>
      </c>
      <c r="O39" s="83">
        <v>255</v>
      </c>
      <c r="P39" s="83" t="b">
        <v>1</v>
      </c>
      <c r="Q39" s="83" t="s">
        <v>176</v>
      </c>
      <c r="R39" s="83"/>
    </row>
    <row r="40" spans="1:18">
      <c r="A40" s="83">
        <v>39</v>
      </c>
      <c r="B40" s="83" t="s">
        <v>177</v>
      </c>
      <c r="C40" s="83" t="s">
        <v>106</v>
      </c>
      <c r="D40" s="83" t="s">
        <v>178</v>
      </c>
      <c r="E40" s="83"/>
      <c r="F40" s="83" t="s">
        <v>108</v>
      </c>
      <c r="G40" s="83" t="s">
        <v>108</v>
      </c>
      <c r="H40" s="83" t="s">
        <v>106</v>
      </c>
      <c r="I40" s="83" t="s">
        <v>106</v>
      </c>
      <c r="J40" s="83" t="s">
        <v>179</v>
      </c>
      <c r="K40" s="83">
        <v>0</v>
      </c>
      <c r="L40" s="83">
        <v>1</v>
      </c>
      <c r="M40" s="83">
        <v>0</v>
      </c>
      <c r="N40" s="83">
        <v>1</v>
      </c>
      <c r="O40" s="83">
        <v>450</v>
      </c>
      <c r="P40" s="83" t="b">
        <v>1</v>
      </c>
      <c r="Q40" s="83" t="s">
        <v>180</v>
      </c>
      <c r="R40" s="83"/>
    </row>
    <row r="41" spans="1:18">
      <c r="A41" s="83">
        <v>40</v>
      </c>
      <c r="B41" s="83" t="s">
        <v>444</v>
      </c>
      <c r="C41" s="83" t="s">
        <v>106</v>
      </c>
      <c r="D41" s="83" t="s">
        <v>181</v>
      </c>
      <c r="E41" s="83"/>
      <c r="F41" s="83" t="s">
        <v>108</v>
      </c>
      <c r="G41" s="83" t="s">
        <v>108</v>
      </c>
      <c r="H41" s="83" t="s">
        <v>106</v>
      </c>
      <c r="I41" s="83" t="s">
        <v>106</v>
      </c>
      <c r="J41" s="83" t="s">
        <v>179</v>
      </c>
      <c r="K41" s="83">
        <v>0</v>
      </c>
      <c r="L41" s="83">
        <v>1</v>
      </c>
      <c r="M41" s="83">
        <v>0</v>
      </c>
      <c r="N41" s="83">
        <v>1</v>
      </c>
      <c r="O41" s="86">
        <v>451</v>
      </c>
      <c r="P41" s="83" t="b">
        <v>1</v>
      </c>
      <c r="Q41" s="83" t="s">
        <v>182</v>
      </c>
      <c r="R41" s="83"/>
    </row>
    <row r="42" spans="1:18">
      <c r="A42" s="83">
        <v>41</v>
      </c>
      <c r="B42" s="83" t="s">
        <v>466</v>
      </c>
      <c r="C42" s="83" t="s">
        <v>460</v>
      </c>
      <c r="D42" s="83" t="s">
        <v>461</v>
      </c>
      <c r="E42" s="83" t="s">
        <v>489</v>
      </c>
      <c r="F42" s="83" t="s">
        <v>183</v>
      </c>
      <c r="G42" s="83" t="s">
        <v>170</v>
      </c>
      <c r="H42" s="83" t="s">
        <v>466</v>
      </c>
      <c r="I42" s="83" t="s">
        <v>467</v>
      </c>
      <c r="J42" s="83" t="s">
        <v>464</v>
      </c>
      <c r="K42" s="83">
        <v>0</v>
      </c>
      <c r="L42" s="83">
        <v>1</v>
      </c>
      <c r="M42" s="83">
        <v>0</v>
      </c>
      <c r="N42" s="83">
        <v>1</v>
      </c>
      <c r="O42" s="83">
        <v>452</v>
      </c>
      <c r="P42" s="83" t="b">
        <v>1</v>
      </c>
      <c r="Q42" s="83" t="s">
        <v>468</v>
      </c>
      <c r="R42" s="83"/>
    </row>
    <row r="43" spans="1:18">
      <c r="A43" s="83">
        <v>42</v>
      </c>
      <c r="B43" s="83" t="s">
        <v>56</v>
      </c>
      <c r="C43" s="83" t="s">
        <v>98</v>
      </c>
      <c r="D43" s="83" t="s">
        <v>178</v>
      </c>
      <c r="E43" s="83" t="s">
        <v>489</v>
      </c>
      <c r="F43" s="83" t="s">
        <v>183</v>
      </c>
      <c r="G43" s="83" t="s">
        <v>170</v>
      </c>
      <c r="H43" s="83" t="s">
        <v>56</v>
      </c>
      <c r="I43" s="83" t="s">
        <v>446</v>
      </c>
      <c r="J43" s="83" t="s">
        <v>165</v>
      </c>
      <c r="K43" s="83">
        <v>0</v>
      </c>
      <c r="L43" s="83">
        <v>1</v>
      </c>
      <c r="M43" s="83">
        <v>0</v>
      </c>
      <c r="N43" s="83">
        <v>1</v>
      </c>
      <c r="O43" s="83">
        <v>453</v>
      </c>
      <c r="P43" s="83" t="b">
        <v>1</v>
      </c>
      <c r="Q43" s="83" t="s">
        <v>184</v>
      </c>
      <c r="R43" s="83"/>
    </row>
    <row r="44" spans="1:18">
      <c r="A44" s="83">
        <v>43</v>
      </c>
      <c r="B44" s="83" t="s">
        <v>59</v>
      </c>
      <c r="C44" s="83" t="s">
        <v>98</v>
      </c>
      <c r="D44" s="83" t="s">
        <v>178</v>
      </c>
      <c r="E44" s="83" t="s">
        <v>488</v>
      </c>
      <c r="F44" s="83" t="s">
        <v>183</v>
      </c>
      <c r="G44" s="83" t="s">
        <v>170</v>
      </c>
      <c r="H44" s="83" t="s">
        <v>59</v>
      </c>
      <c r="I44" s="83" t="s">
        <v>446</v>
      </c>
      <c r="J44" s="83" t="s">
        <v>165</v>
      </c>
      <c r="K44" s="83">
        <v>0</v>
      </c>
      <c r="L44" s="83">
        <v>1</v>
      </c>
      <c r="M44" s="83">
        <v>0</v>
      </c>
      <c r="N44" s="83">
        <v>1</v>
      </c>
      <c r="O44" s="83">
        <v>454</v>
      </c>
      <c r="P44" s="83" t="b">
        <v>1</v>
      </c>
      <c r="Q44" s="83" t="s">
        <v>185</v>
      </c>
      <c r="R44" s="83"/>
    </row>
    <row r="45" spans="1:18">
      <c r="A45" s="83">
        <v>44</v>
      </c>
      <c r="B45" s="83" t="s">
        <v>60</v>
      </c>
      <c r="C45" s="83" t="s">
        <v>175</v>
      </c>
      <c r="D45" s="83" t="s">
        <v>178</v>
      </c>
      <c r="E45" s="83" t="s">
        <v>489</v>
      </c>
      <c r="F45" s="83" t="s">
        <v>183</v>
      </c>
      <c r="G45" s="83" t="s">
        <v>164</v>
      </c>
      <c r="H45" s="83" t="s">
        <v>60</v>
      </c>
      <c r="I45" s="83" t="s">
        <v>455</v>
      </c>
      <c r="J45" s="83" t="s">
        <v>165</v>
      </c>
      <c r="K45" s="83">
        <v>0</v>
      </c>
      <c r="L45" s="83">
        <v>1</v>
      </c>
      <c r="M45" s="83">
        <v>0</v>
      </c>
      <c r="N45" s="83">
        <v>1</v>
      </c>
      <c r="O45" s="83">
        <v>455</v>
      </c>
      <c r="P45" s="83" t="b">
        <v>1</v>
      </c>
      <c r="Q45" s="83" t="s">
        <v>458</v>
      </c>
      <c r="R45" s="83"/>
    </row>
    <row r="46" spans="1:18">
      <c r="A46" s="83">
        <v>45</v>
      </c>
      <c r="B46" s="83" t="s">
        <v>186</v>
      </c>
      <c r="C46" s="83" t="s">
        <v>106</v>
      </c>
      <c r="D46" s="83" t="s">
        <v>181</v>
      </c>
      <c r="E46" s="83"/>
      <c r="F46" s="83"/>
      <c r="G46" s="83" t="s">
        <v>108</v>
      </c>
      <c r="H46" s="83" t="s">
        <v>106</v>
      </c>
      <c r="I46" s="83" t="s">
        <v>106</v>
      </c>
      <c r="J46" s="83" t="s">
        <v>179</v>
      </c>
      <c r="K46" s="83">
        <v>0</v>
      </c>
      <c r="L46" s="83">
        <v>1</v>
      </c>
      <c r="M46" s="83">
        <v>0</v>
      </c>
      <c r="N46" s="83">
        <v>1</v>
      </c>
      <c r="O46" s="83">
        <v>456</v>
      </c>
      <c r="P46" s="83" t="b">
        <v>1</v>
      </c>
      <c r="Q46" s="83" t="s">
        <v>187</v>
      </c>
      <c r="R46" s="83"/>
    </row>
    <row r="47" spans="1:18">
      <c r="A47" s="83">
        <v>46</v>
      </c>
      <c r="B47" s="83" t="s">
        <v>459</v>
      </c>
      <c r="C47" s="83" t="s">
        <v>460</v>
      </c>
      <c r="D47" s="83" t="s">
        <v>461</v>
      </c>
      <c r="E47" s="83"/>
      <c r="F47" s="83" t="s">
        <v>169</v>
      </c>
      <c r="G47" s="83"/>
      <c r="H47" s="83" t="s">
        <v>462</v>
      </c>
      <c r="I47" s="83" t="s">
        <v>463</v>
      </c>
      <c r="J47" s="83" t="s">
        <v>464</v>
      </c>
      <c r="K47" s="83">
        <v>0</v>
      </c>
      <c r="L47" s="83">
        <v>1</v>
      </c>
      <c r="M47" s="83">
        <v>0</v>
      </c>
      <c r="N47" s="83">
        <v>1</v>
      </c>
      <c r="O47" s="83">
        <v>457</v>
      </c>
      <c r="P47" s="83" t="b">
        <v>1</v>
      </c>
      <c r="Q47" s="83" t="s">
        <v>465</v>
      </c>
      <c r="R47" s="83"/>
    </row>
    <row r="48" spans="1:18">
      <c r="A48" s="83">
        <v>47</v>
      </c>
      <c r="B48" s="83" t="s">
        <v>471</v>
      </c>
      <c r="C48" s="83" t="s">
        <v>84</v>
      </c>
      <c r="D48" s="83" t="s">
        <v>181</v>
      </c>
      <c r="E48" s="83" t="s">
        <v>482</v>
      </c>
      <c r="F48" s="83" t="s">
        <v>169</v>
      </c>
      <c r="G48" s="83"/>
      <c r="H48" s="83" t="s">
        <v>37</v>
      </c>
      <c r="I48" s="83" t="s">
        <v>448</v>
      </c>
      <c r="J48" s="83" t="s">
        <v>179</v>
      </c>
      <c r="K48" s="83">
        <v>0</v>
      </c>
      <c r="L48" s="83">
        <v>1</v>
      </c>
      <c r="M48" s="83">
        <v>0</v>
      </c>
      <c r="N48" s="83">
        <v>1</v>
      </c>
      <c r="O48" s="83">
        <v>458</v>
      </c>
      <c r="P48" s="83" t="b">
        <v>1</v>
      </c>
      <c r="Q48" s="83"/>
      <c r="R48" s="83"/>
    </row>
    <row r="49" spans="1:18">
      <c r="A49" s="83">
        <v>48</v>
      </c>
      <c r="B49" s="83" t="s">
        <v>472</v>
      </c>
      <c r="C49" s="83" t="s">
        <v>84</v>
      </c>
      <c r="D49" s="83" t="s">
        <v>181</v>
      </c>
      <c r="E49" s="83" t="s">
        <v>482</v>
      </c>
      <c r="F49" s="83" t="s">
        <v>169</v>
      </c>
      <c r="G49" s="83"/>
      <c r="H49" s="83" t="s">
        <v>44</v>
      </c>
      <c r="I49" s="83" t="s">
        <v>448</v>
      </c>
      <c r="J49" s="83" t="s">
        <v>179</v>
      </c>
      <c r="K49" s="83">
        <v>0</v>
      </c>
      <c r="L49" s="83">
        <v>1</v>
      </c>
      <c r="M49" s="83">
        <v>0</v>
      </c>
      <c r="N49" s="83">
        <v>1</v>
      </c>
      <c r="O49" s="83">
        <v>459</v>
      </c>
      <c r="P49" s="83" t="b">
        <v>1</v>
      </c>
      <c r="Q49" s="83"/>
      <c r="R49" s="83"/>
    </row>
    <row r="50" spans="1:18">
      <c r="A50" s="83">
        <v>49</v>
      </c>
      <c r="B50" s="83" t="s">
        <v>188</v>
      </c>
      <c r="C50" s="83" t="s">
        <v>106</v>
      </c>
      <c r="D50" s="83" t="s">
        <v>178</v>
      </c>
      <c r="E50" s="83"/>
      <c r="F50" s="83" t="s">
        <v>189</v>
      </c>
      <c r="G50" s="83" t="s">
        <v>108</v>
      </c>
      <c r="H50" s="83" t="s">
        <v>109</v>
      </c>
      <c r="I50" s="83" t="s">
        <v>106</v>
      </c>
      <c r="J50" s="83" t="s">
        <v>179</v>
      </c>
      <c r="K50" s="83">
        <v>0</v>
      </c>
      <c r="L50" s="83">
        <v>1</v>
      </c>
      <c r="M50" s="83">
        <v>0</v>
      </c>
      <c r="N50" s="83">
        <v>1</v>
      </c>
      <c r="O50" s="83">
        <v>460</v>
      </c>
      <c r="P50" s="83" t="b">
        <v>1</v>
      </c>
      <c r="Q50" s="84" t="s">
        <v>190</v>
      </c>
      <c r="R50" s="83"/>
    </row>
    <row r="51" spans="1:18">
      <c r="A51" s="83">
        <v>50</v>
      </c>
      <c r="B51" s="83" t="s">
        <v>191</v>
      </c>
      <c r="C51" s="83" t="s">
        <v>106</v>
      </c>
      <c r="D51" s="83" t="s">
        <v>178</v>
      </c>
      <c r="E51" s="83"/>
      <c r="F51" s="83" t="s">
        <v>192</v>
      </c>
      <c r="G51" s="83" t="s">
        <v>108</v>
      </c>
      <c r="H51" s="83" t="s">
        <v>113</v>
      </c>
      <c r="I51" s="83" t="s">
        <v>106</v>
      </c>
      <c r="J51" s="83" t="s">
        <v>179</v>
      </c>
      <c r="K51" s="83">
        <v>0</v>
      </c>
      <c r="L51" s="83">
        <v>1</v>
      </c>
      <c r="M51" s="83">
        <v>0</v>
      </c>
      <c r="N51" s="83">
        <v>1</v>
      </c>
      <c r="O51" s="83">
        <v>461</v>
      </c>
      <c r="P51" s="83" t="b">
        <v>1</v>
      </c>
      <c r="Q51" s="84" t="s">
        <v>193</v>
      </c>
      <c r="R51" s="83"/>
    </row>
    <row r="52" spans="1:18">
      <c r="A52" s="83">
        <v>51</v>
      </c>
      <c r="B52" s="83" t="s">
        <v>194</v>
      </c>
      <c r="C52" s="83" t="s">
        <v>106</v>
      </c>
      <c r="D52" s="83" t="s">
        <v>178</v>
      </c>
      <c r="E52" s="83"/>
      <c r="F52" s="83" t="s">
        <v>195</v>
      </c>
      <c r="G52" s="83" t="s">
        <v>108</v>
      </c>
      <c r="H52" s="83" t="s">
        <v>117</v>
      </c>
      <c r="I52" s="83" t="s">
        <v>106</v>
      </c>
      <c r="J52" s="83" t="s">
        <v>179</v>
      </c>
      <c r="K52" s="83">
        <v>0</v>
      </c>
      <c r="L52" s="83">
        <v>1</v>
      </c>
      <c r="M52" s="83">
        <v>0</v>
      </c>
      <c r="N52" s="83">
        <v>1</v>
      </c>
      <c r="O52" s="83">
        <v>462</v>
      </c>
      <c r="P52" s="83" t="b">
        <v>1</v>
      </c>
      <c r="Q52" s="84" t="s">
        <v>196</v>
      </c>
      <c r="R52" s="83"/>
    </row>
    <row r="53" spans="1:18">
      <c r="A53" s="83">
        <v>52</v>
      </c>
      <c r="B53" s="83" t="s">
        <v>197</v>
      </c>
      <c r="C53" s="83" t="s">
        <v>106</v>
      </c>
      <c r="D53" s="83" t="s">
        <v>181</v>
      </c>
      <c r="E53" s="83"/>
      <c r="F53" s="83" t="s">
        <v>121</v>
      </c>
      <c r="G53" s="83" t="s">
        <v>108</v>
      </c>
      <c r="H53" s="83" t="s">
        <v>106</v>
      </c>
      <c r="I53" s="83" t="s">
        <v>106</v>
      </c>
      <c r="J53" s="83" t="s">
        <v>179</v>
      </c>
      <c r="K53" s="83">
        <v>0</v>
      </c>
      <c r="L53" s="83">
        <v>1</v>
      </c>
      <c r="M53" s="83">
        <v>0</v>
      </c>
      <c r="N53" s="83">
        <v>1</v>
      </c>
      <c r="O53" s="83">
        <v>463</v>
      </c>
      <c r="P53" s="83" t="b">
        <v>1</v>
      </c>
      <c r="Q53" s="84" t="s">
        <v>198</v>
      </c>
      <c r="R53" s="83"/>
    </row>
    <row r="54" spans="1:18">
      <c r="A54" s="83">
        <v>53</v>
      </c>
      <c r="B54" s="83" t="s">
        <v>199</v>
      </c>
      <c r="C54" s="83" t="s">
        <v>106</v>
      </c>
      <c r="D54" s="83" t="s">
        <v>181</v>
      </c>
      <c r="E54" s="83"/>
      <c r="F54" s="83" t="s">
        <v>200</v>
      </c>
      <c r="G54" s="83" t="s">
        <v>108</v>
      </c>
      <c r="H54" s="83" t="s">
        <v>106</v>
      </c>
      <c r="I54" s="83" t="s">
        <v>106</v>
      </c>
      <c r="J54" s="83" t="s">
        <v>179</v>
      </c>
      <c r="K54" s="83">
        <v>0</v>
      </c>
      <c r="L54" s="83">
        <v>1</v>
      </c>
      <c r="M54" s="83">
        <v>0</v>
      </c>
      <c r="N54" s="83">
        <v>1</v>
      </c>
      <c r="O54" s="83">
        <v>470</v>
      </c>
      <c r="P54" s="83" t="b">
        <v>0</v>
      </c>
      <c r="Q54" s="83" t="s">
        <v>201</v>
      </c>
      <c r="R54" s="83" t="s">
        <v>202</v>
      </c>
    </row>
    <row r="55" spans="1:18">
      <c r="A55" s="83">
        <v>54</v>
      </c>
      <c r="B55" s="83" t="s">
        <v>203</v>
      </c>
      <c r="C55" s="83" t="s">
        <v>106</v>
      </c>
      <c r="D55" s="83" t="s">
        <v>181</v>
      </c>
      <c r="E55" s="83"/>
      <c r="F55" s="83" t="s">
        <v>204</v>
      </c>
      <c r="G55" s="83" t="s">
        <v>108</v>
      </c>
      <c r="H55" s="83" t="s">
        <v>106</v>
      </c>
      <c r="I55" s="83" t="s">
        <v>106</v>
      </c>
      <c r="J55" s="83" t="s">
        <v>179</v>
      </c>
      <c r="K55" s="83">
        <v>0</v>
      </c>
      <c r="L55" s="83">
        <v>1</v>
      </c>
      <c r="M55" s="83">
        <v>0</v>
      </c>
      <c r="N55" s="83">
        <v>1</v>
      </c>
      <c r="O55" s="83">
        <v>471</v>
      </c>
      <c r="P55" s="83" t="b">
        <v>0</v>
      </c>
      <c r="Q55" s="83" t="s">
        <v>205</v>
      </c>
      <c r="R55" s="83" t="s">
        <v>143</v>
      </c>
    </row>
    <row r="56" spans="1:18">
      <c r="A56" s="83">
        <v>55</v>
      </c>
      <c r="B56" s="83" t="s">
        <v>473</v>
      </c>
      <c r="C56" s="83" t="s">
        <v>98</v>
      </c>
      <c r="D56" s="83" t="s">
        <v>474</v>
      </c>
      <c r="E56" s="83" t="s">
        <v>477</v>
      </c>
      <c r="F56" s="83" t="s">
        <v>169</v>
      </c>
      <c r="G56" s="83"/>
      <c r="H56" s="83" t="s">
        <v>49</v>
      </c>
      <c r="I56" s="83" t="s">
        <v>447</v>
      </c>
      <c r="J56" s="83" t="s">
        <v>179</v>
      </c>
      <c r="K56" s="83">
        <v>0</v>
      </c>
      <c r="L56" s="83">
        <v>1</v>
      </c>
      <c r="M56" s="83">
        <v>0</v>
      </c>
      <c r="N56" s="83">
        <v>1</v>
      </c>
      <c r="O56" s="83">
        <v>480</v>
      </c>
      <c r="P56" s="83" t="b">
        <v>1</v>
      </c>
      <c r="Q56" s="83" t="s">
        <v>475</v>
      </c>
      <c r="R56" s="83"/>
    </row>
    <row r="57" spans="1:18">
      <c r="A57" s="83">
        <v>56</v>
      </c>
      <c r="B57" s="83" t="s">
        <v>445</v>
      </c>
      <c r="C57" s="83" t="s">
        <v>106</v>
      </c>
      <c r="D57" s="83" t="s">
        <v>181</v>
      </c>
      <c r="E57" s="83"/>
      <c r="F57" s="83" t="s">
        <v>108</v>
      </c>
      <c r="G57" s="83" t="s">
        <v>108</v>
      </c>
      <c r="H57" s="83" t="s">
        <v>106</v>
      </c>
      <c r="I57" s="83" t="s">
        <v>106</v>
      </c>
      <c r="J57" s="83" t="s">
        <v>179</v>
      </c>
      <c r="K57" s="83">
        <v>0</v>
      </c>
      <c r="L57" s="83">
        <v>1</v>
      </c>
      <c r="M57" s="83">
        <v>0</v>
      </c>
      <c r="N57" s="83">
        <v>1</v>
      </c>
      <c r="O57" s="83"/>
      <c r="P57" s="83" t="b">
        <v>1</v>
      </c>
      <c r="Q57" s="83"/>
      <c r="R57" s="83"/>
    </row>
    <row r="58" spans="1:18">
      <c r="A58" s="83">
        <v>57</v>
      </c>
      <c r="B58" s="83" t="s">
        <v>483</v>
      </c>
      <c r="C58" s="83" t="s">
        <v>84</v>
      </c>
      <c r="D58" s="83" t="s">
        <v>181</v>
      </c>
      <c r="E58" s="83" t="s">
        <v>485</v>
      </c>
      <c r="F58" s="83" t="s">
        <v>169</v>
      </c>
      <c r="G58" s="83"/>
      <c r="H58" s="83" t="s">
        <v>37</v>
      </c>
      <c r="I58" s="83" t="s">
        <v>448</v>
      </c>
      <c r="J58" s="83" t="s">
        <v>179</v>
      </c>
      <c r="K58" s="83">
        <v>0</v>
      </c>
      <c r="L58" s="83">
        <v>1</v>
      </c>
      <c r="M58" s="83">
        <v>0</v>
      </c>
      <c r="N58" s="83">
        <v>1</v>
      </c>
      <c r="O58" s="83">
        <v>481</v>
      </c>
      <c r="P58" s="83" t="b">
        <v>1</v>
      </c>
      <c r="Q58" s="83"/>
      <c r="R58" s="83"/>
    </row>
    <row r="59" spans="1:18">
      <c r="A59" s="83">
        <v>58</v>
      </c>
      <c r="B59" s="83" t="s">
        <v>484</v>
      </c>
      <c r="C59" s="83" t="s">
        <v>84</v>
      </c>
      <c r="D59" s="83" t="s">
        <v>181</v>
      </c>
      <c r="E59" s="83" t="s">
        <v>486</v>
      </c>
      <c r="F59" s="83" t="s">
        <v>169</v>
      </c>
      <c r="G59" s="83"/>
      <c r="H59" s="83" t="s">
        <v>44</v>
      </c>
      <c r="I59" s="83" t="s">
        <v>448</v>
      </c>
      <c r="J59" s="83" t="s">
        <v>179</v>
      </c>
      <c r="K59" s="83">
        <v>0</v>
      </c>
      <c r="L59" s="83">
        <v>1</v>
      </c>
      <c r="M59" s="83">
        <v>0</v>
      </c>
      <c r="N59" s="83">
        <v>1</v>
      </c>
      <c r="O59" s="83">
        <v>482</v>
      </c>
      <c r="P59" s="83" t="b">
        <v>1</v>
      </c>
      <c r="Q59" s="83"/>
      <c r="R59" s="83"/>
    </row>
    <row r="60" spans="1:18">
      <c r="A60" s="83">
        <v>59</v>
      </c>
      <c r="B60" s="83" t="s">
        <v>496</v>
      </c>
      <c r="C60" s="83" t="s">
        <v>98</v>
      </c>
      <c r="D60" s="83" t="s">
        <v>476</v>
      </c>
      <c r="E60" s="85" t="s">
        <v>99</v>
      </c>
      <c r="F60" s="83" t="s">
        <v>169</v>
      </c>
      <c r="G60" s="83" t="s">
        <v>170</v>
      </c>
      <c r="H60" s="83" t="s">
        <v>493</v>
      </c>
      <c r="I60" s="83" t="s">
        <v>446</v>
      </c>
      <c r="J60" s="83" t="s">
        <v>165</v>
      </c>
      <c r="K60" s="83">
        <v>0</v>
      </c>
      <c r="L60" s="83">
        <v>1</v>
      </c>
      <c r="M60" s="83">
        <v>0</v>
      </c>
      <c r="N60" s="83">
        <v>1</v>
      </c>
      <c r="O60" s="83">
        <v>283</v>
      </c>
      <c r="P60" s="83" t="b">
        <v>1</v>
      </c>
      <c r="Q60" s="83" t="s">
        <v>495</v>
      </c>
      <c r="R60" s="83"/>
    </row>
    <row r="61" spans="1:18">
      <c r="A61" s="83">
        <v>60</v>
      </c>
      <c r="B61" s="83" t="s">
        <v>493</v>
      </c>
      <c r="C61" s="83" t="s">
        <v>98</v>
      </c>
      <c r="D61" s="83" t="s">
        <v>181</v>
      </c>
      <c r="E61" s="83" t="s">
        <v>489</v>
      </c>
      <c r="F61" s="83" t="s">
        <v>183</v>
      </c>
      <c r="G61" s="83" t="s">
        <v>170</v>
      </c>
      <c r="H61" s="83" t="s">
        <v>493</v>
      </c>
      <c r="I61" s="83" t="s">
        <v>446</v>
      </c>
      <c r="J61" s="83" t="s">
        <v>165</v>
      </c>
      <c r="K61" s="83">
        <v>0</v>
      </c>
      <c r="L61" s="83">
        <v>1</v>
      </c>
      <c r="M61" s="83">
        <v>0</v>
      </c>
      <c r="N61" s="83">
        <v>1</v>
      </c>
      <c r="O61" s="83">
        <v>483</v>
      </c>
      <c r="P61" s="83" t="b">
        <v>1</v>
      </c>
      <c r="Q61" s="83" t="s">
        <v>494</v>
      </c>
      <c r="R61" s="83"/>
    </row>
  </sheetData>
  <autoFilter ref="A1:R59" xr:uid="{7C485614-A5BE-4FB7-B2E6-807540769775}">
    <sortState xmlns:xlrd2="http://schemas.microsoft.com/office/spreadsheetml/2017/richdata2" ref="A2:R60">
      <sortCondition ref="A1:A59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D33" sqref="D33"/>
    </sheetView>
  </sheetViews>
  <sheetFormatPr defaultRowHeight="16.5"/>
  <cols>
    <col min="4" max="4" width="15.625" bestFit="1" customWidth="1"/>
  </cols>
  <sheetData>
    <row r="1" spans="1:2">
      <c r="A1" t="s">
        <v>74</v>
      </c>
      <c r="B1" t="s">
        <v>206</v>
      </c>
    </row>
    <row r="2" spans="1:2">
      <c r="A2" t="s">
        <v>109</v>
      </c>
      <c r="B2">
        <v>1000</v>
      </c>
    </row>
    <row r="3" spans="1:2">
      <c r="A3" t="s">
        <v>113</v>
      </c>
      <c r="B3">
        <v>1000</v>
      </c>
    </row>
    <row r="4" spans="1:2">
      <c r="A4" t="s">
        <v>117</v>
      </c>
      <c r="B4">
        <v>1000</v>
      </c>
    </row>
    <row r="5" spans="1:2">
      <c r="A5" t="s">
        <v>121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H20"/>
  <sheetViews>
    <sheetView workbookViewId="0">
      <selection activeCell="H29" sqref="H29"/>
    </sheetView>
  </sheetViews>
  <sheetFormatPr defaultRowHeight="16.5"/>
  <cols>
    <col min="1" max="1" width="9" style="1"/>
    <col min="2" max="2" width="35.5" style="1" bestFit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8">
      <c r="A1" s="1" t="s">
        <v>207</v>
      </c>
      <c r="B1" s="1" t="s">
        <v>208</v>
      </c>
      <c r="C1" s="1" t="s">
        <v>74</v>
      </c>
      <c r="D1" s="1" t="s">
        <v>83</v>
      </c>
      <c r="E1" s="1" t="s">
        <v>209</v>
      </c>
      <c r="F1" s="1" t="s">
        <v>11</v>
      </c>
      <c r="G1" s="1" t="s">
        <v>99</v>
      </c>
      <c r="H1" s="1" t="s">
        <v>210</v>
      </c>
    </row>
    <row r="2" spans="1:8">
      <c r="A2" s="1">
        <v>1</v>
      </c>
      <c r="B2" s="1" t="s">
        <v>211</v>
      </c>
      <c r="C2" s="1" t="s">
        <v>109</v>
      </c>
      <c r="D2" s="1" t="s">
        <v>212</v>
      </c>
      <c r="E2" s="1" t="s">
        <v>183</v>
      </c>
      <c r="F2" s="11" t="s">
        <v>213</v>
      </c>
      <c r="G2" s="1">
        <v>16000</v>
      </c>
      <c r="H2" s="1">
        <v>1</v>
      </c>
    </row>
    <row r="3" spans="1:8">
      <c r="A3" s="1">
        <v>2</v>
      </c>
      <c r="B3" s="1" t="s">
        <v>214</v>
      </c>
      <c r="C3" s="1" t="s">
        <v>109</v>
      </c>
      <c r="D3" s="1" t="s">
        <v>215</v>
      </c>
      <c r="E3" s="1" t="s">
        <v>206</v>
      </c>
      <c r="F3" s="1" t="s">
        <v>216</v>
      </c>
      <c r="G3" s="1">
        <v>100</v>
      </c>
      <c r="H3" s="1">
        <v>2</v>
      </c>
    </row>
    <row r="4" spans="1:8">
      <c r="A4" s="1">
        <v>3</v>
      </c>
      <c r="B4" s="1" t="s">
        <v>217</v>
      </c>
      <c r="C4" s="1" t="s">
        <v>109</v>
      </c>
      <c r="D4" s="1" t="s">
        <v>218</v>
      </c>
      <c r="E4" s="1" t="s">
        <v>183</v>
      </c>
      <c r="F4" s="1" t="s">
        <v>219</v>
      </c>
      <c r="G4" s="1">
        <v>100</v>
      </c>
      <c r="H4" s="1">
        <v>3</v>
      </c>
    </row>
    <row r="5" spans="1:8">
      <c r="A5" s="1">
        <v>4</v>
      </c>
      <c r="B5" s="1" t="s">
        <v>220</v>
      </c>
      <c r="C5" s="1" t="s">
        <v>109</v>
      </c>
      <c r="D5" s="1" t="s">
        <v>221</v>
      </c>
      <c r="E5" s="1" t="s">
        <v>183</v>
      </c>
      <c r="F5" s="1" t="s">
        <v>147</v>
      </c>
      <c r="G5" s="1">
        <v>100</v>
      </c>
      <c r="H5" s="1">
        <v>4</v>
      </c>
    </row>
    <row r="6" spans="1:8">
      <c r="A6" s="1">
        <v>5</v>
      </c>
      <c r="B6" s="1" t="s">
        <v>222</v>
      </c>
      <c r="C6" s="1" t="s">
        <v>109</v>
      </c>
      <c r="E6" s="1" t="s">
        <v>206</v>
      </c>
      <c r="F6" s="1" t="s">
        <v>155</v>
      </c>
      <c r="G6" s="1">
        <v>100</v>
      </c>
      <c r="H6" s="1">
        <v>5</v>
      </c>
    </row>
    <row r="7" spans="1:8">
      <c r="A7" s="1">
        <v>6</v>
      </c>
      <c r="B7" s="1" t="s">
        <v>223</v>
      </c>
      <c r="C7" s="1" t="s">
        <v>109</v>
      </c>
      <c r="E7" s="1" t="s">
        <v>224</v>
      </c>
      <c r="F7" s="1" t="s">
        <v>225</v>
      </c>
      <c r="G7" s="1">
        <v>3</v>
      </c>
      <c r="H7" s="1">
        <v>6</v>
      </c>
    </row>
    <row r="8" spans="1:8">
      <c r="A8" s="1">
        <v>7</v>
      </c>
      <c r="B8" s="1" t="s">
        <v>226</v>
      </c>
      <c r="C8" s="1" t="s">
        <v>109</v>
      </c>
      <c r="E8" s="1" t="s">
        <v>206</v>
      </c>
      <c r="F8" s="1" t="s">
        <v>158</v>
      </c>
      <c r="G8" s="1">
        <v>10000</v>
      </c>
      <c r="H8" s="1">
        <v>7</v>
      </c>
    </row>
    <row r="9" spans="1:8">
      <c r="A9" s="1">
        <v>8</v>
      </c>
      <c r="B9" s="1" t="s">
        <v>227</v>
      </c>
      <c r="C9" s="1" t="s">
        <v>109</v>
      </c>
      <c r="E9" s="1" t="s">
        <v>108</v>
      </c>
      <c r="H9" s="1">
        <v>8</v>
      </c>
    </row>
    <row r="10" spans="1:8">
      <c r="A10" s="1">
        <v>9</v>
      </c>
      <c r="B10" s="1" t="s">
        <v>228</v>
      </c>
      <c r="C10" s="1" t="s">
        <v>121</v>
      </c>
      <c r="D10" s="2" t="s">
        <v>229</v>
      </c>
      <c r="E10" s="1" t="s">
        <v>108</v>
      </c>
      <c r="H10" s="1">
        <v>1</v>
      </c>
    </row>
    <row r="11" spans="1:8">
      <c r="A11" s="1">
        <v>10</v>
      </c>
      <c r="B11" s="1" t="s">
        <v>230</v>
      </c>
      <c r="C11" s="1" t="s">
        <v>121</v>
      </c>
      <c r="D11" s="1" t="s">
        <v>231</v>
      </c>
      <c r="E11" s="1" t="s">
        <v>108</v>
      </c>
      <c r="H11" s="1">
        <v>2</v>
      </c>
    </row>
    <row r="12" spans="1:8">
      <c r="A12" s="1">
        <v>11</v>
      </c>
      <c r="B12" s="1" t="s">
        <v>214</v>
      </c>
      <c r="C12" s="1" t="s">
        <v>121</v>
      </c>
      <c r="D12" s="1" t="s">
        <v>232</v>
      </c>
      <c r="E12" s="1" t="s">
        <v>206</v>
      </c>
      <c r="F12" s="1" t="s">
        <v>216</v>
      </c>
      <c r="G12" s="1">
        <v>1000</v>
      </c>
      <c r="H12" s="1">
        <v>3</v>
      </c>
    </row>
    <row r="13" spans="1:8">
      <c r="A13" s="1">
        <v>12</v>
      </c>
      <c r="B13" s="1" t="s">
        <v>233</v>
      </c>
      <c r="C13" s="1" t="s">
        <v>121</v>
      </c>
      <c r="D13" s="1" t="s">
        <v>234</v>
      </c>
      <c r="E13" s="1" t="s">
        <v>224</v>
      </c>
      <c r="F13" s="1" t="s">
        <v>225</v>
      </c>
      <c r="G13" s="1">
        <v>3</v>
      </c>
      <c r="H13" s="1">
        <v>4</v>
      </c>
    </row>
    <row r="14" spans="1:8">
      <c r="A14" s="1">
        <v>13</v>
      </c>
      <c r="B14" s="1" t="s">
        <v>235</v>
      </c>
      <c r="C14" s="1" t="s">
        <v>121</v>
      </c>
      <c r="D14" s="1" t="s">
        <v>236</v>
      </c>
      <c r="E14" s="1" t="s">
        <v>206</v>
      </c>
      <c r="F14" s="1" t="s">
        <v>155</v>
      </c>
      <c r="G14" s="1">
        <v>1000</v>
      </c>
      <c r="H14" s="1">
        <v>5</v>
      </c>
    </row>
    <row r="15" spans="1:8">
      <c r="A15" s="1">
        <v>14</v>
      </c>
      <c r="B15" s="1" t="s">
        <v>237</v>
      </c>
      <c r="C15" s="1" t="s">
        <v>121</v>
      </c>
      <c r="D15" s="1" t="s">
        <v>238</v>
      </c>
      <c r="E15" s="1" t="s">
        <v>224</v>
      </c>
      <c r="F15" s="1" t="s">
        <v>225</v>
      </c>
      <c r="G15" s="1">
        <v>0</v>
      </c>
      <c r="H15" s="1">
        <v>6</v>
      </c>
    </row>
    <row r="16" spans="1:8">
      <c r="A16" s="1">
        <v>15</v>
      </c>
      <c r="B16" s="1" t="s">
        <v>239</v>
      </c>
      <c r="C16" s="1" t="s">
        <v>121</v>
      </c>
      <c r="D16" s="1" t="s">
        <v>240</v>
      </c>
      <c r="E16" s="1" t="s">
        <v>206</v>
      </c>
      <c r="F16" s="1" t="s">
        <v>158</v>
      </c>
      <c r="H16" s="1">
        <v>7</v>
      </c>
    </row>
    <row r="17" spans="1:8">
      <c r="A17" s="1">
        <v>16</v>
      </c>
      <c r="B17" s="1" t="s">
        <v>241</v>
      </c>
      <c r="C17" s="1" t="s">
        <v>121</v>
      </c>
      <c r="E17" s="1" t="s">
        <v>108</v>
      </c>
      <c r="H17" s="1">
        <v>8</v>
      </c>
    </row>
    <row r="18" spans="1:8">
      <c r="A18" s="1">
        <v>17</v>
      </c>
      <c r="B18" s="1" t="s">
        <v>242</v>
      </c>
      <c r="C18" s="1" t="s">
        <v>243</v>
      </c>
    </row>
    <row r="19" spans="1:8">
      <c r="A19" s="1">
        <v>18</v>
      </c>
      <c r="B19" s="1" t="s">
        <v>244</v>
      </c>
      <c r="C19" s="1" t="s">
        <v>243</v>
      </c>
    </row>
    <row r="20" spans="1:8">
      <c r="A20" s="1">
        <v>19</v>
      </c>
      <c r="B20" s="1" t="s">
        <v>245</v>
      </c>
      <c r="C20" s="1" t="s">
        <v>243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72BD-4130-4D12-9BDD-24974A9B4D10}">
  <dimension ref="A2:D2"/>
  <sheetViews>
    <sheetView workbookViewId="0">
      <selection activeCell="B17" sqref="B17"/>
    </sheetView>
  </sheetViews>
  <sheetFormatPr defaultRowHeight="16.5"/>
  <cols>
    <col min="1" max="1" width="11.25" bestFit="1" customWidth="1"/>
    <col min="2" max="2" width="14.875" bestFit="1" customWidth="1"/>
    <col min="3" max="3" width="12.375" bestFit="1" customWidth="1"/>
    <col min="4" max="4" width="13.25" bestFit="1" customWidth="1"/>
    <col min="5" max="5" width="14" bestFit="1" customWidth="1"/>
  </cols>
  <sheetData>
    <row r="2" spans="1:4">
      <c r="A2" t="s">
        <v>10</v>
      </c>
      <c r="B2" t="s">
        <v>208</v>
      </c>
      <c r="C2" t="s">
        <v>74</v>
      </c>
      <c r="D2" t="s">
        <v>206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24"/>
  <sheetViews>
    <sheetView workbookViewId="0">
      <selection activeCell="D31" sqref="D31"/>
    </sheetView>
  </sheetViews>
  <sheetFormatPr defaultRowHeight="16.5"/>
  <cols>
    <col min="1" max="1" width="25" bestFit="1" customWidth="1"/>
    <col min="2" max="2" width="13.5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246</v>
      </c>
      <c r="B1" s="3" t="s">
        <v>71</v>
      </c>
      <c r="C1" s="3" t="s">
        <v>247</v>
      </c>
      <c r="D1" s="3" t="s">
        <v>248</v>
      </c>
      <c r="E1" s="3" t="s">
        <v>249</v>
      </c>
      <c r="F1" s="5" t="s">
        <v>250</v>
      </c>
      <c r="G1" s="3" t="s">
        <v>251</v>
      </c>
      <c r="H1" s="3" t="s">
        <v>83</v>
      </c>
      <c r="I1" s="3" t="s">
        <v>18</v>
      </c>
    </row>
    <row r="2" spans="1:9">
      <c r="A2" s="1" t="s">
        <v>252</v>
      </c>
      <c r="B2" s="1" t="s">
        <v>253</v>
      </c>
      <c r="C2" s="1" t="s">
        <v>254</v>
      </c>
      <c r="D2" s="1" t="s">
        <v>255</v>
      </c>
      <c r="E2" s="1" t="s">
        <v>256</v>
      </c>
      <c r="F2" s="6">
        <f>175241*4</f>
        <v>700964</v>
      </c>
      <c r="G2" s="7" t="s">
        <v>257</v>
      </c>
      <c r="H2" s="1" t="s">
        <v>258</v>
      </c>
      <c r="I2" s="1" t="s">
        <v>259</v>
      </c>
    </row>
    <row r="3" spans="1:9">
      <c r="A3" s="1" t="s">
        <v>260</v>
      </c>
      <c r="B3" s="1" t="s">
        <v>261</v>
      </c>
      <c r="C3" s="1"/>
      <c r="D3" s="1" t="s">
        <v>262</v>
      </c>
      <c r="E3" s="1" t="s">
        <v>263</v>
      </c>
      <c r="F3" s="6">
        <v>237420</v>
      </c>
      <c r="G3" s="8" t="s">
        <v>264</v>
      </c>
      <c r="H3" s="1" t="s">
        <v>265</v>
      </c>
      <c r="I3" s="1" t="s">
        <v>259</v>
      </c>
    </row>
    <row r="4" spans="1:9">
      <c r="A4" s="1" t="s">
        <v>266</v>
      </c>
      <c r="B4" s="1" t="s">
        <v>253</v>
      </c>
      <c r="C4" s="1" t="s">
        <v>254</v>
      </c>
      <c r="D4" s="1"/>
      <c r="E4" s="1" t="s">
        <v>267</v>
      </c>
      <c r="F4" s="6">
        <v>509000</v>
      </c>
      <c r="G4" s="8" t="s">
        <v>268</v>
      </c>
      <c r="H4" s="1" t="s">
        <v>269</v>
      </c>
      <c r="I4" s="1" t="s">
        <v>259</v>
      </c>
    </row>
    <row r="5" spans="1:9">
      <c r="A5" s="1" t="s">
        <v>270</v>
      </c>
      <c r="B5" s="1" t="s">
        <v>253</v>
      </c>
      <c r="C5" s="1" t="s">
        <v>254</v>
      </c>
      <c r="D5" s="1"/>
      <c r="E5" s="1" t="s">
        <v>267</v>
      </c>
      <c r="F5" s="6"/>
      <c r="G5" s="1"/>
      <c r="H5" s="1" t="s">
        <v>271</v>
      </c>
      <c r="I5" s="1" t="s">
        <v>272</v>
      </c>
    </row>
    <row r="6" spans="1:9" ht="33">
      <c r="A6" s="1" t="s">
        <v>273</v>
      </c>
      <c r="B6" s="1" t="s">
        <v>253</v>
      </c>
      <c r="C6" s="1" t="s">
        <v>254</v>
      </c>
      <c r="D6" s="1"/>
      <c r="E6" s="1" t="s">
        <v>274</v>
      </c>
      <c r="F6" s="6"/>
      <c r="G6" s="1"/>
      <c r="H6" s="1" t="s">
        <v>275</v>
      </c>
      <c r="I6" s="2" t="s">
        <v>276</v>
      </c>
    </row>
    <row r="7" spans="1:9">
      <c r="A7" s="1" t="s">
        <v>277</v>
      </c>
      <c r="B7" s="1" t="s">
        <v>253</v>
      </c>
      <c r="C7" s="1" t="s">
        <v>254</v>
      </c>
      <c r="D7" s="1"/>
      <c r="E7" s="1" t="s">
        <v>278</v>
      </c>
      <c r="F7" s="6"/>
      <c r="G7" s="1"/>
      <c r="H7" s="1" t="s">
        <v>279</v>
      </c>
      <c r="I7" s="1"/>
    </row>
    <row r="8" spans="1:9">
      <c r="A8" s="1" t="s">
        <v>280</v>
      </c>
      <c r="B8" s="1" t="s">
        <v>253</v>
      </c>
      <c r="C8" s="1" t="s">
        <v>254</v>
      </c>
      <c r="D8" s="1"/>
      <c r="E8" s="1" t="s">
        <v>278</v>
      </c>
      <c r="F8" s="6">
        <v>85000</v>
      </c>
      <c r="G8" s="9" t="s">
        <v>281</v>
      </c>
      <c r="H8" s="1" t="s">
        <v>282</v>
      </c>
      <c r="I8" s="1"/>
    </row>
    <row r="9" spans="1:9">
      <c r="A9" s="1" t="s">
        <v>283</v>
      </c>
      <c r="B9" s="1"/>
      <c r="C9" s="1" t="s">
        <v>284</v>
      </c>
      <c r="D9" s="1"/>
      <c r="E9" s="1" t="s">
        <v>278</v>
      </c>
      <c r="F9" s="6">
        <v>55200</v>
      </c>
      <c r="G9" s="8" t="s">
        <v>285</v>
      </c>
      <c r="H9" s="1" t="s">
        <v>286</v>
      </c>
      <c r="I9" s="1"/>
    </row>
    <row r="10" spans="1:9" ht="33">
      <c r="A10" s="1" t="s">
        <v>287</v>
      </c>
      <c r="B10" s="1"/>
      <c r="C10" s="1"/>
      <c r="D10" s="1"/>
      <c r="E10" s="1" t="s">
        <v>278</v>
      </c>
      <c r="F10" s="6"/>
      <c r="G10" s="1"/>
      <c r="H10" s="1" t="s">
        <v>288</v>
      </c>
      <c r="I10" s="2" t="s">
        <v>289</v>
      </c>
    </row>
    <row r="11" spans="1:9">
      <c r="A11" s="1" t="s">
        <v>290</v>
      </c>
      <c r="B11" s="1" t="s">
        <v>291</v>
      </c>
      <c r="C11" s="1" t="s">
        <v>292</v>
      </c>
      <c r="D11" s="1" t="s">
        <v>293</v>
      </c>
      <c r="E11" s="1" t="s">
        <v>278</v>
      </c>
      <c r="F11" s="6"/>
      <c r="G11" s="8" t="s">
        <v>294</v>
      </c>
      <c r="H11" s="1" t="s">
        <v>295</v>
      </c>
      <c r="I11" s="1" t="s">
        <v>296</v>
      </c>
    </row>
    <row r="12" spans="1:9">
      <c r="A12" s="1" t="s">
        <v>297</v>
      </c>
      <c r="B12" s="10" t="s">
        <v>298</v>
      </c>
      <c r="C12" s="1" t="s">
        <v>299</v>
      </c>
      <c r="D12" s="1" t="s">
        <v>300</v>
      </c>
      <c r="E12" s="1" t="s">
        <v>256</v>
      </c>
      <c r="F12" s="6">
        <f>6700*4</f>
        <v>26800</v>
      </c>
      <c r="G12" s="7" t="s">
        <v>301</v>
      </c>
      <c r="H12" s="1" t="s">
        <v>302</v>
      </c>
      <c r="I12" s="1" t="s">
        <v>259</v>
      </c>
    </row>
    <row r="13" spans="1:9">
      <c r="A13" s="1" t="s">
        <v>303</v>
      </c>
      <c r="B13" s="1" t="s">
        <v>304</v>
      </c>
      <c r="C13" s="1" t="s">
        <v>305</v>
      </c>
      <c r="D13" s="1" t="s">
        <v>306</v>
      </c>
      <c r="E13" s="1" t="s">
        <v>278</v>
      </c>
      <c r="F13" s="6">
        <v>2464000</v>
      </c>
      <c r="G13" s="8" t="s">
        <v>307</v>
      </c>
      <c r="H13" s="1" t="s">
        <v>308</v>
      </c>
      <c r="I13" s="1"/>
    </row>
    <row r="14" spans="1:9" ht="33">
      <c r="A14" s="1" t="s">
        <v>309</v>
      </c>
      <c r="B14" s="2" t="s">
        <v>310</v>
      </c>
      <c r="C14" s="1"/>
      <c r="D14" s="1" t="s">
        <v>311</v>
      </c>
      <c r="E14" s="1" t="s">
        <v>278</v>
      </c>
      <c r="F14" s="6">
        <v>230989</v>
      </c>
      <c r="G14" s="8" t="s">
        <v>312</v>
      </c>
      <c r="H14" s="1" t="s">
        <v>313</v>
      </c>
      <c r="I14" s="1"/>
    </row>
    <row r="16" spans="1:9">
      <c r="D16" t="s">
        <v>314</v>
      </c>
    </row>
    <row r="18" spans="1:9">
      <c r="A18" t="s">
        <v>315</v>
      </c>
      <c r="C18" t="s">
        <v>316</v>
      </c>
      <c r="D18" s="12" t="s">
        <v>317</v>
      </c>
      <c r="E18" t="s">
        <v>278</v>
      </c>
      <c r="F18" s="4">
        <v>311300</v>
      </c>
      <c r="G18" s="13" t="s">
        <v>318</v>
      </c>
      <c r="H18" t="s">
        <v>319</v>
      </c>
      <c r="I18" t="s">
        <v>320</v>
      </c>
    </row>
    <row r="24" spans="1:9">
      <c r="F24"/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6E29-4FFD-4439-B7D9-4FD5045E10D2}">
  <dimension ref="A1:H55"/>
  <sheetViews>
    <sheetView topLeftCell="A25" workbookViewId="0">
      <selection activeCell="B33" sqref="B33"/>
    </sheetView>
  </sheetViews>
  <sheetFormatPr defaultRowHeight="16.5"/>
  <cols>
    <col min="1" max="1" width="27.125" bestFit="1" customWidth="1"/>
    <col min="2" max="2" width="44" bestFit="1" customWidth="1"/>
    <col min="3" max="3" width="11.5" customWidth="1"/>
    <col min="4" max="4" width="31.875" customWidth="1"/>
  </cols>
  <sheetData>
    <row r="1" spans="1:4">
      <c r="A1" s="41" t="s">
        <v>321</v>
      </c>
      <c r="B1" s="42" t="s">
        <v>322</v>
      </c>
      <c r="C1" s="43" t="s">
        <v>323</v>
      </c>
      <c r="D1" s="44" t="s">
        <v>324</v>
      </c>
    </row>
    <row r="2" spans="1:4">
      <c r="A2" s="97" t="s">
        <v>325</v>
      </c>
      <c r="B2" s="14" t="s">
        <v>326</v>
      </c>
      <c r="C2" s="15">
        <v>10000000</v>
      </c>
      <c r="D2" s="98">
        <v>18960000</v>
      </c>
    </row>
    <row r="3" spans="1:4">
      <c r="A3" s="97"/>
      <c r="B3" s="16" t="s">
        <v>327</v>
      </c>
      <c r="C3" s="17">
        <v>2000000</v>
      </c>
      <c r="D3" s="99"/>
    </row>
    <row r="4" spans="1:4">
      <c r="A4" s="97"/>
      <c r="B4" s="16" t="s">
        <v>328</v>
      </c>
      <c r="C4" s="17">
        <v>1200000</v>
      </c>
      <c r="D4" s="99"/>
    </row>
    <row r="5" spans="1:4">
      <c r="A5" s="97"/>
      <c r="B5" s="16" t="s">
        <v>329</v>
      </c>
      <c r="C5" s="17">
        <v>800000</v>
      </c>
      <c r="D5" s="99"/>
    </row>
    <row r="6" spans="1:4">
      <c r="A6" s="97"/>
      <c r="B6" s="16" t="s">
        <v>330</v>
      </c>
      <c r="C6" s="17">
        <v>400000</v>
      </c>
      <c r="D6" s="99"/>
    </row>
    <row r="7" spans="1:4">
      <c r="A7" s="97"/>
      <c r="B7" s="16" t="s">
        <v>331</v>
      </c>
      <c r="C7" s="17">
        <v>1000000</v>
      </c>
      <c r="D7" s="99"/>
    </row>
    <row r="8" spans="1:4">
      <c r="A8" s="97"/>
      <c r="B8" s="16" t="s">
        <v>332</v>
      </c>
      <c r="C8" s="18" t="s">
        <v>333</v>
      </c>
      <c r="D8" s="99"/>
    </row>
    <row r="9" spans="1:4">
      <c r="A9" s="97"/>
      <c r="B9" s="16" t="s">
        <v>334</v>
      </c>
      <c r="C9" s="17">
        <v>3500000</v>
      </c>
      <c r="D9" s="99"/>
    </row>
    <row r="10" spans="1:4">
      <c r="A10" s="97"/>
      <c r="B10" s="16" t="s">
        <v>335</v>
      </c>
      <c r="C10" s="17">
        <v>60000</v>
      </c>
      <c r="D10" s="99"/>
    </row>
    <row r="11" spans="1:4">
      <c r="A11" s="100" t="s">
        <v>336</v>
      </c>
      <c r="B11" s="14" t="s">
        <v>337</v>
      </c>
      <c r="C11" s="19">
        <v>200000</v>
      </c>
      <c r="D11" s="98">
        <v>4380000</v>
      </c>
    </row>
    <row r="12" spans="1:4">
      <c r="A12" s="97"/>
      <c r="B12" s="16" t="s">
        <v>338</v>
      </c>
      <c r="C12" s="17">
        <v>200000</v>
      </c>
      <c r="D12" s="99"/>
    </row>
    <row r="13" spans="1:4">
      <c r="A13" s="97"/>
      <c r="B13" s="16" t="s">
        <v>339</v>
      </c>
      <c r="C13" s="17">
        <v>500000</v>
      </c>
      <c r="D13" s="99"/>
    </row>
    <row r="14" spans="1:4">
      <c r="A14" s="97"/>
      <c r="B14" s="16" t="s">
        <v>340</v>
      </c>
      <c r="C14" s="20">
        <v>500000</v>
      </c>
      <c r="D14" s="99"/>
    </row>
    <row r="15" spans="1:4">
      <c r="A15" s="97"/>
      <c r="B15" s="16" t="s">
        <v>341</v>
      </c>
      <c r="C15" s="20">
        <v>1000000</v>
      </c>
      <c r="D15" s="99"/>
    </row>
    <row r="16" spans="1:4">
      <c r="A16" s="97"/>
      <c r="B16" s="16" t="s">
        <v>342</v>
      </c>
      <c r="C16" s="20">
        <v>1000000</v>
      </c>
      <c r="D16" s="99"/>
    </row>
    <row r="17" spans="1:4">
      <c r="A17" s="97"/>
      <c r="B17" s="16" t="s">
        <v>343</v>
      </c>
      <c r="C17" s="20">
        <v>1850000</v>
      </c>
      <c r="D17" s="99"/>
    </row>
    <row r="18" spans="1:4">
      <c r="A18" s="97"/>
      <c r="B18" s="16" t="s">
        <v>344</v>
      </c>
      <c r="C18" s="20">
        <v>300000</v>
      </c>
      <c r="D18" s="99"/>
    </row>
    <row r="19" spans="1:4">
      <c r="A19" s="97"/>
      <c r="B19" s="16" t="s">
        <v>345</v>
      </c>
      <c r="C19" s="21" t="s">
        <v>346</v>
      </c>
      <c r="D19" s="99"/>
    </row>
    <row r="20" spans="1:4">
      <c r="A20" s="97"/>
      <c r="B20" s="16" t="s">
        <v>347</v>
      </c>
      <c r="C20" s="17">
        <v>200000</v>
      </c>
      <c r="D20" s="99"/>
    </row>
    <row r="21" spans="1:4">
      <c r="A21" s="97"/>
      <c r="B21" s="16" t="s">
        <v>348</v>
      </c>
      <c r="C21" s="17">
        <v>1200000</v>
      </c>
      <c r="D21" s="99"/>
    </row>
    <row r="22" spans="1:4">
      <c r="A22" s="97"/>
      <c r="B22" s="16" t="s">
        <v>349</v>
      </c>
      <c r="C22" s="17">
        <v>30000</v>
      </c>
      <c r="D22" s="99"/>
    </row>
    <row r="23" spans="1:4">
      <c r="A23" s="97"/>
      <c r="B23" s="16" t="s">
        <v>350</v>
      </c>
      <c r="C23" s="17">
        <v>450000</v>
      </c>
      <c r="D23" s="99"/>
    </row>
    <row r="24" spans="1:4">
      <c r="A24" s="97"/>
      <c r="B24" s="16" t="s">
        <v>351</v>
      </c>
      <c r="C24" s="17">
        <v>450000</v>
      </c>
      <c r="D24" s="99"/>
    </row>
    <row r="25" spans="1:4">
      <c r="A25" s="97"/>
      <c r="B25" s="16" t="s">
        <v>352</v>
      </c>
      <c r="C25" s="17">
        <v>50000</v>
      </c>
      <c r="D25" s="99"/>
    </row>
    <row r="26" spans="1:4">
      <c r="A26" s="97"/>
      <c r="B26" s="16" t="s">
        <v>353</v>
      </c>
      <c r="C26" s="17">
        <v>100000</v>
      </c>
      <c r="D26" s="99"/>
    </row>
    <row r="27" spans="1:4">
      <c r="A27" s="97"/>
      <c r="B27" s="16" t="s">
        <v>354</v>
      </c>
      <c r="C27" s="17">
        <v>500000</v>
      </c>
      <c r="D27" s="99"/>
    </row>
    <row r="28" spans="1:4">
      <c r="A28" s="101"/>
      <c r="B28" s="22" t="s">
        <v>355</v>
      </c>
      <c r="C28" s="23">
        <v>700000</v>
      </c>
      <c r="D28" s="102"/>
    </row>
    <row r="29" spans="1:4">
      <c r="A29" s="100" t="s">
        <v>356</v>
      </c>
      <c r="B29" s="16" t="s">
        <v>357</v>
      </c>
      <c r="C29" s="17">
        <v>1200000</v>
      </c>
      <c r="D29" s="103">
        <v>6900000</v>
      </c>
    </row>
    <row r="30" spans="1:4">
      <c r="A30" s="97"/>
      <c r="B30" s="16" t="s">
        <v>358</v>
      </c>
      <c r="C30" s="17">
        <v>550000</v>
      </c>
      <c r="D30" s="99"/>
    </row>
    <row r="31" spans="1:4">
      <c r="A31" s="97"/>
      <c r="B31" s="16" t="s">
        <v>359</v>
      </c>
      <c r="C31" s="17">
        <v>1200000</v>
      </c>
      <c r="D31" s="99"/>
    </row>
    <row r="32" spans="1:4">
      <c r="A32" s="97"/>
      <c r="B32" s="16" t="s">
        <v>360</v>
      </c>
      <c r="C32" s="17">
        <v>450000</v>
      </c>
      <c r="D32" s="99"/>
    </row>
    <row r="33" spans="1:8">
      <c r="A33" s="97"/>
      <c r="B33" s="16" t="s">
        <v>361</v>
      </c>
      <c r="C33" s="17">
        <v>3500000</v>
      </c>
      <c r="D33" s="99"/>
    </row>
    <row r="34" spans="1:8">
      <c r="A34" s="97"/>
      <c r="B34" s="16" t="s">
        <v>362</v>
      </c>
      <c r="C34" s="24">
        <v>300000</v>
      </c>
      <c r="D34" s="99"/>
    </row>
    <row r="35" spans="1:8">
      <c r="A35" s="97"/>
      <c r="B35" s="16" t="s">
        <v>349</v>
      </c>
      <c r="C35" s="24">
        <v>30000</v>
      </c>
      <c r="D35" s="99"/>
    </row>
    <row r="36" spans="1:8">
      <c r="A36" s="101"/>
      <c r="B36" s="22" t="s">
        <v>346</v>
      </c>
      <c r="C36" s="25" t="s">
        <v>346</v>
      </c>
      <c r="D36" s="102"/>
    </row>
    <row r="37" spans="1:8">
      <c r="A37" s="104" t="s">
        <v>363</v>
      </c>
      <c r="B37" s="26" t="s">
        <v>346</v>
      </c>
      <c r="C37" s="27" t="s">
        <v>346</v>
      </c>
      <c r="D37" s="107" t="s">
        <v>346</v>
      </c>
    </row>
    <row r="38" spans="1:8">
      <c r="A38" s="105"/>
      <c r="B38" s="26"/>
      <c r="C38" s="27" t="s">
        <v>346</v>
      </c>
      <c r="D38" s="107"/>
    </row>
    <row r="39" spans="1:8">
      <c r="A39" s="105"/>
      <c r="B39" s="26"/>
      <c r="C39" s="27" t="s">
        <v>346</v>
      </c>
      <c r="D39" s="107"/>
    </row>
    <row r="40" spans="1:8">
      <c r="A40" s="105"/>
      <c r="B40" s="26"/>
      <c r="C40" s="27" t="s">
        <v>346</v>
      </c>
      <c r="D40" s="107"/>
    </row>
    <row r="41" spans="1:8">
      <c r="A41" s="105"/>
      <c r="B41" s="26"/>
      <c r="C41" s="27" t="s">
        <v>346</v>
      </c>
      <c r="D41" s="107"/>
    </row>
    <row r="42" spans="1:8">
      <c r="A42" s="106"/>
      <c r="B42" s="28" t="s">
        <v>346</v>
      </c>
      <c r="C42" s="29" t="s">
        <v>346</v>
      </c>
      <c r="D42" s="108"/>
    </row>
    <row r="43" spans="1:8">
      <c r="A43" s="100" t="s">
        <v>364</v>
      </c>
      <c r="B43" s="16" t="s">
        <v>365</v>
      </c>
      <c r="C43" s="18" t="s">
        <v>346</v>
      </c>
      <c r="D43" s="103">
        <v>7630000</v>
      </c>
    </row>
    <row r="44" spans="1:8">
      <c r="A44" s="97"/>
      <c r="B44" s="26" t="s">
        <v>366</v>
      </c>
      <c r="C44" s="17">
        <v>1600000</v>
      </c>
      <c r="D44" s="99"/>
    </row>
    <row r="45" spans="1:8">
      <c r="A45" s="97"/>
      <c r="B45" s="26" t="s">
        <v>367</v>
      </c>
      <c r="C45" s="30">
        <v>5000000</v>
      </c>
      <c r="D45" s="99"/>
    </row>
    <row r="46" spans="1:8">
      <c r="A46" s="97"/>
      <c r="B46" s="16" t="s">
        <v>368</v>
      </c>
      <c r="C46" s="17">
        <v>1000000</v>
      </c>
      <c r="D46" s="99"/>
      <c r="F46" t="s">
        <v>368</v>
      </c>
      <c r="H46" s="45" t="s">
        <v>369</v>
      </c>
    </row>
    <row r="47" spans="1:8">
      <c r="A47" s="101"/>
      <c r="B47" s="22" t="s">
        <v>349</v>
      </c>
      <c r="C47" s="23">
        <v>30000</v>
      </c>
      <c r="D47" s="102"/>
      <c r="H47" s="45" t="s">
        <v>370</v>
      </c>
    </row>
    <row r="48" spans="1:8">
      <c r="A48" s="31" t="s">
        <v>371</v>
      </c>
      <c r="B48" s="22" t="s">
        <v>315</v>
      </c>
      <c r="C48" s="23">
        <v>1000000</v>
      </c>
      <c r="D48" s="32">
        <v>1000000</v>
      </c>
      <c r="H48" s="45" t="s">
        <v>372</v>
      </c>
    </row>
    <row r="49" spans="1:4">
      <c r="A49" s="31" t="s">
        <v>373</v>
      </c>
      <c r="B49" s="22" t="s">
        <v>346</v>
      </c>
      <c r="C49" s="33" t="s">
        <v>346</v>
      </c>
      <c r="D49" s="34" t="s">
        <v>333</v>
      </c>
    </row>
    <row r="50" spans="1:4">
      <c r="A50" s="31" t="s">
        <v>374</v>
      </c>
      <c r="B50" s="22" t="s">
        <v>346</v>
      </c>
      <c r="C50" s="25" t="s">
        <v>346</v>
      </c>
      <c r="D50" s="34" t="s">
        <v>346</v>
      </c>
    </row>
    <row r="51" spans="1:4">
      <c r="A51" s="31" t="s">
        <v>375</v>
      </c>
      <c r="B51" s="22" t="s">
        <v>346</v>
      </c>
      <c r="C51" s="25" t="s">
        <v>346</v>
      </c>
      <c r="D51" s="34" t="s">
        <v>346</v>
      </c>
    </row>
    <row r="52" spans="1:4">
      <c r="A52" s="31" t="s">
        <v>376</v>
      </c>
      <c r="B52" s="22" t="s">
        <v>346</v>
      </c>
      <c r="C52" s="35" t="s">
        <v>346</v>
      </c>
      <c r="D52" s="34" t="s">
        <v>346</v>
      </c>
    </row>
    <row r="53" spans="1:4">
      <c r="A53" s="95" t="s">
        <v>346</v>
      </c>
      <c r="B53" s="109"/>
      <c r="C53" s="109"/>
      <c r="D53" s="110"/>
    </row>
    <row r="54" spans="1:4">
      <c r="A54" s="95" t="s">
        <v>346</v>
      </c>
      <c r="B54" s="36" t="s">
        <v>377</v>
      </c>
      <c r="C54" s="14" t="s">
        <v>378</v>
      </c>
      <c r="D54" s="37">
        <v>38870000</v>
      </c>
    </row>
    <row r="55" spans="1:4">
      <c r="A55" s="96"/>
      <c r="B55" s="38" t="s">
        <v>379</v>
      </c>
      <c r="C55" s="39" t="s">
        <v>378</v>
      </c>
      <c r="D55" s="40">
        <v>38870000</v>
      </c>
    </row>
  </sheetData>
  <mergeCells count="12">
    <mergeCell ref="A54:A55"/>
    <mergeCell ref="A2:A10"/>
    <mergeCell ref="D2:D10"/>
    <mergeCell ref="A11:A28"/>
    <mergeCell ref="D11:D28"/>
    <mergeCell ref="A29:A36"/>
    <mergeCell ref="D29:D36"/>
    <mergeCell ref="A37:A42"/>
    <mergeCell ref="D37:D42"/>
    <mergeCell ref="A43:A47"/>
    <mergeCell ref="D43:D47"/>
    <mergeCell ref="A53:D53"/>
  </mergeCells>
  <phoneticPr fontId="1" type="noConversion"/>
  <hyperlinks>
    <hyperlink ref="H46" r:id="rId1" xr:uid="{6C4C34B9-512E-4CC3-A27E-58B4F442433F}"/>
    <hyperlink ref="H47" r:id="rId2" xr:uid="{C1DA36D4-9EE2-409B-B81B-93D9171DA148}"/>
    <hyperlink ref="H48" r:id="rId3" xr:uid="{2A51BDB3-6E93-4A21-BA00-54FF4F9E157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C723-F0E1-4281-B9DE-1614CE5D5995}">
  <dimension ref="A1:I62"/>
  <sheetViews>
    <sheetView zoomScale="85" zoomScaleNormal="85" workbookViewId="0">
      <selection activeCell="H23" sqref="H23"/>
    </sheetView>
  </sheetViews>
  <sheetFormatPr defaultRowHeight="16.5"/>
  <cols>
    <col min="1" max="1" width="27.125" bestFit="1" customWidth="1"/>
    <col min="2" max="2" width="41.25" customWidth="1"/>
    <col min="3" max="3" width="16.5" customWidth="1"/>
    <col min="4" max="4" width="17.75" customWidth="1"/>
    <col min="5" max="5" width="31.875" customWidth="1"/>
  </cols>
  <sheetData>
    <row r="1" spans="1:6">
      <c r="A1" s="41" t="s">
        <v>321</v>
      </c>
      <c r="B1" s="42" t="s">
        <v>322</v>
      </c>
      <c r="C1" s="43" t="s">
        <v>380</v>
      </c>
      <c r="D1" s="42" t="s">
        <v>381</v>
      </c>
      <c r="E1" s="44" t="s">
        <v>324</v>
      </c>
    </row>
    <row r="2" spans="1:6">
      <c r="A2" s="97" t="s">
        <v>325</v>
      </c>
      <c r="B2" s="71" t="s">
        <v>382</v>
      </c>
      <c r="C2" s="15">
        <v>10000000</v>
      </c>
      <c r="D2" s="15">
        <v>10903200</v>
      </c>
      <c r="E2" s="98"/>
    </row>
    <row r="3" spans="1:6">
      <c r="A3" s="97"/>
      <c r="B3" s="16" t="s">
        <v>327</v>
      </c>
      <c r="C3" s="17">
        <v>2000000</v>
      </c>
      <c r="D3" s="17">
        <f>2300000*1.1</f>
        <v>2530000</v>
      </c>
      <c r="E3" s="99"/>
    </row>
    <row r="4" spans="1:6">
      <c r="A4" s="97"/>
      <c r="B4" s="16" t="s">
        <v>328</v>
      </c>
      <c r="C4" s="17">
        <v>1200000</v>
      </c>
      <c r="D4" s="17" t="s">
        <v>383</v>
      </c>
      <c r="E4" s="99"/>
      <c r="F4" t="s">
        <v>384</v>
      </c>
    </row>
    <row r="5" spans="1:6">
      <c r="A5" s="97"/>
      <c r="B5" s="16" t="s">
        <v>329</v>
      </c>
      <c r="C5" s="17">
        <v>800000</v>
      </c>
      <c r="D5" s="17" t="s">
        <v>385</v>
      </c>
      <c r="E5" s="99"/>
      <c r="F5" t="s">
        <v>386</v>
      </c>
    </row>
    <row r="6" spans="1:6">
      <c r="A6" s="97"/>
      <c r="B6" s="16" t="s">
        <v>330</v>
      </c>
      <c r="C6" s="17">
        <v>400000</v>
      </c>
      <c r="D6" s="17" t="s">
        <v>383</v>
      </c>
      <c r="E6" s="99"/>
      <c r="F6" t="s">
        <v>387</v>
      </c>
    </row>
    <row r="7" spans="1:6">
      <c r="A7" s="97"/>
      <c r="B7" s="16" t="s">
        <v>331</v>
      </c>
      <c r="C7" s="17">
        <v>1000000</v>
      </c>
      <c r="D7" s="17" t="s">
        <v>385</v>
      </c>
      <c r="E7" s="99"/>
    </row>
    <row r="8" spans="1:6">
      <c r="A8" s="97"/>
      <c r="B8" s="16" t="s">
        <v>332</v>
      </c>
      <c r="C8" s="18" t="s">
        <v>333</v>
      </c>
      <c r="D8" s="68" t="s">
        <v>383</v>
      </c>
      <c r="E8" s="99"/>
    </row>
    <row r="9" spans="1:6">
      <c r="A9" s="97"/>
      <c r="B9" s="16" t="s">
        <v>303</v>
      </c>
      <c r="C9" s="17">
        <v>3500000</v>
      </c>
      <c r="D9" s="17">
        <f>2367750</f>
        <v>2367750</v>
      </c>
      <c r="E9" s="99"/>
    </row>
    <row r="10" spans="1:6">
      <c r="A10" s="97"/>
      <c r="B10" s="16" t="s">
        <v>335</v>
      </c>
      <c r="C10" s="17">
        <v>60000</v>
      </c>
      <c r="D10" s="66">
        <f>147000+14700</f>
        <v>161700</v>
      </c>
      <c r="E10" s="99"/>
    </row>
    <row r="11" spans="1:6">
      <c r="A11" s="100" t="s">
        <v>336</v>
      </c>
      <c r="B11" s="14" t="s">
        <v>337</v>
      </c>
      <c r="C11" s="19">
        <v>200000</v>
      </c>
      <c r="D11" s="18" t="s">
        <v>385</v>
      </c>
      <c r="E11" s="98"/>
    </row>
    <row r="12" spans="1:6">
      <c r="A12" s="97"/>
      <c r="B12" s="16" t="s">
        <v>338</v>
      </c>
      <c r="C12" s="17">
        <v>200000</v>
      </c>
      <c r="D12" s="18" t="s">
        <v>385</v>
      </c>
      <c r="E12" s="99"/>
    </row>
    <row r="13" spans="1:6">
      <c r="A13" s="97"/>
      <c r="B13" s="73" t="s">
        <v>339</v>
      </c>
      <c r="C13" s="17">
        <v>500000</v>
      </c>
      <c r="D13" s="17" t="s">
        <v>388</v>
      </c>
      <c r="E13" s="99"/>
    </row>
    <row r="14" spans="1:6">
      <c r="A14" s="97"/>
      <c r="B14" s="16" t="s">
        <v>340</v>
      </c>
      <c r="C14" s="20">
        <v>500000</v>
      </c>
      <c r="D14" s="67">
        <f>1296000*1.1</f>
        <v>1425600</v>
      </c>
      <c r="E14" s="99"/>
    </row>
    <row r="15" spans="1:6">
      <c r="A15" s="97"/>
      <c r="B15" s="16" t="s">
        <v>341</v>
      </c>
      <c r="C15" s="20">
        <v>1000000</v>
      </c>
      <c r="D15" s="18" t="s">
        <v>385</v>
      </c>
      <c r="E15" s="99"/>
    </row>
    <row r="16" spans="1:6">
      <c r="A16" s="97"/>
      <c r="B16" s="16" t="s">
        <v>342</v>
      </c>
      <c r="C16" s="20">
        <v>1000000</v>
      </c>
      <c r="D16" s="18" t="s">
        <v>385</v>
      </c>
      <c r="E16" s="99"/>
    </row>
    <row r="17" spans="1:5">
      <c r="A17" s="97"/>
      <c r="B17" s="16" t="s">
        <v>343</v>
      </c>
      <c r="C17" s="20">
        <v>1850000</v>
      </c>
      <c r="D17" s="18" t="s">
        <v>385</v>
      </c>
      <c r="E17" s="99"/>
    </row>
    <row r="18" spans="1:5">
      <c r="A18" s="97"/>
      <c r="B18" s="16" t="s">
        <v>344</v>
      </c>
      <c r="C18" s="20">
        <v>300000</v>
      </c>
      <c r="D18" s="18" t="s">
        <v>385</v>
      </c>
      <c r="E18" s="99"/>
    </row>
    <row r="19" spans="1:5">
      <c r="A19" s="97"/>
      <c r="B19" s="16" t="s">
        <v>345</v>
      </c>
      <c r="C19" s="21" t="s">
        <v>346</v>
      </c>
      <c r="D19" s="18" t="s">
        <v>385</v>
      </c>
      <c r="E19" s="99"/>
    </row>
    <row r="20" spans="1:5">
      <c r="A20" s="97"/>
      <c r="B20" s="73" t="s">
        <v>347</v>
      </c>
      <c r="C20" s="30">
        <v>200000</v>
      </c>
      <c r="D20" s="30" t="s">
        <v>389</v>
      </c>
      <c r="E20" s="99"/>
    </row>
    <row r="21" spans="1:5">
      <c r="A21" s="97"/>
      <c r="B21" s="16" t="s">
        <v>348</v>
      </c>
      <c r="C21" s="17">
        <v>1200000</v>
      </c>
      <c r="D21" s="17">
        <f>830000*1.1</f>
        <v>913000.00000000012</v>
      </c>
      <c r="E21" s="99"/>
    </row>
    <row r="22" spans="1:5">
      <c r="A22" s="97"/>
      <c r="B22" s="16" t="s">
        <v>349</v>
      </c>
      <c r="C22" s="17">
        <v>30000</v>
      </c>
      <c r="D22" s="18" t="s">
        <v>385</v>
      </c>
      <c r="E22" s="99"/>
    </row>
    <row r="23" spans="1:5">
      <c r="A23" s="97"/>
      <c r="B23" s="74" t="s">
        <v>350</v>
      </c>
      <c r="C23" s="17">
        <v>450000</v>
      </c>
      <c r="D23" s="17">
        <f>505455+50545</f>
        <v>556000</v>
      </c>
      <c r="E23" s="99"/>
    </row>
    <row r="24" spans="1:5">
      <c r="A24" s="97"/>
      <c r="B24" s="74" t="s">
        <v>351</v>
      </c>
      <c r="C24" s="17">
        <v>450000</v>
      </c>
      <c r="D24" s="17" t="s">
        <v>383</v>
      </c>
      <c r="E24" s="99"/>
    </row>
    <row r="25" spans="1:5">
      <c r="A25" s="97"/>
      <c r="B25" s="73" t="s">
        <v>390</v>
      </c>
      <c r="C25" s="17">
        <v>50000</v>
      </c>
      <c r="D25" s="17"/>
      <c r="E25" s="99"/>
    </row>
    <row r="26" spans="1:5">
      <c r="A26" s="97"/>
      <c r="B26" s="16" t="s">
        <v>353</v>
      </c>
      <c r="C26" s="17">
        <v>100000</v>
      </c>
      <c r="D26" s="17" t="s">
        <v>383</v>
      </c>
      <c r="E26" s="99"/>
    </row>
    <row r="27" spans="1:5">
      <c r="A27" s="97"/>
      <c r="B27" s="70" t="s">
        <v>354</v>
      </c>
      <c r="C27" s="17">
        <v>500000</v>
      </c>
      <c r="D27" s="80">
        <f>700700</f>
        <v>700700</v>
      </c>
      <c r="E27" s="99"/>
    </row>
    <row r="28" spans="1:5" ht="17.25" thickBot="1">
      <c r="A28" s="101"/>
      <c r="B28" s="72" t="s">
        <v>355</v>
      </c>
      <c r="C28" s="23">
        <v>700000</v>
      </c>
      <c r="D28" s="66" t="s">
        <v>391</v>
      </c>
      <c r="E28" s="102"/>
    </row>
    <row r="29" spans="1:5">
      <c r="A29" s="100" t="s">
        <v>356</v>
      </c>
      <c r="B29" s="16" t="s">
        <v>357</v>
      </c>
      <c r="C29" s="17">
        <v>1200000</v>
      </c>
      <c r="D29" s="17">
        <v>1782000</v>
      </c>
      <c r="E29" s="103"/>
    </row>
    <row r="30" spans="1:5">
      <c r="A30" s="97"/>
      <c r="B30" s="16" t="s">
        <v>358</v>
      </c>
      <c r="C30" s="17">
        <v>550000</v>
      </c>
      <c r="D30" s="30" t="s">
        <v>392</v>
      </c>
      <c r="E30" s="99"/>
    </row>
    <row r="31" spans="1:5">
      <c r="A31" s="97"/>
      <c r="B31" s="16" t="s">
        <v>359</v>
      </c>
      <c r="C31" s="17">
        <v>1200000</v>
      </c>
      <c r="D31" s="18" t="s">
        <v>385</v>
      </c>
      <c r="E31" s="99"/>
    </row>
    <row r="32" spans="1:5">
      <c r="A32" s="97"/>
      <c r="B32" s="16" t="s">
        <v>360</v>
      </c>
      <c r="C32" s="17">
        <v>450000</v>
      </c>
      <c r="D32" s="30" t="s">
        <v>383</v>
      </c>
      <c r="E32" s="99"/>
    </row>
    <row r="33" spans="1:9">
      <c r="A33" s="97"/>
      <c r="B33" s="70" t="s">
        <v>361</v>
      </c>
      <c r="C33" s="17">
        <v>3500000</v>
      </c>
      <c r="D33" s="17">
        <f>950000*1.1</f>
        <v>1045000.0000000001</v>
      </c>
      <c r="E33" s="99"/>
    </row>
    <row r="34" spans="1:9">
      <c r="A34" s="97"/>
      <c r="B34" s="16" t="s">
        <v>362</v>
      </c>
      <c r="C34" s="24">
        <v>300000</v>
      </c>
      <c r="D34" s="18" t="s">
        <v>385</v>
      </c>
      <c r="E34" s="99"/>
    </row>
    <row r="35" spans="1:9">
      <c r="A35" s="97"/>
      <c r="B35" s="16" t="s">
        <v>349</v>
      </c>
      <c r="C35" s="24">
        <v>30000</v>
      </c>
      <c r="D35" s="18" t="s">
        <v>385</v>
      </c>
      <c r="E35" s="99"/>
    </row>
    <row r="36" spans="1:9" ht="17.25" thickBot="1">
      <c r="A36" s="101"/>
      <c r="B36" s="22" t="s">
        <v>346</v>
      </c>
      <c r="C36" s="25" t="s">
        <v>346</v>
      </c>
      <c r="D36" s="65"/>
      <c r="E36" s="102"/>
    </row>
    <row r="37" spans="1:9">
      <c r="A37" s="104" t="s">
        <v>363</v>
      </c>
      <c r="B37" s="26" t="s">
        <v>346</v>
      </c>
      <c r="C37" s="27" t="s">
        <v>346</v>
      </c>
      <c r="D37" s="27"/>
      <c r="E37" s="111" t="s">
        <v>346</v>
      </c>
    </row>
    <row r="38" spans="1:9">
      <c r="A38" s="105"/>
      <c r="B38" s="26"/>
      <c r="C38" s="27" t="s">
        <v>346</v>
      </c>
      <c r="D38" s="27"/>
      <c r="E38" s="111"/>
    </row>
    <row r="39" spans="1:9">
      <c r="A39" s="105"/>
      <c r="B39" s="26"/>
      <c r="C39" s="27" t="s">
        <v>346</v>
      </c>
      <c r="D39" s="27"/>
      <c r="E39" s="111"/>
    </row>
    <row r="40" spans="1:9">
      <c r="A40" s="105"/>
      <c r="B40" s="26"/>
      <c r="C40" s="27" t="s">
        <v>346</v>
      </c>
      <c r="D40" s="27"/>
      <c r="E40" s="111"/>
    </row>
    <row r="41" spans="1:9">
      <c r="A41" s="105"/>
      <c r="B41" s="26"/>
      <c r="C41" s="27" t="s">
        <v>346</v>
      </c>
      <c r="D41" s="27"/>
      <c r="E41" s="111"/>
    </row>
    <row r="42" spans="1:9" ht="17.25" thickBot="1">
      <c r="A42" s="106"/>
      <c r="B42" s="28" t="s">
        <v>346</v>
      </c>
      <c r="C42" s="29" t="s">
        <v>346</v>
      </c>
      <c r="D42" s="64"/>
      <c r="E42" s="112"/>
    </row>
    <row r="43" spans="1:9">
      <c r="A43" s="100" t="s">
        <v>364</v>
      </c>
      <c r="B43" s="70" t="s">
        <v>365</v>
      </c>
      <c r="C43" s="18" t="s">
        <v>346</v>
      </c>
      <c r="D43" s="18"/>
      <c r="E43" s="103"/>
    </row>
    <row r="44" spans="1:9">
      <c r="A44" s="97"/>
      <c r="B44" s="26" t="s">
        <v>393</v>
      </c>
      <c r="C44" s="17">
        <v>1600000</v>
      </c>
      <c r="D44" s="17">
        <v>4638600</v>
      </c>
      <c r="E44" s="99"/>
    </row>
    <row r="45" spans="1:9">
      <c r="A45" s="97"/>
      <c r="B45" s="26" t="s">
        <v>367</v>
      </c>
      <c r="C45" s="67">
        <v>5000000</v>
      </c>
      <c r="D45" s="67" t="s">
        <v>383</v>
      </c>
      <c r="E45" s="99"/>
    </row>
    <row r="46" spans="1:9">
      <c r="A46" s="97"/>
      <c r="B46" s="16" t="s">
        <v>368</v>
      </c>
      <c r="C46" s="17">
        <v>1000000</v>
      </c>
      <c r="D46" s="17">
        <f>1118182+111818</f>
        <v>1230000</v>
      </c>
      <c r="E46" s="99"/>
      <c r="I46" s="45"/>
    </row>
    <row r="47" spans="1:9">
      <c r="A47" s="97"/>
      <c r="B47" s="16" t="s">
        <v>349</v>
      </c>
      <c r="C47" s="17">
        <v>30000</v>
      </c>
      <c r="D47" s="18" t="s">
        <v>385</v>
      </c>
      <c r="E47" s="99"/>
      <c r="G47" s="45"/>
      <c r="I47" s="45"/>
    </row>
    <row r="48" spans="1:9">
      <c r="A48" s="56" t="s">
        <v>371</v>
      </c>
      <c r="B48" s="60" t="s">
        <v>315</v>
      </c>
      <c r="C48" s="62">
        <v>1000000</v>
      </c>
      <c r="D48" s="62">
        <f>215000+21500</f>
        <v>236500</v>
      </c>
      <c r="E48" s="57"/>
      <c r="I48" s="45"/>
    </row>
    <row r="49" spans="1:9" ht="17.25" thickBot="1">
      <c r="A49" s="58"/>
      <c r="B49" s="61" t="s">
        <v>394</v>
      </c>
      <c r="C49" s="63">
        <v>500000</v>
      </c>
      <c r="D49" s="63">
        <f>192000+19200</f>
        <v>211200</v>
      </c>
      <c r="E49" s="59"/>
      <c r="I49" s="45"/>
    </row>
    <row r="50" spans="1:9" ht="17.25" thickBot="1">
      <c r="A50" s="31" t="s">
        <v>373</v>
      </c>
      <c r="B50" s="22" t="s">
        <v>346</v>
      </c>
      <c r="C50" s="33" t="s">
        <v>346</v>
      </c>
      <c r="D50" s="33"/>
      <c r="E50" s="34" t="s">
        <v>333</v>
      </c>
    </row>
    <row r="51" spans="1:9">
      <c r="A51" s="31" t="s">
        <v>374</v>
      </c>
      <c r="B51" s="22" t="s">
        <v>346</v>
      </c>
      <c r="C51" s="25" t="s">
        <v>346</v>
      </c>
      <c r="D51" s="25"/>
      <c r="E51" s="34" t="s">
        <v>346</v>
      </c>
    </row>
    <row r="52" spans="1:9">
      <c r="A52" s="31" t="s">
        <v>375</v>
      </c>
      <c r="B52" s="22" t="s">
        <v>346</v>
      </c>
      <c r="C52" s="25" t="s">
        <v>346</v>
      </c>
      <c r="D52" s="25"/>
      <c r="E52" s="34" t="s">
        <v>346</v>
      </c>
    </row>
    <row r="53" spans="1:9">
      <c r="A53" s="31" t="s">
        <v>376</v>
      </c>
      <c r="B53" s="22" t="s">
        <v>346</v>
      </c>
      <c r="C53" s="35" t="s">
        <v>346</v>
      </c>
      <c r="D53" s="35"/>
      <c r="E53" s="34" t="s">
        <v>346</v>
      </c>
    </row>
    <row r="54" spans="1:9">
      <c r="A54" s="95" t="s">
        <v>346</v>
      </c>
      <c r="B54" s="109"/>
      <c r="C54" s="109"/>
      <c r="D54" s="109"/>
      <c r="E54" s="110"/>
    </row>
    <row r="55" spans="1:9">
      <c r="A55" s="95" t="s">
        <v>346</v>
      </c>
      <c r="B55" s="36" t="s">
        <v>377</v>
      </c>
      <c r="C55" s="14" t="s">
        <v>378</v>
      </c>
      <c r="D55" s="14"/>
      <c r="E55" s="37">
        <v>38870000</v>
      </c>
    </row>
    <row r="56" spans="1:9">
      <c r="A56" s="96"/>
      <c r="B56" s="38" t="s">
        <v>379</v>
      </c>
      <c r="C56" s="39" t="s">
        <v>378</v>
      </c>
      <c r="D56" s="52"/>
      <c r="E56" s="40">
        <v>38870000</v>
      </c>
    </row>
    <row r="58" spans="1:9">
      <c r="C58" t="s">
        <v>395</v>
      </c>
      <c r="D58" s="81">
        <f>SUM(D2:D49)</f>
        <v>28701250</v>
      </c>
    </row>
    <row r="61" spans="1:9">
      <c r="B61" t="s">
        <v>396</v>
      </c>
    </row>
    <row r="62" spans="1:9">
      <c r="B62" t="s">
        <v>397</v>
      </c>
    </row>
  </sheetData>
  <mergeCells count="12">
    <mergeCell ref="A55:A56"/>
    <mergeCell ref="A2:A10"/>
    <mergeCell ref="E2:E10"/>
    <mergeCell ref="A11:A28"/>
    <mergeCell ref="E11:E28"/>
    <mergeCell ref="A29:A36"/>
    <mergeCell ref="E29:E36"/>
    <mergeCell ref="A37:A42"/>
    <mergeCell ref="E37:E42"/>
    <mergeCell ref="A43:A47"/>
    <mergeCell ref="E43:E47"/>
    <mergeCell ref="A54:E54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C7B6-E568-41A5-9B14-2793602C59F2}">
  <dimension ref="A1:J26"/>
  <sheetViews>
    <sheetView zoomScale="85" zoomScaleNormal="85" workbookViewId="0">
      <selection activeCell="A13" sqref="A13"/>
    </sheetView>
  </sheetViews>
  <sheetFormatPr defaultRowHeight="16.5"/>
  <cols>
    <col min="1" max="1" width="25" bestFit="1" customWidth="1"/>
    <col min="2" max="2" width="17.125" customWidth="1"/>
    <col min="3" max="3" width="11.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246</v>
      </c>
      <c r="B1" s="3" t="s">
        <v>71</v>
      </c>
      <c r="C1" s="3" t="s">
        <v>247</v>
      </c>
      <c r="D1" s="3" t="s">
        <v>248</v>
      </c>
      <c r="E1" s="3" t="s">
        <v>249</v>
      </c>
      <c r="F1" s="5" t="s">
        <v>250</v>
      </c>
      <c r="G1" s="3" t="s">
        <v>251</v>
      </c>
      <c r="H1" s="3" t="s">
        <v>83</v>
      </c>
      <c r="I1" s="3" t="s">
        <v>18</v>
      </c>
    </row>
    <row r="2" spans="1:9">
      <c r="A2" s="53" t="s">
        <v>252</v>
      </c>
      <c r="B2" s="53" t="s">
        <v>253</v>
      </c>
      <c r="C2" s="53" t="s">
        <v>254</v>
      </c>
      <c r="D2" s="53" t="s">
        <v>255</v>
      </c>
      <c r="E2" s="53" t="s">
        <v>256</v>
      </c>
      <c r="F2" s="54">
        <f>175241*4</f>
        <v>700964</v>
      </c>
      <c r="G2" s="55" t="s">
        <v>257</v>
      </c>
      <c r="H2" s="53" t="s">
        <v>258</v>
      </c>
      <c r="I2" s="53" t="s">
        <v>259</v>
      </c>
    </row>
    <row r="3" spans="1:9">
      <c r="A3" s="1" t="s">
        <v>398</v>
      </c>
      <c r="B3" s="1" t="s">
        <v>399</v>
      </c>
      <c r="C3" s="1" t="s">
        <v>400</v>
      </c>
      <c r="D3" s="1" t="s">
        <v>401</v>
      </c>
      <c r="E3" s="1" t="s">
        <v>402</v>
      </c>
      <c r="F3" s="6">
        <v>390000</v>
      </c>
      <c r="G3" s="69" t="s">
        <v>403</v>
      </c>
      <c r="H3" s="1" t="s">
        <v>404</v>
      </c>
      <c r="I3" s="1" t="s">
        <v>405</v>
      </c>
    </row>
    <row r="4" spans="1:9">
      <c r="A4" s="1" t="s">
        <v>406</v>
      </c>
      <c r="B4" s="1" t="s">
        <v>407</v>
      </c>
      <c r="C4" s="1" t="s">
        <v>408</v>
      </c>
      <c r="D4" s="1" t="s">
        <v>409</v>
      </c>
      <c r="E4" s="1" t="s">
        <v>410</v>
      </c>
      <c r="F4" s="6">
        <f>83000*2</f>
        <v>166000</v>
      </c>
      <c r="G4" s="8" t="s">
        <v>411</v>
      </c>
      <c r="H4" s="1" t="s">
        <v>412</v>
      </c>
      <c r="I4" s="1"/>
    </row>
    <row r="6" spans="1:9">
      <c r="A6" s="1"/>
      <c r="B6" s="1"/>
      <c r="C6" s="1"/>
      <c r="D6" s="1"/>
      <c r="E6" s="1"/>
      <c r="F6" s="6"/>
      <c r="G6" s="1"/>
      <c r="H6" s="1"/>
      <c r="I6" s="2"/>
    </row>
    <row r="7" spans="1:9">
      <c r="A7" s="1"/>
      <c r="B7" s="1"/>
      <c r="C7" s="1"/>
      <c r="D7" s="1"/>
      <c r="E7" s="1"/>
      <c r="F7" s="6"/>
      <c r="G7" s="1"/>
      <c r="H7" s="1"/>
      <c r="I7" s="1"/>
    </row>
    <row r="8" spans="1:9">
      <c r="A8" s="1"/>
      <c r="B8" s="1"/>
      <c r="C8" s="1"/>
      <c r="D8" s="1"/>
      <c r="E8" s="1"/>
      <c r="F8" s="6"/>
      <c r="G8" s="9"/>
      <c r="H8" s="1"/>
      <c r="I8" s="1"/>
    </row>
    <row r="9" spans="1:9">
      <c r="A9" s="1"/>
      <c r="B9" s="1"/>
      <c r="C9" s="1"/>
      <c r="D9" s="1"/>
      <c r="E9" s="1"/>
      <c r="F9" s="6"/>
      <c r="G9" s="8"/>
      <c r="H9" s="1"/>
      <c r="I9" s="1"/>
    </row>
    <row r="10" spans="1:9">
      <c r="A10" s="1"/>
      <c r="B10" s="1"/>
      <c r="C10" s="1"/>
      <c r="D10" s="1"/>
      <c r="E10" s="1"/>
      <c r="F10" s="6"/>
      <c r="G10" s="1"/>
      <c r="H10" s="1"/>
      <c r="I10" s="2"/>
    </row>
    <row r="11" spans="1:9">
      <c r="A11" s="1"/>
      <c r="B11" s="1"/>
      <c r="C11" s="1"/>
      <c r="D11" s="1"/>
      <c r="E11" s="1"/>
      <c r="F11" s="6"/>
      <c r="G11" s="8"/>
      <c r="H11" s="1"/>
      <c r="I11" s="1"/>
    </row>
    <row r="12" spans="1:9">
      <c r="A12" s="1"/>
      <c r="B12" s="10"/>
      <c r="C12" s="1"/>
      <c r="D12" s="1"/>
      <c r="E12" s="1"/>
      <c r="F12" s="6"/>
      <c r="G12" s="7"/>
      <c r="H12" s="1"/>
      <c r="I12" s="1"/>
    </row>
    <row r="13" spans="1:9">
      <c r="A13" s="1"/>
      <c r="B13" s="1"/>
      <c r="C13" s="1"/>
      <c r="D13" s="1"/>
      <c r="E13" s="1"/>
      <c r="F13" s="6"/>
      <c r="G13" s="8"/>
      <c r="H13" s="1"/>
      <c r="I13" s="1"/>
    </row>
    <row r="14" spans="1:9">
      <c r="A14" s="1"/>
      <c r="B14" s="2"/>
      <c r="C14" s="1"/>
      <c r="D14" s="1"/>
      <c r="E14" s="1"/>
      <c r="F14" s="6"/>
      <c r="G14" s="8"/>
      <c r="H14" s="1"/>
      <c r="I14" s="1"/>
    </row>
    <row r="18" spans="4:10">
      <c r="D18" s="12"/>
      <c r="G18" s="13"/>
    </row>
    <row r="24" spans="4:10">
      <c r="F24"/>
    </row>
    <row r="26" spans="4:10">
      <c r="J26" t="s">
        <v>413</v>
      </c>
    </row>
  </sheetData>
  <phoneticPr fontId="1" type="noConversion"/>
  <hyperlinks>
    <hyperlink ref="G2" r:id="rId1" xr:uid="{5A36360C-19AB-43B7-9C35-AF897A268AB2}"/>
    <hyperlink ref="G3" r:id="rId2" location="none" xr:uid="{1114DD4F-2156-4F66-824B-66487CF72728}"/>
    <hyperlink ref="G4" r:id="rId3" xr:uid="{C0A29452-07BE-4C91-ABF1-DC3D6BBCC3CC}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EA4B-CA14-472E-9F01-2BB25E3F7E66}">
  <dimension ref="A1:J23"/>
  <sheetViews>
    <sheetView zoomScale="101" zoomScaleNormal="85" workbookViewId="0">
      <selection activeCell="H23" sqref="H23"/>
    </sheetView>
  </sheetViews>
  <sheetFormatPr defaultRowHeight="16.5"/>
  <cols>
    <col min="1" max="1" width="9.75" customWidth="1"/>
    <col min="2" max="2" width="25" bestFit="1" customWidth="1"/>
    <col min="3" max="3" width="38.25" customWidth="1"/>
    <col min="4" max="4" width="11.25" bestFit="1" customWidth="1"/>
    <col min="5" max="5" width="21" customWidth="1"/>
    <col min="7" max="7" width="12.375" style="4" bestFit="1" customWidth="1"/>
    <col min="8" max="8" width="39.5" customWidth="1"/>
    <col min="9" max="9" width="38.375" bestFit="1" customWidth="1"/>
    <col min="10" max="10" width="53.25" bestFit="1" customWidth="1"/>
  </cols>
  <sheetData>
    <row r="1" spans="1:10">
      <c r="A1" s="75" t="s">
        <v>414</v>
      </c>
      <c r="B1" s="3" t="s">
        <v>246</v>
      </c>
      <c r="C1" s="3" t="s">
        <v>71</v>
      </c>
      <c r="D1" s="3" t="s">
        <v>247</v>
      </c>
      <c r="E1" s="3" t="s">
        <v>248</v>
      </c>
      <c r="F1" s="3" t="s">
        <v>249</v>
      </c>
      <c r="G1" s="5" t="s">
        <v>250</v>
      </c>
      <c r="H1" s="3" t="s">
        <v>251</v>
      </c>
      <c r="I1" s="3" t="s">
        <v>83</v>
      </c>
      <c r="J1" s="3" t="s">
        <v>18</v>
      </c>
    </row>
    <row r="2" spans="1:10">
      <c r="A2" t="s">
        <v>415</v>
      </c>
      <c r="B2" s="76" t="s">
        <v>416</v>
      </c>
      <c r="C2" s="76"/>
      <c r="D2" s="76"/>
      <c r="E2" s="76"/>
      <c r="F2" s="76"/>
      <c r="G2" s="77"/>
      <c r="H2" s="78"/>
      <c r="I2" s="76"/>
      <c r="J2" s="76"/>
    </row>
    <row r="3" spans="1:10">
      <c r="B3" s="1" t="s">
        <v>417</v>
      </c>
      <c r="C3" s="1" t="s">
        <v>418</v>
      </c>
      <c r="D3" s="1"/>
      <c r="E3" s="1"/>
      <c r="F3" s="1"/>
      <c r="G3" s="6"/>
      <c r="H3" s="8"/>
      <c r="I3" s="1"/>
      <c r="J3" s="1"/>
    </row>
    <row r="4" spans="1:10">
      <c r="B4" t="s">
        <v>419</v>
      </c>
    </row>
    <row r="5" spans="1:10">
      <c r="B5" s="1"/>
      <c r="C5" s="1"/>
      <c r="D5" s="1"/>
      <c r="E5" s="1"/>
      <c r="F5" s="1"/>
      <c r="G5" s="6"/>
      <c r="H5" s="1"/>
      <c r="I5" s="1"/>
      <c r="J5" s="2"/>
    </row>
    <row r="6" spans="1:10">
      <c r="A6" t="s">
        <v>420</v>
      </c>
      <c r="B6" s="1" t="s">
        <v>421</v>
      </c>
      <c r="C6" s="1" t="s">
        <v>422</v>
      </c>
      <c r="D6" s="1"/>
      <c r="E6" s="1"/>
      <c r="F6" s="1" t="s">
        <v>423</v>
      </c>
      <c r="G6" s="6">
        <f>5950000*1.1</f>
        <v>6545000.0000000009</v>
      </c>
      <c r="H6" s="1" t="s">
        <v>424</v>
      </c>
      <c r="I6" s="1"/>
      <c r="J6" s="1"/>
    </row>
    <row r="7" spans="1:10">
      <c r="B7" s="1" t="s">
        <v>425</v>
      </c>
      <c r="C7" s="1"/>
      <c r="D7" s="1"/>
      <c r="E7" s="1"/>
      <c r="F7" s="1" t="s">
        <v>423</v>
      </c>
      <c r="G7" s="6">
        <f>250000*1.1</f>
        <v>275000</v>
      </c>
      <c r="H7" s="1" t="s">
        <v>424</v>
      </c>
      <c r="I7" s="1"/>
      <c r="J7" s="1"/>
    </row>
    <row r="8" spans="1:10">
      <c r="B8" s="1" t="s">
        <v>426</v>
      </c>
      <c r="C8" s="1"/>
      <c r="D8" s="1"/>
      <c r="E8" s="1"/>
      <c r="F8" s="1" t="s">
        <v>423</v>
      </c>
      <c r="G8" s="6">
        <f>100000*1.1</f>
        <v>110000.00000000001</v>
      </c>
      <c r="H8" s="1" t="s">
        <v>424</v>
      </c>
      <c r="I8" s="1"/>
      <c r="J8" s="1"/>
    </row>
    <row r="9" spans="1:10">
      <c r="B9" s="1" t="s">
        <v>427</v>
      </c>
      <c r="C9" s="1" t="s">
        <v>428</v>
      </c>
      <c r="D9" s="1"/>
      <c r="E9" s="1"/>
      <c r="F9" s="1" t="s">
        <v>423</v>
      </c>
      <c r="G9" s="6">
        <f>100000*1.1</f>
        <v>110000.00000000001</v>
      </c>
      <c r="H9" s="1" t="s">
        <v>424</v>
      </c>
      <c r="I9" s="1"/>
      <c r="J9" s="2"/>
    </row>
    <row r="10" spans="1:10">
      <c r="B10" s="1"/>
      <c r="C10" s="1"/>
      <c r="D10" s="1"/>
      <c r="E10" s="1"/>
      <c r="F10" s="1"/>
      <c r="G10" s="6"/>
      <c r="H10" s="8"/>
      <c r="I10" s="1"/>
      <c r="J10" s="1"/>
    </row>
    <row r="11" spans="1:10">
      <c r="A11" t="s">
        <v>429</v>
      </c>
      <c r="B11" s="1" t="s">
        <v>430</v>
      </c>
      <c r="C11" s="10" t="s">
        <v>431</v>
      </c>
      <c r="D11" s="1"/>
      <c r="E11" s="1" t="s">
        <v>432</v>
      </c>
      <c r="F11" s="1" t="s">
        <v>423</v>
      </c>
      <c r="G11" s="6">
        <v>216044</v>
      </c>
      <c r="H11" s="7" t="s">
        <v>433</v>
      </c>
      <c r="I11" s="1" t="s">
        <v>434</v>
      </c>
      <c r="J11" s="1"/>
    </row>
    <row r="12" spans="1:10" ht="17.25">
      <c r="B12" s="1" t="s">
        <v>435</v>
      </c>
      <c r="C12" s="1" t="s">
        <v>436</v>
      </c>
      <c r="D12" s="1"/>
      <c r="E12" s="1" t="s">
        <v>385</v>
      </c>
      <c r="F12" s="1" t="s">
        <v>410</v>
      </c>
      <c r="G12" s="6">
        <f>15850*2</f>
        <v>31700</v>
      </c>
      <c r="H12" s="79" t="s">
        <v>437</v>
      </c>
      <c r="I12" s="1" t="s">
        <v>434</v>
      </c>
      <c r="J12" s="1"/>
    </row>
    <row r="13" spans="1:10" ht="18" customHeight="1">
      <c r="B13" s="1" t="s">
        <v>438</v>
      </c>
      <c r="C13" s="2" t="s">
        <v>439</v>
      </c>
      <c r="D13" s="1"/>
      <c r="E13" s="1"/>
      <c r="F13" s="1" t="s">
        <v>423</v>
      </c>
      <c r="G13" s="6">
        <v>22526</v>
      </c>
      <c r="H13" s="8" t="s">
        <v>440</v>
      </c>
      <c r="I13" s="1" t="s">
        <v>434</v>
      </c>
      <c r="J13" s="1"/>
    </row>
    <row r="15" spans="1:10">
      <c r="A15" t="s">
        <v>441</v>
      </c>
      <c r="B15" t="s">
        <v>442</v>
      </c>
    </row>
    <row r="16" spans="1:10">
      <c r="B16" s="1" t="s">
        <v>443</v>
      </c>
    </row>
    <row r="17" spans="5:8">
      <c r="E17" s="12"/>
      <c r="H17" s="13"/>
    </row>
    <row r="23" spans="5:8">
      <c r="G2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4" ma:contentTypeDescription="새 문서를 만듭니다." ma:contentTypeScope="" ma:versionID="e9eb13fb4618761134bcbf92bbe04a85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39da59c9f0b9e3f02c0d4affa15a324d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CA5C0A-123A-482D-9740-A5FEEB670C2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212AED-2B2E-4A37-B17B-B5E796977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529231-6B89-4ED0-BD3A-09A6E1C3C7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암모니아 실험 개요</vt:lpstr>
      <vt:lpstr>InsturmentList</vt:lpstr>
      <vt:lpstr>IO_List</vt:lpstr>
      <vt:lpstr>ExperimentDefineTable</vt:lpstr>
      <vt:lpstr>ExperimentInfo</vt:lpstr>
      <vt:lpstr>실험 저장 양식</vt:lpstr>
      <vt:lpstr>배관 자재 리스트</vt:lpstr>
      <vt:lpstr>예상 소요</vt:lpstr>
      <vt:lpstr>예상 소요 (2)</vt:lpstr>
      <vt:lpstr>세정수 배관</vt:lpstr>
      <vt:lpstr>광학기자재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안 현호</cp:lastModifiedBy>
  <cp:revision/>
  <dcterms:created xsi:type="dcterms:W3CDTF">2015-06-05T18:19:34Z</dcterms:created>
  <dcterms:modified xsi:type="dcterms:W3CDTF">2026-09-17T03:03:24Z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