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 dụ" sheetId="1" r:id="rId4"/>
    <sheet state="visible" name="bài tập" sheetId="2" r:id="rId5"/>
  </sheets>
  <definedNames/>
  <calcPr/>
  <extLst>
    <ext uri="GoogleSheetsCustomDataVersion1">
      <go:sheetsCustomData xmlns:go="http://customooxmlschemas.google.com/" r:id="rId6" roundtripDataSignature="AMtx7mgbowWov5RzLvFe+r0hmlA4422pCw=="/>
    </ext>
  </extLst>
</workbook>
</file>

<file path=xl/sharedStrings.xml><?xml version="1.0" encoding="utf-8"?>
<sst xmlns="http://schemas.openxmlformats.org/spreadsheetml/2006/main" count="131" uniqueCount="87">
  <si>
    <t>Bảng 1</t>
  </si>
  <si>
    <t>MaTB</t>
  </si>
  <si>
    <t>Tên hàng</t>
  </si>
  <si>
    <t>Đơn giá</t>
  </si>
  <si>
    <t>Bảng phụ</t>
  </si>
  <si>
    <t>MB</t>
  </si>
  <si>
    <t>Mã hàng</t>
  </si>
  <si>
    <t>MO</t>
  </si>
  <si>
    <t>KB</t>
  </si>
  <si>
    <t>Bàn phím</t>
  </si>
  <si>
    <t>Bo mạch chủ</t>
  </si>
  <si>
    <t>Màn hình</t>
  </si>
  <si>
    <t>Ma NV</t>
  </si>
  <si>
    <t>Tên</t>
  </si>
  <si>
    <t>Ngạch</t>
  </si>
  <si>
    <t>LCB</t>
  </si>
  <si>
    <t>Mã</t>
  </si>
  <si>
    <t>NV101</t>
  </si>
  <si>
    <t>Anh</t>
  </si>
  <si>
    <t>CV</t>
  </si>
  <si>
    <t>Chuyên viên</t>
  </si>
  <si>
    <t>NV102</t>
  </si>
  <si>
    <t>Ha</t>
  </si>
  <si>
    <t>NV</t>
  </si>
  <si>
    <t>Nhân viên</t>
  </si>
  <si>
    <t>NV203</t>
  </si>
  <si>
    <t>Dũng</t>
  </si>
  <si>
    <t>KT</t>
  </si>
  <si>
    <t>Kĩ thuật</t>
  </si>
  <si>
    <t>CV206</t>
  </si>
  <si>
    <t>Lâm</t>
  </si>
  <si>
    <t>CV410</t>
  </si>
  <si>
    <t>Minh</t>
  </si>
  <si>
    <t>KT315</t>
  </si>
  <si>
    <t>Lan</t>
  </si>
  <si>
    <t>MaHD</t>
  </si>
  <si>
    <t>Tên kho</t>
  </si>
  <si>
    <t>Mã kho</t>
  </si>
  <si>
    <t>01TA12</t>
  </si>
  <si>
    <t>Quận 1</t>
  </si>
  <si>
    <t>02DX13</t>
  </si>
  <si>
    <t>Quận 2</t>
  </si>
  <si>
    <t>03BI21</t>
  </si>
  <si>
    <t>Quận 3</t>
  </si>
  <si>
    <t>04NO13</t>
  </si>
  <si>
    <t>Mã HĐ</t>
  </si>
  <si>
    <t>Số lượng</t>
  </si>
  <si>
    <t>Hệ số</t>
  </si>
  <si>
    <t>Giá sỉ</t>
  </si>
  <si>
    <t>Giá lẻ</t>
  </si>
  <si>
    <t>B021</t>
  </si>
  <si>
    <t>B</t>
  </si>
  <si>
    <t>Bàn ủi</t>
  </si>
  <si>
    <t>T032</t>
  </si>
  <si>
    <t>N</t>
  </si>
  <si>
    <t>Nồi điện</t>
  </si>
  <si>
    <t>B152</t>
  </si>
  <si>
    <t>T</t>
  </si>
  <si>
    <t>Tủ lạnh</t>
  </si>
  <si>
    <t>N031</t>
  </si>
  <si>
    <t>M</t>
  </si>
  <si>
    <t>Máy lạnh</t>
  </si>
  <si>
    <t>M203</t>
  </si>
  <si>
    <t>HD</t>
  </si>
  <si>
    <t>VC</t>
  </si>
  <si>
    <t>CD</t>
  </si>
  <si>
    <t>Tên thiết bị</t>
  </si>
  <si>
    <t>Video card</t>
  </si>
  <si>
    <t>HDD</t>
  </si>
  <si>
    <t>CDRW</t>
  </si>
  <si>
    <t>Bảng chính</t>
  </si>
  <si>
    <t>Bảng hệ số</t>
  </si>
  <si>
    <t>Tỉ lệ thuế</t>
  </si>
  <si>
    <t>Tỉ lệ giảm</t>
  </si>
  <si>
    <t>M014</t>
  </si>
  <si>
    <t>ĐTB</t>
  </si>
  <si>
    <t>Xếp loại</t>
  </si>
  <si>
    <t>Yếu</t>
  </si>
  <si>
    <t>TB</t>
  </si>
  <si>
    <t>Dân</t>
  </si>
  <si>
    <t>Khá</t>
  </si>
  <si>
    <t>Khang</t>
  </si>
  <si>
    <t>Giỏi</t>
  </si>
  <si>
    <t>Lê</t>
  </si>
  <si>
    <t>Bình</t>
  </si>
  <si>
    <t>Linh</t>
  </si>
  <si>
    <t>Sang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</si>
</sst>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1" fillId="2" fontId="3" numFmtId="0" xfId="0" applyBorder="1" applyFont="1"/>
    <xf borderId="1" fillId="0" fontId="4" numFmtId="0" xfId="0" applyBorder="1" applyFont="1"/>
    <xf borderId="1" fillId="0" fontId="4" numFmtId="9" xfId="0" applyBorder="1" applyFont="1" applyNumberFormat="1"/>
    <xf borderId="1" fillId="0" fontId="4" numFmtId="9" xfId="0" applyAlignment="1" applyBorder="1" applyFont="1" applyNumberFormat="1">
      <alignment readingOrder="0"/>
    </xf>
    <xf borderId="1" fillId="2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3" width="12.0"/>
    <col customWidth="1" min="4" max="4" width="9.29"/>
    <col customWidth="1" min="5" max="5" width="11.14"/>
    <col customWidth="1" min="6" max="6" width="12.14"/>
    <col customWidth="1" min="7" max="7" width="12.0"/>
    <col customWidth="1" min="8" max="26" width="8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E2" s="1" t="s">
        <v>4</v>
      </c>
    </row>
    <row r="3">
      <c r="A3" s="3" t="s">
        <v>5</v>
      </c>
      <c r="B3" s="3" t="str">
        <f t="shared" ref="B3:B9" si="1">VLOOKUP(A3,$E$4:$G$6,2,0)</f>
        <v>Bo mạch chủ</v>
      </c>
      <c r="C3" s="3">
        <f t="shared" ref="C3:C9" si="2">VLOOKUP(A3,$E$4:$G$6,3,0)</f>
        <v>1500000</v>
      </c>
      <c r="E3" s="2" t="s">
        <v>6</v>
      </c>
      <c r="F3" s="2" t="s">
        <v>2</v>
      </c>
      <c r="G3" s="2" t="s">
        <v>3</v>
      </c>
    </row>
    <row r="4">
      <c r="A4" s="3" t="s">
        <v>7</v>
      </c>
      <c r="B4" s="3" t="str">
        <f t="shared" si="1"/>
        <v>Màn hình</v>
      </c>
      <c r="C4" s="3">
        <f t="shared" si="2"/>
        <v>900000</v>
      </c>
      <c r="E4" s="3" t="s">
        <v>8</v>
      </c>
      <c r="F4" s="3" t="s">
        <v>9</v>
      </c>
      <c r="G4" s="3">
        <v>350000.0</v>
      </c>
    </row>
    <row r="5">
      <c r="A5" s="3" t="s">
        <v>8</v>
      </c>
      <c r="B5" s="3" t="str">
        <f t="shared" si="1"/>
        <v>Bàn phím</v>
      </c>
      <c r="C5" s="3">
        <f t="shared" si="2"/>
        <v>350000</v>
      </c>
      <c r="E5" s="3" t="s">
        <v>5</v>
      </c>
      <c r="F5" s="3" t="s">
        <v>10</v>
      </c>
      <c r="G5" s="3">
        <v>1500000.0</v>
      </c>
    </row>
    <row r="6">
      <c r="A6" s="3" t="s">
        <v>7</v>
      </c>
      <c r="B6" s="3" t="str">
        <f t="shared" si="1"/>
        <v>Màn hình</v>
      </c>
      <c r="C6" s="3">
        <f t="shared" si="2"/>
        <v>900000</v>
      </c>
      <c r="E6" s="3" t="s">
        <v>7</v>
      </c>
      <c r="F6" s="3" t="s">
        <v>11</v>
      </c>
      <c r="G6" s="3">
        <v>900000.0</v>
      </c>
    </row>
    <row r="7">
      <c r="A7" s="3" t="s">
        <v>5</v>
      </c>
      <c r="B7" s="3" t="str">
        <f t="shared" si="1"/>
        <v>Bo mạch chủ</v>
      </c>
      <c r="C7" s="3">
        <f t="shared" si="2"/>
        <v>1500000</v>
      </c>
    </row>
    <row r="8">
      <c r="A8" s="3" t="s">
        <v>8</v>
      </c>
      <c r="B8" s="3" t="str">
        <f t="shared" si="1"/>
        <v>Bàn phím</v>
      </c>
      <c r="C8" s="3">
        <f t="shared" si="2"/>
        <v>350000</v>
      </c>
    </row>
    <row r="9">
      <c r="A9" s="3" t="s">
        <v>5</v>
      </c>
      <c r="B9" s="3" t="str">
        <f t="shared" si="1"/>
        <v>Bo mạch chủ</v>
      </c>
      <c r="C9" s="3">
        <f t="shared" si="2"/>
        <v>1500000</v>
      </c>
    </row>
    <row r="11">
      <c r="A11" s="2" t="s">
        <v>12</v>
      </c>
      <c r="B11" s="2" t="s">
        <v>13</v>
      </c>
      <c r="C11" s="2" t="s">
        <v>14</v>
      </c>
      <c r="D11" s="2" t="s">
        <v>15</v>
      </c>
      <c r="F11" s="2" t="s">
        <v>16</v>
      </c>
      <c r="G11" s="2" t="s">
        <v>14</v>
      </c>
      <c r="H11" s="2" t="s">
        <v>15</v>
      </c>
    </row>
    <row r="12">
      <c r="A12" s="3" t="s">
        <v>17</v>
      </c>
      <c r="B12" s="3" t="s">
        <v>18</v>
      </c>
      <c r="C12" s="3" t="str">
        <f t="shared" ref="C12:C17" si="3">VLOOKUP(LEFT(A12,2),$F$12:$H$14,2,0)</f>
        <v>Nhân viên</v>
      </c>
      <c r="D12" s="3">
        <f t="shared" ref="D12:D17" si="4">VLOOKUP(LEFT(A12,2),$F$12:$H$14,3,0)</f>
        <v>250</v>
      </c>
      <c r="F12" s="3" t="s">
        <v>19</v>
      </c>
      <c r="G12" s="3" t="s">
        <v>20</v>
      </c>
      <c r="H12" s="3">
        <v>450.0</v>
      </c>
    </row>
    <row r="13">
      <c r="A13" s="3" t="s">
        <v>21</v>
      </c>
      <c r="B13" s="3" t="s">
        <v>22</v>
      </c>
      <c r="C13" s="3" t="str">
        <f t="shared" si="3"/>
        <v>Nhân viên</v>
      </c>
      <c r="D13" s="3">
        <f t="shared" si="4"/>
        <v>250</v>
      </c>
      <c r="F13" s="3" t="s">
        <v>23</v>
      </c>
      <c r="G13" s="3" t="s">
        <v>24</v>
      </c>
      <c r="H13" s="3">
        <v>250.0</v>
      </c>
    </row>
    <row r="14">
      <c r="A14" s="3" t="s">
        <v>25</v>
      </c>
      <c r="B14" s="3" t="s">
        <v>26</v>
      </c>
      <c r="C14" s="3" t="str">
        <f t="shared" si="3"/>
        <v>Nhân viên</v>
      </c>
      <c r="D14" s="3">
        <f t="shared" si="4"/>
        <v>250</v>
      </c>
      <c r="F14" s="3" t="s">
        <v>27</v>
      </c>
      <c r="G14" s="3" t="s">
        <v>28</v>
      </c>
      <c r="H14" s="3">
        <v>200.0</v>
      </c>
    </row>
    <row r="15">
      <c r="A15" s="3" t="s">
        <v>29</v>
      </c>
      <c r="B15" s="3" t="s">
        <v>30</v>
      </c>
      <c r="C15" s="3" t="str">
        <f t="shared" si="3"/>
        <v>Chuyên viên</v>
      </c>
      <c r="D15" s="3">
        <f t="shared" si="4"/>
        <v>450</v>
      </c>
    </row>
    <row r="16">
      <c r="A16" s="3" t="s">
        <v>31</v>
      </c>
      <c r="B16" s="3" t="s">
        <v>32</v>
      </c>
      <c r="C16" s="3" t="str">
        <f t="shared" si="3"/>
        <v>Chuyên viên</v>
      </c>
      <c r="D16" s="3">
        <f t="shared" si="4"/>
        <v>450</v>
      </c>
    </row>
    <row r="17">
      <c r="A17" s="3" t="s">
        <v>33</v>
      </c>
      <c r="B17" s="3" t="s">
        <v>34</v>
      </c>
      <c r="C17" s="3" t="str">
        <f t="shared" si="3"/>
        <v>Kĩ thuật</v>
      </c>
      <c r="D17" s="3">
        <f t="shared" si="4"/>
        <v>200</v>
      </c>
    </row>
    <row r="19">
      <c r="A19" s="2" t="s">
        <v>35</v>
      </c>
      <c r="B19" s="2" t="s">
        <v>36</v>
      </c>
      <c r="D19" s="2" t="s">
        <v>37</v>
      </c>
      <c r="E19" s="2" t="s">
        <v>36</v>
      </c>
    </row>
    <row r="20">
      <c r="A20" s="3" t="s">
        <v>38</v>
      </c>
      <c r="B20" s="3" t="str">
        <f t="shared" ref="B20:B23" si="5">VLOOKUP(VALUE(RIGHT(A20,1)),$D$20:$E$22,2,0)</f>
        <v>Quận 2</v>
      </c>
      <c r="D20" s="3">
        <v>1.0</v>
      </c>
      <c r="E20" s="3" t="s">
        <v>39</v>
      </c>
    </row>
    <row r="21" ht="15.75" customHeight="1">
      <c r="A21" s="3" t="s">
        <v>40</v>
      </c>
      <c r="B21" s="3" t="str">
        <f t="shared" si="5"/>
        <v>Quận 3</v>
      </c>
      <c r="D21" s="3">
        <v>2.0</v>
      </c>
      <c r="E21" s="3" t="s">
        <v>41</v>
      </c>
    </row>
    <row r="22" ht="15.75" customHeight="1">
      <c r="A22" s="3" t="s">
        <v>42</v>
      </c>
      <c r="B22" s="3" t="str">
        <f t="shared" si="5"/>
        <v>Quận 1</v>
      </c>
      <c r="D22" s="3">
        <v>3.0</v>
      </c>
      <c r="E22" s="3" t="s">
        <v>43</v>
      </c>
    </row>
    <row r="23" ht="15.75" customHeight="1">
      <c r="A23" s="3" t="s">
        <v>44</v>
      </c>
      <c r="B23" s="3" t="str">
        <f t="shared" si="5"/>
        <v>Quận 3</v>
      </c>
    </row>
    <row r="24" ht="15.75" customHeight="1"/>
    <row r="25" ht="15.75" customHeight="1">
      <c r="A25" s="2" t="s">
        <v>45</v>
      </c>
      <c r="B25" s="2" t="s">
        <v>2</v>
      </c>
      <c r="C25" s="2" t="s">
        <v>46</v>
      </c>
      <c r="D25" s="2" t="s">
        <v>47</v>
      </c>
      <c r="E25" s="2" t="s">
        <v>3</v>
      </c>
      <c r="G25" s="2" t="s">
        <v>6</v>
      </c>
      <c r="H25" s="2" t="s">
        <v>2</v>
      </c>
      <c r="I25" s="2" t="s">
        <v>48</v>
      </c>
      <c r="J25" s="2" t="s">
        <v>49</v>
      </c>
    </row>
    <row r="26" ht="15.75" customHeight="1">
      <c r="A26" s="3" t="s">
        <v>50</v>
      </c>
      <c r="B26" s="3" t="str">
        <f t="shared" ref="B26:B30" si="6">VLOOKUP(LEFT(A26,1),$G$26:$J$29,2,0)</f>
        <v>Bàn ủi</v>
      </c>
      <c r="C26" s="3">
        <f t="shared" ref="C26:C30" si="7">value(mid(A26,2,2))</f>
        <v>2</v>
      </c>
      <c r="D26" s="3">
        <f t="shared" ref="D26:D30" si="8">value(right(A26,1))</f>
        <v>1</v>
      </c>
      <c r="E26" s="3">
        <f t="shared" ref="E26:E30" si="9">VLOOKUP(LEFT(A26,1),$G$26:$J$29,IF(C26&gt;=5,3,4),0)</f>
        <v>12</v>
      </c>
      <c r="G26" s="3" t="s">
        <v>51</v>
      </c>
      <c r="H26" s="3" t="s">
        <v>52</v>
      </c>
      <c r="I26" s="3">
        <v>10.0</v>
      </c>
      <c r="J26" s="3">
        <v>12.0</v>
      </c>
    </row>
    <row r="27" ht="15.75" customHeight="1">
      <c r="A27" s="3" t="s">
        <v>53</v>
      </c>
      <c r="B27" s="3" t="str">
        <f t="shared" si="6"/>
        <v>Tủ lạnh</v>
      </c>
      <c r="C27" s="3">
        <f t="shared" si="7"/>
        <v>3</v>
      </c>
      <c r="D27" s="3">
        <f t="shared" si="8"/>
        <v>2</v>
      </c>
      <c r="E27" s="3">
        <f t="shared" si="9"/>
        <v>215</v>
      </c>
      <c r="G27" s="3" t="s">
        <v>54</v>
      </c>
      <c r="H27" s="3" t="s">
        <v>55</v>
      </c>
      <c r="I27" s="3">
        <v>30.0</v>
      </c>
      <c r="J27" s="3">
        <v>33.0</v>
      </c>
    </row>
    <row r="28" ht="15.75" customHeight="1">
      <c r="A28" s="3" t="s">
        <v>56</v>
      </c>
      <c r="B28" s="3" t="str">
        <f t="shared" si="6"/>
        <v>Bàn ủi</v>
      </c>
      <c r="C28" s="3">
        <f t="shared" si="7"/>
        <v>15</v>
      </c>
      <c r="D28" s="3">
        <f t="shared" si="8"/>
        <v>2</v>
      </c>
      <c r="E28" s="3">
        <f t="shared" si="9"/>
        <v>10</v>
      </c>
      <c r="G28" s="3" t="s">
        <v>57</v>
      </c>
      <c r="H28" s="3" t="s">
        <v>58</v>
      </c>
      <c r="I28" s="3">
        <v>200.0</v>
      </c>
      <c r="J28" s="3">
        <v>215.0</v>
      </c>
    </row>
    <row r="29" ht="15.75" customHeight="1">
      <c r="A29" s="3" t="s">
        <v>59</v>
      </c>
      <c r="B29" s="3" t="str">
        <f t="shared" si="6"/>
        <v>Nồi điện</v>
      </c>
      <c r="C29" s="3">
        <f t="shared" si="7"/>
        <v>3</v>
      </c>
      <c r="D29" s="3">
        <f t="shared" si="8"/>
        <v>1</v>
      </c>
      <c r="E29" s="3">
        <f t="shared" si="9"/>
        <v>33</v>
      </c>
      <c r="G29" s="3" t="s">
        <v>60</v>
      </c>
      <c r="H29" s="3" t="s">
        <v>61</v>
      </c>
      <c r="I29" s="3">
        <v>250.0</v>
      </c>
      <c r="J29" s="3">
        <v>260.0</v>
      </c>
    </row>
    <row r="30" ht="15.75" customHeight="1">
      <c r="A30" s="3" t="s">
        <v>62</v>
      </c>
      <c r="B30" s="3" t="str">
        <f t="shared" si="6"/>
        <v>Máy lạnh</v>
      </c>
      <c r="C30" s="3">
        <f t="shared" si="7"/>
        <v>20</v>
      </c>
      <c r="D30" s="3">
        <f t="shared" si="8"/>
        <v>3</v>
      </c>
      <c r="E30" s="3">
        <f t="shared" si="9"/>
        <v>250</v>
      </c>
    </row>
    <row r="31" ht="15.75" customHeight="1"/>
    <row r="32" ht="15.75" customHeight="1">
      <c r="A32" s="1" t="s">
        <v>0</v>
      </c>
    </row>
    <row r="33" ht="15.75" customHeight="1">
      <c r="A33" s="2" t="s">
        <v>1</v>
      </c>
      <c r="B33" s="2" t="s">
        <v>2</v>
      </c>
      <c r="C33" s="2" t="s">
        <v>3</v>
      </c>
      <c r="E33" s="1" t="s">
        <v>4</v>
      </c>
    </row>
    <row r="34" ht="15.75" customHeight="1">
      <c r="A34" s="3" t="s">
        <v>63</v>
      </c>
      <c r="B34" s="3" t="str">
        <f t="shared" ref="B34:B38" si="10">HLOOKUP(A34,$E$34:$H$36,2,0)</f>
        <v>HDD</v>
      </c>
      <c r="C34" s="3">
        <f t="shared" ref="C34:C38" si="11">HLOOKUP(A34,$E$34:$H$36,3,0)</f>
        <v>900000</v>
      </c>
      <c r="E34" s="2" t="s">
        <v>1</v>
      </c>
      <c r="F34" s="3" t="s">
        <v>64</v>
      </c>
      <c r="G34" s="3" t="s">
        <v>63</v>
      </c>
      <c r="H34" s="3" t="s">
        <v>65</v>
      </c>
    </row>
    <row r="35" ht="15.75" customHeight="1">
      <c r="A35" s="3" t="s">
        <v>65</v>
      </c>
      <c r="B35" s="3" t="str">
        <f t="shared" si="10"/>
        <v>CDRW</v>
      </c>
      <c r="C35" s="3">
        <f t="shared" si="11"/>
        <v>250000</v>
      </c>
      <c r="E35" s="2" t="s">
        <v>66</v>
      </c>
      <c r="F35" s="3" t="s">
        <v>67</v>
      </c>
      <c r="G35" s="3" t="s">
        <v>68</v>
      </c>
      <c r="H35" s="3" t="s">
        <v>69</v>
      </c>
    </row>
    <row r="36" ht="15.75" customHeight="1">
      <c r="A36" s="3" t="s">
        <v>64</v>
      </c>
      <c r="B36" s="3" t="str">
        <f t="shared" si="10"/>
        <v>Video card</v>
      </c>
      <c r="C36" s="3">
        <f t="shared" si="11"/>
        <v>350000</v>
      </c>
      <c r="E36" s="2" t="s">
        <v>3</v>
      </c>
      <c r="F36" s="3">
        <v>350000.0</v>
      </c>
      <c r="G36" s="3">
        <v>900000.0</v>
      </c>
      <c r="H36" s="3">
        <v>250000.0</v>
      </c>
    </row>
    <row r="37" ht="15.75" customHeight="1">
      <c r="A37" s="3" t="s">
        <v>65</v>
      </c>
      <c r="B37" s="3" t="str">
        <f t="shared" si="10"/>
        <v>CDRW</v>
      </c>
      <c r="C37" s="3">
        <f t="shared" si="11"/>
        <v>250000</v>
      </c>
    </row>
    <row r="38" ht="15.75" customHeight="1">
      <c r="A38" s="3" t="s">
        <v>63</v>
      </c>
      <c r="B38" s="3" t="str">
        <f t="shared" si="10"/>
        <v>HDD</v>
      </c>
      <c r="C38" s="3">
        <f t="shared" si="11"/>
        <v>900000</v>
      </c>
    </row>
    <row r="39" ht="15.75" customHeight="1"/>
    <row r="40" ht="15.75" customHeight="1">
      <c r="A40" s="4" t="s">
        <v>70</v>
      </c>
      <c r="G40" s="5" t="s">
        <v>71</v>
      </c>
    </row>
    <row r="41" ht="15.75" customHeight="1">
      <c r="A41" s="6" t="s">
        <v>45</v>
      </c>
      <c r="B41" s="6" t="s">
        <v>46</v>
      </c>
      <c r="C41" s="6" t="s">
        <v>47</v>
      </c>
      <c r="D41" s="6" t="s">
        <v>72</v>
      </c>
      <c r="E41" s="6" t="s">
        <v>73</v>
      </c>
      <c r="G41" s="6" t="s">
        <v>47</v>
      </c>
      <c r="H41" s="7">
        <v>1.0</v>
      </c>
      <c r="I41" s="7">
        <v>2.0</v>
      </c>
      <c r="J41" s="7">
        <v>3.0</v>
      </c>
      <c r="K41" s="7">
        <v>4.0</v>
      </c>
    </row>
    <row r="42" ht="15.75" customHeight="1">
      <c r="A42" s="7" t="s">
        <v>50</v>
      </c>
      <c r="B42" s="7">
        <f t="shared" ref="B42:B47" si="12">value(mid(A42,2,2))</f>
        <v>2</v>
      </c>
      <c r="C42" s="7">
        <f t="shared" ref="C42:C47" si="13">value(right(A42,1))</f>
        <v>1</v>
      </c>
      <c r="D42" s="8">
        <f t="shared" ref="D42:D47" si="14">hlookup(C42,$H$41:$K$43,2,0)</f>
        <v>0</v>
      </c>
      <c r="E42" s="8">
        <f t="shared" ref="E42:E47" si="15">hlookup(C42,$H$41:$K$43,3,0)</f>
        <v>0.02</v>
      </c>
      <c r="G42" s="6" t="s">
        <v>73</v>
      </c>
      <c r="H42" s="9">
        <v>0.0</v>
      </c>
      <c r="I42" s="9">
        <v>0.01</v>
      </c>
      <c r="J42" s="9">
        <v>0.02</v>
      </c>
      <c r="K42" s="9">
        <v>0.03</v>
      </c>
    </row>
    <row r="43" ht="15.75" customHeight="1">
      <c r="A43" s="7" t="s">
        <v>53</v>
      </c>
      <c r="B43" s="7">
        <f t="shared" si="12"/>
        <v>3</v>
      </c>
      <c r="C43" s="7">
        <f t="shared" si="13"/>
        <v>2</v>
      </c>
      <c r="D43" s="8">
        <f t="shared" si="14"/>
        <v>0.01</v>
      </c>
      <c r="E43" s="8">
        <f t="shared" si="15"/>
        <v>0.03</v>
      </c>
      <c r="G43" s="6" t="s">
        <v>72</v>
      </c>
      <c r="H43" s="9">
        <v>0.02</v>
      </c>
      <c r="I43" s="9">
        <v>0.03</v>
      </c>
      <c r="J43" s="9">
        <v>0.05</v>
      </c>
      <c r="K43" s="9">
        <v>0.1</v>
      </c>
    </row>
    <row r="44" ht="15.75" customHeight="1">
      <c r="A44" s="7" t="s">
        <v>56</v>
      </c>
      <c r="B44" s="7">
        <f t="shared" si="12"/>
        <v>15</v>
      </c>
      <c r="C44" s="7">
        <f t="shared" si="13"/>
        <v>2</v>
      </c>
      <c r="D44" s="8">
        <f t="shared" si="14"/>
        <v>0.01</v>
      </c>
      <c r="E44" s="8">
        <f t="shared" si="15"/>
        <v>0.03</v>
      </c>
    </row>
    <row r="45" ht="15.75" customHeight="1">
      <c r="A45" s="7" t="s">
        <v>59</v>
      </c>
      <c r="B45" s="7">
        <f t="shared" si="12"/>
        <v>3</v>
      </c>
      <c r="C45" s="7">
        <f t="shared" si="13"/>
        <v>1</v>
      </c>
      <c r="D45" s="8">
        <f t="shared" si="14"/>
        <v>0</v>
      </c>
      <c r="E45" s="8">
        <f t="shared" si="15"/>
        <v>0.02</v>
      </c>
    </row>
    <row r="46" ht="15.75" customHeight="1">
      <c r="A46" s="7" t="s">
        <v>62</v>
      </c>
      <c r="B46" s="7">
        <f t="shared" si="12"/>
        <v>20</v>
      </c>
      <c r="C46" s="7">
        <f t="shared" si="13"/>
        <v>3</v>
      </c>
      <c r="D46" s="8">
        <f t="shared" si="14"/>
        <v>0.02</v>
      </c>
      <c r="E46" s="8">
        <f t="shared" si="15"/>
        <v>0.05</v>
      </c>
    </row>
    <row r="47" ht="15.75" customHeight="1">
      <c r="A47" s="7" t="s">
        <v>74</v>
      </c>
      <c r="B47" s="7">
        <f t="shared" si="12"/>
        <v>1</v>
      </c>
      <c r="C47" s="7">
        <f t="shared" si="13"/>
        <v>4</v>
      </c>
      <c r="D47" s="8">
        <f t="shared" si="14"/>
        <v>0.03</v>
      </c>
      <c r="E47" s="8">
        <f t="shared" si="15"/>
        <v>0.1</v>
      </c>
    </row>
    <row r="48" ht="15.75" customHeight="1"/>
    <row r="49" ht="15.75" customHeight="1">
      <c r="A49" s="10" t="s">
        <v>13</v>
      </c>
      <c r="B49" s="10" t="s">
        <v>75</v>
      </c>
      <c r="C49" s="10" t="s">
        <v>76</v>
      </c>
      <c r="E49" s="10" t="s">
        <v>75</v>
      </c>
      <c r="F49" s="10" t="s">
        <v>76</v>
      </c>
    </row>
    <row r="50" ht="15.75" customHeight="1">
      <c r="A50" s="11" t="s">
        <v>32</v>
      </c>
      <c r="B50" s="12">
        <v>45025.0</v>
      </c>
      <c r="C50" s="7" t="str">
        <f t="shared" ref="C50:C57" si="16">vlookup(B50,$E$50:$F$53,2,1)</f>
        <v>Giỏi</v>
      </c>
      <c r="E50" s="11">
        <v>0.0</v>
      </c>
      <c r="F50" s="11" t="s">
        <v>77</v>
      </c>
    </row>
    <row r="51" ht="15.75" customHeight="1">
      <c r="A51" s="11" t="s">
        <v>34</v>
      </c>
      <c r="B51" s="12">
        <v>44993.0</v>
      </c>
      <c r="C51" s="7" t="str">
        <f t="shared" si="16"/>
        <v>Giỏi</v>
      </c>
      <c r="E51" s="11">
        <v>5.0</v>
      </c>
      <c r="F51" s="11" t="s">
        <v>78</v>
      </c>
    </row>
    <row r="52" ht="15.75" customHeight="1">
      <c r="A52" s="11" t="s">
        <v>79</v>
      </c>
      <c r="B52" s="12">
        <v>45114.0</v>
      </c>
      <c r="C52" s="7" t="str">
        <f t="shared" si="16"/>
        <v>Giỏi</v>
      </c>
      <c r="E52" s="11">
        <v>7.0</v>
      </c>
      <c r="F52" s="11" t="s">
        <v>80</v>
      </c>
    </row>
    <row r="53" ht="15.75" customHeight="1">
      <c r="A53" s="11" t="s">
        <v>81</v>
      </c>
      <c r="B53" s="12">
        <v>45021.0</v>
      </c>
      <c r="C53" s="7" t="str">
        <f t="shared" si="16"/>
        <v>Giỏi</v>
      </c>
      <c r="E53" s="11">
        <v>8.0</v>
      </c>
      <c r="F53" s="11" t="s">
        <v>82</v>
      </c>
    </row>
    <row r="54" ht="15.75" customHeight="1">
      <c r="A54" s="11" t="s">
        <v>83</v>
      </c>
      <c r="B54" s="12">
        <v>45053.0</v>
      </c>
      <c r="C54" s="7" t="str">
        <f t="shared" si="16"/>
        <v>Giỏi</v>
      </c>
    </row>
    <row r="55" ht="15.75" customHeight="1">
      <c r="A55" s="11" t="s">
        <v>84</v>
      </c>
      <c r="B55" s="11">
        <v>6.0</v>
      </c>
      <c r="C55" s="7" t="str">
        <f t="shared" si="16"/>
        <v>TB</v>
      </c>
    </row>
    <row r="56" ht="15.75" customHeight="1">
      <c r="A56" s="11" t="s">
        <v>85</v>
      </c>
      <c r="B56" s="12">
        <v>45081.0</v>
      </c>
      <c r="C56" s="7" t="str">
        <f t="shared" si="16"/>
        <v>Giỏi</v>
      </c>
    </row>
    <row r="57" ht="15.75" customHeight="1">
      <c r="A57" s="11" t="s">
        <v>86</v>
      </c>
      <c r="B57" s="11">
        <v>4.0</v>
      </c>
      <c r="C57" s="7" t="str">
        <f t="shared" si="16"/>
        <v>Yếu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sheetData>
    <row r="1">
      <c r="A1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2023-04-04T03:20:39Z</dcterms:created>
  <dc:creator>PC TEST</dc:creator>
</cp:coreProperties>
</file>