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 TEST\Downloads\"/>
    </mc:Choice>
  </mc:AlternateContent>
  <bookViews>
    <workbookView xWindow="0" yWindow="0" windowWidth="2049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E30" i="1"/>
  <c r="G26" i="1"/>
  <c r="F26" i="1"/>
  <c r="E26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J7" i="1"/>
  <c r="I7" i="1"/>
  <c r="H7" i="1"/>
  <c r="J6" i="1"/>
  <c r="I6" i="1"/>
  <c r="H6" i="1"/>
  <c r="J5" i="1"/>
  <c r="I5" i="1"/>
  <c r="H5" i="1"/>
  <c r="J4" i="1"/>
  <c r="I4" i="1"/>
  <c r="H4" i="1"/>
</calcChain>
</file>

<file path=xl/sharedStrings.xml><?xml version="1.0" encoding="utf-8"?>
<sst xmlns="http://schemas.openxmlformats.org/spreadsheetml/2006/main" count="72" uniqueCount="47">
  <si>
    <t>NGÀY
BÁN</t>
  </si>
  <si>
    <t>MÃ
PHIẾU</t>
  </si>
  <si>
    <t>TÊN
HÀNG</t>
  </si>
  <si>
    <t>SỐ
LƯỢNG</t>
  </si>
  <si>
    <t>TIỀN
(USD)</t>
  </si>
  <si>
    <t>RA02</t>
  </si>
  <si>
    <t>Radio</t>
  </si>
  <si>
    <t>TỔNG KẾT CUỐI TUẦN</t>
  </si>
  <si>
    <t>TV02</t>
  </si>
  <si>
    <t>Tivi</t>
  </si>
  <si>
    <t>Tên hàng</t>
  </si>
  <si>
    <t>Tổng số phiếu</t>
  </si>
  <si>
    <t>Tổng số lượng</t>
  </si>
  <si>
    <t>Tổng tiền</t>
  </si>
  <si>
    <t>CA02</t>
  </si>
  <si>
    <t>Cassette</t>
  </si>
  <si>
    <t>TL03</t>
  </si>
  <si>
    <t>Tủ lạnh</t>
  </si>
  <si>
    <t>TV03</t>
  </si>
  <si>
    <t>CA04</t>
  </si>
  <si>
    <t>TL04</t>
  </si>
  <si>
    <t>TV04</t>
  </si>
  <si>
    <t>TV05</t>
  </si>
  <si>
    <t>RA06</t>
  </si>
  <si>
    <t>TV07</t>
  </si>
  <si>
    <t>HOTEN</t>
  </si>
  <si>
    <t>NGAYSINH</t>
  </si>
  <si>
    <t>Ngày</t>
  </si>
  <si>
    <t>Tháng</t>
  </si>
  <si>
    <t>Năm</t>
  </si>
  <si>
    <t>Tuổi</t>
  </si>
  <si>
    <t>Thứ</t>
  </si>
  <si>
    <t>Mai Hoa</t>
  </si>
  <si>
    <t>Lê Dân</t>
  </si>
  <si>
    <t>Phan Dũng</t>
  </si>
  <si>
    <t>Đặng Linh</t>
  </si>
  <si>
    <t>Nguyễn Trực</t>
  </si>
  <si>
    <t>Tên
hàng</t>
  </si>
  <si>
    <t>Thu
tiền</t>
  </si>
  <si>
    <t>QUIT</t>
  </si>
  <si>
    <t>Thống kê doanh thu</t>
  </si>
  <si>
    <t>CAM</t>
  </si>
  <si>
    <t>XOAI</t>
  </si>
  <si>
    <t>Số tiền</t>
  </si>
  <si>
    <t>Phiếu Thu tiền</t>
  </si>
  <si>
    <t>&lt;500</t>
  </si>
  <si>
    <t>&gt;=500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</si>
</sst>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1" xfId="0" applyFont="1" applyBorder="1" applyAlignment="1"/>
    <xf numFmtId="0" fontId="1" fillId="0" borderId="1" xfId="0" applyFont="1" applyBorder="1" applyAlignme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/>
    <xf numFmtId="1" fontId="0" fillId="0" borderId="1" xfId="0" applyNumberFormat="1" applyFont="1" applyBorder="1" applyAlignment="1"/>
    <xf numFmtId="14" fontId="0" fillId="0" borderId="1" xfId="0" applyNumberFormat="1" applyFont="1" applyBorder="1" applyAlignment="1"/>
    <xf numFmtId="0" fontId="1" fillId="3" borderId="1" xfId="0" applyFont="1" applyFill="1" applyBorder="1" applyAlignment="1"/>
    <xf numFmtId="0" fontId="0" fillId="0" borderId="1" xfId="0" applyNumberFormat="1" applyFont="1" applyFill="1" applyBorder="1" applyAlignment="1"/>
    <xf numFmtId="0" fontId="2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/>
    <xf numFmtId="0" fontId="2" fillId="4" borderId="1" xfId="0" applyFont="1" applyFill="1" applyBorder="1" applyAlignme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A22" workbookViewId="0">
      <selection activeCell="D12" sqref="D12"/>
    </sheetView>
  </sheetViews>
  <sheetFormatPr defaultColWidth="14.42578125" defaultRowHeight="15" x14ac:dyDescent="0.25"/>
  <cols>
    <col min="1" max="16384" width="14.42578125" style="2"/>
  </cols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5">
      <c r="A2" s="3"/>
      <c r="B2" s="4" t="s">
        <v>5</v>
      </c>
      <c r="C2" s="4" t="s">
        <v>6</v>
      </c>
      <c r="D2" s="4">
        <v>2</v>
      </c>
      <c r="E2" s="4">
        <v>1200</v>
      </c>
      <c r="G2" s="5" t="s">
        <v>7</v>
      </c>
      <c r="H2" s="5"/>
      <c r="I2" s="5"/>
      <c r="J2" s="5"/>
    </row>
    <row r="3" spans="1:10" x14ac:dyDescent="0.25">
      <c r="A3" s="3"/>
      <c r="B3" s="4" t="s">
        <v>8</v>
      </c>
      <c r="C3" s="4" t="s">
        <v>9</v>
      </c>
      <c r="D3" s="4">
        <v>1</v>
      </c>
      <c r="E3" s="4">
        <v>1500</v>
      </c>
      <c r="G3" s="6" t="s">
        <v>10</v>
      </c>
      <c r="H3" s="6" t="s">
        <v>11</v>
      </c>
      <c r="I3" s="6" t="s">
        <v>12</v>
      </c>
      <c r="J3" s="6" t="s">
        <v>13</v>
      </c>
    </row>
    <row r="4" spans="1:10" x14ac:dyDescent="0.25">
      <c r="A4" s="3"/>
      <c r="B4" s="4" t="s">
        <v>14</v>
      </c>
      <c r="C4" s="4" t="s">
        <v>15</v>
      </c>
      <c r="D4" s="4">
        <v>3</v>
      </c>
      <c r="E4" s="4">
        <v>1300</v>
      </c>
      <c r="G4" s="3" t="s">
        <v>6</v>
      </c>
      <c r="H4" s="3">
        <f>COUNTIF($C$2:$C$13,"Radio")</f>
        <v>2</v>
      </c>
      <c r="I4" s="3">
        <f>SUMIF($C$2:$C$13,"Radio",$D$2:$D$13)</f>
        <v>3</v>
      </c>
      <c r="J4" s="3">
        <f>SUMIF($C$2:$C$13,"Radio",$E$2:$E$13)</f>
        <v>4200</v>
      </c>
    </row>
    <row r="5" spans="1:10" x14ac:dyDescent="0.25">
      <c r="A5" s="3"/>
      <c r="B5" s="4" t="s">
        <v>16</v>
      </c>
      <c r="C5" s="4" t="s">
        <v>17</v>
      </c>
      <c r="D5" s="4">
        <v>5</v>
      </c>
      <c r="E5" s="4">
        <v>5000</v>
      </c>
      <c r="G5" s="3" t="s">
        <v>9</v>
      </c>
      <c r="H5" s="3">
        <f>COUNTIF($C$2:$C$13,"Tivi")</f>
        <v>5</v>
      </c>
      <c r="I5" s="3">
        <f>SUMIF($C$2:$C$13,"Tivi",$D$2:$D$13)</f>
        <v>14</v>
      </c>
      <c r="J5" s="3">
        <f>SUMIF($C$2:$C$13,"Tivi",$E$2:$E$13)</f>
        <v>17300</v>
      </c>
    </row>
    <row r="6" spans="1:10" x14ac:dyDescent="0.25">
      <c r="A6" s="3"/>
      <c r="B6" s="4" t="s">
        <v>18</v>
      </c>
      <c r="C6" s="4" t="s">
        <v>9</v>
      </c>
      <c r="D6" s="4">
        <v>2</v>
      </c>
      <c r="E6" s="4">
        <v>6400</v>
      </c>
      <c r="G6" s="3" t="s">
        <v>15</v>
      </c>
      <c r="H6" s="3">
        <f>COUNTIF($C$2:$C$13,"Cassette")</f>
        <v>2</v>
      </c>
      <c r="I6" s="3">
        <f>SUMIF($C$2:$C$13,"Cassette",$D$2:$D$13)</f>
        <v>6</v>
      </c>
      <c r="J6" s="3">
        <f t="shared" ref="J6:J7" si="0">SUMIF($C$2:$C$13,"Radio",$E$2:$E$13)</f>
        <v>4200</v>
      </c>
    </row>
    <row r="7" spans="1:10" x14ac:dyDescent="0.25">
      <c r="A7" s="3"/>
      <c r="B7" s="4" t="s">
        <v>19</v>
      </c>
      <c r="C7" s="4" t="s">
        <v>15</v>
      </c>
      <c r="D7" s="4">
        <v>3</v>
      </c>
      <c r="E7" s="4">
        <v>1800</v>
      </c>
      <c r="G7" s="3" t="s">
        <v>17</v>
      </c>
      <c r="H7" s="3">
        <f>COUNTIF($C$2:$C$13,"Tủ lạnh")</f>
        <v>3</v>
      </c>
      <c r="I7" s="3">
        <f>SUMIF($C$2:$C$13,"Tủ lạnh",$D$2:$D$13)</f>
        <v>11</v>
      </c>
      <c r="J7" s="3">
        <f t="shared" si="0"/>
        <v>4200</v>
      </c>
    </row>
    <row r="8" spans="1:10" x14ac:dyDescent="0.25">
      <c r="A8" s="3"/>
      <c r="B8" s="4" t="s">
        <v>20</v>
      </c>
      <c r="C8" s="4" t="s">
        <v>17</v>
      </c>
      <c r="D8" s="4">
        <v>3</v>
      </c>
      <c r="E8" s="4">
        <v>2400</v>
      </c>
    </row>
    <row r="9" spans="1:10" x14ac:dyDescent="0.25">
      <c r="A9" s="3"/>
      <c r="B9" s="4" t="s">
        <v>21</v>
      </c>
      <c r="C9" s="4" t="s">
        <v>9</v>
      </c>
      <c r="D9" s="4">
        <v>4</v>
      </c>
      <c r="E9" s="4">
        <v>1900</v>
      </c>
    </row>
    <row r="10" spans="1:10" x14ac:dyDescent="0.25">
      <c r="A10" s="3"/>
      <c r="B10" s="4" t="s">
        <v>22</v>
      </c>
      <c r="C10" s="4" t="s">
        <v>9</v>
      </c>
      <c r="D10" s="4">
        <v>5</v>
      </c>
      <c r="E10" s="4">
        <v>2500</v>
      </c>
    </row>
    <row r="11" spans="1:10" x14ac:dyDescent="0.25">
      <c r="A11" s="3"/>
      <c r="B11" s="4" t="s">
        <v>20</v>
      </c>
      <c r="C11" s="4" t="s">
        <v>17</v>
      </c>
      <c r="D11" s="4">
        <v>3</v>
      </c>
      <c r="E11" s="4">
        <v>3000</v>
      </c>
    </row>
    <row r="12" spans="1:10" x14ac:dyDescent="0.25">
      <c r="A12" s="3"/>
      <c r="B12" s="4" t="s">
        <v>23</v>
      </c>
      <c r="C12" s="4" t="s">
        <v>6</v>
      </c>
      <c r="D12" s="4">
        <v>1</v>
      </c>
      <c r="E12" s="4">
        <v>3000</v>
      </c>
    </row>
    <row r="13" spans="1:10" x14ac:dyDescent="0.25">
      <c r="A13" s="3"/>
      <c r="B13" s="4" t="s">
        <v>24</v>
      </c>
      <c r="C13" s="4" t="s">
        <v>9</v>
      </c>
      <c r="D13" s="4">
        <v>2</v>
      </c>
      <c r="E13" s="3">
        <v>5000</v>
      </c>
    </row>
    <row r="16" spans="1:10" ht="15" customHeight="1" x14ac:dyDescent="0.25">
      <c r="A16" s="7" t="s">
        <v>25</v>
      </c>
      <c r="B16" s="7" t="s">
        <v>26</v>
      </c>
      <c r="C16" s="7" t="s">
        <v>27</v>
      </c>
      <c r="D16" s="7" t="s">
        <v>28</v>
      </c>
      <c r="E16" s="7" t="s">
        <v>29</v>
      </c>
      <c r="F16" s="7" t="s">
        <v>30</v>
      </c>
      <c r="G16" s="7" t="s">
        <v>31</v>
      </c>
    </row>
    <row r="17" spans="1:7" ht="15" customHeight="1" x14ac:dyDescent="0.25">
      <c r="A17" s="4" t="s">
        <v>32</v>
      </c>
      <c r="B17" s="8">
        <v>31742</v>
      </c>
      <c r="C17" s="3">
        <f>DAY(B17)</f>
        <v>26</v>
      </c>
      <c r="D17" s="3">
        <f>MONTH(B17)</f>
        <v>11</v>
      </c>
      <c r="E17" s="3">
        <f>YEAR(B17)</f>
        <v>1986</v>
      </c>
      <c r="F17" s="9">
        <f ca="1">YEAR(TODAY())-YEAR(B17)</f>
        <v>37</v>
      </c>
      <c r="G17" s="3">
        <f>WEEKDAY(B17)</f>
        <v>4</v>
      </c>
    </row>
    <row r="18" spans="1:7" ht="15" customHeight="1" x14ac:dyDescent="0.25">
      <c r="A18" s="4" t="s">
        <v>33</v>
      </c>
      <c r="B18" s="10">
        <v>31253</v>
      </c>
      <c r="C18" s="3">
        <f t="shared" ref="C18:C21" si="1">DAY(B18)</f>
        <v>25</v>
      </c>
      <c r="D18" s="3">
        <f t="shared" ref="D18:D21" si="2">MONTH(B18)</f>
        <v>7</v>
      </c>
      <c r="E18" s="3">
        <f t="shared" ref="E18:E21" si="3">YEAR(B18)</f>
        <v>1985</v>
      </c>
      <c r="F18" s="9">
        <f t="shared" ref="F18:F21" ca="1" si="4">YEAR(TODAY())-YEAR(B18)</f>
        <v>38</v>
      </c>
      <c r="G18" s="3">
        <f t="shared" ref="G18:G21" si="5">WEEKDAY(B18)</f>
        <v>5</v>
      </c>
    </row>
    <row r="19" spans="1:7" ht="15" customHeight="1" x14ac:dyDescent="0.25">
      <c r="A19" s="4" t="s">
        <v>34</v>
      </c>
      <c r="B19" s="10">
        <v>28954</v>
      </c>
      <c r="C19" s="3">
        <f t="shared" si="1"/>
        <v>9</v>
      </c>
      <c r="D19" s="3">
        <f t="shared" si="2"/>
        <v>4</v>
      </c>
      <c r="E19" s="3">
        <f t="shared" si="3"/>
        <v>1979</v>
      </c>
      <c r="F19" s="9">
        <f t="shared" ca="1" si="4"/>
        <v>44</v>
      </c>
      <c r="G19" s="3">
        <f t="shared" si="5"/>
        <v>2</v>
      </c>
    </row>
    <row r="20" spans="1:7" ht="15" customHeight="1" x14ac:dyDescent="0.25">
      <c r="A20" s="4" t="s">
        <v>35</v>
      </c>
      <c r="B20" s="10">
        <v>28778</v>
      </c>
      <c r="C20" s="3">
        <f t="shared" si="1"/>
        <v>15</v>
      </c>
      <c r="D20" s="3">
        <f t="shared" si="2"/>
        <v>10</v>
      </c>
      <c r="E20" s="3">
        <f t="shared" si="3"/>
        <v>1978</v>
      </c>
      <c r="F20" s="9">
        <f t="shared" ca="1" si="4"/>
        <v>45</v>
      </c>
      <c r="G20" s="3">
        <f t="shared" si="5"/>
        <v>1</v>
      </c>
    </row>
    <row r="21" spans="1:7" ht="15" customHeight="1" x14ac:dyDescent="0.25">
      <c r="A21" s="4" t="s">
        <v>36</v>
      </c>
      <c r="B21" s="10">
        <v>27393</v>
      </c>
      <c r="C21" s="3">
        <f t="shared" si="1"/>
        <v>30</v>
      </c>
      <c r="D21" s="3">
        <f t="shared" si="2"/>
        <v>12</v>
      </c>
      <c r="E21" s="3">
        <f t="shared" si="3"/>
        <v>1974</v>
      </c>
      <c r="F21" s="9">
        <f t="shared" ca="1" si="4"/>
        <v>49</v>
      </c>
      <c r="G21" s="3">
        <f t="shared" si="5"/>
        <v>2</v>
      </c>
    </row>
    <row r="23" spans="1:7" ht="30" x14ac:dyDescent="0.25">
      <c r="A23" s="1" t="s">
        <v>37</v>
      </c>
      <c r="B23" s="1" t="s">
        <v>38</v>
      </c>
    </row>
    <row r="24" spans="1:7" ht="15" customHeight="1" x14ac:dyDescent="0.25">
      <c r="A24" s="11" t="s">
        <v>39</v>
      </c>
      <c r="B24" s="12">
        <v>100</v>
      </c>
      <c r="D24" s="13" t="s">
        <v>40</v>
      </c>
      <c r="E24" s="13"/>
      <c r="F24" s="13"/>
      <c r="G24" s="13"/>
    </row>
    <row r="25" spans="1:7" ht="15" customHeight="1" x14ac:dyDescent="0.25">
      <c r="A25" s="11" t="s">
        <v>41</v>
      </c>
      <c r="B25" s="14">
        <v>300</v>
      </c>
      <c r="D25" s="15" t="s">
        <v>10</v>
      </c>
      <c r="E25" s="16" t="s">
        <v>41</v>
      </c>
      <c r="F25" s="16" t="s">
        <v>42</v>
      </c>
      <c r="G25" s="16" t="s">
        <v>39</v>
      </c>
    </row>
    <row r="26" spans="1:7" ht="15" customHeight="1" x14ac:dyDescent="0.25">
      <c r="A26" s="11" t="s">
        <v>42</v>
      </c>
      <c r="B26" s="12">
        <v>120</v>
      </c>
      <c r="D26" s="15" t="s">
        <v>43</v>
      </c>
      <c r="E26" s="3">
        <f>SUMIF($A$24:$A$32,"CAM",$B$24:$B$32)</f>
        <v>2900</v>
      </c>
      <c r="F26" s="3">
        <f>SUMIF($A$24:$A$32,"XOAI",$B$24:$B$32)</f>
        <v>1120</v>
      </c>
      <c r="G26" s="3">
        <f>SUMIF($A$24:$A$32,"QUIT",$B$24:$B$32)</f>
        <v>250</v>
      </c>
    </row>
    <row r="27" spans="1:7" ht="15" customHeight="1" x14ac:dyDescent="0.25">
      <c r="A27" s="11" t="s">
        <v>39</v>
      </c>
      <c r="B27" s="12">
        <v>50</v>
      </c>
    </row>
    <row r="28" spans="1:7" ht="15" customHeight="1" x14ac:dyDescent="0.25">
      <c r="A28" s="11" t="s">
        <v>41</v>
      </c>
      <c r="B28" s="12">
        <v>600</v>
      </c>
      <c r="D28" s="13" t="s">
        <v>40</v>
      </c>
      <c r="E28" s="13"/>
      <c r="F28" s="13"/>
    </row>
    <row r="29" spans="1:7" ht="15" customHeight="1" x14ac:dyDescent="0.25">
      <c r="A29" s="11" t="s">
        <v>39</v>
      </c>
      <c r="B29" s="12">
        <v>100</v>
      </c>
      <c r="D29" s="15" t="s">
        <v>44</v>
      </c>
      <c r="E29" s="17" t="s">
        <v>45</v>
      </c>
      <c r="F29" s="17" t="s">
        <v>46</v>
      </c>
    </row>
    <row r="30" spans="1:7" ht="15" customHeight="1" x14ac:dyDescent="0.25">
      <c r="A30" s="11" t="s">
        <v>42</v>
      </c>
      <c r="B30" s="12">
        <v>500</v>
      </c>
      <c r="D30" s="15" t="s">
        <v>43</v>
      </c>
      <c r="E30" s="3">
        <f>SUMIF($B$24:$B$32,"&lt;500",$B$24:$B$32)</f>
        <v>670</v>
      </c>
      <c r="F30" s="3">
        <f>SUMIF($B$24:$B$32,"&gt;=500",$B$24:$B$32)</f>
        <v>3600</v>
      </c>
    </row>
    <row r="31" spans="1:7" ht="15" customHeight="1" x14ac:dyDescent="0.25">
      <c r="A31" s="11" t="s">
        <v>41</v>
      </c>
      <c r="B31" s="12">
        <v>2000</v>
      </c>
    </row>
    <row r="32" spans="1:7" ht="15" customHeight="1" x14ac:dyDescent="0.25">
      <c r="A32" s="11" t="s">
        <v>42</v>
      </c>
      <c r="B32" s="12">
        <v>500</v>
      </c>
    </row>
  </sheetData>
  <mergeCells count="3">
    <mergeCell ref="G2:J2"/>
    <mergeCell ref="D24:G24"/>
    <mergeCell ref="D28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TEST</dc:creator>
  <cp:lastModifiedBy>PC TEST</cp:lastModifiedBy>
  <dcterms:created xsi:type="dcterms:W3CDTF">2023-03-21T04:33:57Z</dcterms:created>
  <dcterms:modified xsi:type="dcterms:W3CDTF">2023-03-21T04:34:36Z</dcterms:modified>
</cp:coreProperties>
</file>