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C\Desktop\MDT_Huynh-Nguyen-Quoc-Bao_Phongthi\TIN HOC\"/>
    </mc:Choice>
  </mc:AlternateContent>
  <xr:revisionPtr revIDLastSave="0" documentId="13_ncr:1_{5100C790-D931-4DBE-870C-313633ADB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i lam" sheetId="1" r:id="rId1"/>
    <sheet name="filter" sheetId="2" r:id="rId2"/>
  </sheets>
  <definedNames>
    <definedName name="_xlnm._FilterDatabase" localSheetId="0" hidden="1">'bai lam'!$A$2:$G$12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B8" i="1"/>
  <c r="F8" i="1" s="1"/>
  <c r="B6" i="1"/>
  <c r="D6" i="1" s="1"/>
  <c r="B4" i="1"/>
  <c r="F4" i="1" s="1"/>
  <c r="B12" i="1"/>
  <c r="D12" i="1" s="1"/>
  <c r="B3" i="1"/>
  <c r="F3" i="1" s="1"/>
  <c r="B10" i="1"/>
  <c r="F10" i="1" s="1"/>
  <c r="B9" i="1"/>
  <c r="F9" i="1" s="1"/>
  <c r="B11" i="1"/>
  <c r="F11" i="1" s="1"/>
  <c r="B5" i="1"/>
  <c r="F5" i="1" s="1"/>
  <c r="B7" i="1"/>
  <c r="F7" i="1" s="1"/>
  <c r="E3" i="1" l="1"/>
  <c r="E5" i="1"/>
  <c r="E9" i="1"/>
  <c r="D7" i="1"/>
  <c r="E7" i="1"/>
  <c r="E11" i="1"/>
  <c r="E10" i="1"/>
  <c r="D5" i="1"/>
  <c r="D11" i="1"/>
  <c r="D9" i="1"/>
  <c r="D10" i="1"/>
  <c r="D3" i="1"/>
  <c r="G11" i="1"/>
  <c r="G9" i="1"/>
  <c r="G10" i="1"/>
  <c r="F12" i="1"/>
  <c r="F6" i="1"/>
  <c r="E12" i="1"/>
  <c r="E4" i="1"/>
  <c r="D4" i="1"/>
  <c r="E6" i="1"/>
  <c r="E8" i="1"/>
  <c r="D8" i="1"/>
  <c r="G7" i="1" l="1"/>
  <c r="G3" i="1"/>
  <c r="G12" i="1"/>
  <c r="G6" i="1"/>
  <c r="G5" i="1"/>
  <c r="G8" i="1"/>
  <c r="G4" i="1"/>
</calcChain>
</file>

<file path=xl/sharedStrings.xml><?xml version="1.0" encoding="utf-8"?>
<sst xmlns="http://schemas.openxmlformats.org/spreadsheetml/2006/main" count="48" uniqueCount="32">
  <si>
    <t>BẢNG TỔNG KẾT BÁN HÀNG</t>
  </si>
  <si>
    <t>MS-KH</t>
  </si>
  <si>
    <t>Tên</t>
  </si>
  <si>
    <t>SL</t>
  </si>
  <si>
    <t>Giá</t>
  </si>
  <si>
    <t>SL Thùng</t>
  </si>
  <si>
    <t>SL Lẻ</t>
  </si>
  <si>
    <t>Thành tiền</t>
  </si>
  <si>
    <t>TL1</t>
  </si>
  <si>
    <t>BE2</t>
  </si>
  <si>
    <t>TR1</t>
  </si>
  <si>
    <t>CF2</t>
  </si>
  <si>
    <t>BE3</t>
  </si>
  <si>
    <t>TL2</t>
  </si>
  <si>
    <t>BE1</t>
  </si>
  <si>
    <t>TL3</t>
  </si>
  <si>
    <t>TR2</t>
  </si>
  <si>
    <t>Bảng 1: Đơn giá</t>
  </si>
  <si>
    <t>MS - KH</t>
  </si>
  <si>
    <t>Giá 1</t>
  </si>
  <si>
    <t>Giá 2</t>
  </si>
  <si>
    <t>Giá 3</t>
  </si>
  <si>
    <t>TL</t>
  </si>
  <si>
    <t>BE</t>
  </si>
  <si>
    <t>CF</t>
  </si>
  <si>
    <t>TR</t>
  </si>
  <si>
    <t>Thuốc lá</t>
  </si>
  <si>
    <t>Bia</t>
  </si>
  <si>
    <t>Café</t>
  </si>
  <si>
    <t>Trà</t>
  </si>
  <si>
    <t>Bảng 2: Thống kê</t>
  </si>
  <si>
    <t>Tổng 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</si>
</sst>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F10" sqref="F10"/>
    </sheetView>
  </sheetViews>
  <sheetFormatPr defaultRowHeight="15.6" x14ac:dyDescent="0.3"/>
  <cols>
    <col min="1" max="3" width="8.88671875" style="1"/>
    <col min="4" max="4" width="10" style="1" bestFit="1" customWidth="1"/>
    <col min="5" max="5" width="10.44140625" style="1" bestFit="1" customWidth="1"/>
    <col min="6" max="6" width="9" style="1" customWidth="1"/>
    <col min="7" max="7" width="16.44140625" style="1" bestFit="1" customWidth="1"/>
    <col min="8" max="8" width="14.77734375" style="1" bestFit="1" customWidth="1"/>
    <col min="9" max="16384" width="8.88671875" style="1"/>
  </cols>
  <sheetData>
    <row r="1" spans="1:8" x14ac:dyDescent="0.3">
      <c r="A1" s="5" t="s">
        <v>0</v>
      </c>
      <c r="B1" s="5"/>
      <c r="C1" s="5"/>
      <c r="D1" s="5"/>
      <c r="E1" s="5"/>
      <c r="F1" s="5"/>
      <c r="G1" s="5"/>
    </row>
    <row r="2" spans="1:8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8" x14ac:dyDescent="0.3">
      <c r="A3" s="3" t="s">
        <v>13</v>
      </c>
      <c r="B3" s="3" t="str">
        <f t="shared" ref="B3:B12" si="0">VLOOKUP(LEFT(A3,2),$A$16:$E$19,2,0)</f>
        <v>Thuốc lá</v>
      </c>
      <c r="C3" s="3">
        <v>455</v>
      </c>
      <c r="D3" s="3">
        <f t="shared" ref="D3:D12" si="1">VLOOKUP(B3,$B$16:$E$19,IF(RIGHT(A3)="1",2, IF(RIGHT(A3)="2",3,4)),0)</f>
        <v>18000</v>
      </c>
      <c r="E3" s="3">
        <f t="shared" ref="E3:E12" si="2">IF(B3="Bia",INT(C3/24),INT(C3/20))</f>
        <v>22</v>
      </c>
      <c r="F3" s="3">
        <f t="shared" ref="F3:F12" si="3">IF(B3="Bia",MOD(C3,24),MOD(C3,20))</f>
        <v>15</v>
      </c>
      <c r="G3" s="3">
        <f t="shared" ref="G3:G12" si="4">E3*D3+F3*D3*120%/IF(B3="Bia",24,20)</f>
        <v>412200</v>
      </c>
    </row>
    <row r="4" spans="1:8" x14ac:dyDescent="0.3">
      <c r="A4" s="3" t="s">
        <v>11</v>
      </c>
      <c r="B4" s="3" t="str">
        <f t="shared" si="0"/>
        <v>Café</v>
      </c>
      <c r="C4" s="3">
        <v>1000</v>
      </c>
      <c r="D4" s="3">
        <f t="shared" si="1"/>
        <v>25000</v>
      </c>
      <c r="E4" s="3">
        <f t="shared" si="2"/>
        <v>50</v>
      </c>
      <c r="F4" s="3">
        <f t="shared" si="3"/>
        <v>0</v>
      </c>
      <c r="G4" s="3">
        <f t="shared" si="4"/>
        <v>1250000</v>
      </c>
    </row>
    <row r="5" spans="1:8" x14ac:dyDescent="0.3">
      <c r="A5" s="3" t="s">
        <v>16</v>
      </c>
      <c r="B5" s="3" t="str">
        <f t="shared" si="0"/>
        <v>Trà</v>
      </c>
      <c r="C5" s="3">
        <v>1200</v>
      </c>
      <c r="D5" s="3">
        <f t="shared" si="1"/>
        <v>15000</v>
      </c>
      <c r="E5" s="3">
        <f t="shared" si="2"/>
        <v>60</v>
      </c>
      <c r="F5" s="3">
        <f t="shared" si="3"/>
        <v>0</v>
      </c>
      <c r="G5" s="3">
        <f t="shared" si="4"/>
        <v>900000</v>
      </c>
    </row>
    <row r="6" spans="1:8" x14ac:dyDescent="0.3">
      <c r="A6" s="3" t="s">
        <v>10</v>
      </c>
      <c r="B6" s="3" t="str">
        <f t="shared" si="0"/>
        <v>Trà</v>
      </c>
      <c r="C6" s="3">
        <v>1500</v>
      </c>
      <c r="D6" s="3">
        <f t="shared" si="1"/>
        <v>10000</v>
      </c>
      <c r="E6" s="3">
        <f t="shared" si="2"/>
        <v>75</v>
      </c>
      <c r="F6" s="3">
        <f t="shared" si="3"/>
        <v>0</v>
      </c>
      <c r="G6" s="3">
        <f t="shared" si="4"/>
        <v>750000</v>
      </c>
    </row>
    <row r="7" spans="1:8" x14ac:dyDescent="0.3">
      <c r="A7" s="3" t="s">
        <v>8</v>
      </c>
      <c r="B7" s="3" t="str">
        <f t="shared" si="0"/>
        <v>Thuốc lá</v>
      </c>
      <c r="C7" s="3">
        <v>2000</v>
      </c>
      <c r="D7" s="3">
        <f t="shared" si="1"/>
        <v>15000</v>
      </c>
      <c r="E7" s="3">
        <f t="shared" si="2"/>
        <v>100</v>
      </c>
      <c r="F7" s="3">
        <f t="shared" si="3"/>
        <v>0</v>
      </c>
      <c r="G7" s="3">
        <f t="shared" si="4"/>
        <v>1500000</v>
      </c>
    </row>
    <row r="8" spans="1:8" x14ac:dyDescent="0.3">
      <c r="A8" s="3" t="s">
        <v>9</v>
      </c>
      <c r="B8" s="3" t="str">
        <f t="shared" si="0"/>
        <v>Bia</v>
      </c>
      <c r="C8" s="3">
        <v>2050</v>
      </c>
      <c r="D8" s="3">
        <f t="shared" si="1"/>
        <v>235000</v>
      </c>
      <c r="E8" s="3">
        <f t="shared" si="2"/>
        <v>85</v>
      </c>
      <c r="F8" s="3">
        <f t="shared" si="3"/>
        <v>10</v>
      </c>
      <c r="G8" s="3">
        <f t="shared" si="4"/>
        <v>20092500</v>
      </c>
    </row>
    <row r="9" spans="1:8" x14ac:dyDescent="0.3">
      <c r="A9" s="3" t="s">
        <v>9</v>
      </c>
      <c r="B9" s="3" t="str">
        <f t="shared" si="0"/>
        <v>Bia</v>
      </c>
      <c r="C9" s="3">
        <v>3200</v>
      </c>
      <c r="D9" s="3">
        <f t="shared" si="1"/>
        <v>235000</v>
      </c>
      <c r="E9" s="3">
        <f t="shared" si="2"/>
        <v>133</v>
      </c>
      <c r="F9" s="3">
        <f t="shared" si="3"/>
        <v>8</v>
      </c>
      <c r="G9" s="3">
        <f t="shared" si="4"/>
        <v>31349000</v>
      </c>
    </row>
    <row r="10" spans="1:8" x14ac:dyDescent="0.3">
      <c r="A10" s="3" t="s">
        <v>14</v>
      </c>
      <c r="B10" s="3" t="str">
        <f t="shared" si="0"/>
        <v>Bia</v>
      </c>
      <c r="C10" s="3">
        <v>4000</v>
      </c>
      <c r="D10" s="3">
        <f t="shared" si="1"/>
        <v>210000</v>
      </c>
      <c r="E10" s="3">
        <f t="shared" si="2"/>
        <v>166</v>
      </c>
      <c r="F10" s="3">
        <f t="shared" si="3"/>
        <v>16</v>
      </c>
      <c r="G10" s="3">
        <f t="shared" si="4"/>
        <v>35028000</v>
      </c>
    </row>
    <row r="11" spans="1:8" x14ac:dyDescent="0.3">
      <c r="A11" s="3" t="s">
        <v>15</v>
      </c>
      <c r="B11" s="3" t="str">
        <f t="shared" si="0"/>
        <v>Thuốc lá</v>
      </c>
      <c r="C11" s="3">
        <v>6050</v>
      </c>
      <c r="D11" s="3">
        <f t="shared" si="1"/>
        <v>16000</v>
      </c>
      <c r="E11" s="3">
        <f t="shared" si="2"/>
        <v>302</v>
      </c>
      <c r="F11" s="3">
        <f t="shared" si="3"/>
        <v>10</v>
      </c>
      <c r="G11" s="3">
        <f t="shared" si="4"/>
        <v>4841600</v>
      </c>
    </row>
    <row r="12" spans="1:8" x14ac:dyDescent="0.3">
      <c r="A12" s="3" t="s">
        <v>12</v>
      </c>
      <c r="B12" s="3" t="str">
        <f t="shared" si="0"/>
        <v>Bia</v>
      </c>
      <c r="C12" s="3">
        <v>8015</v>
      </c>
      <c r="D12" s="3">
        <f t="shared" si="1"/>
        <v>220000</v>
      </c>
      <c r="E12" s="3">
        <f t="shared" si="2"/>
        <v>333</v>
      </c>
      <c r="F12" s="3">
        <f t="shared" si="3"/>
        <v>23</v>
      </c>
      <c r="G12" s="3">
        <f t="shared" si="4"/>
        <v>73513000</v>
      </c>
    </row>
    <row r="14" spans="1:8" x14ac:dyDescent="0.3">
      <c r="A14" s="6" t="s">
        <v>17</v>
      </c>
      <c r="B14" s="6"/>
      <c r="C14" s="6"/>
      <c r="D14" s="6"/>
      <c r="E14" s="6"/>
      <c r="G14" s="6" t="s">
        <v>30</v>
      </c>
      <c r="H14" s="6"/>
    </row>
    <row r="15" spans="1:8" x14ac:dyDescent="0.3">
      <c r="A15" s="4" t="s">
        <v>18</v>
      </c>
      <c r="B15" s="4" t="s">
        <v>2</v>
      </c>
      <c r="C15" s="4" t="s">
        <v>19</v>
      </c>
      <c r="D15" s="4" t="s">
        <v>20</v>
      </c>
      <c r="E15" s="4" t="s">
        <v>21</v>
      </c>
      <c r="F15" s="2"/>
      <c r="G15" s="4" t="s">
        <v>2</v>
      </c>
      <c r="H15" s="4" t="s">
        <v>31</v>
      </c>
    </row>
    <row r="16" spans="1:8" x14ac:dyDescent="0.3">
      <c r="A16" s="3" t="s">
        <v>22</v>
      </c>
      <c r="B16" s="3" t="s">
        <v>26</v>
      </c>
      <c r="C16" s="3">
        <v>15000</v>
      </c>
      <c r="D16" s="3">
        <v>18000</v>
      </c>
      <c r="E16" s="3">
        <v>16000</v>
      </c>
      <c r="G16" s="3" t="s">
        <v>26</v>
      </c>
      <c r="H16" s="3">
        <f>SUMIF($B$3:$B$12,"Thuốc lá",C3:C12)</f>
        <v>8505</v>
      </c>
    </row>
    <row r="17" spans="1:8" x14ac:dyDescent="0.3">
      <c r="A17" s="3" t="s">
        <v>23</v>
      </c>
      <c r="B17" s="3" t="s">
        <v>27</v>
      </c>
      <c r="C17" s="3">
        <v>210000</v>
      </c>
      <c r="D17" s="3">
        <v>235000</v>
      </c>
      <c r="E17" s="3">
        <v>220000</v>
      </c>
      <c r="G17" s="3" t="s">
        <v>27</v>
      </c>
      <c r="H17" s="3">
        <f>SUMIF($B$3:$B$12,"Bia",C4:C13)</f>
        <v>13250</v>
      </c>
    </row>
    <row r="18" spans="1:8" x14ac:dyDescent="0.3">
      <c r="A18" s="3" t="s">
        <v>24</v>
      </c>
      <c r="B18" s="3" t="s">
        <v>28</v>
      </c>
      <c r="C18" s="3">
        <v>20000</v>
      </c>
      <c r="D18" s="3">
        <v>25000</v>
      </c>
      <c r="E18" s="3">
        <v>23000</v>
      </c>
    </row>
    <row r="19" spans="1:8" x14ac:dyDescent="0.3">
      <c r="A19" s="3" t="s">
        <v>25</v>
      </c>
      <c r="B19" s="3" t="s">
        <v>29</v>
      </c>
      <c r="C19" s="3">
        <v>10000</v>
      </c>
      <c r="D19" s="3">
        <v>15000</v>
      </c>
      <c r="E19" s="3">
        <v>12000</v>
      </c>
    </row>
  </sheetData>
  <sortState xmlns:xlrd2="http://schemas.microsoft.com/office/spreadsheetml/2017/richdata2" ref="A3:G12">
    <sortCondition ref="C3:C12"/>
    <sortCondition descending="1" ref="G3:G12"/>
  </sortState>
  <mergeCells count="3">
    <mergeCell ref="A1:G1"/>
    <mergeCell ref="A14:E14"/>
    <mergeCell ref="G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609B-CD3F-4583-929B-D848EB028843}">
  <dimension ref="A1:G3"/>
  <sheetViews>
    <sheetView workbookViewId="0">
      <selection activeCell="D28" sqref="D28"/>
    </sheetView>
  </sheetViews>
  <sheetFormatPr defaultRowHeight="14.4" x14ac:dyDescent="0.3"/>
  <sheetData>
    <row r="1" spans="1:7" ht="15.6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ht="15.6" x14ac:dyDescent="0.3">
      <c r="A2" s="3" t="s">
        <v>12</v>
      </c>
      <c r="B2" s="3" t="s">
        <v>27</v>
      </c>
      <c r="C2" s="3">
        <v>8015</v>
      </c>
      <c r="D2" s="3">
        <v>220000</v>
      </c>
      <c r="E2" s="3">
        <v>333</v>
      </c>
      <c r="F2" s="3">
        <v>23</v>
      </c>
      <c r="G2" s="3">
        <v>73513000</v>
      </c>
    </row>
    <row r="3" spans="1:7" ht="15.6" x14ac:dyDescent="0.3">
      <c r="A3" s="3" t="s">
        <v>14</v>
      </c>
      <c r="B3" s="3" t="s">
        <v>27</v>
      </c>
      <c r="C3" s="3">
        <v>4000</v>
      </c>
      <c r="D3" s="3">
        <v>210000</v>
      </c>
      <c r="E3" s="3">
        <v>166</v>
      </c>
      <c r="F3" s="3">
        <v>16</v>
      </c>
      <c r="G3" s="3">
        <v>35028000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bai lam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2023-07-04T13:34:54Z</dcterms:modified>
</cp:coreProperties>
</file>