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Big data y data science\Modulo 1\Ejercicio práctico\"/>
    </mc:Choice>
  </mc:AlternateContent>
  <xr:revisionPtr revIDLastSave="0" documentId="13_ncr:1_{C393563F-C069-40D0-A686-89C7847A5826}" xr6:coauthVersionLast="47" xr6:coauthVersionMax="47" xr10:uidLastSave="{00000000-0000-0000-0000-000000000000}"/>
  <bookViews>
    <workbookView xWindow="15360" yWindow="0" windowWidth="15360" windowHeight="12360" xr2:uid="{00000000-000D-0000-FFFF-FFFF00000000}"/>
  </bookViews>
  <sheets>
    <sheet name="Datos" sheetId="3" r:id="rId1"/>
    <sheet name="Hoja2" sheetId="5" r:id="rId2"/>
    <sheet name="Análisis de tendencia" sheetId="1" r:id="rId3"/>
    <sheet name="Hoja1" sheetId="4" r:id="rId4"/>
    <sheet name="Hoja3" sheetId="6" r:id="rId5"/>
    <sheet name="Análisis de frecuencia" sheetId="2" r:id="rId6"/>
  </sheets>
  <calcPr calcId="191029"/>
</workbook>
</file>

<file path=xl/calcChain.xml><?xml version="1.0" encoding="utf-8"?>
<calcChain xmlns="http://schemas.openxmlformats.org/spreadsheetml/2006/main">
  <c r="L3" i="2" l="1" a="1"/>
  <c r="L3" i="2" s="1"/>
  <c r="D6" i="2"/>
  <c r="L5" i="2" l="1"/>
  <c r="L4" i="2"/>
  <c r="L6" i="2"/>
  <c r="L7" i="2"/>
  <c r="I26" i="1" l="1"/>
  <c r="I25" i="1"/>
  <c r="D11" i="2"/>
  <c r="D10" i="2"/>
  <c r="D9" i="2"/>
  <c r="D5" i="2"/>
  <c r="D3" i="2"/>
  <c r="M21" i="1" l="1"/>
  <c r="H3" i="2"/>
  <c r="J8" i="2"/>
  <c r="K7" i="2" s="1"/>
  <c r="G3" i="2" l="1"/>
  <c r="I3" i="2"/>
  <c r="F3" i="2" s="1"/>
  <c r="H4" i="2"/>
  <c r="K6" i="2"/>
  <c r="K5" i="2"/>
  <c r="K3" i="2"/>
  <c r="K4" i="2"/>
  <c r="E13" i="2" l="1"/>
  <c r="I4" i="2"/>
  <c r="F4" i="2" s="1"/>
  <c r="K8" i="2"/>
  <c r="H5" i="2"/>
  <c r="I5" i="2" l="1"/>
  <c r="F5" i="2"/>
  <c r="G4" i="2"/>
  <c r="H6" i="2"/>
  <c r="G5" i="2"/>
  <c r="I6" i="2" l="1"/>
  <c r="F6" i="2"/>
  <c r="H7" i="2"/>
  <c r="G6" i="2"/>
  <c r="I7" i="2" l="1"/>
  <c r="G7" i="2" s="1"/>
  <c r="F7" i="2"/>
</calcChain>
</file>

<file path=xl/sharedStrings.xml><?xml version="1.0" encoding="utf-8"?>
<sst xmlns="http://schemas.openxmlformats.org/spreadsheetml/2006/main" count="151" uniqueCount="69">
  <si>
    <t>Month</t>
  </si>
  <si>
    <t>Sales</t>
  </si>
  <si>
    <t>Tiempo (meses)</t>
  </si>
  <si>
    <t>Tiempo (días)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</si>
  <si>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</si>
  <si>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</si>
  <si>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</si>
  <si>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</si>
  <si>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</si>
  <si>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</si>
  <si>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</si>
  <si>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</si>
  <si>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</si>
  <si>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</si>
  <si>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</si>
  <si>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</si>
  <si>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</si>
  <si>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</si>
  <si>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</si>
  <si>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</si>
  <si>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</si>
  <si>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</si>
  <si>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</si>
  <si>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</si>
  <si>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</si>
  <si>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</si>
  <si>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</si>
  <si>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</si>
  <si>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</si>
  <si>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</si>
  <si>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</si>
  <si>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</si>
  <si>
    <t>Residuos estándares</t>
  </si>
  <si>
    <t>Resultados de datos de probabilidad</t>
  </si>
  <si>
    <t>Percentil</t>
  </si>
  <si>
    <t>Y</t>
  </si>
  <si>
    <t>Intervalo</t>
  </si>
  <si>
    <t>Clase</t>
  </si>
  <si>
    <t>Frecuencia absoluta</t>
  </si>
  <si>
    <t>Promedio</t>
  </si>
  <si>
    <t>Mediana</t>
  </si>
  <si>
    <t>Moda</t>
  </si>
  <si>
    <t>Número de intervalos</t>
  </si>
  <si>
    <t>Frecuencia relativa</t>
  </si>
  <si>
    <t>Pearson</t>
  </si>
  <si>
    <t>p-value</t>
  </si>
  <si>
    <t>Kendall</t>
  </si>
  <si>
    <t>Spearman</t>
  </si>
  <si>
    <t>Determinación</t>
  </si>
  <si>
    <t>El 73% de la variabildiad de las ventas es explicada por el tiempo de acuerdo a la mejor linea de ajuste</t>
  </si>
  <si>
    <t>alfa-significancia</t>
  </si>
  <si>
    <t>Intuitiva</t>
  </si>
  <si>
    <t>Rango</t>
  </si>
  <si>
    <t>Tamaño de cada intervalo</t>
  </si>
  <si>
    <t>control + shift+ enter</t>
  </si>
  <si>
    <t>Marca de clase</t>
  </si>
  <si>
    <t>Columna1</t>
  </si>
  <si>
    <t>Media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</si>
  <si>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</si>
  <si>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</si>
  <si>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</si>
  <si>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</si>
  <si>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</si>
  <si>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</si>
  <si>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</si>
  <si>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</si>
  <si>
    <t>millones de USD</t>
  </si>
  <si>
    <t>Describanlas</t>
  </si>
  <si>
    <t>Analicen, dar explicación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</si>
</sst>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4" fillId="0" borderId="0" xfId="0" applyFont="1" applyFill="1" applyBorder="1" applyAlignment="1"/>
    <xf numFmtId="0" fontId="14" fillId="0" borderId="10" xfId="0" applyFont="1" applyFill="1" applyBorder="1" applyAlignment="1"/>
    <xf numFmtId="0" fontId="1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33" borderId="0" xfId="0" applyFill="1"/>
    <xf numFmtId="16" fontId="0" fillId="33" borderId="0" xfId="0" applyNumberFormat="1" applyFill="1"/>
    <xf numFmtId="0" fontId="0" fillId="34" borderId="0" xfId="0" applyFill="1"/>
    <xf numFmtId="0" fontId="14" fillId="0" borderId="0" xfId="0" applyFont="1"/>
    <xf numFmtId="9" fontId="0" fillId="0" borderId="0" xfId="0" applyNumberFormat="1"/>
    <xf numFmtId="0" fontId="14" fillId="35" borderId="0" xfId="0" applyFont="1" applyFill="1" applyBorder="1" applyAlignment="1"/>
    <xf numFmtId="0" fontId="14" fillId="35" borderId="10" xfId="0" applyFont="1" applyFill="1" applyBorder="1" applyAlignment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0" fillId="38" borderId="0" xfId="0" applyFill="1"/>
    <xf numFmtId="0" fontId="0" fillId="35" borderId="0" xfId="0" applyFill="1"/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wrapText="1"/>
    </xf>
    <xf numFmtId="0" fontId="0" fillId="0" borderId="12" xfId="0" applyBorder="1"/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Variable X 1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'Análisis de tendencia'!$C$2:$C$37</c:f>
              <c:numCache>
                <c:formatCode>0.00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Hoja2!$C$25:$C$60</c:f>
              <c:numCache>
                <c:formatCode>General</c:formatCode>
                <c:ptCount val="36"/>
                <c:pt idx="0">
                  <c:v>164.78378378378375</c:v>
                </c:pt>
                <c:pt idx="1">
                  <c:v>32.604710424710404</c:v>
                </c:pt>
                <c:pt idx="2">
                  <c:v>57.725637065637045</c:v>
                </c:pt>
                <c:pt idx="3">
                  <c:v>-18.153436293436314</c:v>
                </c:pt>
                <c:pt idx="4">
                  <c:v>30.767490347490337</c:v>
                </c:pt>
                <c:pt idx="5">
                  <c:v>6.8884169884169637</c:v>
                </c:pt>
                <c:pt idx="6">
                  <c:v>58.109343629343641</c:v>
                </c:pt>
                <c:pt idx="7">
                  <c:v>38.730270270270267</c:v>
                </c:pt>
                <c:pt idx="8">
                  <c:v>-5.0488030888030835</c:v>
                </c:pt>
                <c:pt idx="9">
                  <c:v>-87.027876447876423</c:v>
                </c:pt>
                <c:pt idx="10">
                  <c:v>114.49305019305021</c:v>
                </c:pt>
                <c:pt idx="11">
                  <c:v>-48.186023166023148</c:v>
                </c:pt>
                <c:pt idx="12">
                  <c:v>-51.865096525096504</c:v>
                </c:pt>
                <c:pt idx="13">
                  <c:v>-108.74416988416988</c:v>
                </c:pt>
                <c:pt idx="14">
                  <c:v>-60.223243243243218</c:v>
                </c:pt>
                <c:pt idx="15">
                  <c:v>-9.1023166023165345</c:v>
                </c:pt>
                <c:pt idx="16">
                  <c:v>-103.08138996138993</c:v>
                </c:pt>
                <c:pt idx="17">
                  <c:v>-19.560463320463327</c:v>
                </c:pt>
                <c:pt idx="18">
                  <c:v>-92.639536679536604</c:v>
                </c:pt>
                <c:pt idx="19">
                  <c:v>-27.118610038609972</c:v>
                </c:pt>
                <c:pt idx="20">
                  <c:v>-52.897683397683409</c:v>
                </c:pt>
                <c:pt idx="21">
                  <c:v>66.72324324324336</c:v>
                </c:pt>
                <c:pt idx="22">
                  <c:v>-102.45583011583005</c:v>
                </c:pt>
                <c:pt idx="23">
                  <c:v>-36.734903474903433</c:v>
                </c:pt>
                <c:pt idx="24">
                  <c:v>-51.413976833976733</c:v>
                </c:pt>
                <c:pt idx="25">
                  <c:v>37.206949806949865</c:v>
                </c:pt>
                <c:pt idx="26">
                  <c:v>-99.372123552123526</c:v>
                </c:pt>
                <c:pt idx="27">
                  <c:v>11.948803088803231</c:v>
                </c:pt>
                <c:pt idx="28">
                  <c:v>-38.130270270270159</c:v>
                </c:pt>
                <c:pt idx="29">
                  <c:v>-14.109343629343584</c:v>
                </c:pt>
                <c:pt idx="30">
                  <c:v>111.91158301158305</c:v>
                </c:pt>
                <c:pt idx="31">
                  <c:v>-68.067490347490207</c:v>
                </c:pt>
                <c:pt idx="32">
                  <c:v>194.25343629343638</c:v>
                </c:pt>
                <c:pt idx="33">
                  <c:v>-24.525637065637</c:v>
                </c:pt>
                <c:pt idx="34">
                  <c:v>69.395289575289667</c:v>
                </c:pt>
                <c:pt idx="35">
                  <c:v>122.9162162162163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D4-408E-BE8D-ACA8A9670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44624"/>
        <c:axId val="602045936"/>
      </c:scatterChart>
      <c:valAx>
        <c:axId val="60204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Variable 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2045936"/>
        <c:crosses val="autoZero"/>
        <c:crossBetween val="midCat"/>
      </c:valAx>
      <c:valAx>
        <c:axId val="602045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20446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Variable X 1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'Análisis de tendencia'!$C$2:$C$37</c:f>
              <c:numCache>
                <c:formatCode>0.00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'Análisis de tendencia'!$D$2:$D$37</c:f>
              <c:numCache>
                <c:formatCode>General</c:formatCode>
                <c:ptCount val="36"/>
                <c:pt idx="0">
                  <c:v>266</c:v>
                </c:pt>
                <c:pt idx="1">
                  <c:v>145.9</c:v>
                </c:pt>
                <c:pt idx="2">
                  <c:v>183.1</c:v>
                </c:pt>
                <c:pt idx="3">
                  <c:v>119.3</c:v>
                </c:pt>
                <c:pt idx="4">
                  <c:v>180.3</c:v>
                </c:pt>
                <c:pt idx="5">
                  <c:v>168.5</c:v>
                </c:pt>
                <c:pt idx="6">
                  <c:v>231.8</c:v>
                </c:pt>
                <c:pt idx="7">
                  <c:v>224.5</c:v>
                </c:pt>
                <c:pt idx="8">
                  <c:v>192.8</c:v>
                </c:pt>
                <c:pt idx="9">
                  <c:v>122.9</c:v>
                </c:pt>
                <c:pt idx="10">
                  <c:v>336.5</c:v>
                </c:pt>
                <c:pt idx="11">
                  <c:v>185.9</c:v>
                </c:pt>
                <c:pt idx="12">
                  <c:v>194.3</c:v>
                </c:pt>
                <c:pt idx="13">
                  <c:v>149.5</c:v>
                </c:pt>
                <c:pt idx="14">
                  <c:v>210.1</c:v>
                </c:pt>
                <c:pt idx="15">
                  <c:v>273.3</c:v>
                </c:pt>
                <c:pt idx="16">
                  <c:v>191.4</c:v>
                </c:pt>
                <c:pt idx="17">
                  <c:v>287</c:v>
                </c:pt>
                <c:pt idx="18">
                  <c:v>226</c:v>
                </c:pt>
                <c:pt idx="19">
                  <c:v>303.60000000000002</c:v>
                </c:pt>
                <c:pt idx="20">
                  <c:v>289.89999999999998</c:v>
                </c:pt>
                <c:pt idx="21">
                  <c:v>421.6</c:v>
                </c:pt>
                <c:pt idx="22">
                  <c:v>264.5</c:v>
                </c:pt>
                <c:pt idx="23">
                  <c:v>342.3</c:v>
                </c:pt>
                <c:pt idx="24">
                  <c:v>339.7</c:v>
                </c:pt>
                <c:pt idx="25">
                  <c:v>440.4</c:v>
                </c:pt>
                <c:pt idx="26">
                  <c:v>315.89999999999998</c:v>
                </c:pt>
                <c:pt idx="27">
                  <c:v>439.3</c:v>
                </c:pt>
                <c:pt idx="28">
                  <c:v>401.3</c:v>
                </c:pt>
                <c:pt idx="29">
                  <c:v>437.4</c:v>
                </c:pt>
                <c:pt idx="30">
                  <c:v>575.5</c:v>
                </c:pt>
                <c:pt idx="31">
                  <c:v>407.6</c:v>
                </c:pt>
                <c:pt idx="32">
                  <c:v>682</c:v>
                </c:pt>
                <c:pt idx="33">
                  <c:v>475.3</c:v>
                </c:pt>
                <c:pt idx="34">
                  <c:v>581.29999999999995</c:v>
                </c:pt>
                <c:pt idx="35">
                  <c:v>646.9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C0-4F07-8A3A-7E50CB705F35}"/>
            </c:ext>
          </c:extLst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xVal>
            <c:numRef>
              <c:f>'Análisis de tendencia'!$C$2:$C$37</c:f>
              <c:numCache>
                <c:formatCode>0.00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Hoja2!$B$25:$B$60</c:f>
              <c:numCache>
                <c:formatCode>General</c:formatCode>
                <c:ptCount val="36"/>
                <c:pt idx="0">
                  <c:v>101.21621621621625</c:v>
                </c:pt>
                <c:pt idx="1">
                  <c:v>113.2952895752896</c:v>
                </c:pt>
                <c:pt idx="2">
                  <c:v>125.37436293436295</c:v>
                </c:pt>
                <c:pt idx="3">
                  <c:v>137.45343629343631</c:v>
                </c:pt>
                <c:pt idx="4">
                  <c:v>149.53250965250967</c:v>
                </c:pt>
                <c:pt idx="5">
                  <c:v>161.61158301158304</c:v>
                </c:pt>
                <c:pt idx="6">
                  <c:v>173.69065637065637</c:v>
                </c:pt>
                <c:pt idx="7">
                  <c:v>185.76972972972973</c:v>
                </c:pt>
                <c:pt idx="8">
                  <c:v>197.84880308880309</c:v>
                </c:pt>
                <c:pt idx="9">
                  <c:v>209.92787644787643</c:v>
                </c:pt>
                <c:pt idx="10">
                  <c:v>222.00694980694979</c:v>
                </c:pt>
                <c:pt idx="11">
                  <c:v>234.08602316602315</c:v>
                </c:pt>
                <c:pt idx="12">
                  <c:v>246.16509652509652</c:v>
                </c:pt>
                <c:pt idx="13">
                  <c:v>258.24416988416988</c:v>
                </c:pt>
                <c:pt idx="14">
                  <c:v>270.32324324324321</c:v>
                </c:pt>
                <c:pt idx="15">
                  <c:v>282.40231660231655</c:v>
                </c:pt>
                <c:pt idx="16">
                  <c:v>294.48138996138994</c:v>
                </c:pt>
                <c:pt idx="17">
                  <c:v>306.56046332046333</c:v>
                </c:pt>
                <c:pt idx="18">
                  <c:v>318.6395366795366</c:v>
                </c:pt>
                <c:pt idx="19">
                  <c:v>330.71861003861</c:v>
                </c:pt>
                <c:pt idx="20">
                  <c:v>342.79768339768339</c:v>
                </c:pt>
                <c:pt idx="21">
                  <c:v>354.87675675675666</c:v>
                </c:pt>
                <c:pt idx="22">
                  <c:v>366.95583011583005</c:v>
                </c:pt>
                <c:pt idx="23">
                  <c:v>379.03490347490344</c:v>
                </c:pt>
                <c:pt idx="24">
                  <c:v>391.11397683397672</c:v>
                </c:pt>
                <c:pt idx="25">
                  <c:v>403.19305019305011</c:v>
                </c:pt>
                <c:pt idx="26">
                  <c:v>415.2721235521235</c:v>
                </c:pt>
                <c:pt idx="27">
                  <c:v>427.35119691119678</c:v>
                </c:pt>
                <c:pt idx="28">
                  <c:v>439.43027027027017</c:v>
                </c:pt>
                <c:pt idx="29">
                  <c:v>451.50934362934356</c:v>
                </c:pt>
                <c:pt idx="30">
                  <c:v>463.58841698841695</c:v>
                </c:pt>
                <c:pt idx="31">
                  <c:v>475.66749034749023</c:v>
                </c:pt>
                <c:pt idx="32">
                  <c:v>487.74656370656362</c:v>
                </c:pt>
                <c:pt idx="33">
                  <c:v>499.82563706563701</c:v>
                </c:pt>
                <c:pt idx="34">
                  <c:v>511.90471042471029</c:v>
                </c:pt>
                <c:pt idx="35">
                  <c:v>523.98378378378368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1C0-4F07-8A3A-7E50CB705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779672"/>
        <c:axId val="683783280"/>
      </c:scatterChart>
      <c:valAx>
        <c:axId val="683779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Variable 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83783280"/>
        <c:crosses val="autoZero"/>
        <c:crossBetween val="midCat"/>
      </c:valAx>
      <c:valAx>
        <c:axId val="683783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37796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Hoja2!$F$25:$F$60</c:f>
              <c:numCache>
                <c:formatCode>General</c:formatCode>
                <c:ptCount val="36"/>
                <c:pt idx="0">
                  <c:v>1.3888888888888888</c:v>
                </c:pt>
                <c:pt idx="1">
                  <c:v>4.1666666666666661</c:v>
                </c:pt>
                <c:pt idx="2">
                  <c:v>6.9444444444444446</c:v>
                </c:pt>
                <c:pt idx="3">
                  <c:v>9.7222222222222214</c:v>
                </c:pt>
                <c:pt idx="4">
                  <c:v>12.5</c:v>
                </c:pt>
                <c:pt idx="5">
                  <c:v>15.277777777777779</c:v>
                </c:pt>
                <c:pt idx="6">
                  <c:v>18.055555555555554</c:v>
                </c:pt>
                <c:pt idx="7">
                  <c:v>20.833333333333332</c:v>
                </c:pt>
                <c:pt idx="8">
                  <c:v>23.611111111111111</c:v>
                </c:pt>
                <c:pt idx="9">
                  <c:v>26.388888888888889</c:v>
                </c:pt>
                <c:pt idx="10">
                  <c:v>29.166666666666668</c:v>
                </c:pt>
                <c:pt idx="11">
                  <c:v>31.944444444444443</c:v>
                </c:pt>
                <c:pt idx="12">
                  <c:v>34.722222222222214</c:v>
                </c:pt>
                <c:pt idx="13">
                  <c:v>37.499999999999993</c:v>
                </c:pt>
                <c:pt idx="14">
                  <c:v>40.277777777777771</c:v>
                </c:pt>
                <c:pt idx="15">
                  <c:v>43.05555555555555</c:v>
                </c:pt>
                <c:pt idx="16">
                  <c:v>45.833333333333329</c:v>
                </c:pt>
                <c:pt idx="17">
                  <c:v>48.611111111111107</c:v>
                </c:pt>
                <c:pt idx="18">
                  <c:v>51.388888888888886</c:v>
                </c:pt>
                <c:pt idx="19">
                  <c:v>54.166666666666664</c:v>
                </c:pt>
                <c:pt idx="20">
                  <c:v>56.944444444444443</c:v>
                </c:pt>
                <c:pt idx="21">
                  <c:v>59.722222222222214</c:v>
                </c:pt>
                <c:pt idx="22">
                  <c:v>62.499999999999993</c:v>
                </c:pt>
                <c:pt idx="23">
                  <c:v>65.277777777777771</c:v>
                </c:pt>
                <c:pt idx="24">
                  <c:v>68.055555555555543</c:v>
                </c:pt>
                <c:pt idx="25">
                  <c:v>70.833333333333329</c:v>
                </c:pt>
                <c:pt idx="26">
                  <c:v>73.6111111111111</c:v>
                </c:pt>
                <c:pt idx="27">
                  <c:v>76.388888888888886</c:v>
                </c:pt>
                <c:pt idx="28">
                  <c:v>79.166666666666657</c:v>
                </c:pt>
                <c:pt idx="29">
                  <c:v>81.944444444444443</c:v>
                </c:pt>
                <c:pt idx="30">
                  <c:v>84.722222222222214</c:v>
                </c:pt>
                <c:pt idx="31">
                  <c:v>87.5</c:v>
                </c:pt>
                <c:pt idx="32">
                  <c:v>90.277777777777771</c:v>
                </c:pt>
                <c:pt idx="33">
                  <c:v>93.055555555555543</c:v>
                </c:pt>
                <c:pt idx="34">
                  <c:v>95.833333333333329</c:v>
                </c:pt>
                <c:pt idx="35">
                  <c:v>98.6111111111111</c:v>
                </c:pt>
              </c:numCache>
            </c:numRef>
          </c:xVal>
          <c:yVal>
            <c:numRef>
              <c:f>Hoja2!$G$25:$G$60</c:f>
              <c:numCache>
                <c:formatCode>General</c:formatCode>
                <c:ptCount val="36"/>
                <c:pt idx="0">
                  <c:v>119.3</c:v>
                </c:pt>
                <c:pt idx="1">
                  <c:v>122.9</c:v>
                </c:pt>
                <c:pt idx="2">
                  <c:v>145.9</c:v>
                </c:pt>
                <c:pt idx="3">
                  <c:v>149.5</c:v>
                </c:pt>
                <c:pt idx="4">
                  <c:v>168.5</c:v>
                </c:pt>
                <c:pt idx="5">
                  <c:v>180.3</c:v>
                </c:pt>
                <c:pt idx="6">
                  <c:v>183.1</c:v>
                </c:pt>
                <c:pt idx="7">
                  <c:v>185.9</c:v>
                </c:pt>
                <c:pt idx="8">
                  <c:v>191.4</c:v>
                </c:pt>
                <c:pt idx="9">
                  <c:v>192.8</c:v>
                </c:pt>
                <c:pt idx="10">
                  <c:v>194.3</c:v>
                </c:pt>
                <c:pt idx="11">
                  <c:v>210.1</c:v>
                </c:pt>
                <c:pt idx="12">
                  <c:v>224.5</c:v>
                </c:pt>
                <c:pt idx="13">
                  <c:v>226</c:v>
                </c:pt>
                <c:pt idx="14">
                  <c:v>231.8</c:v>
                </c:pt>
                <c:pt idx="15">
                  <c:v>264.5</c:v>
                </c:pt>
                <c:pt idx="16">
                  <c:v>266</c:v>
                </c:pt>
                <c:pt idx="17">
                  <c:v>273.3</c:v>
                </c:pt>
                <c:pt idx="18">
                  <c:v>287</c:v>
                </c:pt>
                <c:pt idx="19">
                  <c:v>289.89999999999998</c:v>
                </c:pt>
                <c:pt idx="20">
                  <c:v>303.60000000000002</c:v>
                </c:pt>
                <c:pt idx="21">
                  <c:v>315.89999999999998</c:v>
                </c:pt>
                <c:pt idx="22">
                  <c:v>336.5</c:v>
                </c:pt>
                <c:pt idx="23">
                  <c:v>339.7</c:v>
                </c:pt>
                <c:pt idx="24">
                  <c:v>342.3</c:v>
                </c:pt>
                <c:pt idx="25">
                  <c:v>401.3</c:v>
                </c:pt>
                <c:pt idx="26">
                  <c:v>407.6</c:v>
                </c:pt>
                <c:pt idx="27">
                  <c:v>421.6</c:v>
                </c:pt>
                <c:pt idx="28">
                  <c:v>437.4</c:v>
                </c:pt>
                <c:pt idx="29">
                  <c:v>439.3</c:v>
                </c:pt>
                <c:pt idx="30">
                  <c:v>440.4</c:v>
                </c:pt>
                <c:pt idx="31">
                  <c:v>475.3</c:v>
                </c:pt>
                <c:pt idx="32">
                  <c:v>575.5</c:v>
                </c:pt>
                <c:pt idx="33">
                  <c:v>581.29999999999995</c:v>
                </c:pt>
                <c:pt idx="34">
                  <c:v>646.9</c:v>
                </c:pt>
                <c:pt idx="35">
                  <c:v>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58-4E4C-80D7-9FF38D672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780984"/>
        <c:axId val="683782952"/>
      </c:scatterChart>
      <c:valAx>
        <c:axId val="683780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3782952"/>
        <c:crosses val="autoZero"/>
        <c:crossBetween val="midCat"/>
      </c:valAx>
      <c:valAx>
        <c:axId val="683782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37809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  <a:r>
              <a:rPr lang="en-US" baseline="0"/>
              <a:t> de shampoo Pantene VitaX en función del tiempo años 2018-2020</a:t>
            </a:r>
            <a:endParaRPr lang="en-US"/>
          </a:p>
        </c:rich>
      </c:tx>
      <c:layout>
        <c:manualLayout>
          <c:xMode val="edge"/>
          <c:yMode val="edge"/>
          <c:x val="0.15322336077546511"/>
          <c:y val="3.2548673241114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'Análisis de tendencia'!$D$1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5775856620989"/>
                  <c:y val="-0.160639235439354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'Análisis de tendencia'!$C$2:$C$37</c:f>
              <c:numCache>
                <c:formatCode>0.00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'Análisis de tendencia'!$D$2:$D$37</c:f>
              <c:numCache>
                <c:formatCode>General</c:formatCode>
                <c:ptCount val="36"/>
                <c:pt idx="0">
                  <c:v>266</c:v>
                </c:pt>
                <c:pt idx="1">
                  <c:v>145.9</c:v>
                </c:pt>
                <c:pt idx="2">
                  <c:v>183.1</c:v>
                </c:pt>
                <c:pt idx="3">
                  <c:v>119.3</c:v>
                </c:pt>
                <c:pt idx="4">
                  <c:v>180.3</c:v>
                </c:pt>
                <c:pt idx="5">
                  <c:v>168.5</c:v>
                </c:pt>
                <c:pt idx="6">
                  <c:v>231.8</c:v>
                </c:pt>
                <c:pt idx="7">
                  <c:v>224.5</c:v>
                </c:pt>
                <c:pt idx="8">
                  <c:v>192.8</c:v>
                </c:pt>
                <c:pt idx="9">
                  <c:v>122.9</c:v>
                </c:pt>
                <c:pt idx="10">
                  <c:v>336.5</c:v>
                </c:pt>
                <c:pt idx="11">
                  <c:v>185.9</c:v>
                </c:pt>
                <c:pt idx="12">
                  <c:v>194.3</c:v>
                </c:pt>
                <c:pt idx="13">
                  <c:v>149.5</c:v>
                </c:pt>
                <c:pt idx="14">
                  <c:v>210.1</c:v>
                </c:pt>
                <c:pt idx="15">
                  <c:v>273.3</c:v>
                </c:pt>
                <c:pt idx="16">
                  <c:v>191.4</c:v>
                </c:pt>
                <c:pt idx="17">
                  <c:v>287</c:v>
                </c:pt>
                <c:pt idx="18">
                  <c:v>226</c:v>
                </c:pt>
                <c:pt idx="19">
                  <c:v>303.60000000000002</c:v>
                </c:pt>
                <c:pt idx="20">
                  <c:v>289.89999999999998</c:v>
                </c:pt>
                <c:pt idx="21">
                  <c:v>421.6</c:v>
                </c:pt>
                <c:pt idx="22">
                  <c:v>264.5</c:v>
                </c:pt>
                <c:pt idx="23">
                  <c:v>342.3</c:v>
                </c:pt>
                <c:pt idx="24">
                  <c:v>339.7</c:v>
                </c:pt>
                <c:pt idx="25">
                  <c:v>440.4</c:v>
                </c:pt>
                <c:pt idx="26">
                  <c:v>315.89999999999998</c:v>
                </c:pt>
                <c:pt idx="27">
                  <c:v>439.3</c:v>
                </c:pt>
                <c:pt idx="28">
                  <c:v>401.3</c:v>
                </c:pt>
                <c:pt idx="29">
                  <c:v>437.4</c:v>
                </c:pt>
                <c:pt idx="30">
                  <c:v>575.5</c:v>
                </c:pt>
                <c:pt idx="31">
                  <c:v>407.6</c:v>
                </c:pt>
                <c:pt idx="32">
                  <c:v>682</c:v>
                </c:pt>
                <c:pt idx="33">
                  <c:v>475.3</c:v>
                </c:pt>
                <c:pt idx="34">
                  <c:v>581.29999999999995</c:v>
                </c:pt>
                <c:pt idx="35">
                  <c:v>646.9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36F-85E9-8279A9FAD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340512"/>
        <c:axId val="793339856"/>
      </c:scatterChart>
      <c:valAx>
        <c:axId val="79334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(meses)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3339856"/>
        <c:crosses val="autoZero"/>
        <c:crossBetween val="midCat"/>
      </c:valAx>
      <c:valAx>
        <c:axId val="7933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Ventas (millones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334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Variable X 1 Gráfico de los residuales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669249246805713"/>
          <c:y val="0.12002773007059321"/>
          <c:w val="0.8446755111730444"/>
          <c:h val="0.76404214643830271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'Análisis de tendencia'!$C$2:$C$37</c:f>
              <c:numCache>
                <c:formatCode>0.00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'Análisis de tendencia'!$S$42:$S$77</c:f>
              <c:numCache>
                <c:formatCode>General</c:formatCode>
                <c:ptCount val="36"/>
                <c:pt idx="0">
                  <c:v>164.78378378378375</c:v>
                </c:pt>
                <c:pt idx="1">
                  <c:v>32.604710424710404</c:v>
                </c:pt>
                <c:pt idx="2">
                  <c:v>57.725637065637045</c:v>
                </c:pt>
                <c:pt idx="3">
                  <c:v>-18.153436293436314</c:v>
                </c:pt>
                <c:pt idx="4">
                  <c:v>30.767490347490337</c:v>
                </c:pt>
                <c:pt idx="5">
                  <c:v>6.8884169884169637</c:v>
                </c:pt>
                <c:pt idx="6">
                  <c:v>58.109343629343641</c:v>
                </c:pt>
                <c:pt idx="7">
                  <c:v>38.730270270270267</c:v>
                </c:pt>
                <c:pt idx="8">
                  <c:v>-5.0488030888030835</c:v>
                </c:pt>
                <c:pt idx="9">
                  <c:v>-87.027876447876423</c:v>
                </c:pt>
                <c:pt idx="10">
                  <c:v>114.49305019305021</c:v>
                </c:pt>
                <c:pt idx="11">
                  <c:v>-48.186023166023148</c:v>
                </c:pt>
                <c:pt idx="12">
                  <c:v>-51.865096525096504</c:v>
                </c:pt>
                <c:pt idx="13">
                  <c:v>-108.74416988416988</c:v>
                </c:pt>
                <c:pt idx="14">
                  <c:v>-60.223243243243218</c:v>
                </c:pt>
                <c:pt idx="15">
                  <c:v>-9.1023166023165345</c:v>
                </c:pt>
                <c:pt idx="16">
                  <c:v>-103.08138996138993</c:v>
                </c:pt>
                <c:pt idx="17">
                  <c:v>-19.560463320463327</c:v>
                </c:pt>
                <c:pt idx="18">
                  <c:v>-92.639536679536604</c:v>
                </c:pt>
                <c:pt idx="19">
                  <c:v>-27.118610038609972</c:v>
                </c:pt>
                <c:pt idx="20">
                  <c:v>-52.897683397683409</c:v>
                </c:pt>
                <c:pt idx="21">
                  <c:v>66.72324324324336</c:v>
                </c:pt>
                <c:pt idx="22">
                  <c:v>-102.45583011583005</c:v>
                </c:pt>
                <c:pt idx="23">
                  <c:v>-36.734903474903433</c:v>
                </c:pt>
                <c:pt idx="24">
                  <c:v>-51.413976833976733</c:v>
                </c:pt>
                <c:pt idx="25">
                  <c:v>37.206949806949865</c:v>
                </c:pt>
                <c:pt idx="26">
                  <c:v>-99.372123552123526</c:v>
                </c:pt>
                <c:pt idx="27">
                  <c:v>11.948803088803231</c:v>
                </c:pt>
                <c:pt idx="28">
                  <c:v>-38.130270270270159</c:v>
                </c:pt>
                <c:pt idx="29">
                  <c:v>-14.109343629343584</c:v>
                </c:pt>
                <c:pt idx="30">
                  <c:v>111.91158301158305</c:v>
                </c:pt>
                <c:pt idx="31">
                  <c:v>-68.067490347490207</c:v>
                </c:pt>
                <c:pt idx="32">
                  <c:v>194.25343629343638</c:v>
                </c:pt>
                <c:pt idx="33">
                  <c:v>-24.525637065637</c:v>
                </c:pt>
                <c:pt idx="34">
                  <c:v>69.395289575289667</c:v>
                </c:pt>
                <c:pt idx="35">
                  <c:v>122.9162162162163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4F41-90FD-F0F07564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24056"/>
        <c:axId val="450721432"/>
      </c:scatterChart>
      <c:valAx>
        <c:axId val="450724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Variable 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50721432"/>
        <c:crosses val="autoZero"/>
        <c:crossBetween val="midCat"/>
      </c:valAx>
      <c:valAx>
        <c:axId val="450721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0724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Variable X 1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Hoja1!$A$2:$A$37</c:f>
              <c:numCache>
                <c:formatCode>0.00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Hoja1!$F$30:$F$65</c:f>
              <c:numCache>
                <c:formatCode>General</c:formatCode>
                <c:ptCount val="36"/>
                <c:pt idx="0">
                  <c:v>164.78378378378375</c:v>
                </c:pt>
                <c:pt idx="1">
                  <c:v>32.604710424710404</c:v>
                </c:pt>
                <c:pt idx="2">
                  <c:v>57.725637065637045</c:v>
                </c:pt>
                <c:pt idx="3">
                  <c:v>-18.153436293436314</c:v>
                </c:pt>
                <c:pt idx="4">
                  <c:v>30.767490347490337</c:v>
                </c:pt>
                <c:pt idx="5">
                  <c:v>6.8884169884169637</c:v>
                </c:pt>
                <c:pt idx="6">
                  <c:v>58.109343629343641</c:v>
                </c:pt>
                <c:pt idx="7">
                  <c:v>38.730270270270267</c:v>
                </c:pt>
                <c:pt idx="8">
                  <c:v>-5.0488030888030835</c:v>
                </c:pt>
                <c:pt idx="9">
                  <c:v>-87.027876447876423</c:v>
                </c:pt>
                <c:pt idx="10">
                  <c:v>114.49305019305021</c:v>
                </c:pt>
                <c:pt idx="11">
                  <c:v>-48.186023166023148</c:v>
                </c:pt>
                <c:pt idx="12">
                  <c:v>-51.865096525096504</c:v>
                </c:pt>
                <c:pt idx="13">
                  <c:v>-108.74416988416988</c:v>
                </c:pt>
                <c:pt idx="14">
                  <c:v>-60.223243243243218</c:v>
                </c:pt>
                <c:pt idx="15">
                  <c:v>-9.1023166023165345</c:v>
                </c:pt>
                <c:pt idx="16">
                  <c:v>-103.08138996138993</c:v>
                </c:pt>
                <c:pt idx="17">
                  <c:v>-19.560463320463327</c:v>
                </c:pt>
                <c:pt idx="18">
                  <c:v>-92.639536679536604</c:v>
                </c:pt>
                <c:pt idx="19">
                  <c:v>-27.118610038609972</c:v>
                </c:pt>
                <c:pt idx="20">
                  <c:v>-52.897683397683409</c:v>
                </c:pt>
                <c:pt idx="21">
                  <c:v>66.72324324324336</c:v>
                </c:pt>
                <c:pt idx="22">
                  <c:v>-102.45583011583005</c:v>
                </c:pt>
                <c:pt idx="23">
                  <c:v>-36.734903474903433</c:v>
                </c:pt>
                <c:pt idx="24">
                  <c:v>-51.413976833976733</c:v>
                </c:pt>
                <c:pt idx="25">
                  <c:v>37.206949806949865</c:v>
                </c:pt>
                <c:pt idx="26">
                  <c:v>-99.372123552123526</c:v>
                </c:pt>
                <c:pt idx="27">
                  <c:v>11.948803088803231</c:v>
                </c:pt>
                <c:pt idx="28">
                  <c:v>-38.130270270270159</c:v>
                </c:pt>
                <c:pt idx="29">
                  <c:v>-14.109343629343584</c:v>
                </c:pt>
                <c:pt idx="30">
                  <c:v>111.91158301158305</c:v>
                </c:pt>
                <c:pt idx="31">
                  <c:v>-68.067490347490207</c:v>
                </c:pt>
                <c:pt idx="32">
                  <c:v>194.25343629343638</c:v>
                </c:pt>
                <c:pt idx="33">
                  <c:v>-24.525637065637</c:v>
                </c:pt>
                <c:pt idx="34">
                  <c:v>69.395289575289667</c:v>
                </c:pt>
                <c:pt idx="35">
                  <c:v>122.9162162162163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23-4158-A6A0-CC24C5FD5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638368"/>
        <c:axId val="609636072"/>
      </c:scatterChart>
      <c:valAx>
        <c:axId val="60963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Variable X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9636072"/>
        <c:crosses val="autoZero"/>
        <c:crossBetween val="midCat"/>
      </c:valAx>
      <c:valAx>
        <c:axId val="609636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96383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Histograma para la variable ventas de shampoo</a:t>
            </a:r>
            <a:r>
              <a:rPr lang="es-CO" baseline="0"/>
              <a:t> en el tiempo 2018-2020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'Análisis de frecuencia'!$G$3:$G$7</c:f>
              <c:strCache>
                <c:ptCount val="5"/>
                <c:pt idx="0">
                  <c:v>119,3 - 231,84</c:v>
                </c:pt>
                <c:pt idx="1">
                  <c:v>231,84 - 344,38</c:v>
                </c:pt>
                <c:pt idx="2">
                  <c:v>344,38 - 456,92</c:v>
                </c:pt>
                <c:pt idx="3">
                  <c:v>456,92 - 569,46</c:v>
                </c:pt>
                <c:pt idx="4">
                  <c:v>569,46 - 682</c:v>
                </c:pt>
              </c:strCache>
            </c:strRef>
          </c:cat>
          <c:val>
            <c:numRef>
              <c:f>'Análisis de frecuencia'!$J$3:$J$7</c:f>
              <c:numCache>
                <c:formatCode>General</c:formatCode>
                <c:ptCount val="5"/>
                <c:pt idx="0">
                  <c:v>15</c:v>
                </c:pt>
                <c:pt idx="1">
                  <c:v>10</c:v>
                </c:pt>
                <c:pt idx="2">
                  <c:v>6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9-4B30-9234-3EC8B6659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260360"/>
        <c:axId val="621261672"/>
      </c:barChart>
      <c:catAx>
        <c:axId val="621260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Ventas (millones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261672"/>
        <c:crosses val="autoZero"/>
        <c:auto val="1"/>
        <c:lblAlgn val="ctr"/>
        <c:lblOffset val="100"/>
        <c:noMultiLvlLbl val="0"/>
      </c:catAx>
      <c:valAx>
        <c:axId val="62126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 absoulta</a:t>
                </a:r>
              </a:p>
            </c:rich>
          </c:tx>
          <c:layout>
            <c:manualLayout>
              <c:xMode val="edge"/>
              <c:yMode val="edge"/>
              <c:x val="1.999000499750125E-2"/>
              <c:y val="0.28106882473024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26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customXml" Target="../ink/ink6.xml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12" Type="http://schemas.openxmlformats.org/officeDocument/2006/relationships/image" Target="../media/image5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2.png"/><Relationship Id="rId11" Type="http://schemas.openxmlformats.org/officeDocument/2006/relationships/customXml" Target="../ink/ink5.xml"/><Relationship Id="rId5" Type="http://schemas.openxmlformats.org/officeDocument/2006/relationships/customXml" Target="../ink/ink2.xml"/><Relationship Id="rId10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customXml" Target="../ink/ink4.xml"/><Relationship Id="rId1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FC9376-3987-4A26-9C49-77C699540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D00223-2259-4AA9-99E5-ECF314591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1BF436D-3FF8-4AD9-BBB3-698A160C5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291192</xdr:colOff>
      <xdr:row>0</xdr:row>
      <xdr:rowOff>23403</xdr:rowOff>
    </xdr:from>
    <xdr:to>
      <xdr:col>10</xdr:col>
      <xdr:colOff>555171</xdr:colOff>
      <xdr:row>16</xdr:row>
      <xdr:rowOff>181791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CEDF117-1E54-44B4-A219-B676AD187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41031</xdr:colOff>
      <xdr:row>0</xdr:row>
      <xdr:rowOff>168064</xdr:rowOff>
    </xdr:from>
    <xdr:to>
      <xdr:col>24</xdr:col>
      <xdr:colOff>398578</xdr:colOff>
      <xdr:row>20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575E99-63B6-4382-B24E-B100F168F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760975</xdr:colOff>
      <xdr:row>13</xdr:row>
      <xdr:rowOff>59520</xdr:rowOff>
    </xdr:from>
    <xdr:to>
      <xdr:col>23</xdr:col>
      <xdr:colOff>752667</xdr:colOff>
      <xdr:row>15</xdr:row>
      <xdr:rowOff>87065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61D0AA0E-BDA6-4299-958D-B756EECC5FA8}"/>
                </a:ext>
              </a:extLst>
            </xdr14:cNvPr>
            <xdr14:cNvContentPartPr/>
          </xdr14:nvContentPartPr>
          <xdr14:nvPr macro=""/>
          <xdr14:xfrm>
            <a:off x="19963375" y="2421720"/>
            <a:ext cx="783000" cy="39096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61D0AA0E-BDA6-4299-958D-B756EECC5FA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954375" y="2412720"/>
              <a:ext cx="800640" cy="40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220089</xdr:colOff>
      <xdr:row>3</xdr:row>
      <xdr:rowOff>66877</xdr:rowOff>
    </xdr:from>
    <xdr:to>
      <xdr:col>14</xdr:col>
      <xdr:colOff>542649</xdr:colOff>
      <xdr:row>6</xdr:row>
      <xdr:rowOff>25754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F7553A72-2583-401D-A9C2-BEF3B73C003E}"/>
                </a:ext>
              </a:extLst>
            </xdr14:cNvPr>
            <xdr14:cNvContentPartPr/>
          </xdr14:nvContentPartPr>
          <xdr14:nvPr macro=""/>
          <xdr14:xfrm>
            <a:off x="11825935" y="612000"/>
            <a:ext cx="322560" cy="50400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F7553A72-2583-401D-A9C2-BEF3B73C00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816935" y="603000"/>
              <a:ext cx="340200" cy="52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411221</xdr:colOff>
      <xdr:row>4</xdr:row>
      <xdr:rowOff>69129</xdr:rowOff>
    </xdr:from>
    <xdr:to>
      <xdr:col>16</xdr:col>
      <xdr:colOff>1850113</xdr:colOff>
      <xdr:row>12</xdr:row>
      <xdr:rowOff>21628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BBF49CC0-F2A5-4755-8FA9-BA507A73AE0F}"/>
                </a:ext>
              </a:extLst>
            </xdr14:cNvPr>
            <xdr14:cNvContentPartPr/>
          </xdr14:nvContentPartPr>
          <xdr14:nvPr macro=""/>
          <xdr14:xfrm>
            <a:off x="12808375" y="795960"/>
            <a:ext cx="2230200" cy="140616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BBF49CC0-F2A5-4755-8FA9-BA507A73AE0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799381" y="787022"/>
              <a:ext cx="2247829" cy="14236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1432873</xdr:colOff>
      <xdr:row>11</xdr:row>
      <xdr:rowOff>139975</xdr:rowOff>
    </xdr:from>
    <xdr:to>
      <xdr:col>21</xdr:col>
      <xdr:colOff>298043</xdr:colOff>
      <xdr:row>18</xdr:row>
      <xdr:rowOff>83382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B975DDE4-AF8A-4468-BA5B-5F10C3620A10}"/>
                </a:ext>
              </a:extLst>
            </xdr14:cNvPr>
            <xdr14:cNvContentPartPr/>
          </xdr14:nvContentPartPr>
          <xdr14:nvPr macro=""/>
          <xdr14:xfrm>
            <a:off x="14621335" y="2138760"/>
            <a:ext cx="4087800" cy="121536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B975DDE4-AF8A-4468-BA5B-5F10C3620A1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612695" y="2130120"/>
              <a:ext cx="4105440" cy="123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412698</xdr:colOff>
      <xdr:row>3</xdr:row>
      <xdr:rowOff>9997</xdr:rowOff>
    </xdr:from>
    <xdr:to>
      <xdr:col>23</xdr:col>
      <xdr:colOff>431187</xdr:colOff>
      <xdr:row>13</xdr:row>
      <xdr:rowOff>98760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683DE3EE-877A-446F-9EE3-81A8D5B51D9D}"/>
                </a:ext>
              </a:extLst>
            </xdr14:cNvPr>
            <xdr14:cNvContentPartPr/>
          </xdr14:nvContentPartPr>
          <xdr14:nvPr macro=""/>
          <xdr14:xfrm>
            <a:off x="18003175" y="555120"/>
            <a:ext cx="2421720" cy="190584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683DE3EE-877A-446F-9EE3-81A8D5B51D9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994194" y="546176"/>
              <a:ext cx="2439323" cy="19233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111471</xdr:colOff>
      <xdr:row>4</xdr:row>
      <xdr:rowOff>153369</xdr:rowOff>
    </xdr:from>
    <xdr:to>
      <xdr:col>9</xdr:col>
      <xdr:colOff>726240</xdr:colOff>
      <xdr:row>12</xdr:row>
      <xdr:rowOff>148348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CF3A0067-3CCA-47CA-9230-3B1E09D9FA4F}"/>
                </a:ext>
              </a:extLst>
            </xdr14:cNvPr>
            <xdr14:cNvContentPartPr/>
          </xdr14:nvContentPartPr>
          <xdr14:nvPr macro=""/>
          <xdr14:xfrm>
            <a:off x="4566240" y="880200"/>
            <a:ext cx="3780000" cy="144864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CF3A0067-3CCA-47CA-9230-3B1E09D9FA4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557252" y="871260"/>
              <a:ext cx="3797617" cy="146616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1348740</xdr:colOff>
      <xdr:row>15</xdr:row>
      <xdr:rowOff>60960</xdr:rowOff>
    </xdr:from>
    <xdr:to>
      <xdr:col>8</xdr:col>
      <xdr:colOff>228600</xdr:colOff>
      <xdr:row>25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911A93-92AB-42C7-B19C-9164F64B4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750570</xdr:colOff>
      <xdr:row>8</xdr:row>
      <xdr:rowOff>113030</xdr:rowOff>
    </xdr:from>
    <xdr:to>
      <xdr:col>14</xdr:col>
      <xdr:colOff>132080</xdr:colOff>
      <xdr:row>25</xdr:row>
      <xdr:rowOff>50800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1CF1A7-F76D-41BB-9535-604A47492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01:29:54.2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129 0 460,'-4'114'5723,"2"58"-2338,8-85-1056,18 86 1,-19-145-2070,2-1 0,1 0 1,1 0-1,1-1 0,1 0 0,2-1 1,20 31-1,1-19-278,-3-5-1609,-17-8-2948,-14-24 4398,0 0 0,0 1 0,0-1-1,0 0 1,0 1 0,0-1 0,-1 1 0,1-1 0,0 0 0,0 1 0,0-1 0,0 0-1,-1 1 1,1-1 0,0 0 0,0 0 0,0 1 0,-1-1 0,1 0 0,0 1 0,-1-1-1,1 0 1,0 0 0,-1 0 0,1 1 0,0-1 0,-1 0 0,1 0 0,0 0 0,-1 0 0,1 0-1,0 0 1,-1 0 0,1 0 0,0 0 0,-1 0 0,1 0 0,-1 0 0,-5 0-1621</inkml:trace>
  <inkml:trace contextRef="#ctx0" brushRef="#br0" timeOffset="375.31">0 545 576,'2'-3'658,"-1"0"-1,1 0 1,0 0 0,0 0-1,0 1 1,1-1 0,-1 1-1,1 0 1,3-3-1,30-12 1888,-19 12-2600,1 2-1,30-3 1,-13 2 394,-5 0-1247,47-1-1,-64 6-351,1-1 0,-1 2 1,17 3-1,22 4 371,-46-9 1268,1 0 0,-1 1 0,1 0 0,-1 0-1,1 1 1,-1-1 0,0 1 0,1 1 0,-1-1 0,0 1 0,-1 0-1,1 1 1,0-1 0,-1 1 0,5 5 0,-1 1-129,-1 0 0,0 0 0,0 1 1,-1 0-1,-1 0 0,0 0 0,-1 1 1,0 0-1,6 24 0,-6-20-510,-2 1 1,0 0-1,-1 0 0,-1 1 0,0-1 1,-4 33-1,-1-39-1914,4-11 2088,0 0-1,0 1 1,0-1-1,0 0 1,0 0 0,0 0-1,0 0 1,0 1-1,0-1 1,0 0 0,0 0-1,0 0 1,-1 0-1,1 1 1,0-1-1,0 0 1,0 0 0,0 0-1,0 0 1,0 1-1,0-1 1,0 0 0,-1 0-1,1 0 1,0 0-1,0 0 1,0 0-1,0 0 1,0 0 0,-1 1-1,1-1 1,0 0-1,0 0 1,0 0-1,0 0 1,-1 0 0,1 0-1,0 0 1,0 0-1,0 0 1,0 0 0,-1 0-1,1 0 1,0 0-1,0 0 1,0 0-1,0 0 1,-1 0 0,1 0-1,0-3-1649</inkml:trace>
  <inkml:trace contextRef="#ctx0" brushRef="#br0" timeOffset="782.79">638 435 244,'54'32'4042,"15"6"-533,-62-35-3298,0 0-1,0 0 1,0-1-1,0 0 1,1 0-1,-1-1 0,15 1 1,-20-2-182,1 0 0,0-1 0,0 0 0,0 0 0,-1 0 0,1 0 0,0 0 0,-1 0 0,1-1 0,-1 1 0,1-1 0,-1 1 0,0-1 0,0 0 0,0 0 1,0 0-1,0-1 0,0 1 0,2-4 0,-3 5-29,0-1 1,0 1-1,0-1 1,0 1-1,0-1 1,-1 1-1,1-1 1,-1 0-1,1 1 0,-1-1 1,1 0-1,-1 0 1,0 1-1,0-1 1,0 0-1,0 0 1,0 1-1,0-1 1,0 0-1,-1 0 1,1 1-1,-1-1 1,1 0-1,-1 1 1,0-1-1,1 0 1,-1 1-1,0-1 1,0 1-1,0-1 0,-3-1 1,4 2 3,-1 1 0,1 0 0,-1 0 0,1-1 1,-1 1-1,1 0 0,-1 0 0,1 0 0,-1 0 0,1 0 0,-1 0 1,1 0-1,-1 0 0,1 0 0,-1 0 0,1 0 0,-1 0 0,1 0 1,-1 0-1,1 0 0,-1 0 0,1 1 0,-1-1 0,1 0 0,-1 0 1,1 1-1,-1-1 0,1 0 0,0 1 0,-1-1 0,1 0 0,-1 1 1,1-1-1,0 1 0,-1-1 0,1 1 0,-1 0 0,-13 21 255,12-17-184,-5 9 285,1 0 0,1 1 0,0 0 1,1 0-1,0 0 0,1 0 0,1 1 0,1-1 1,0 1-1,1-1 0,0 1 0,2-1 1,3 20-1,-5-33-383,0-1 1,0 0 0,1 0 0,-1 0-1,0 1 1,1-1 0,-1 0 0,0 0-1,1 0 1,0 0 0,-1 0-1,1 1 1,-1-1 0,1 0 0,0-1-1,0 1 1,0 0 0,0 0-1,0 0 1,0 0 0,0-1 0,1 2-1,-1-2-71,0 0 1,0 0-1,0 0 0,1 0 0,-1 0 0,0 0 0,0 0 1,0 0-1,0-1 0,0 1 0,0 0 0,0-1 0,0 1 1,0-1-1,0 1 0,0-1 0,0 0 0,0 1 0,1-2 1,3-2-665,-1 0 1,1-1-1,-1 1 1,0-1-1,0 0 1,-1 0-1,4-7 1,8-22-3251,-5 13 2080</inkml:trace>
  <inkml:trace contextRef="#ctx0" brushRef="#br0" timeOffset="1192.61">1036 489 1036,'4'4'762,"-1"-1"0,1 1 1,-1-1-1,0 1 0,0 0 0,0 1 0,0-1 0,-1 0 0,4 10 1,-4-7-181,0 0 1,0 0-1,-1 0 1,0 0-1,0 0 0,0 10 1,-3 0-28,1-1 0,-2 1 0,0-1-1,-1 1 1,-7 18 0,3-14-1912,12-34-785,-1 5 2147,1 0 1,0 0-1,1 0 0,0 1 1,0 0-1,0 0 0,1 0 0,0 1 1,0-1-1,1 1 0,0 1 1,0-1-1,10-5 0,-17 22 934,-3 10-950,8-18-37,7-11 157,-1-2-11,-6 5-45,0 0 1,0 1 0,1 0 0,-1 0-1,1 0 1,0 0 0,0 1 0,0 0-1,0 0 1,1 1 0,7-3 0,-13 6-92,0-1 0,0 1 0,0-1 0,-1 1 0,1-1 0,0 1 0,0 0 0,-1 0 0,1-1 0,0 1 1,-1 0-1,1 0 0,-1 0 0,1-1 0,-1 1 0,1 0 0,-1 0 0,1 0 0,-1 0 0,0 0 0,0 0 0,0 0 1,1 0-1,-1 0 0,0 0 0,0 0 0,0 1 0,2 32-3619,-2-31 3108,0 0-89,0-1 1,0 1 0,0-1-1,1 1 1,-1-1-1,1 1 1,-1-1 0,1 1-1,1 1 1,2 4-1152</inkml:trace>
  <inkml:trace contextRef="#ctx0" brushRef="#br0" timeOffset="1551.81">1391 538 1036,'5'3'709,"-1"0"-1,1 1 0,-1 0 1,0 0-1,0 0 1,0 0-1,0 1 0,-1-1 1,1 1-1,2 7 1,26 56 1930,-23-47-1897,21 59 1392,23 95 1,-17-52-2111,-26-97-1988,-6-23-485,-2-19 612,-3 2 576,0-1 0,-2 1 0,0 0 0,-4-15 0,-2-4-1078,3 5 846</inkml:trace>
  <inkml:trace contextRef="#ctx0" brushRef="#br0" timeOffset="1901.84">1479 600 500,'-1'-2'482,"1"0"1,0-1-1,0 1 0,-1 0 0,1-1 1,1 1-1,-1 0 0,0 0 1,0-1-1,1 1 0,0 0 0,-1 0 1,1 0-1,2-4 0,-1 3-139,0-1 0,0 1-1,1 0 1,-1 0 0,1 0-1,0 0 1,0 0 0,3-2-1,0 1 54,-1 0 0,1 0 0,0 1 0,1 0 0,-1 0-1,1 1 1,-1 0 0,1 0 0,13-2 0,-19 3-368,1 1 0,0 0 0,-1 0 0,1-1 0,-1 1 0,1 0 0,0 0-1,-1 0 1,1 0 0,-1 1 0,1-1 0,-1 0 0,1 1 0,-1-1 0,1 1 0,-1 0 0,1-1 0,-1 1 0,1 0 0,-1 0 0,0 0 0,0 0 0,1 0 0,-1 0 0,0 0 0,0 0 0,0 0 0,0 1 0,0-1 0,0 0 0,-1 1 0,1-1 0,0 1 0,-1-1 0,1 1 0,-1-1 0,1 1 0,-1-1 0,0 1 0,0 0 0,0-1 0,0 1 0,0-1 0,0 1 0,0 1 0,-2 10-43,0 0 1,-1 0-1,0-1 1,-9 21-1,5-13-533,3-7-21,-3 7-2285,8 1-4067</inkml:trace>
  <inkml:trace contextRef="#ctx0" brushRef="#br0" timeOffset="2251.8">1725 571 696,'16'8'1474,"1"0"-1,0-2 1,0 0 0,0-1-1,1 0 1,27 3 0,-23-6-915,1-1 0,-1-1 0,0-1-1,0 0 1,1-2 0,-1-1 0,-1 0 0,32-12 0,-48 15-449,0-1 0,-1 0 0,1 0 1,-1 0-1,1 0 0,-1-1 0,0 0 0,0 0 0,0 0 0,-1 0 0,1-1 0,-1 1 1,1-1-1,2-5 0,-5 6-28,1 0 0,-1 0 0,0 0 0,0 0 1,-1-1-1,1 1 0,0 0 0,-1 0 0,0-1 0,0 1 0,0 0 1,0-1-1,-1 1 0,1 0 0,-1-1 0,0 1 0,0 0 0,0 0 1,0 0-1,0 0 0,-4-5 0,1 0-67,-1 0 0,0 0-1,0 1 1,0 0 0,-1 0 0,0 0-1,-1 1 1,0 0 0,0 0 0,0 1-1,0-1 1,-1 2 0,0-1 0,-10-4-1,12 7-159,1 0 0,0 1 0,-1 0 0,1 0 0,-1 0 0,1 0 0,-1 1 0,1 0-1,-1 0 1,1 0 0,-1 1 0,0 0 0,1 0 0,0 0 0,-1 1 0,1 0 0,0 0 0,0 0-1,0 1 1,0-1 0,0 1 0,0 0 0,1 1 0,-6 4 0,1 1-444,0 1-1,1-1 1,0 1 0,0 1 0,1 0 0,1 0-1,-7 13 1,-30 90-4974,23-58 2531,7-20 1310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01:29:58.7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1393 648,'36'-15'8791,"16"-17"-3425,-25 14-4228,-16 10-947,-1 1 0,1-2 0,-2 1 0,1-1 0,9-12-1,-15 16-158,0 0-1,-1 0 1,1 0-1,-1 0 0,0-1 1,-1 1-1,1-1 1,-1 1-1,0-1 1,0 0-1,-1 0 0,0 0 1,1-7-1,-3 8 5,1 1 1,-1-1-1,0 1 0,-1 0 0,1 0 1,-1 0-1,0 0 0,0 0 0,0 0 0,0 0 1,-1 1-1,1-1 0,-1 1 0,0-1 0,-4-2 1,0-1-185,-1 0 0,0 0 1,0 1-1,-1 0 0,-13-6 1,20 11 44,0 0 0,0 0 0,0 0 0,0 0 0,0 0 0,0 1 0,0-1 0,0 1 0,0 0 0,-1-1 0,1 1 0,0 0 0,0 0 0,0 1 0,0-1 0,0 0 0,0 1 0,-1-1 0,1 1 0,0 0 0,0-1 0,-3 3 0,3-1 50,-1 0 0,1 0 0,-1 1 0,1-1 0,0 1 0,0 0 1,0-1-1,0 1 0,1 0 0,-1 0 0,1 0 0,0 0 0,-2 4 1,0 4 110,1 1 1,0-1 0,0 1 0,1-1-1,0 1 1,1 0 0,2 16 0,0-18 25,1 0 1,0 0 0,0 0 0,1-1 0,0 0-1,0 1 1,1-1 0,1-1 0,-1 1-1,1-1 1,10 11 0,-11-14-62,1 1-1,-1-1 1,1 0 0,-1-1-1,1 0 1,1 0 0,-1 0-1,0 0 1,1-1 0,0 0-1,0-1 1,0 1 0,0-1-1,0-1 1,0 1 0,13 0-1,-18-2-120,1 0 0,-1 0 0,0 0-1,1-1 1,-1 1 0,0 0-1,1-1 1,-1 0 0,0 1-1,0-1 1,0 0 0,1 0-1,-1 0 1,0-1 0,0 1-1,-1 0 1,1-1 0,0 1 0,0-1-1,-1 0 1,1 0 0,-1 1-1,1-1 1,-1 0 0,0 0-1,1 0 1,-1 0 0,0-1-1,-1 1 1,1 0 0,0 0 0,-1-1-1,1 1 1,-1 0 0,1-4-1,-1-3-1197,0 0-1,0-1 1,-1 1-1,0 0 1,-1 0-1,1 0 1,-7-15-1,4 9-221</inkml:trace>
  <inkml:trace contextRef="#ctx0" brushRef="#br0" timeOffset="762.7">236 1141 716,'0'-1'252,"0"0"1,0-1-1,0 1 1,0 0-1,1-1 1,-1 1-1,0 0 0,1 0 1,-1-1-1,1 1 1,-1 0-1,1 0 1,0 0-1,-1 0 0,1 0 1,0 0-1,0 0 1,0 0-1,0 0 1,0 0-1,0 0 0,0 0 1,0 0-1,0 1 1,2-2-1,0 1 83,1 0 0,0 0 1,0 0-1,-1 0 0,1 0 0,0 1 0,0-1 0,7 1 0,2 1 646,1 1 0,0 0-1,-1 0 1,17 7 0,-20-5-262,1 1 1,-1 0 0,0 0 0,0 1 0,-1 1-1,1 0 1,-2 0 0,1 0 0,-1 1-1,11 13 1,-102-148-1931,63 98-650,-29-55 0,43 72 1007,1 0 0,1 0 0,0 0 0,1-1 0,0 1 0,0-1 0,2 0 1,-1-15-1,2 24 508,0-4-744,0 0 0,0-1 0,1 1-1,0-1 1,3-9 0,-3 16 1025,-1 1 0,1-1 0,0 0 0,0 0 0,0 1 0,0-1 0,0 0 0,0 1 0,1-1 0,-1 1 0,3-3 0,-3 3 285,1 0-1,-1 0 0,1 0 0,0 1 0,-1-1 0,1 0 0,0 1 1,0-1-1,0 1 0,-1 0 0,1 0 0,0-1 0,0 1 0,3 1 1,7 0 182,0 1 1,0 0 0,-1 1-1,1 1 1,0 0 0,-1 0-1,0 1 1,17 10 0,-12-4 368,0 0 0,0 0 1,-1 1-1,23 24 0,-35-31-619,1 0-1,-1 0 0,1 0 1,-1 0-1,-1 0 0,1 0 0,-1 1 1,0-1-1,0 1 0,-1 0 1,1 0-1,-1-1 0,-1 1 1,1 0-1,-1 0 0,0 0 1,0 0-1,-1 0 0,1 0 1,-1 0-1,-1-1 0,1 1 1,-1 0-1,-4 8 0,6-14-159,0 0 1,-1 1-1,1-1 0,-1 0 0,1 0 0,-1 0 0,1 1 0,-1-1 0,1 0 0,-1 0 1,1 0-1,-1 0 0,1 0 0,-1 0 0,1 0 0,-1 0 0,1 0 0,-1 0 1,1 0-1,-1 0 0,1 0 0,-1-1 0,1 1 0,-1 0 0,1 0 0,-1 0 1,1-1-1,0 1 0,-1 0 0,1-1 0,-1 1 0,1 0 0,0-1 0,-1 1 1,1-1-1,0 1 0,-1-1 0,-17-17-166,17 16 144,-14-18-295,1-2 0,1 0 0,1 0 0,0-1 0,2-1 1,1 1-1,1-2 0,1 1 0,-6-39 0,3 1-770,11 62 1078,-1 0 1,1 0-1,0 0 1,-1 0-1,1 0 0,-1 0 1,1 0-1,0 0 0,-1 0 1,1 0-1,-1 0 0,1 1 1,-1-1-1,1 0 0,0 0 1,-1 1-1,1-1 0,-1 0 1,1 1-1,-1-1 0,1 0 1,-1 1-1,0-1 1,1 1-1,-1-1 0,1 1 1,17 14 11,-4-3 7,49 39 792,-57-47-513,0 0 0,1 0 0,-1-1 0,1 1 0,0-2 0,0 1 0,0-1 0,10 3 0,-16-5-264,-1 0 1,0 0-1,1 0 0,-1 0 1,1 0-1,-1 0 0,1 0 1,-1 0-1,1 0 0,-1 0 0,0 0 1,1 0-1,-1 0 0,1 0 1,-1 0-1,0 0 0,1 0 1,-1 0-1,1-1 0,-1 1 0,0 0 1,1 0-1,-1-1 0,1 1 1,-1 0-1,0 0 0,0-1 1,1 1-1,-1 0 0,0-1 1,1 1-1,-1 0 0,0-1 0,0 1 1,1-1-1,-5-17 191,-18-18-151,20 34-76,-76-92-121,68 83-267,-1 1 0,0 0 0,0 1 1,-1 0-1,0 0 0,-15-7 0,15 13-2105,12 3 2364,0 1-1,-1-1 1,1 0-1,0 0 0,0 0 1,-1 0-1,1 0 0,0 0 1,0 0-1,0 1 1,0-1-1,-1 0-446,1 1 447,0-1-1,0 0 1,-1 0-1,1 0 0,0 1 1,0-1-1,0 0 0,0 0 1,0 0-1,0 1 1,0-1-1,0 0 0,0 0 1,0 1-1,0-1 0,0 0 1,0 0-1,0 1 1,0-1-1,0 0 0,0 0 1,0 0-1,0 1 0,0-1 1,1 0-1,-1 0 1,0 0-1,0 1 0,0-1 1,0 0-1,0 0 0,1 1-445,3 3-1157</inkml:trace>
  <inkml:trace contextRef="#ctx0" brushRef="#br0" timeOffset="1122.56">568 564 1488,'150'-17'9235,"-23"5"-2008,-82 4-4233,-40 5-1921,-28 1-1143,14 2-66,1-1 0,0 0 0,0-1 0,0 0 0,0 0 0,0-1 0,0 0 0,0 0-1,1-1 1,0 0 0,-1 0 0,2-1 0,-1 0 0,0 0 0,1-1 0,0 1 0,-6-8 0,-9-13-765,1 0 0,-32-56 1,44 70 655,-2-7-599,0 0-1,1-1 1,1 0 0,1-1 0,-8-35 0,12 36-1068,0 1 1,1 0-1,1-33 1,4 31 51,2-1 156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01:30:54.0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1364 110 212,'-58'-21'3613,"-107"-44"337,152 60-3841,-1 1 1,1 0 0,-1 1 0,1 0-1,-1 1 1,0 0 0,0 2 0,0-1-1,0 2 1,0 0 0,-25 5-1,3 2-18,1 1 0,-1 2-1,-42 19 1,31-8-40,1 2 0,1 1 0,-60 46 0,79-52-22,2 1-1,1 1 1,1 1-1,0 2 1,2 0 0,-34 52-1,-143 294 123,168-318-134,-41 101-1,62-130-16,1 0-1,1 1 0,1 0 1,1-1-1,1 1 0,1 1 1,1 33-1,9 23-41,22 110 1,35 77-36,-17-75 122,-24-98 2,4-1-1,5-1 1,3-2-1,4-2 0,64 105 1,-64-133 18,4-1 1,2-2-1,2-2 0,83 73 0,-20-33-105,156 101-1,-125-103 85,4-7 1,3-6-1,4-7 1,3-7-1,2-6 1,318 75-1,-321-108-6,1-6 1,219 2-1,-176-26-19,292-41 0,163-64 103,-8-52-120,-560 131 9,-2-2 1,-1-5-1,-1-3 1,138-88-1,-181 99-5,-2-1-1,-1-1 0,-1-2 1,-2-2-1,-1-1 1,-2-1-1,-1-2 0,-2-1 1,-1-1-1,-2-1 0,21-50 1,-28 50-21,-1-1 0,-2 0 0,-2-1 0,-2 0 0,-1-1 0,-3 0 1,-1 0-1,-2 0 0,-5-74 0,-5 59 16,-3 1 1,-3 1-1,-2 0 0,-26-65 1,-108-206 200,81 196-172,-5 3 1,-104-138-1,133 210-13,-2 1 1,-3 2-1,-2 3 1,-2 2-1,-2 2 1,-94-59-1,42 44 7,-3 5 1,-2 6-1,-157-50 1,-364-71 44,614 166-69,-1057-225-64,717 174 1,-376-9-1,0 64-1779,4 66-5601,602-44 5714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01:31:00.9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5112 163 1340,'-153'-12'6125,"76"8"-4829,-77-16-1,112 14-1058,0 1 0,-75 2 1,-88 16 143,131-7-398,13-2 5,-946 85 178,308 3-182,8 41-424,539-90 439,1 6 1,3 6-1,-165 87 1,-373 187 9,643-308-20,1 2 0,-66 49 0,96-63 3,0 1 1,1 0-1,0 1 1,1 0-1,0 0 1,1 1-1,0 1 1,1 0-1,0 0 1,1 0-1,1 1 1,-9 24-1,10-17 10,0 0-1,2 0 1,0 0-1,2 1 1,0-1-1,1 0 0,1 1 1,1-1-1,1 0 1,9 33-1,61 181 168,-55-191-147,2-2 0,1-1-1,34 50 1,-8-27-19,4-1 0,1-3-1,64 55 1,199 137-38,-236-200 2,3-3 0,2-3 0,2-5 0,101 35 0,375 83 84,266-12-35,-603-112-4,251 17-108,4-26 38,-149 1 139,129 3-36,561-72-207,-647 21 38,399-44 216,-3-30-5,-502 61-54,112-2-96,-185 19-22,53-3 101,263-30 130,-468 43-144,458-78 88,-398 61-64,0-4-1,174-73 1,-175 53-40,-1-5 0,-4-4 0,-1-4 0,-4-4-1,91-83 1,104-122 66,-267 248-31,0 0 0,-2 0-1,29-48 1,-38 55-23,-2-1 0,1 1 0,-2-2 0,-1 1 0,0 0 0,0-1 0,-2 0-1,2-17 1,-1-27 39,-3 0 0,-2 0-1,-12-75 1,6 93 143,-2 0 0,-1 1 0,-2 0 0,-3 0 0,-24-51 0,25 69-117,-1 0-1,-1 1 0,-1 0 1,-1 2-1,-1 0 1,-41-36-1,-147-95 195,140 106-69,-48-29 319,-3 5 0,-3 6 0,-3 4 0,-259-84-1,131 71-529,-323-51 0,-269 29 25,-7 67-24,1 33-97,768-4 100,-1115 45-2197,6 53-7647,997-78 7795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01:31:04.3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4558 2 476,'-37'-2'3570,"-38"4"0,-93 17-468,105-10-2048,25-1-953,1 1-1,-1 2 1,2 2-1,-45 22 1,-8 2 419,-531 162 1307,215-75-1505,198-46-484,-201 108 0,56-22 124,146-77 121,-338 154 117,532-235-198,-350 182 64,287-143-94,1 2 0,-110 95 0,130-91 13,3 3 1,1 2-1,3 2 1,-59 96-1,91-127-1,0 0-1,2 1 1,2 0 0,0 1-1,2 0 1,-9 46 0,8-9-3,-3 128 1,1 22 151,4-124-92,4 1 1,10 110-1,1-147-35,2 0-1,3 0 1,3-1 0,1-1 0,3 0-1,36 68 1,-13-34-10,10 20-14,68 105-1,-59-124 57,3-2 0,144 147 0,-144-173-27,2-3 1,3-3-1,151 91 1,-96-80-7,4-6-1,1-5 1,3-5 0,2-7 0,185 35 0,1362 159 59,-1488-225-42,1-9 0,-1-8 0,198-31-1,-291 20-18,0-5-1,-2-5 1,-1-4 0,-1-4-1,117-58 1,-141 54-50,-1-3 0,-3-3 0,-1-2 0,-3-4 0,-1-3 1,-3-2-1,58-69 0,31-60 30,149-240-1,-250 345 57,-2-1-1,53-133 0,-80 161 95,-2-1-1,-2-1 1,-3-1-1,-1 0 1,3-85-1,-12 9 447,-30-257-1,-65-124-271,69 403-202,-6 2 0,-77-189 0,81 242-42,-1 0 0,-3 2 0,-2 1 0,-3 2 0,-1 1-1,-82-82 1,52 73-88,-2 2 0,-3 4 0,-1 2 0,-3 4 0,-86-39 0,-414-143-1283,-173-17-2890,514 179-485,-298-42 1,397 89 2779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01:31:26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747 2438 944,'-12'-1'1260,"0"1"-1,0 0 1,0 0 0,-23 5 0,17-1-383,0 1-1,-30 13 1,24-7-587,0 1-1,1 1 0,0 2 0,-29 23 0,23-12-188,-45 56 0,45-49 35,-33 34 282,21-23-79,1 2-1,-48 72 1,78-102-220,1 0 1,0 1-1,1 0 1,1 0-1,1 1 1,1 0-1,0 0 1,1 0-1,1 0 1,0 1-1,2 0 1,0 23-1,3-14-91,0-1 0,2 0 0,2 0 0,0 0 0,16 41 0,-15-51-20,1 1 0,1-1 0,1 0 0,1-1 0,0 0 0,1 0 0,0-1 1,26 23-1,-20-24-8,1 0 1,0-1 0,1-1 0,1-1 0,-1-1-1,2 0 1,-1-2 0,1-1 0,1 0 0,-1-2-1,1 0 1,0-2 0,0 0 0,0-2 0,41-2-1,218-26-183,-227 17 32,0-2 0,-1-2 0,56-23 0,-56 19 10,0 2 0,94-14 0,-99 23 180,-1-3 1,0-2-1,-1-1 0,55-25 0,-10-8-128,104-45 95,24-10-237,-135 59 97,-11 11 150,141-38 0,-42 16-330,287-130-1757,-435 172 1902,0-1 0,0-2-1,-2 0 1,0-1-1,0-1 1,-2-2-1,0 0 1,21-24 0,-40 40 194,0-1 0,0 0 0,0 1 0,-1-1 0,1 0 0,-1 0 0,0 0 0,0 0 1,0 0-1,0 0 0,0-1 0,-1 1 0,1 0 0,-1 0 0,0 0 0,0-6 0,-1 3 56,0 0 0,-1 0 0,1-1 0,-1 1-1,0 0 1,-1 0 0,-6-10 0,-1 0 288,-1 1 0,0 0 1,-1 1-1,-25-23 1,15 19 126,-1 0 0,-1 2 1,-1 1-1,0 1 0,-39-16 0,-139-41 1103,132 50-1540,-1 4 1,-1 3 0,0 3 0,-75-1 0,37 11-238,0 4-1,-112 19 1,-347 81-3811,8 41-5901,459-115 7855</inkml:trace>
  <inkml:trace contextRef="#ctx0" brushRef="#br0" timeOffset="2398.11">4463 2899 276,'-122'31'4806,"-63"5"-2167,-90 23-1009,28-5-551,-31 9-649,258-58-429,-559 173 1196,565-173-1178,0 0-1,0 1 1,1 1 0,0 0 0,1 1 0,-1 1 0,1 0-1,1 0 1,-18 20 0,24-24-14,1 1 0,-1 0 0,1 0 0,1 0 0,-1 1 0,1 0 0,0-1 0,1 1 0,0 0 0,0 0 0,0 0 0,1 1-1,0-1 1,0 0 0,1 0 0,0 1 0,0-1 0,1 0 0,0 1 0,0-1 0,4 13 0,0-7 11,0 0 0,1-1-1,0 0 1,1 0 0,0 0 0,1-1-1,0 0 1,1 0 0,0-1 0,14 11-1,15 12 2,61 39-1,-60-46-20,-2-1 15,1-1 1,0-2-1,2-2 0,1-2 1,0-1-1,1-3 0,1-1 1,0-2-1,62 8 0,-4-9-226,138-3 0,103-24-270,-313 15 504,498-57 162,-4-31-173,-372 62-51,1175-260-230,-1113 230 281,240-101 0,185-129-519,-586 264 277,-2-3-1,-1-2 0,-2-2 1,81-68-1,-115 85 213,0-1-1,-2 0 1,1 0 0,-2-1 0,0 0-1,-1-1 1,-1 0 0,0-1 0,6-24-1,3-19 172,12-91 0,-26 132-110,0 6 22,-2-1 1,0 1-1,0 0 1,-1 0-1,-1 0 1,-1 0-1,0 0 1,0 0-1,-1 0 1,-1 1-1,-1-1 1,-10-23-1,9 26 29,-1 0 0,0 0 0,-1 1 0,0 0-1,-1 0 1,0 1 0,0 0 0,-1 1-1,0 0 1,-1 0 0,1 1 0,-2 0 0,1 1-1,-15-5 1,-13-4 32,-1 2 1,-1 2-1,0 2 0,0 2 1,-69-4-1,-211 13-106,307-1-17,-234 16-775,-282 57 0,-236 103-7534,641-143 6496</inkml:trace>
  <inkml:trace contextRef="#ctx0" brushRef="#br0" timeOffset="3418.11">10021 0 504,'-176'51'6394,"-89"22"-2405,53-16-2606,-352 71 675,23-6-351,253-36-698,208-57-621,-116 59-1,172-75-376,0 1 0,1 1 1,1 1-1,0 1 0,2 0 0,0 2 1,0 1-1,2 0 0,1 1 0,0 1 0,-24 42 1,28-40-9,1-1 0,2 2 0,0 0 1,1 0-1,2 0 0,-7 36 0,13-51-5,0 0 0,0 0-1,1 0 1,0 0-1,1-1 1,0 1-1,1 0 1,0 0 0,0-1-1,1 1 1,0-1-1,1 0 1,0 0 0,1 0-1,-1-1 1,1 1-1,1-1 1,0 0-1,0-1 1,11 11 0,0-3-24,2-1 1,-1 0 0,2-1 0,0-2-1,1 0 1,-1-1 0,2 0 0,26 6-1,28 5-147,79 12 0,80 2-267,354 6-1,-445-39-30,1-5 0,269-44 1,-329 31 71,-2-4 1,0-4-1,-2-4 1,0-3 0,-2-3-1,89-55 1,-128 64 164,-1-3 0,0-1 0,-3-1 0,0-3-1,-2 0 1,-2-3 0,43-59 0,-58 70 164,0-1 0,-2 0 0,-1-1 1,-1-1-1,-1 0 0,-2-1 0,-1 0 0,-1 0 0,-1-1 0,-2 0 0,-1-1 0,0-57 0,-5 72 132,-1 1 0,0 0 0,-1 0 1,0 0-1,-1 0 0,-1 0 0,-1 1 0,0 0 0,-1 0 0,0 1 0,-1-1 0,0 1 0,-1 1 0,-1 0 0,0 0 1,0 1-1,-13-10 0,0 3-61,0 1 0,-1 1 0,-1 1 0,-1 1-1,0 1 1,0 2 0,-1 0 0,-33-7 0,-9 1-997,1 3 1,-86-6-1,-143 8-3921,179 11 3063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0" zoomScale="130" zoomScaleNormal="130" workbookViewId="0">
      <selection activeCell="B2" sqref="B2:B2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266</v>
      </c>
    </row>
    <row r="3" spans="1:2" x14ac:dyDescent="0.3">
      <c r="A3" s="1">
        <v>44228</v>
      </c>
      <c r="B3">
        <v>145.9</v>
      </c>
    </row>
    <row r="4" spans="1:2" x14ac:dyDescent="0.3">
      <c r="A4" s="1">
        <v>44256</v>
      </c>
      <c r="B4">
        <v>183.1</v>
      </c>
    </row>
    <row r="5" spans="1:2" x14ac:dyDescent="0.3">
      <c r="A5" s="1">
        <v>44287</v>
      </c>
      <c r="B5">
        <v>119.3</v>
      </c>
    </row>
    <row r="6" spans="1:2" x14ac:dyDescent="0.3">
      <c r="A6" s="1">
        <v>44317</v>
      </c>
      <c r="B6">
        <v>180.3</v>
      </c>
    </row>
    <row r="7" spans="1:2" x14ac:dyDescent="0.3">
      <c r="A7" s="1">
        <v>44348</v>
      </c>
      <c r="B7">
        <v>168.5</v>
      </c>
    </row>
    <row r="8" spans="1:2" x14ac:dyDescent="0.3">
      <c r="A8" s="1">
        <v>44378</v>
      </c>
      <c r="B8">
        <v>231.8</v>
      </c>
    </row>
    <row r="9" spans="1:2" x14ac:dyDescent="0.3">
      <c r="A9" s="1">
        <v>44409</v>
      </c>
      <c r="B9">
        <v>224.5</v>
      </c>
    </row>
    <row r="10" spans="1:2" x14ac:dyDescent="0.3">
      <c r="A10" s="1">
        <v>44440</v>
      </c>
      <c r="B10">
        <v>192.8</v>
      </c>
    </row>
    <row r="11" spans="1:2" x14ac:dyDescent="0.3">
      <c r="A11" s="1">
        <v>44470</v>
      </c>
      <c r="B11">
        <v>122.9</v>
      </c>
    </row>
    <row r="12" spans="1:2" x14ac:dyDescent="0.3">
      <c r="A12" s="1">
        <v>44501</v>
      </c>
      <c r="B12">
        <v>336.5</v>
      </c>
    </row>
    <row r="13" spans="1:2" x14ac:dyDescent="0.3">
      <c r="A13" s="1">
        <v>44531</v>
      </c>
      <c r="B13">
        <v>185.9</v>
      </c>
    </row>
    <row r="14" spans="1:2" x14ac:dyDescent="0.3">
      <c r="A14" s="1">
        <v>44198</v>
      </c>
      <c r="B14">
        <v>194.3</v>
      </c>
    </row>
    <row r="15" spans="1:2" x14ac:dyDescent="0.3">
      <c r="A15" s="1">
        <v>44229</v>
      </c>
      <c r="B15">
        <v>149.5</v>
      </c>
    </row>
    <row r="16" spans="1:2" x14ac:dyDescent="0.3">
      <c r="A16" s="1">
        <v>44257</v>
      </c>
      <c r="B16">
        <v>210.1</v>
      </c>
    </row>
    <row r="17" spans="1:2" x14ac:dyDescent="0.3">
      <c r="A17" s="1">
        <v>44288</v>
      </c>
      <c r="B17">
        <v>273.3</v>
      </c>
    </row>
    <row r="18" spans="1:2" x14ac:dyDescent="0.3">
      <c r="A18" s="1">
        <v>44318</v>
      </c>
      <c r="B18">
        <v>191.4</v>
      </c>
    </row>
    <row r="19" spans="1:2" x14ac:dyDescent="0.3">
      <c r="A19" s="1">
        <v>44349</v>
      </c>
      <c r="B19">
        <v>287</v>
      </c>
    </row>
    <row r="20" spans="1:2" x14ac:dyDescent="0.3">
      <c r="A20" s="1">
        <v>44379</v>
      </c>
      <c r="B20">
        <v>226</v>
      </c>
    </row>
    <row r="21" spans="1:2" x14ac:dyDescent="0.3">
      <c r="A21" s="1">
        <v>44410</v>
      </c>
      <c r="B21">
        <v>303.60000000000002</v>
      </c>
    </row>
    <row r="22" spans="1:2" x14ac:dyDescent="0.3">
      <c r="A22" s="1">
        <v>44441</v>
      </c>
      <c r="B22">
        <v>289.89999999999998</v>
      </c>
    </row>
    <row r="23" spans="1:2" x14ac:dyDescent="0.3">
      <c r="A23" s="1">
        <v>44471</v>
      </c>
      <c r="B23">
        <v>421.6</v>
      </c>
    </row>
    <row r="24" spans="1:2" x14ac:dyDescent="0.3">
      <c r="A24" s="1">
        <v>44502</v>
      </c>
      <c r="B24">
        <v>264.5</v>
      </c>
    </row>
    <row r="25" spans="1:2" x14ac:dyDescent="0.3">
      <c r="A25" s="1">
        <v>44532</v>
      </c>
      <c r="B25">
        <v>342.3</v>
      </c>
    </row>
    <row r="26" spans="1:2" x14ac:dyDescent="0.3">
      <c r="A26" s="1">
        <v>44199</v>
      </c>
      <c r="B26">
        <v>339.7</v>
      </c>
    </row>
    <row r="27" spans="1:2" x14ac:dyDescent="0.3">
      <c r="A27" s="1">
        <v>44230</v>
      </c>
      <c r="B27">
        <v>440.4</v>
      </c>
    </row>
    <row r="28" spans="1:2" x14ac:dyDescent="0.3">
      <c r="A28" s="1">
        <v>44258</v>
      </c>
      <c r="B28">
        <v>315.89999999999998</v>
      </c>
    </row>
    <row r="29" spans="1:2" x14ac:dyDescent="0.3">
      <c r="A29" s="1">
        <v>44289</v>
      </c>
      <c r="B29">
        <v>439.3</v>
      </c>
    </row>
    <row r="30" spans="1:2" x14ac:dyDescent="0.3">
      <c r="A30" s="1">
        <v>44319</v>
      </c>
      <c r="B30">
        <v>401.3</v>
      </c>
    </row>
    <row r="31" spans="1:2" x14ac:dyDescent="0.3">
      <c r="A31" s="1">
        <v>44350</v>
      </c>
      <c r="B31">
        <v>437.4</v>
      </c>
    </row>
    <row r="32" spans="1:2" x14ac:dyDescent="0.3">
      <c r="A32" s="1">
        <v>44380</v>
      </c>
      <c r="B32">
        <v>575.5</v>
      </c>
    </row>
    <row r="33" spans="1:2" x14ac:dyDescent="0.3">
      <c r="A33" s="1">
        <v>44411</v>
      </c>
      <c r="B33">
        <v>407.6</v>
      </c>
    </row>
    <row r="34" spans="1:2" x14ac:dyDescent="0.3">
      <c r="A34" s="1">
        <v>44442</v>
      </c>
      <c r="B34">
        <v>682</v>
      </c>
    </row>
    <row r="35" spans="1:2" x14ac:dyDescent="0.3">
      <c r="A35" s="1">
        <v>44472</v>
      </c>
      <c r="B35">
        <v>475.3</v>
      </c>
    </row>
    <row r="36" spans="1:2" x14ac:dyDescent="0.3">
      <c r="A36" s="1">
        <v>44503</v>
      </c>
      <c r="B36">
        <v>581.29999999999995</v>
      </c>
    </row>
    <row r="37" spans="1:2" x14ac:dyDescent="0.3">
      <c r="A37" s="1">
        <v>44533</v>
      </c>
      <c r="B37">
        <v>646.9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50DC-B9DE-4B99-B49C-220E4928EEE8}">
  <dimension ref="A1:I60"/>
  <sheetViews>
    <sheetView workbookViewId="0">
      <selection activeCell="D2" sqref="D2"/>
    </sheetView>
  </sheetViews>
  <sheetFormatPr baseColWidth="10" defaultRowHeight="14.4" x14ac:dyDescent="0.3"/>
  <cols>
    <col min="1" max="1" width="34.5546875" customWidth="1"/>
    <col min="2" max="2" width="21.109375" customWidth="1"/>
  </cols>
  <sheetData>
    <row r="1" spans="1:9" x14ac:dyDescent="0.3">
      <c r="A1" t="s">
        <v>4</v>
      </c>
    </row>
    <row r="2" spans="1:9" ht="15" thickBot="1" x14ac:dyDescent="0.35">
      <c r="D2" t="s">
        <v>47</v>
      </c>
    </row>
    <row r="3" spans="1:9" x14ac:dyDescent="0.3">
      <c r="A3" s="6" t="s">
        <v>5</v>
      </c>
      <c r="B3" s="6"/>
    </row>
    <row r="4" spans="1:9" x14ac:dyDescent="0.3">
      <c r="A4" s="3" t="s">
        <v>6</v>
      </c>
      <c r="B4" s="3">
        <v>0.85446057278894105</v>
      </c>
      <c r="C4" t="s">
        <v>44</v>
      </c>
    </row>
    <row r="5" spans="1:9" x14ac:dyDescent="0.3">
      <c r="A5" s="3" t="s">
        <v>7</v>
      </c>
      <c r="B5" s="3">
        <v>0.73010287045080524</v>
      </c>
    </row>
    <row r="6" spans="1:9" x14ac:dyDescent="0.3">
      <c r="A6" s="3" t="s">
        <v>8</v>
      </c>
      <c r="B6" s="3">
        <v>0.72216471958171125</v>
      </c>
    </row>
    <row r="7" spans="1:9" x14ac:dyDescent="0.3">
      <c r="A7" s="3" t="s">
        <v>9</v>
      </c>
      <c r="B7" s="3">
        <v>78.504902181908108</v>
      </c>
    </row>
    <row r="8" spans="1:9" ht="15" thickBot="1" x14ac:dyDescent="0.35">
      <c r="A8" s="4" t="s">
        <v>10</v>
      </c>
      <c r="B8" s="4">
        <v>36</v>
      </c>
    </row>
    <row r="10" spans="1:9" ht="15" thickBot="1" x14ac:dyDescent="0.35">
      <c r="A10" t="s">
        <v>11</v>
      </c>
    </row>
    <row r="11" spans="1:9" x14ac:dyDescent="0.3">
      <c r="A11" s="5"/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</row>
    <row r="12" spans="1:9" x14ac:dyDescent="0.3">
      <c r="A12" s="3" t="s">
        <v>12</v>
      </c>
      <c r="B12" s="3">
        <v>1</v>
      </c>
      <c r="C12" s="3">
        <v>566837.09133590711</v>
      </c>
      <c r="D12" s="3">
        <v>566837.09133590711</v>
      </c>
      <c r="E12" s="3">
        <v>91.973922200616599</v>
      </c>
      <c r="F12" s="3">
        <v>3.3676683020054753E-11</v>
      </c>
    </row>
    <row r="13" spans="1:9" x14ac:dyDescent="0.3">
      <c r="A13" s="3" t="s">
        <v>13</v>
      </c>
      <c r="B13" s="3">
        <v>34</v>
      </c>
      <c r="C13" s="3">
        <v>209542.66866409266</v>
      </c>
      <c r="D13" s="3">
        <v>6163.0196665909607</v>
      </c>
      <c r="E13" s="3"/>
      <c r="F13" s="3"/>
    </row>
    <row r="14" spans="1:9" ht="15" thickBot="1" x14ac:dyDescent="0.35">
      <c r="A14" s="4" t="s">
        <v>14</v>
      </c>
      <c r="B14" s="4">
        <v>35</v>
      </c>
      <c r="C14" s="4">
        <v>776379.75999999978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21</v>
      </c>
      <c r="C16" s="5" t="s">
        <v>9</v>
      </c>
      <c r="D16" s="5" t="s">
        <v>22</v>
      </c>
      <c r="E16" s="5" t="s">
        <v>23</v>
      </c>
      <c r="F16" s="5" t="s">
        <v>24</v>
      </c>
      <c r="G16" s="5" t="s">
        <v>25</v>
      </c>
      <c r="H16" s="5" t="s">
        <v>26</v>
      </c>
      <c r="I16" s="5" t="s">
        <v>27</v>
      </c>
    </row>
    <row r="17" spans="1:9" x14ac:dyDescent="0.3">
      <c r="A17" s="3" t="s">
        <v>15</v>
      </c>
      <c r="B17" s="3">
        <v>89.137142857142891</v>
      </c>
      <c r="C17" s="3">
        <v>26.723167395587737</v>
      </c>
      <c r="D17" s="3">
        <v>3.3355755153433018</v>
      </c>
      <c r="E17" s="3">
        <v>2.0679509095976991E-3</v>
      </c>
      <c r="F17" s="3">
        <v>34.829132645881423</v>
      </c>
      <c r="G17" s="3">
        <v>143.44515306840435</v>
      </c>
      <c r="H17" s="3">
        <v>34.829132645881423</v>
      </c>
      <c r="I17" s="3">
        <v>143.44515306840435</v>
      </c>
    </row>
    <row r="18" spans="1:9" ht="15" thickBot="1" x14ac:dyDescent="0.35">
      <c r="A18" s="4" t="s">
        <v>28</v>
      </c>
      <c r="B18" s="4">
        <v>12.079073359073355</v>
      </c>
      <c r="C18" s="4">
        <v>1.2595089712040015</v>
      </c>
      <c r="D18" s="4">
        <v>9.5903035510152943</v>
      </c>
      <c r="E18" s="4">
        <v>3.3676683020054876E-11</v>
      </c>
      <c r="F18" s="4">
        <v>9.5194431679076139</v>
      </c>
      <c r="G18" s="4">
        <v>14.638703550239097</v>
      </c>
      <c r="H18" s="4">
        <v>9.5194431679076139</v>
      </c>
      <c r="I18" s="4">
        <v>14.638703550239097</v>
      </c>
    </row>
    <row r="22" spans="1:9" x14ac:dyDescent="0.3">
      <c r="A22" t="s">
        <v>29</v>
      </c>
      <c r="F22" t="s">
        <v>33</v>
      </c>
    </row>
    <row r="23" spans="1:9" ht="15" thickBot="1" x14ac:dyDescent="0.35"/>
    <row r="24" spans="1:9" x14ac:dyDescent="0.3">
      <c r="A24" s="5" t="s">
        <v>30</v>
      </c>
      <c r="B24" s="5" t="s">
        <v>31</v>
      </c>
      <c r="C24" s="5" t="s">
        <v>13</v>
      </c>
      <c r="D24" s="5" t="s">
        <v>32</v>
      </c>
      <c r="F24" s="5" t="s">
        <v>34</v>
      </c>
      <c r="G24" s="5" t="s">
        <v>35</v>
      </c>
    </row>
    <row r="25" spans="1:9" x14ac:dyDescent="0.3">
      <c r="A25" s="3">
        <v>1</v>
      </c>
      <c r="B25" s="3">
        <v>101.21621621621625</v>
      </c>
      <c r="C25" s="3">
        <v>164.78378378378375</v>
      </c>
      <c r="D25" s="3">
        <v>2.1296697285596164</v>
      </c>
      <c r="F25" s="3">
        <v>1.3888888888888888</v>
      </c>
      <c r="G25" s="3">
        <v>119.3</v>
      </c>
    </row>
    <row r="26" spans="1:9" x14ac:dyDescent="0.3">
      <c r="A26" s="3">
        <v>2</v>
      </c>
      <c r="B26" s="3">
        <v>113.2952895752896</v>
      </c>
      <c r="C26" s="3">
        <v>32.604710424710404</v>
      </c>
      <c r="D26" s="3">
        <v>0.42138409014243777</v>
      </c>
      <c r="F26" s="3">
        <v>4.1666666666666661</v>
      </c>
      <c r="G26" s="3">
        <v>122.9</v>
      </c>
    </row>
    <row r="27" spans="1:9" x14ac:dyDescent="0.3">
      <c r="A27" s="3">
        <v>3</v>
      </c>
      <c r="B27" s="3">
        <v>125.37436293436295</v>
      </c>
      <c r="C27" s="3">
        <v>57.725637065637045</v>
      </c>
      <c r="D27" s="3">
        <v>0.74604757214346895</v>
      </c>
      <c r="F27" s="3">
        <v>6.9444444444444446</v>
      </c>
      <c r="G27" s="3">
        <v>145.9</v>
      </c>
    </row>
    <row r="28" spans="1:9" x14ac:dyDescent="0.3">
      <c r="A28" s="3">
        <v>4</v>
      </c>
      <c r="B28" s="3">
        <v>137.45343629343631</v>
      </c>
      <c r="C28" s="3">
        <v>-18.153436293436314</v>
      </c>
      <c r="D28" s="3">
        <v>-0.23461546309796166</v>
      </c>
      <c r="F28" s="3">
        <v>9.7222222222222214</v>
      </c>
      <c r="G28" s="3">
        <v>149.5</v>
      </c>
    </row>
    <row r="29" spans="1:9" x14ac:dyDescent="0.3">
      <c r="A29" s="3">
        <v>5</v>
      </c>
      <c r="B29" s="3">
        <v>149.53250965250967</v>
      </c>
      <c r="C29" s="3">
        <v>30.767490347490337</v>
      </c>
      <c r="D29" s="3">
        <v>0.39763981207505561</v>
      </c>
      <c r="F29" s="3">
        <v>12.5</v>
      </c>
      <c r="G29" s="3">
        <v>168.5</v>
      </c>
    </row>
    <row r="30" spans="1:9" x14ac:dyDescent="0.3">
      <c r="A30" s="3">
        <v>6</v>
      </c>
      <c r="B30" s="3">
        <v>161.61158301158304</v>
      </c>
      <c r="C30" s="3">
        <v>6.8884169884169637</v>
      </c>
      <c r="D30" s="3">
        <v>8.9026072839644768E-2</v>
      </c>
      <c r="F30" s="3">
        <v>15.277777777777779</v>
      </c>
      <c r="G30" s="3">
        <v>180.3</v>
      </c>
    </row>
    <row r="31" spans="1:9" x14ac:dyDescent="0.3">
      <c r="A31" s="3">
        <v>7</v>
      </c>
      <c r="B31" s="3">
        <v>173.69065637065637</v>
      </c>
      <c r="C31" s="3">
        <v>58.109343629343641</v>
      </c>
      <c r="D31" s="3">
        <v>0.75100660533600561</v>
      </c>
      <c r="F31" s="3">
        <v>18.055555555555554</v>
      </c>
      <c r="G31" s="3">
        <v>183.1</v>
      </c>
    </row>
    <row r="32" spans="1:9" x14ac:dyDescent="0.3">
      <c r="A32" s="3">
        <v>8</v>
      </c>
      <c r="B32" s="3">
        <v>185.76972972972973</v>
      </c>
      <c r="C32" s="3">
        <v>38.730270270270267</v>
      </c>
      <c r="D32" s="3">
        <v>0.50055097825496186</v>
      </c>
      <c r="F32" s="3">
        <v>20.833333333333332</v>
      </c>
      <c r="G32" s="3">
        <v>185.9</v>
      </c>
    </row>
    <row r="33" spans="1:7" x14ac:dyDescent="0.3">
      <c r="A33" s="3">
        <v>9</v>
      </c>
      <c r="B33" s="3">
        <v>197.84880308880309</v>
      </c>
      <c r="C33" s="3">
        <v>-5.0488030888030835</v>
      </c>
      <c r="D33" s="3">
        <v>-6.525085695198328E-2</v>
      </c>
      <c r="F33" s="3">
        <v>23.611111111111111</v>
      </c>
      <c r="G33" s="3">
        <v>191.4</v>
      </c>
    </row>
    <row r="34" spans="1:7" x14ac:dyDescent="0.3">
      <c r="A34" s="3">
        <v>10</v>
      </c>
      <c r="B34" s="3">
        <v>209.92787644787643</v>
      </c>
      <c r="C34" s="3">
        <v>-87.027876447876423</v>
      </c>
      <c r="D34" s="3">
        <v>-1.124750444224889</v>
      </c>
      <c r="F34" s="3">
        <v>26.388888888888889</v>
      </c>
      <c r="G34" s="3">
        <v>192.8</v>
      </c>
    </row>
    <row r="35" spans="1:7" x14ac:dyDescent="0.3">
      <c r="A35" s="3">
        <v>11</v>
      </c>
      <c r="B35" s="3">
        <v>222.00694980694979</v>
      </c>
      <c r="C35" s="3">
        <v>114.49305019305021</v>
      </c>
      <c r="D35" s="3">
        <v>1.4797110342273325</v>
      </c>
      <c r="F35" s="3">
        <v>29.166666666666668</v>
      </c>
      <c r="G35" s="3">
        <v>194.3</v>
      </c>
    </row>
    <row r="36" spans="1:7" x14ac:dyDescent="0.3">
      <c r="A36" s="3">
        <v>12</v>
      </c>
      <c r="B36" s="3">
        <v>234.08602316602315</v>
      </c>
      <c r="C36" s="3">
        <v>-48.186023166023148</v>
      </c>
      <c r="D36" s="3">
        <v>-0.62275736434722351</v>
      </c>
      <c r="F36" s="3">
        <v>31.944444444444443</v>
      </c>
      <c r="G36" s="3">
        <v>210.1</v>
      </c>
    </row>
    <row r="37" spans="1:7" x14ac:dyDescent="0.3">
      <c r="A37" s="3">
        <v>13</v>
      </c>
      <c r="B37" s="3">
        <v>246.16509652509652</v>
      </c>
      <c r="C37" s="3">
        <v>-51.865096525096504</v>
      </c>
      <c r="D37" s="3">
        <v>-0.67030580013414176</v>
      </c>
      <c r="F37" s="3">
        <v>34.722222222222214</v>
      </c>
      <c r="G37" s="3">
        <v>224.5</v>
      </c>
    </row>
    <row r="38" spans="1:7" x14ac:dyDescent="0.3">
      <c r="A38" s="3">
        <v>14</v>
      </c>
      <c r="B38" s="3">
        <v>258.24416988416988</v>
      </c>
      <c r="C38" s="3">
        <v>-108.74416988416988</v>
      </c>
      <c r="D38" s="3">
        <v>-1.4054123618349115</v>
      </c>
      <c r="F38" s="3">
        <v>37.499999999999993</v>
      </c>
      <c r="G38" s="3">
        <v>226</v>
      </c>
    </row>
    <row r="39" spans="1:7" x14ac:dyDescent="0.3">
      <c r="A39" s="3">
        <v>15</v>
      </c>
      <c r="B39" s="3">
        <v>270.32324324324321</v>
      </c>
      <c r="C39" s="3">
        <v>-60.223243243243218</v>
      </c>
      <c r="D39" s="3">
        <v>-0.77832669663117116</v>
      </c>
      <c r="F39" s="3">
        <v>40.277777777777771</v>
      </c>
      <c r="G39" s="3">
        <v>231.8</v>
      </c>
    </row>
    <row r="40" spans="1:7" x14ac:dyDescent="0.3">
      <c r="A40" s="3">
        <v>16</v>
      </c>
      <c r="B40" s="3">
        <v>282.40231660231655</v>
      </c>
      <c r="C40" s="3">
        <v>-9.1023166023165345</v>
      </c>
      <c r="D40" s="3">
        <v>-0.1176385666271295</v>
      </c>
      <c r="F40" s="3">
        <v>43.05555555555555</v>
      </c>
      <c r="G40" s="3">
        <v>264.5</v>
      </c>
    </row>
    <row r="41" spans="1:7" x14ac:dyDescent="0.3">
      <c r="A41" s="3">
        <v>17</v>
      </c>
      <c r="B41" s="3">
        <v>294.48138996138994</v>
      </c>
      <c r="C41" s="3">
        <v>-103.08138996138993</v>
      </c>
      <c r="D41" s="3">
        <v>-1.3322264529783483</v>
      </c>
      <c r="F41" s="3">
        <v>45.833333333333329</v>
      </c>
      <c r="G41" s="3">
        <v>266</v>
      </c>
    </row>
    <row r="42" spans="1:7" x14ac:dyDescent="0.3">
      <c r="A42" s="3">
        <v>18</v>
      </c>
      <c r="B42" s="3">
        <v>306.56046332046333</v>
      </c>
      <c r="C42" s="3">
        <v>-19.560463320463327</v>
      </c>
      <c r="D42" s="3">
        <v>-0.25279991546286446</v>
      </c>
      <c r="F42" s="3">
        <v>48.611111111111107</v>
      </c>
      <c r="G42" s="3">
        <v>273.3</v>
      </c>
    </row>
    <row r="43" spans="1:7" x14ac:dyDescent="0.3">
      <c r="A43" s="3">
        <v>19</v>
      </c>
      <c r="B43" s="3">
        <v>318.6395366795366</v>
      </c>
      <c r="C43" s="3">
        <v>-92.639536679536604</v>
      </c>
      <c r="D43" s="3">
        <v>-1.1972756809193545</v>
      </c>
      <c r="F43" s="3">
        <v>51.388888888888886</v>
      </c>
      <c r="G43" s="3">
        <v>287</v>
      </c>
    </row>
    <row r="44" spans="1:7" x14ac:dyDescent="0.3">
      <c r="A44" s="3">
        <v>20</v>
      </c>
      <c r="B44" s="3">
        <v>330.71861003861</v>
      </c>
      <c r="C44" s="3">
        <v>-27.118610038609972</v>
      </c>
      <c r="D44" s="3">
        <v>-0.35048159202133877</v>
      </c>
      <c r="F44" s="3">
        <v>54.166666666666664</v>
      </c>
      <c r="G44" s="3">
        <v>289.89999999999998</v>
      </c>
    </row>
    <row r="45" spans="1:7" x14ac:dyDescent="0.3">
      <c r="A45" s="3">
        <v>21</v>
      </c>
      <c r="B45" s="3">
        <v>342.79768339768339</v>
      </c>
      <c r="C45" s="3">
        <v>-52.897683397683409</v>
      </c>
      <c r="D45" s="3">
        <v>-0.68365097861081658</v>
      </c>
      <c r="F45" s="3">
        <v>56.944444444444443</v>
      </c>
      <c r="G45" s="3">
        <v>303.60000000000002</v>
      </c>
    </row>
    <row r="46" spans="1:7" x14ac:dyDescent="0.3">
      <c r="A46" s="3">
        <v>22</v>
      </c>
      <c r="B46" s="3">
        <v>354.87675675675666</v>
      </c>
      <c r="C46" s="3">
        <v>66.72324324324336</v>
      </c>
      <c r="D46" s="3">
        <v>0.86233285863192544</v>
      </c>
      <c r="F46" s="3">
        <v>59.722222222222214</v>
      </c>
      <c r="G46" s="3">
        <v>315.89999999999998</v>
      </c>
    </row>
    <row r="47" spans="1:7" x14ac:dyDescent="0.3">
      <c r="A47" s="3">
        <v>23</v>
      </c>
      <c r="B47" s="3">
        <v>366.95583011583005</v>
      </c>
      <c r="C47" s="3">
        <v>-102.45583011583005</v>
      </c>
      <c r="D47" s="3">
        <v>-1.3241417019433839</v>
      </c>
      <c r="F47" s="3">
        <v>62.499999999999993</v>
      </c>
      <c r="G47" s="3">
        <v>336.5</v>
      </c>
    </row>
    <row r="48" spans="1:7" x14ac:dyDescent="0.3">
      <c r="A48" s="3">
        <v>24</v>
      </c>
      <c r="B48" s="3">
        <v>379.03490347490344</v>
      </c>
      <c r="C48" s="3">
        <v>-36.734903474903433</v>
      </c>
      <c r="D48" s="3">
        <v>-0.47476280806072974</v>
      </c>
      <c r="F48" s="3">
        <v>65.277777777777771</v>
      </c>
      <c r="G48" s="3">
        <v>339.7</v>
      </c>
    </row>
    <row r="49" spans="1:7" x14ac:dyDescent="0.3">
      <c r="A49" s="3">
        <v>25</v>
      </c>
      <c r="B49" s="3">
        <v>391.11397683397672</v>
      </c>
      <c r="C49" s="3">
        <v>-51.413976833976733</v>
      </c>
      <c r="D49" s="3">
        <v>-0.66447551800276683</v>
      </c>
      <c r="F49" s="3">
        <v>68.055555555555543</v>
      </c>
      <c r="G49" s="3">
        <v>342.3</v>
      </c>
    </row>
    <row r="50" spans="1:7" x14ac:dyDescent="0.3">
      <c r="A50" s="3">
        <v>26</v>
      </c>
      <c r="B50" s="3">
        <v>403.19305019305011</v>
      </c>
      <c r="C50" s="3">
        <v>37.206949806949865</v>
      </c>
      <c r="D50" s="3">
        <v>0.4808635466209995</v>
      </c>
      <c r="F50" s="3">
        <v>70.833333333333329</v>
      </c>
      <c r="G50" s="3">
        <v>401.3</v>
      </c>
    </row>
    <row r="51" spans="1:7" x14ac:dyDescent="0.3">
      <c r="A51" s="3">
        <v>27</v>
      </c>
      <c r="B51" s="3">
        <v>415.2721235521235</v>
      </c>
      <c r="C51" s="3">
        <v>-99.372123552123526</v>
      </c>
      <c r="D51" s="3">
        <v>-1.2842878014582277</v>
      </c>
      <c r="F51" s="3">
        <v>73.6111111111111</v>
      </c>
      <c r="G51" s="3">
        <v>407.6</v>
      </c>
    </row>
    <row r="52" spans="1:7" x14ac:dyDescent="0.3">
      <c r="A52" s="3">
        <v>28</v>
      </c>
      <c r="B52" s="3">
        <v>427.35119691119678</v>
      </c>
      <c r="C52" s="3">
        <v>11.948803088803231</v>
      </c>
      <c r="D52" s="3">
        <v>0.15442662892201475</v>
      </c>
      <c r="F52" s="3">
        <v>76.388888888888886</v>
      </c>
      <c r="G52" s="3">
        <v>421.6</v>
      </c>
    </row>
    <row r="53" spans="1:7" x14ac:dyDescent="0.3">
      <c r="A53" s="3">
        <v>29</v>
      </c>
      <c r="B53" s="3">
        <v>439.43027027027017</v>
      </c>
      <c r="C53" s="3">
        <v>-38.130270270270159</v>
      </c>
      <c r="D53" s="3">
        <v>-0.49279656330104482</v>
      </c>
      <c r="F53" s="3">
        <v>79.166666666666657</v>
      </c>
      <c r="G53" s="3">
        <v>437.4</v>
      </c>
    </row>
    <row r="54" spans="1:7" x14ac:dyDescent="0.3">
      <c r="A54" s="3">
        <v>30</v>
      </c>
      <c r="B54" s="3">
        <v>451.50934362934356</v>
      </c>
      <c r="C54" s="3">
        <v>-14.109343629343584</v>
      </c>
      <c r="D54" s="3">
        <v>-0.18234950871552649</v>
      </c>
      <c r="F54" s="3">
        <v>81.944444444444443</v>
      </c>
      <c r="G54" s="3">
        <v>439.3</v>
      </c>
    </row>
    <row r="55" spans="1:7" x14ac:dyDescent="0.3">
      <c r="A55" s="3">
        <v>31</v>
      </c>
      <c r="B55" s="3">
        <v>463.58841698841695</v>
      </c>
      <c r="C55" s="3">
        <v>111.91158301158305</v>
      </c>
      <c r="D55" s="3">
        <v>1.446348088035647</v>
      </c>
      <c r="F55" s="3">
        <v>84.722222222222214</v>
      </c>
      <c r="G55" s="3">
        <v>440.4</v>
      </c>
    </row>
    <row r="56" spans="1:7" x14ac:dyDescent="0.3">
      <c r="A56" s="3">
        <v>32</v>
      </c>
      <c r="B56" s="3">
        <v>475.66749034749023</v>
      </c>
      <c r="C56" s="3">
        <v>-68.067490347490207</v>
      </c>
      <c r="D56" s="3">
        <v>-0.87970594171014127</v>
      </c>
      <c r="F56" s="3">
        <v>87.5</v>
      </c>
      <c r="G56" s="3">
        <v>475.3</v>
      </c>
    </row>
    <row r="57" spans="1:7" x14ac:dyDescent="0.3">
      <c r="A57" s="3">
        <v>33</v>
      </c>
      <c r="B57" s="3">
        <v>487.74656370656362</v>
      </c>
      <c r="C57" s="3">
        <v>194.25343629343638</v>
      </c>
      <c r="D57" s="3">
        <v>2.5105362520721952</v>
      </c>
      <c r="F57" s="3">
        <v>90.277777777777771</v>
      </c>
      <c r="G57" s="3">
        <v>575.5</v>
      </c>
    </row>
    <row r="58" spans="1:7" x14ac:dyDescent="0.3">
      <c r="A58" s="3">
        <v>34</v>
      </c>
      <c r="B58" s="3">
        <v>499.82563706563701</v>
      </c>
      <c r="C58" s="3">
        <v>-24.525637065637</v>
      </c>
      <c r="D58" s="3">
        <v>-0.31696994469347101</v>
      </c>
      <c r="F58" s="3">
        <v>93.055555555555543</v>
      </c>
      <c r="G58" s="3">
        <v>581.29999999999995</v>
      </c>
    </row>
    <row r="59" spans="1:7" x14ac:dyDescent="0.3">
      <c r="A59" s="3">
        <v>35</v>
      </c>
      <c r="B59" s="3">
        <v>511.90471042471029</v>
      </c>
      <c r="C59" s="3">
        <v>69.395289575289667</v>
      </c>
      <c r="D59" s="3">
        <v>0.89686645202321746</v>
      </c>
      <c r="F59" s="3">
        <v>95.833333333333329</v>
      </c>
      <c r="G59" s="3">
        <v>646.9</v>
      </c>
    </row>
    <row r="60" spans="1:7" ht="15" thickBot="1" x14ac:dyDescent="0.35">
      <c r="A60" s="4">
        <v>36</v>
      </c>
      <c r="B60" s="4">
        <v>523.98378378378368</v>
      </c>
      <c r="C60" s="4">
        <v>122.9162162162163</v>
      </c>
      <c r="D60" s="4">
        <v>1.5885722418429209</v>
      </c>
      <c r="F60" s="4">
        <v>98.6111111111111</v>
      </c>
      <c r="G60" s="4">
        <v>682</v>
      </c>
    </row>
  </sheetData>
  <sortState xmlns:xlrd2="http://schemas.microsoft.com/office/spreadsheetml/2017/richdata2" ref="G25:G60">
    <sortCondition ref="G25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7"/>
  <sheetViews>
    <sheetView topLeftCell="C1" zoomScaleNormal="100" workbookViewId="0">
      <selection activeCell="Q27" sqref="Q27:Y37"/>
    </sheetView>
  </sheetViews>
  <sheetFormatPr baseColWidth="10" defaultRowHeight="14.4" x14ac:dyDescent="0.3"/>
  <cols>
    <col min="1" max="1" width="11.5546875" style="12"/>
    <col min="2" max="2" width="13.5546875" customWidth="1"/>
    <col min="3" max="3" width="16.77734375" customWidth="1"/>
    <col min="4" max="4" width="11.5546875" style="14"/>
    <col min="13" max="13" width="12" bestFit="1" customWidth="1"/>
    <col min="17" max="17" width="29.5546875" customWidth="1"/>
    <col min="21" max="21" width="12" bestFit="1" customWidth="1"/>
  </cols>
  <sheetData>
    <row r="1" spans="1:4" x14ac:dyDescent="0.3">
      <c r="A1" s="12" t="s">
        <v>0</v>
      </c>
      <c r="B1" t="s">
        <v>3</v>
      </c>
      <c r="C1" t="s">
        <v>2</v>
      </c>
      <c r="D1" s="14" t="s">
        <v>1</v>
      </c>
    </row>
    <row r="2" spans="1:4" x14ac:dyDescent="0.3">
      <c r="A2" s="13">
        <v>44197</v>
      </c>
      <c r="B2">
        <v>30</v>
      </c>
      <c r="C2" s="2">
        <v>1</v>
      </c>
      <c r="D2" s="14">
        <v>266</v>
      </c>
    </row>
    <row r="3" spans="1:4" x14ac:dyDescent="0.3">
      <c r="A3" s="13">
        <v>44228</v>
      </c>
      <c r="B3">
        <v>60</v>
      </c>
      <c r="C3" s="2">
        <v>2</v>
      </c>
      <c r="D3" s="14">
        <v>145.9</v>
      </c>
    </row>
    <row r="4" spans="1:4" x14ac:dyDescent="0.3">
      <c r="A4" s="13">
        <v>44256</v>
      </c>
      <c r="B4">
        <v>90</v>
      </c>
      <c r="C4" s="2">
        <v>3</v>
      </c>
      <c r="D4" s="14">
        <v>183.1</v>
      </c>
    </row>
    <row r="5" spans="1:4" x14ac:dyDescent="0.3">
      <c r="A5" s="13">
        <v>44287</v>
      </c>
      <c r="B5">
        <v>120</v>
      </c>
      <c r="C5" s="2">
        <v>4</v>
      </c>
      <c r="D5" s="14">
        <v>119.3</v>
      </c>
    </row>
    <row r="6" spans="1:4" x14ac:dyDescent="0.3">
      <c r="A6" s="13">
        <v>44317</v>
      </c>
      <c r="B6">
        <v>150</v>
      </c>
      <c r="C6" s="2">
        <v>5</v>
      </c>
      <c r="D6" s="14">
        <v>180.3</v>
      </c>
    </row>
    <row r="7" spans="1:4" x14ac:dyDescent="0.3">
      <c r="A7" s="13">
        <v>44348</v>
      </c>
      <c r="B7">
        <v>180</v>
      </c>
      <c r="C7" s="2">
        <v>6</v>
      </c>
      <c r="D7" s="14">
        <v>168.5</v>
      </c>
    </row>
    <row r="8" spans="1:4" x14ac:dyDescent="0.3">
      <c r="A8" s="13">
        <v>44378</v>
      </c>
      <c r="B8">
        <v>210</v>
      </c>
      <c r="C8" s="2">
        <v>7</v>
      </c>
      <c r="D8" s="14">
        <v>231.8</v>
      </c>
    </row>
    <row r="9" spans="1:4" x14ac:dyDescent="0.3">
      <c r="A9" s="13">
        <v>44409</v>
      </c>
      <c r="B9">
        <v>240</v>
      </c>
      <c r="C9" s="2">
        <v>8</v>
      </c>
      <c r="D9" s="14">
        <v>224.5</v>
      </c>
    </row>
    <row r="10" spans="1:4" x14ac:dyDescent="0.3">
      <c r="A10" s="13">
        <v>44440</v>
      </c>
      <c r="B10">
        <v>270</v>
      </c>
      <c r="C10" s="2">
        <v>9</v>
      </c>
      <c r="D10" s="14">
        <v>192.8</v>
      </c>
    </row>
    <row r="11" spans="1:4" x14ac:dyDescent="0.3">
      <c r="A11" s="13">
        <v>44470</v>
      </c>
      <c r="B11">
        <v>300</v>
      </c>
      <c r="C11" s="2">
        <v>10</v>
      </c>
      <c r="D11" s="14">
        <v>122.9</v>
      </c>
    </row>
    <row r="12" spans="1:4" x14ac:dyDescent="0.3">
      <c r="A12" s="13">
        <v>44501</v>
      </c>
      <c r="B12">
        <v>330</v>
      </c>
      <c r="C12" s="2">
        <v>11</v>
      </c>
      <c r="D12" s="14">
        <v>336.5</v>
      </c>
    </row>
    <row r="13" spans="1:4" x14ac:dyDescent="0.3">
      <c r="A13" s="13">
        <v>44531</v>
      </c>
      <c r="B13">
        <v>360</v>
      </c>
      <c r="C13" s="2">
        <v>12</v>
      </c>
      <c r="D13" s="14">
        <v>185.9</v>
      </c>
    </row>
    <row r="14" spans="1:4" x14ac:dyDescent="0.3">
      <c r="A14" s="13">
        <v>44198</v>
      </c>
      <c r="B14">
        <v>390</v>
      </c>
      <c r="C14" s="2">
        <v>13</v>
      </c>
      <c r="D14" s="14">
        <v>194.3</v>
      </c>
    </row>
    <row r="15" spans="1:4" x14ac:dyDescent="0.3">
      <c r="A15" s="13">
        <v>44229</v>
      </c>
      <c r="B15">
        <v>420</v>
      </c>
      <c r="C15" s="2">
        <v>14</v>
      </c>
      <c r="D15" s="14">
        <v>149.5</v>
      </c>
    </row>
    <row r="16" spans="1:4" x14ac:dyDescent="0.3">
      <c r="A16" s="13">
        <v>44257</v>
      </c>
      <c r="B16">
        <v>450</v>
      </c>
      <c r="C16" s="2">
        <v>15</v>
      </c>
      <c r="D16" s="14">
        <v>210.1</v>
      </c>
    </row>
    <row r="17" spans="1:22" x14ac:dyDescent="0.3">
      <c r="A17" s="13">
        <v>44288</v>
      </c>
      <c r="B17">
        <v>480</v>
      </c>
      <c r="C17" s="2">
        <v>16</v>
      </c>
      <c r="D17" s="14">
        <v>273.3</v>
      </c>
    </row>
    <row r="18" spans="1:22" x14ac:dyDescent="0.3">
      <c r="A18" s="13">
        <v>44318</v>
      </c>
      <c r="B18">
        <v>510</v>
      </c>
      <c r="C18" s="2">
        <v>17</v>
      </c>
      <c r="D18" s="14">
        <v>191.4</v>
      </c>
      <c r="Q18" t="s">
        <v>4</v>
      </c>
    </row>
    <row r="19" spans="1:22" ht="15" thickBot="1" x14ac:dyDescent="0.35">
      <c r="A19" s="13">
        <v>44349</v>
      </c>
      <c r="B19">
        <v>540</v>
      </c>
      <c r="C19" s="2">
        <v>18</v>
      </c>
      <c r="D19" s="14">
        <v>287</v>
      </c>
    </row>
    <row r="20" spans="1:22" x14ac:dyDescent="0.3">
      <c r="A20" s="13">
        <v>44379</v>
      </c>
      <c r="B20">
        <v>570</v>
      </c>
      <c r="C20" s="2">
        <v>19</v>
      </c>
      <c r="D20" s="14">
        <v>226</v>
      </c>
      <c r="F20" t="s">
        <v>49</v>
      </c>
      <c r="Q20" s="6" t="s">
        <v>5</v>
      </c>
      <c r="R20" s="6"/>
    </row>
    <row r="21" spans="1:22" x14ac:dyDescent="0.3">
      <c r="A21" s="13">
        <v>44410</v>
      </c>
      <c r="B21">
        <v>600</v>
      </c>
      <c r="C21" s="2">
        <v>20</v>
      </c>
      <c r="D21" s="14">
        <v>303.60000000000002</v>
      </c>
      <c r="L21" t="s">
        <v>44</v>
      </c>
      <c r="M21" s="19">
        <f>+PEARSON(B2:B37,D2:D37)</f>
        <v>0.85446057278894116</v>
      </c>
      <c r="Q21" s="3" t="s">
        <v>6</v>
      </c>
      <c r="R21" s="3">
        <v>0.85446057278894105</v>
      </c>
    </row>
    <row r="22" spans="1:22" x14ac:dyDescent="0.3">
      <c r="A22" s="13">
        <v>44441</v>
      </c>
      <c r="B22">
        <v>630</v>
      </c>
      <c r="C22" s="2">
        <v>21</v>
      </c>
      <c r="D22" s="14">
        <v>289.89999999999998</v>
      </c>
      <c r="Q22" s="3" t="s">
        <v>7</v>
      </c>
      <c r="R22" s="3">
        <v>0.73010287045080524</v>
      </c>
    </row>
    <row r="23" spans="1:22" x14ac:dyDescent="0.3">
      <c r="A23" s="13">
        <v>44471</v>
      </c>
      <c r="B23">
        <v>660</v>
      </c>
      <c r="C23" s="2">
        <v>22</v>
      </c>
      <c r="D23" s="14">
        <v>421.6</v>
      </c>
      <c r="Q23" s="3" t="s">
        <v>8</v>
      </c>
      <c r="R23" s="3">
        <v>0.72216471958171125</v>
      </c>
    </row>
    <row r="24" spans="1:22" x14ac:dyDescent="0.3">
      <c r="A24" s="13">
        <v>44502</v>
      </c>
      <c r="B24">
        <v>690</v>
      </c>
      <c r="C24" s="2">
        <v>23</v>
      </c>
      <c r="D24" s="14">
        <v>264.5</v>
      </c>
      <c r="H24" t="s">
        <v>44</v>
      </c>
      <c r="I24" t="s">
        <v>48</v>
      </c>
      <c r="Q24" s="3" t="s">
        <v>9</v>
      </c>
      <c r="R24" s="3">
        <v>78.504902181908108</v>
      </c>
    </row>
    <row r="25" spans="1:22" ht="15" thickBot="1" x14ac:dyDescent="0.35">
      <c r="A25" s="13">
        <v>44532</v>
      </c>
      <c r="B25">
        <v>720</v>
      </c>
      <c r="C25" s="2">
        <v>24</v>
      </c>
      <c r="D25" s="14">
        <v>342.3</v>
      </c>
      <c r="H25" s="2">
        <v>0.7</v>
      </c>
      <c r="I25" s="2">
        <f>+SQRT(H25)</f>
        <v>0.83666002653407556</v>
      </c>
      <c r="Q25" s="4" t="s">
        <v>10</v>
      </c>
      <c r="R25" s="4">
        <v>36</v>
      </c>
    </row>
    <row r="26" spans="1:22" x14ac:dyDescent="0.3">
      <c r="A26" s="13">
        <v>44199</v>
      </c>
      <c r="B26">
        <v>750</v>
      </c>
      <c r="C26" s="2">
        <v>25</v>
      </c>
      <c r="D26" s="14">
        <v>339.7</v>
      </c>
      <c r="H26" s="2">
        <v>0.4</v>
      </c>
      <c r="I26" s="2">
        <f>+SQRT(H26)</f>
        <v>0.63245553203367588</v>
      </c>
    </row>
    <row r="27" spans="1:22" ht="15" thickBot="1" x14ac:dyDescent="0.35">
      <c r="A27" s="13">
        <v>44230</v>
      </c>
      <c r="B27">
        <v>780</v>
      </c>
      <c r="C27" s="2">
        <v>26</v>
      </c>
      <c r="D27" s="14">
        <v>440.4</v>
      </c>
      <c r="Q27" t="s">
        <v>11</v>
      </c>
    </row>
    <row r="28" spans="1:22" x14ac:dyDescent="0.3">
      <c r="A28" s="13">
        <v>44258</v>
      </c>
      <c r="B28">
        <v>810</v>
      </c>
      <c r="C28" s="2">
        <v>27</v>
      </c>
      <c r="D28" s="14">
        <v>315.89999999999998</v>
      </c>
      <c r="Q28" s="5"/>
      <c r="R28" s="5" t="s">
        <v>16</v>
      </c>
      <c r="S28" s="5" t="s">
        <v>17</v>
      </c>
      <c r="T28" s="5" t="s">
        <v>18</v>
      </c>
      <c r="U28" s="5" t="s">
        <v>19</v>
      </c>
      <c r="V28" s="5" t="s">
        <v>20</v>
      </c>
    </row>
    <row r="29" spans="1:22" x14ac:dyDescent="0.3">
      <c r="A29" s="13">
        <v>44289</v>
      </c>
      <c r="B29">
        <v>840</v>
      </c>
      <c r="C29" s="2">
        <v>28</v>
      </c>
      <c r="D29" s="14">
        <v>439.3</v>
      </c>
      <c r="Q29" s="3" t="s">
        <v>12</v>
      </c>
      <c r="R29" s="3">
        <v>1</v>
      </c>
      <c r="S29" s="3">
        <v>566837.09133590711</v>
      </c>
      <c r="T29" s="3">
        <v>566837.09133590711</v>
      </c>
      <c r="U29" s="3">
        <v>91.973922200616599</v>
      </c>
      <c r="V29" s="3">
        <v>3.3676683020054753E-11</v>
      </c>
    </row>
    <row r="30" spans="1:22" x14ac:dyDescent="0.3">
      <c r="A30" s="13">
        <v>44319</v>
      </c>
      <c r="B30">
        <v>870</v>
      </c>
      <c r="C30" s="2">
        <v>29</v>
      </c>
      <c r="D30" s="14">
        <v>401.3</v>
      </c>
      <c r="Q30" s="3" t="s">
        <v>13</v>
      </c>
      <c r="R30" s="3">
        <v>34</v>
      </c>
      <c r="S30" s="3">
        <v>209542.66866409266</v>
      </c>
      <c r="T30" s="3">
        <v>6163.0196665909607</v>
      </c>
      <c r="U30" s="3"/>
      <c r="V30" s="3"/>
    </row>
    <row r="31" spans="1:22" ht="15" thickBot="1" x14ac:dyDescent="0.35">
      <c r="A31" s="13">
        <v>44350</v>
      </c>
      <c r="B31">
        <v>900</v>
      </c>
      <c r="C31" s="2">
        <v>30</v>
      </c>
      <c r="D31" s="14">
        <v>437.4</v>
      </c>
      <c r="Q31" s="4" t="s">
        <v>14</v>
      </c>
      <c r="R31" s="4">
        <v>35</v>
      </c>
      <c r="S31" s="4">
        <v>776379.75999999978</v>
      </c>
      <c r="T31" s="4"/>
      <c r="U31" s="4"/>
      <c r="V31" s="4"/>
    </row>
    <row r="32" spans="1:22" ht="15" thickBot="1" x14ac:dyDescent="0.35">
      <c r="A32" s="13">
        <v>44380</v>
      </c>
      <c r="B32">
        <v>930</v>
      </c>
      <c r="C32" s="2">
        <v>31</v>
      </c>
      <c r="D32" s="14">
        <v>575.5</v>
      </c>
      <c r="U32" t="s">
        <v>45</v>
      </c>
    </row>
    <row r="33" spans="1:25" x14ac:dyDescent="0.3">
      <c r="A33" s="13">
        <v>44411</v>
      </c>
      <c r="B33">
        <v>960</v>
      </c>
      <c r="C33" s="2">
        <v>32</v>
      </c>
      <c r="D33" s="14">
        <v>407.6</v>
      </c>
      <c r="Q33" s="5"/>
      <c r="R33" s="5" t="s">
        <v>21</v>
      </c>
      <c r="S33" s="5" t="s">
        <v>9</v>
      </c>
      <c r="T33" s="5" t="s">
        <v>22</v>
      </c>
      <c r="U33" s="5" t="s">
        <v>23</v>
      </c>
      <c r="V33" s="5" t="s">
        <v>24</v>
      </c>
      <c r="W33" s="5" t="s">
        <v>25</v>
      </c>
      <c r="X33" s="5" t="s">
        <v>26</v>
      </c>
      <c r="Y33" s="5" t="s">
        <v>27</v>
      </c>
    </row>
    <row r="34" spans="1:25" x14ac:dyDescent="0.3">
      <c r="A34" s="13">
        <v>44442</v>
      </c>
      <c r="B34">
        <v>990</v>
      </c>
      <c r="C34" s="2">
        <v>33</v>
      </c>
      <c r="D34" s="14">
        <v>682</v>
      </c>
      <c r="Q34" s="3" t="s">
        <v>15</v>
      </c>
      <c r="R34" s="3">
        <v>89.137142857142891</v>
      </c>
      <c r="S34" s="3">
        <v>26.723167395587737</v>
      </c>
      <c r="T34" s="3">
        <v>3.3355755153433018</v>
      </c>
      <c r="U34" s="17">
        <v>2.0679509095976991E-3</v>
      </c>
      <c r="V34" s="3">
        <v>34.829132645881423</v>
      </c>
      <c r="W34" s="3">
        <v>143.44515306840435</v>
      </c>
      <c r="X34" s="3">
        <v>34.829132645881423</v>
      </c>
      <c r="Y34" s="3">
        <v>143.44515306840435</v>
      </c>
    </row>
    <row r="35" spans="1:25" ht="15" thickBot="1" x14ac:dyDescent="0.35">
      <c r="A35" s="13">
        <v>44472</v>
      </c>
      <c r="B35">
        <v>1020</v>
      </c>
      <c r="C35" s="2">
        <v>34</v>
      </c>
      <c r="D35" s="14">
        <v>475.3</v>
      </c>
      <c r="Q35" s="4" t="s">
        <v>28</v>
      </c>
      <c r="R35" s="4">
        <v>12.079073359073355</v>
      </c>
      <c r="S35" s="4">
        <v>1.2595089712040015</v>
      </c>
      <c r="T35" s="4">
        <v>9.5903035510152943</v>
      </c>
      <c r="U35" s="18">
        <v>3.3676683020054876E-11</v>
      </c>
      <c r="V35" s="4">
        <v>9.5194431679076139</v>
      </c>
      <c r="W35" s="4">
        <v>14.638703550239097</v>
      </c>
      <c r="X35" s="4">
        <v>9.5194431679076139</v>
      </c>
      <c r="Y35" s="4">
        <v>14.638703550239097</v>
      </c>
    </row>
    <row r="36" spans="1:25" x14ac:dyDescent="0.3">
      <c r="A36" s="13">
        <v>44503</v>
      </c>
      <c r="B36">
        <v>1050</v>
      </c>
      <c r="C36" s="2">
        <v>35</v>
      </c>
      <c r="D36" s="14">
        <v>581.29999999999995</v>
      </c>
      <c r="U36" t="s">
        <v>50</v>
      </c>
    </row>
    <row r="37" spans="1:25" x14ac:dyDescent="0.3">
      <c r="A37" s="13">
        <v>44533</v>
      </c>
      <c r="B37">
        <v>1080</v>
      </c>
      <c r="C37" s="2">
        <v>36</v>
      </c>
      <c r="D37" s="14">
        <v>646.9</v>
      </c>
      <c r="T37">
        <v>0.95</v>
      </c>
      <c r="U37" s="15">
        <v>0.05</v>
      </c>
      <c r="V37" s="16">
        <v>0.95</v>
      </c>
    </row>
    <row r="39" spans="1:25" x14ac:dyDescent="0.3">
      <c r="Q39" t="s">
        <v>29</v>
      </c>
      <c r="V39" t="s">
        <v>33</v>
      </c>
    </row>
    <row r="40" spans="1:25" ht="15" thickBot="1" x14ac:dyDescent="0.35"/>
    <row r="41" spans="1:25" x14ac:dyDescent="0.3">
      <c r="Q41" s="5" t="s">
        <v>30</v>
      </c>
      <c r="R41" s="5" t="s">
        <v>31</v>
      </c>
      <c r="S41" s="5" t="s">
        <v>13</v>
      </c>
      <c r="T41" s="5" t="s">
        <v>32</v>
      </c>
      <c r="V41" s="5" t="s">
        <v>34</v>
      </c>
      <c r="W41" s="5" t="s">
        <v>35</v>
      </c>
    </row>
    <row r="42" spans="1:25" x14ac:dyDescent="0.3">
      <c r="Q42" s="3">
        <v>1</v>
      </c>
      <c r="R42" s="3">
        <v>101.21621621621625</v>
      </c>
      <c r="S42" s="3">
        <v>164.78378378378375</v>
      </c>
      <c r="T42" s="3">
        <v>2.1296697285596164</v>
      </c>
      <c r="V42" s="3">
        <v>1.3888888888888888</v>
      </c>
      <c r="W42" s="3">
        <v>119.3</v>
      </c>
    </row>
    <row r="43" spans="1:25" x14ac:dyDescent="0.3">
      <c r="Q43" s="3">
        <v>2</v>
      </c>
      <c r="R43" s="3">
        <v>113.2952895752896</v>
      </c>
      <c r="S43" s="3">
        <v>32.604710424710404</v>
      </c>
      <c r="T43" s="3">
        <v>0.42138409014243777</v>
      </c>
      <c r="V43" s="3">
        <v>4.1666666666666661</v>
      </c>
      <c r="W43" s="3">
        <v>122.9</v>
      </c>
    </row>
    <row r="44" spans="1:25" x14ac:dyDescent="0.3">
      <c r="Q44" s="3">
        <v>3</v>
      </c>
      <c r="R44" s="3">
        <v>125.37436293436295</v>
      </c>
      <c r="S44" s="3">
        <v>57.725637065637045</v>
      </c>
      <c r="T44" s="3">
        <v>0.74604757214346895</v>
      </c>
      <c r="V44" s="3">
        <v>6.9444444444444446</v>
      </c>
      <c r="W44" s="3">
        <v>145.9</v>
      </c>
    </row>
    <row r="45" spans="1:25" x14ac:dyDescent="0.3">
      <c r="Q45" s="3">
        <v>4</v>
      </c>
      <c r="R45" s="3">
        <v>137.45343629343631</v>
      </c>
      <c r="S45" s="3">
        <v>-18.153436293436314</v>
      </c>
      <c r="T45" s="3">
        <v>-0.23461546309796166</v>
      </c>
      <c r="V45" s="3">
        <v>9.7222222222222214</v>
      </c>
      <c r="W45" s="3">
        <v>149.5</v>
      </c>
    </row>
    <row r="46" spans="1:25" x14ac:dyDescent="0.3">
      <c r="Q46" s="3">
        <v>5</v>
      </c>
      <c r="R46" s="3">
        <v>149.53250965250967</v>
      </c>
      <c r="S46" s="3">
        <v>30.767490347490337</v>
      </c>
      <c r="T46" s="3">
        <v>0.39763981207505561</v>
      </c>
      <c r="V46" s="3">
        <v>12.5</v>
      </c>
      <c r="W46" s="3">
        <v>168.5</v>
      </c>
    </row>
    <row r="47" spans="1:25" x14ac:dyDescent="0.3">
      <c r="Q47" s="3">
        <v>6</v>
      </c>
      <c r="R47" s="3">
        <v>161.61158301158304</v>
      </c>
      <c r="S47" s="3">
        <v>6.8884169884169637</v>
      </c>
      <c r="T47" s="3">
        <v>8.9026072839644768E-2</v>
      </c>
      <c r="V47" s="3">
        <v>15.277777777777779</v>
      </c>
      <c r="W47" s="3">
        <v>180.3</v>
      </c>
    </row>
    <row r="48" spans="1:25" x14ac:dyDescent="0.3">
      <c r="Q48" s="3">
        <v>7</v>
      </c>
      <c r="R48" s="3">
        <v>173.69065637065637</v>
      </c>
      <c r="S48" s="3">
        <v>58.109343629343641</v>
      </c>
      <c r="T48" s="3">
        <v>0.75100660533600561</v>
      </c>
      <c r="V48" s="3">
        <v>18.055555555555554</v>
      </c>
      <c r="W48" s="3">
        <v>183.1</v>
      </c>
    </row>
    <row r="49" spans="17:23" x14ac:dyDescent="0.3">
      <c r="Q49" s="3">
        <v>8</v>
      </c>
      <c r="R49" s="3">
        <v>185.76972972972973</v>
      </c>
      <c r="S49" s="3">
        <v>38.730270270270267</v>
      </c>
      <c r="T49" s="3">
        <v>0.50055097825496186</v>
      </c>
      <c r="V49" s="3">
        <v>20.833333333333332</v>
      </c>
      <c r="W49" s="3">
        <v>185.9</v>
      </c>
    </row>
    <row r="50" spans="17:23" x14ac:dyDescent="0.3">
      <c r="Q50" s="3">
        <v>9</v>
      </c>
      <c r="R50" s="3">
        <v>197.84880308880309</v>
      </c>
      <c r="S50" s="3">
        <v>-5.0488030888030835</v>
      </c>
      <c r="T50" s="3">
        <v>-6.525085695198328E-2</v>
      </c>
      <c r="V50" s="3">
        <v>23.611111111111111</v>
      </c>
      <c r="W50" s="3">
        <v>191.4</v>
      </c>
    </row>
    <row r="51" spans="17:23" x14ac:dyDescent="0.3">
      <c r="Q51" s="3">
        <v>10</v>
      </c>
      <c r="R51" s="3">
        <v>209.92787644787643</v>
      </c>
      <c r="S51" s="3">
        <v>-87.027876447876423</v>
      </c>
      <c r="T51" s="3">
        <v>-1.124750444224889</v>
      </c>
      <c r="V51" s="3">
        <v>26.388888888888889</v>
      </c>
      <c r="W51" s="3">
        <v>192.8</v>
      </c>
    </row>
    <row r="52" spans="17:23" x14ac:dyDescent="0.3">
      <c r="Q52" s="3">
        <v>11</v>
      </c>
      <c r="R52" s="3">
        <v>222.00694980694979</v>
      </c>
      <c r="S52" s="3">
        <v>114.49305019305021</v>
      </c>
      <c r="T52" s="3">
        <v>1.4797110342273325</v>
      </c>
      <c r="V52" s="3">
        <v>29.166666666666668</v>
      </c>
      <c r="W52" s="3">
        <v>194.3</v>
      </c>
    </row>
    <row r="53" spans="17:23" x14ac:dyDescent="0.3">
      <c r="Q53" s="3">
        <v>12</v>
      </c>
      <c r="R53" s="3">
        <v>234.08602316602315</v>
      </c>
      <c r="S53" s="3">
        <v>-48.186023166023148</v>
      </c>
      <c r="T53" s="3">
        <v>-0.62275736434722351</v>
      </c>
      <c r="V53" s="3">
        <v>31.944444444444443</v>
      </c>
      <c r="W53" s="3">
        <v>210.1</v>
      </c>
    </row>
    <row r="54" spans="17:23" x14ac:dyDescent="0.3">
      <c r="Q54" s="3">
        <v>13</v>
      </c>
      <c r="R54" s="3">
        <v>246.16509652509652</v>
      </c>
      <c r="S54" s="3">
        <v>-51.865096525096504</v>
      </c>
      <c r="T54" s="3">
        <v>-0.67030580013414176</v>
      </c>
      <c r="V54" s="3">
        <v>34.722222222222214</v>
      </c>
      <c r="W54" s="3">
        <v>224.5</v>
      </c>
    </row>
    <row r="55" spans="17:23" x14ac:dyDescent="0.3">
      <c r="Q55" s="3">
        <v>14</v>
      </c>
      <c r="R55" s="3">
        <v>258.24416988416988</v>
      </c>
      <c r="S55" s="3">
        <v>-108.74416988416988</v>
      </c>
      <c r="T55" s="3">
        <v>-1.4054123618349115</v>
      </c>
      <c r="V55" s="3">
        <v>37.499999999999993</v>
      </c>
      <c r="W55" s="3">
        <v>226</v>
      </c>
    </row>
    <row r="56" spans="17:23" x14ac:dyDescent="0.3">
      <c r="Q56" s="3">
        <v>15</v>
      </c>
      <c r="R56" s="3">
        <v>270.32324324324321</v>
      </c>
      <c r="S56" s="3">
        <v>-60.223243243243218</v>
      </c>
      <c r="T56" s="3">
        <v>-0.77832669663117116</v>
      </c>
      <c r="V56" s="3">
        <v>40.277777777777771</v>
      </c>
      <c r="W56" s="3">
        <v>231.8</v>
      </c>
    </row>
    <row r="57" spans="17:23" x14ac:dyDescent="0.3">
      <c r="Q57" s="3">
        <v>16</v>
      </c>
      <c r="R57" s="3">
        <v>282.40231660231655</v>
      </c>
      <c r="S57" s="3">
        <v>-9.1023166023165345</v>
      </c>
      <c r="T57" s="3">
        <v>-0.1176385666271295</v>
      </c>
      <c r="V57" s="3">
        <v>43.05555555555555</v>
      </c>
      <c r="W57" s="3">
        <v>264.5</v>
      </c>
    </row>
    <row r="58" spans="17:23" x14ac:dyDescent="0.3">
      <c r="Q58" s="3">
        <v>17</v>
      </c>
      <c r="R58" s="3">
        <v>294.48138996138994</v>
      </c>
      <c r="S58" s="3">
        <v>-103.08138996138993</v>
      </c>
      <c r="T58" s="3">
        <v>-1.3322264529783483</v>
      </c>
      <c r="V58" s="3">
        <v>45.833333333333329</v>
      </c>
      <c r="W58" s="3">
        <v>266</v>
      </c>
    </row>
    <row r="59" spans="17:23" x14ac:dyDescent="0.3">
      <c r="Q59" s="3">
        <v>18</v>
      </c>
      <c r="R59" s="3">
        <v>306.56046332046333</v>
      </c>
      <c r="S59" s="3">
        <v>-19.560463320463327</v>
      </c>
      <c r="T59" s="3">
        <v>-0.25279991546286446</v>
      </c>
      <c r="V59" s="3">
        <v>48.611111111111107</v>
      </c>
      <c r="W59" s="3">
        <v>273.3</v>
      </c>
    </row>
    <row r="60" spans="17:23" x14ac:dyDescent="0.3">
      <c r="Q60" s="3">
        <v>19</v>
      </c>
      <c r="R60" s="3">
        <v>318.6395366795366</v>
      </c>
      <c r="S60" s="3">
        <v>-92.639536679536604</v>
      </c>
      <c r="T60" s="3">
        <v>-1.1972756809193545</v>
      </c>
      <c r="V60" s="3">
        <v>51.388888888888886</v>
      </c>
      <c r="W60" s="3">
        <v>287</v>
      </c>
    </row>
    <row r="61" spans="17:23" x14ac:dyDescent="0.3">
      <c r="Q61" s="3">
        <v>20</v>
      </c>
      <c r="R61" s="3">
        <v>330.71861003861</v>
      </c>
      <c r="S61" s="3">
        <v>-27.118610038609972</v>
      </c>
      <c r="T61" s="3">
        <v>-0.35048159202133877</v>
      </c>
      <c r="V61" s="3">
        <v>54.166666666666664</v>
      </c>
      <c r="W61" s="3">
        <v>289.89999999999998</v>
      </c>
    </row>
    <row r="62" spans="17:23" x14ac:dyDescent="0.3">
      <c r="Q62" s="3">
        <v>21</v>
      </c>
      <c r="R62" s="3">
        <v>342.79768339768339</v>
      </c>
      <c r="S62" s="3">
        <v>-52.897683397683409</v>
      </c>
      <c r="T62" s="3">
        <v>-0.68365097861081658</v>
      </c>
      <c r="V62" s="3">
        <v>56.944444444444443</v>
      </c>
      <c r="W62" s="3">
        <v>303.60000000000002</v>
      </c>
    </row>
    <row r="63" spans="17:23" x14ac:dyDescent="0.3">
      <c r="Q63" s="3">
        <v>22</v>
      </c>
      <c r="R63" s="3">
        <v>354.87675675675666</v>
      </c>
      <c r="S63" s="3">
        <v>66.72324324324336</v>
      </c>
      <c r="T63" s="3">
        <v>0.86233285863192544</v>
      </c>
      <c r="V63" s="3">
        <v>59.722222222222214</v>
      </c>
      <c r="W63" s="3">
        <v>315.89999999999998</v>
      </c>
    </row>
    <row r="64" spans="17:23" x14ac:dyDescent="0.3">
      <c r="Q64" s="3">
        <v>23</v>
      </c>
      <c r="R64" s="3">
        <v>366.95583011583005</v>
      </c>
      <c r="S64" s="3">
        <v>-102.45583011583005</v>
      </c>
      <c r="T64" s="3">
        <v>-1.3241417019433839</v>
      </c>
      <c r="V64" s="3">
        <v>62.499999999999993</v>
      </c>
      <c r="W64" s="3">
        <v>336.5</v>
      </c>
    </row>
    <row r="65" spans="17:23" x14ac:dyDescent="0.3">
      <c r="Q65" s="3">
        <v>24</v>
      </c>
      <c r="R65" s="3">
        <v>379.03490347490344</v>
      </c>
      <c r="S65" s="3">
        <v>-36.734903474903433</v>
      </c>
      <c r="T65" s="3">
        <v>-0.47476280806072974</v>
      </c>
      <c r="V65" s="3">
        <v>65.277777777777771</v>
      </c>
      <c r="W65" s="3">
        <v>339.7</v>
      </c>
    </row>
    <row r="66" spans="17:23" x14ac:dyDescent="0.3">
      <c r="Q66" s="3">
        <v>25</v>
      </c>
      <c r="R66" s="3">
        <v>391.11397683397672</v>
      </c>
      <c r="S66" s="3">
        <v>-51.413976833976733</v>
      </c>
      <c r="T66" s="3">
        <v>-0.66447551800276683</v>
      </c>
      <c r="V66" s="3">
        <v>68.055555555555543</v>
      </c>
      <c r="W66" s="3">
        <v>342.3</v>
      </c>
    </row>
    <row r="67" spans="17:23" x14ac:dyDescent="0.3">
      <c r="Q67" s="3">
        <v>26</v>
      </c>
      <c r="R67" s="3">
        <v>403.19305019305011</v>
      </c>
      <c r="S67" s="3">
        <v>37.206949806949865</v>
      </c>
      <c r="T67" s="3">
        <v>0.4808635466209995</v>
      </c>
      <c r="V67" s="3">
        <v>70.833333333333329</v>
      </c>
      <c r="W67" s="3">
        <v>401.3</v>
      </c>
    </row>
    <row r="68" spans="17:23" x14ac:dyDescent="0.3">
      <c r="Q68" s="3">
        <v>27</v>
      </c>
      <c r="R68" s="3">
        <v>415.2721235521235</v>
      </c>
      <c r="S68" s="3">
        <v>-99.372123552123526</v>
      </c>
      <c r="T68" s="3">
        <v>-1.2842878014582277</v>
      </c>
      <c r="V68" s="3">
        <v>73.6111111111111</v>
      </c>
      <c r="W68" s="3">
        <v>407.6</v>
      </c>
    </row>
    <row r="69" spans="17:23" x14ac:dyDescent="0.3">
      <c r="Q69" s="3">
        <v>28</v>
      </c>
      <c r="R69" s="3">
        <v>427.35119691119678</v>
      </c>
      <c r="S69" s="3">
        <v>11.948803088803231</v>
      </c>
      <c r="T69" s="3">
        <v>0.15442662892201475</v>
      </c>
      <c r="V69" s="3">
        <v>76.388888888888886</v>
      </c>
      <c r="W69" s="3">
        <v>421.6</v>
      </c>
    </row>
    <row r="70" spans="17:23" x14ac:dyDescent="0.3">
      <c r="Q70" s="3">
        <v>29</v>
      </c>
      <c r="R70" s="3">
        <v>439.43027027027017</v>
      </c>
      <c r="S70" s="3">
        <v>-38.130270270270159</v>
      </c>
      <c r="T70" s="3">
        <v>-0.49279656330104482</v>
      </c>
      <c r="V70" s="3">
        <v>79.166666666666657</v>
      </c>
      <c r="W70" s="3">
        <v>437.4</v>
      </c>
    </row>
    <row r="71" spans="17:23" x14ac:dyDescent="0.3">
      <c r="Q71" s="3">
        <v>30</v>
      </c>
      <c r="R71" s="3">
        <v>451.50934362934356</v>
      </c>
      <c r="S71" s="3">
        <v>-14.109343629343584</v>
      </c>
      <c r="T71" s="3">
        <v>-0.18234950871552649</v>
      </c>
      <c r="V71" s="3">
        <v>81.944444444444443</v>
      </c>
      <c r="W71" s="3">
        <v>439.3</v>
      </c>
    </row>
    <row r="72" spans="17:23" x14ac:dyDescent="0.3">
      <c r="Q72" s="3">
        <v>31</v>
      </c>
      <c r="R72" s="3">
        <v>463.58841698841695</v>
      </c>
      <c r="S72" s="3">
        <v>111.91158301158305</v>
      </c>
      <c r="T72" s="3">
        <v>1.446348088035647</v>
      </c>
      <c r="V72" s="3">
        <v>84.722222222222214</v>
      </c>
      <c r="W72" s="3">
        <v>440.4</v>
      </c>
    </row>
    <row r="73" spans="17:23" x14ac:dyDescent="0.3">
      <c r="Q73" s="3">
        <v>32</v>
      </c>
      <c r="R73" s="3">
        <v>475.66749034749023</v>
      </c>
      <c r="S73" s="3">
        <v>-68.067490347490207</v>
      </c>
      <c r="T73" s="3">
        <v>-0.87970594171014127</v>
      </c>
      <c r="V73" s="3">
        <v>87.5</v>
      </c>
      <c r="W73" s="3">
        <v>475.3</v>
      </c>
    </row>
    <row r="74" spans="17:23" x14ac:dyDescent="0.3">
      <c r="Q74" s="3">
        <v>33</v>
      </c>
      <c r="R74" s="3">
        <v>487.74656370656362</v>
      </c>
      <c r="S74" s="3">
        <v>194.25343629343638</v>
      </c>
      <c r="T74" s="3">
        <v>2.5105362520721952</v>
      </c>
      <c r="V74" s="3">
        <v>90.277777777777771</v>
      </c>
      <c r="W74" s="3">
        <v>575.5</v>
      </c>
    </row>
    <row r="75" spans="17:23" x14ac:dyDescent="0.3">
      <c r="Q75" s="3">
        <v>34</v>
      </c>
      <c r="R75" s="3">
        <v>499.82563706563701</v>
      </c>
      <c r="S75" s="3">
        <v>-24.525637065637</v>
      </c>
      <c r="T75" s="3">
        <v>-0.31696994469347101</v>
      </c>
      <c r="V75" s="3">
        <v>93.055555555555543</v>
      </c>
      <c r="W75" s="3">
        <v>581.29999999999995</v>
      </c>
    </row>
    <row r="76" spans="17:23" x14ac:dyDescent="0.3">
      <c r="Q76" s="3">
        <v>35</v>
      </c>
      <c r="R76" s="3">
        <v>511.90471042471029</v>
      </c>
      <c r="S76" s="3">
        <v>69.395289575289667</v>
      </c>
      <c r="T76" s="3">
        <v>0.89686645202321746</v>
      </c>
      <c r="V76" s="3">
        <v>95.833333333333329</v>
      </c>
      <c r="W76" s="3">
        <v>646.9</v>
      </c>
    </row>
    <row r="77" spans="17:23" ht="15" thickBot="1" x14ac:dyDescent="0.35">
      <c r="Q77" s="4">
        <v>36</v>
      </c>
      <c r="R77" s="4">
        <v>523.98378378378368</v>
      </c>
      <c r="S77" s="4">
        <v>122.9162162162163</v>
      </c>
      <c r="T77" s="4">
        <v>1.5885722418429209</v>
      </c>
      <c r="V77" s="4">
        <v>98.6111111111111</v>
      </c>
      <c r="W77" s="4">
        <v>682</v>
      </c>
    </row>
  </sheetData>
  <sortState xmlns:xlrd2="http://schemas.microsoft.com/office/spreadsheetml/2017/richdata2" ref="W42:W77">
    <sortCondition ref="W42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73A0-BB23-4354-B32D-ECCB939AB717}">
  <dimension ref="A1:L65"/>
  <sheetViews>
    <sheetView workbookViewId="0">
      <selection activeCell="H22" sqref="H22:H23"/>
    </sheetView>
  </sheetViews>
  <sheetFormatPr baseColWidth="10" defaultRowHeight="14.4" x14ac:dyDescent="0.3"/>
  <cols>
    <col min="1" max="1" width="16.77734375" customWidth="1"/>
    <col min="2" max="2" width="11.5546875" style="14"/>
    <col min="4" max="4" width="39" customWidth="1"/>
    <col min="8" max="8" width="12" bestFit="1" customWidth="1"/>
  </cols>
  <sheetData>
    <row r="1" spans="1:9" x14ac:dyDescent="0.3">
      <c r="A1" t="s">
        <v>2</v>
      </c>
      <c r="B1" s="14" t="s">
        <v>1</v>
      </c>
    </row>
    <row r="2" spans="1:9" x14ac:dyDescent="0.3">
      <c r="A2" s="2">
        <v>1</v>
      </c>
      <c r="B2" s="14">
        <v>266</v>
      </c>
    </row>
    <row r="3" spans="1:9" x14ac:dyDescent="0.3">
      <c r="A3" s="2">
        <v>2</v>
      </c>
      <c r="B3" s="14">
        <v>145.9</v>
      </c>
    </row>
    <row r="4" spans="1:9" x14ac:dyDescent="0.3">
      <c r="A4" s="2">
        <v>3</v>
      </c>
      <c r="B4" s="14">
        <v>183.1</v>
      </c>
    </row>
    <row r="5" spans="1:9" x14ac:dyDescent="0.3">
      <c r="A5" s="2">
        <v>4</v>
      </c>
      <c r="B5" s="14">
        <v>119.3</v>
      </c>
    </row>
    <row r="6" spans="1:9" x14ac:dyDescent="0.3">
      <c r="A6" s="2">
        <v>5</v>
      </c>
      <c r="B6" s="14">
        <v>180.3</v>
      </c>
      <c r="D6" t="s">
        <v>4</v>
      </c>
    </row>
    <row r="7" spans="1:9" ht="15" thickBot="1" x14ac:dyDescent="0.35">
      <c r="A7" s="2">
        <v>6</v>
      </c>
      <c r="B7" s="14">
        <v>168.5</v>
      </c>
      <c r="G7" t="s">
        <v>47</v>
      </c>
    </row>
    <row r="8" spans="1:9" x14ac:dyDescent="0.3">
      <c r="A8" s="2">
        <v>7</v>
      </c>
      <c r="B8" s="14">
        <v>231.8</v>
      </c>
      <c r="D8" s="6" t="s">
        <v>5</v>
      </c>
      <c r="E8" s="6"/>
      <c r="G8" t="s">
        <v>46</v>
      </c>
    </row>
    <row r="9" spans="1:9" x14ac:dyDescent="0.3">
      <c r="A9" s="2">
        <v>8</v>
      </c>
      <c r="B9" s="14">
        <v>224.5</v>
      </c>
      <c r="D9" s="3" t="s">
        <v>6</v>
      </c>
      <c r="E9" s="3">
        <v>0.85446057278894105</v>
      </c>
      <c r="G9" t="s">
        <v>44</v>
      </c>
    </row>
    <row r="10" spans="1:9" x14ac:dyDescent="0.3">
      <c r="A10" s="2">
        <v>9</v>
      </c>
      <c r="B10" s="14">
        <v>192.8</v>
      </c>
      <c r="D10" s="3" t="s">
        <v>7</v>
      </c>
      <c r="E10" s="3">
        <v>0.73010287045080524</v>
      </c>
      <c r="G10" t="s">
        <v>48</v>
      </c>
    </row>
    <row r="11" spans="1:9" x14ac:dyDescent="0.3">
      <c r="A11" s="2">
        <v>10</v>
      </c>
      <c r="B11" s="14">
        <v>122.9</v>
      </c>
      <c r="D11" s="3" t="s">
        <v>8</v>
      </c>
      <c r="E11" s="3">
        <v>0.72216471958171125</v>
      </c>
    </row>
    <row r="12" spans="1:9" x14ac:dyDescent="0.3">
      <c r="A12" s="2">
        <v>11</v>
      </c>
      <c r="B12" s="14">
        <v>336.5</v>
      </c>
      <c r="D12" s="3" t="s">
        <v>9</v>
      </c>
      <c r="E12" s="3">
        <v>78.504902181908108</v>
      </c>
    </row>
    <row r="13" spans="1:9" ht="15" thickBot="1" x14ac:dyDescent="0.35">
      <c r="A13" s="2">
        <v>12</v>
      </c>
      <c r="B13" s="14">
        <v>185.9</v>
      </c>
      <c r="D13" s="4" t="s">
        <v>10</v>
      </c>
      <c r="E13" s="4">
        <v>36</v>
      </c>
    </row>
    <row r="14" spans="1:9" x14ac:dyDescent="0.3">
      <c r="A14" s="2">
        <v>13</v>
      </c>
      <c r="B14" s="14">
        <v>194.3</v>
      </c>
    </row>
    <row r="15" spans="1:9" ht="15" thickBot="1" x14ac:dyDescent="0.35">
      <c r="A15" s="2">
        <v>14</v>
      </c>
      <c r="B15" s="14">
        <v>149.5</v>
      </c>
      <c r="D15" t="s">
        <v>11</v>
      </c>
    </row>
    <row r="16" spans="1:9" x14ac:dyDescent="0.3">
      <c r="A16" s="2">
        <v>15</v>
      </c>
      <c r="B16" s="14">
        <v>210.1</v>
      </c>
      <c r="D16" s="5"/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</row>
    <row r="17" spans="1:12" x14ac:dyDescent="0.3">
      <c r="A17" s="2">
        <v>16</v>
      </c>
      <c r="B17" s="14">
        <v>273.3</v>
      </c>
      <c r="D17" s="3" t="s">
        <v>12</v>
      </c>
      <c r="E17" s="3">
        <v>1</v>
      </c>
      <c r="F17" s="3">
        <v>566837.09133590711</v>
      </c>
      <c r="G17" s="3">
        <v>566837.09133590711</v>
      </c>
      <c r="H17" s="3">
        <v>91.973922200616599</v>
      </c>
      <c r="I17" s="3">
        <v>3.3676683020054753E-11</v>
      </c>
    </row>
    <row r="18" spans="1:12" x14ac:dyDescent="0.3">
      <c r="A18" s="2">
        <v>17</v>
      </c>
      <c r="B18" s="14">
        <v>191.4</v>
      </c>
      <c r="D18" s="3" t="s">
        <v>13</v>
      </c>
      <c r="E18" s="3">
        <v>34</v>
      </c>
      <c r="F18" s="3">
        <v>209542.66866409266</v>
      </c>
      <c r="G18" s="3">
        <v>6163.0196665909607</v>
      </c>
      <c r="H18" s="3"/>
      <c r="I18" s="3"/>
    </row>
    <row r="19" spans="1:12" ht="15" thickBot="1" x14ac:dyDescent="0.35">
      <c r="A19" s="2">
        <v>18</v>
      </c>
      <c r="B19" s="14">
        <v>287</v>
      </c>
      <c r="D19" s="4" t="s">
        <v>14</v>
      </c>
      <c r="E19" s="4">
        <v>35</v>
      </c>
      <c r="F19" s="4">
        <v>776379.75999999978</v>
      </c>
      <c r="G19" s="4"/>
      <c r="H19" s="4"/>
      <c r="I19" s="4"/>
    </row>
    <row r="20" spans="1:12" ht="15" thickBot="1" x14ac:dyDescent="0.35">
      <c r="A20" s="2">
        <v>19</v>
      </c>
      <c r="B20" s="14">
        <v>226</v>
      </c>
    </row>
    <row r="21" spans="1:12" x14ac:dyDescent="0.3">
      <c r="A21" s="2">
        <v>20</v>
      </c>
      <c r="B21" s="14">
        <v>303.60000000000002</v>
      </c>
      <c r="D21" s="5"/>
      <c r="E21" s="5" t="s">
        <v>21</v>
      </c>
      <c r="F21" s="5" t="s">
        <v>9</v>
      </c>
      <c r="G21" s="5" t="s">
        <v>22</v>
      </c>
      <c r="H21" s="5" t="s">
        <v>23</v>
      </c>
      <c r="I21" s="5" t="s">
        <v>24</v>
      </c>
      <c r="J21" s="5" t="s">
        <v>25</v>
      </c>
      <c r="K21" s="5" t="s">
        <v>26</v>
      </c>
      <c r="L21" s="5" t="s">
        <v>27</v>
      </c>
    </row>
    <row r="22" spans="1:12" x14ac:dyDescent="0.3">
      <c r="A22" s="2">
        <v>21</v>
      </c>
      <c r="B22" s="14">
        <v>289.89999999999998</v>
      </c>
      <c r="D22" s="3" t="s">
        <v>15</v>
      </c>
      <c r="E22" s="3">
        <v>89.137142857142891</v>
      </c>
      <c r="F22" s="3">
        <v>26.723167395587737</v>
      </c>
      <c r="G22" s="3">
        <v>3.3355755153433018</v>
      </c>
      <c r="H22" s="7">
        <v>2.0679509095976991E-3</v>
      </c>
      <c r="I22" s="3">
        <v>34.829132645881423</v>
      </c>
      <c r="J22" s="3">
        <v>143.44515306840435</v>
      </c>
      <c r="K22" s="3">
        <v>34.829132645881423</v>
      </c>
      <c r="L22" s="3">
        <v>143.44515306840435</v>
      </c>
    </row>
    <row r="23" spans="1:12" ht="15" thickBot="1" x14ac:dyDescent="0.35">
      <c r="A23" s="2">
        <v>22</v>
      </c>
      <c r="B23" s="14">
        <v>421.6</v>
      </c>
      <c r="D23" s="4" t="s">
        <v>28</v>
      </c>
      <c r="E23" s="4">
        <v>12.079073359073355</v>
      </c>
      <c r="F23" s="4">
        <v>1.2595089712040015</v>
      </c>
      <c r="G23" s="4">
        <v>9.5903035510152943</v>
      </c>
      <c r="H23" s="8">
        <v>3.3676683020054876E-11</v>
      </c>
      <c r="I23" s="4">
        <v>9.5194431679076139</v>
      </c>
      <c r="J23" s="4">
        <v>14.638703550239097</v>
      </c>
      <c r="K23" s="4">
        <v>9.5194431679076139</v>
      </c>
      <c r="L23" s="4">
        <v>14.638703550239097</v>
      </c>
    </row>
    <row r="24" spans="1:12" x14ac:dyDescent="0.3">
      <c r="A24" s="2">
        <v>23</v>
      </c>
      <c r="B24" s="14">
        <v>264.5</v>
      </c>
    </row>
    <row r="25" spans="1:12" x14ac:dyDescent="0.3">
      <c r="A25" s="2">
        <v>24</v>
      </c>
      <c r="B25" s="14">
        <v>342.3</v>
      </c>
    </row>
    <row r="26" spans="1:12" x14ac:dyDescent="0.3">
      <c r="A26" s="2">
        <v>25</v>
      </c>
      <c r="B26" s="14">
        <v>339.7</v>
      </c>
    </row>
    <row r="27" spans="1:12" x14ac:dyDescent="0.3">
      <c r="A27" s="2">
        <v>26</v>
      </c>
      <c r="B27" s="14">
        <v>440.4</v>
      </c>
      <c r="D27" t="s">
        <v>29</v>
      </c>
    </row>
    <row r="28" spans="1:12" ht="15" thickBot="1" x14ac:dyDescent="0.35">
      <c r="A28" s="2">
        <v>27</v>
      </c>
      <c r="B28" s="14">
        <v>315.89999999999998</v>
      </c>
    </row>
    <row r="29" spans="1:12" x14ac:dyDescent="0.3">
      <c r="A29" s="2">
        <v>28</v>
      </c>
      <c r="B29" s="14">
        <v>439.3</v>
      </c>
      <c r="D29" s="5" t="s">
        <v>30</v>
      </c>
      <c r="E29" s="5" t="s">
        <v>31</v>
      </c>
      <c r="F29" s="5" t="s">
        <v>13</v>
      </c>
    </row>
    <row r="30" spans="1:12" x14ac:dyDescent="0.3">
      <c r="A30" s="2">
        <v>29</v>
      </c>
      <c r="B30" s="14">
        <v>401.3</v>
      </c>
      <c r="D30" s="3">
        <v>1</v>
      </c>
      <c r="E30" s="3">
        <v>101.21621621621625</v>
      </c>
      <c r="F30" s="3">
        <v>164.78378378378375</v>
      </c>
    </row>
    <row r="31" spans="1:12" x14ac:dyDescent="0.3">
      <c r="A31" s="2">
        <v>30</v>
      </c>
      <c r="B31" s="14">
        <v>437.4</v>
      </c>
      <c r="D31" s="3">
        <v>2</v>
      </c>
      <c r="E31" s="3">
        <v>113.2952895752896</v>
      </c>
      <c r="F31" s="3">
        <v>32.604710424710404</v>
      </c>
    </row>
    <row r="32" spans="1:12" x14ac:dyDescent="0.3">
      <c r="A32" s="2">
        <v>31</v>
      </c>
      <c r="B32" s="14">
        <v>575.5</v>
      </c>
      <c r="D32" s="3">
        <v>3</v>
      </c>
      <c r="E32" s="3">
        <v>125.37436293436295</v>
      </c>
      <c r="F32" s="3">
        <v>57.725637065637045</v>
      </c>
    </row>
    <row r="33" spans="1:6" x14ac:dyDescent="0.3">
      <c r="A33" s="2">
        <v>32</v>
      </c>
      <c r="B33" s="14">
        <v>407.6</v>
      </c>
      <c r="D33" s="3">
        <v>4</v>
      </c>
      <c r="E33" s="3">
        <v>137.45343629343631</v>
      </c>
      <c r="F33" s="3">
        <v>-18.153436293436314</v>
      </c>
    </row>
    <row r="34" spans="1:6" x14ac:dyDescent="0.3">
      <c r="A34" s="2">
        <v>33</v>
      </c>
      <c r="B34" s="14">
        <v>682</v>
      </c>
      <c r="D34" s="3">
        <v>5</v>
      </c>
      <c r="E34" s="3">
        <v>149.53250965250967</v>
      </c>
      <c r="F34" s="3">
        <v>30.767490347490337</v>
      </c>
    </row>
    <row r="35" spans="1:6" x14ac:dyDescent="0.3">
      <c r="A35" s="2">
        <v>34</v>
      </c>
      <c r="B35" s="14">
        <v>475.3</v>
      </c>
      <c r="D35" s="3">
        <v>6</v>
      </c>
      <c r="E35" s="3">
        <v>161.61158301158304</v>
      </c>
      <c r="F35" s="3">
        <v>6.8884169884169637</v>
      </c>
    </row>
    <row r="36" spans="1:6" x14ac:dyDescent="0.3">
      <c r="A36" s="2">
        <v>35</v>
      </c>
      <c r="B36" s="14">
        <v>581.29999999999995</v>
      </c>
      <c r="D36" s="3">
        <v>7</v>
      </c>
      <c r="E36" s="3">
        <v>173.69065637065637</v>
      </c>
      <c r="F36" s="3">
        <v>58.109343629343641</v>
      </c>
    </row>
    <row r="37" spans="1:6" x14ac:dyDescent="0.3">
      <c r="A37" s="2">
        <v>36</v>
      </c>
      <c r="B37" s="14">
        <v>646.9</v>
      </c>
      <c r="D37" s="3">
        <v>8</v>
      </c>
      <c r="E37" s="3">
        <v>185.76972972972973</v>
      </c>
      <c r="F37" s="3">
        <v>38.730270270270267</v>
      </c>
    </row>
    <row r="38" spans="1:6" x14ac:dyDescent="0.3">
      <c r="D38" s="3">
        <v>9</v>
      </c>
      <c r="E38" s="3">
        <v>197.84880308880309</v>
      </c>
      <c r="F38" s="3">
        <v>-5.0488030888030835</v>
      </c>
    </row>
    <row r="39" spans="1:6" x14ac:dyDescent="0.3">
      <c r="D39" s="3">
        <v>10</v>
      </c>
      <c r="E39" s="3">
        <v>209.92787644787643</v>
      </c>
      <c r="F39" s="3">
        <v>-87.027876447876423</v>
      </c>
    </row>
    <row r="40" spans="1:6" x14ac:dyDescent="0.3">
      <c r="D40" s="3">
        <v>11</v>
      </c>
      <c r="E40" s="3">
        <v>222.00694980694979</v>
      </c>
      <c r="F40" s="3">
        <v>114.49305019305021</v>
      </c>
    </row>
    <row r="41" spans="1:6" x14ac:dyDescent="0.3">
      <c r="D41" s="3">
        <v>12</v>
      </c>
      <c r="E41" s="3">
        <v>234.08602316602315</v>
      </c>
      <c r="F41" s="3">
        <v>-48.186023166023148</v>
      </c>
    </row>
    <row r="42" spans="1:6" x14ac:dyDescent="0.3">
      <c r="D42" s="3">
        <v>13</v>
      </c>
      <c r="E42" s="3">
        <v>246.16509652509652</v>
      </c>
      <c r="F42" s="3">
        <v>-51.865096525096504</v>
      </c>
    </row>
    <row r="43" spans="1:6" x14ac:dyDescent="0.3">
      <c r="D43" s="3">
        <v>14</v>
      </c>
      <c r="E43" s="3">
        <v>258.24416988416988</v>
      </c>
      <c r="F43" s="3">
        <v>-108.74416988416988</v>
      </c>
    </row>
    <row r="44" spans="1:6" x14ac:dyDescent="0.3">
      <c r="D44" s="3">
        <v>15</v>
      </c>
      <c r="E44" s="3">
        <v>270.32324324324321</v>
      </c>
      <c r="F44" s="3">
        <v>-60.223243243243218</v>
      </c>
    </row>
    <row r="45" spans="1:6" x14ac:dyDescent="0.3">
      <c r="D45" s="3">
        <v>16</v>
      </c>
      <c r="E45" s="3">
        <v>282.40231660231655</v>
      </c>
      <c r="F45" s="3">
        <v>-9.1023166023165345</v>
      </c>
    </row>
    <row r="46" spans="1:6" x14ac:dyDescent="0.3">
      <c r="D46" s="3">
        <v>17</v>
      </c>
      <c r="E46" s="3">
        <v>294.48138996138994</v>
      </c>
      <c r="F46" s="3">
        <v>-103.08138996138993</v>
      </c>
    </row>
    <row r="47" spans="1:6" x14ac:dyDescent="0.3">
      <c r="D47" s="3">
        <v>18</v>
      </c>
      <c r="E47" s="3">
        <v>306.56046332046333</v>
      </c>
      <c r="F47" s="3">
        <v>-19.560463320463327</v>
      </c>
    </row>
    <row r="48" spans="1:6" x14ac:dyDescent="0.3">
      <c r="D48" s="3">
        <v>19</v>
      </c>
      <c r="E48" s="3">
        <v>318.6395366795366</v>
      </c>
      <c r="F48" s="3">
        <v>-92.639536679536604</v>
      </c>
    </row>
    <row r="49" spans="4:6" x14ac:dyDescent="0.3">
      <c r="D49" s="3">
        <v>20</v>
      </c>
      <c r="E49" s="3">
        <v>330.71861003861</v>
      </c>
      <c r="F49" s="3">
        <v>-27.118610038609972</v>
      </c>
    </row>
    <row r="50" spans="4:6" x14ac:dyDescent="0.3">
      <c r="D50" s="3">
        <v>21</v>
      </c>
      <c r="E50" s="3">
        <v>342.79768339768339</v>
      </c>
      <c r="F50" s="3">
        <v>-52.897683397683409</v>
      </c>
    </row>
    <row r="51" spans="4:6" x14ac:dyDescent="0.3">
      <c r="D51" s="3">
        <v>22</v>
      </c>
      <c r="E51" s="3">
        <v>354.87675675675666</v>
      </c>
      <c r="F51" s="3">
        <v>66.72324324324336</v>
      </c>
    </row>
    <row r="52" spans="4:6" x14ac:dyDescent="0.3">
      <c r="D52" s="3">
        <v>23</v>
      </c>
      <c r="E52" s="3">
        <v>366.95583011583005</v>
      </c>
      <c r="F52" s="3">
        <v>-102.45583011583005</v>
      </c>
    </row>
    <row r="53" spans="4:6" x14ac:dyDescent="0.3">
      <c r="D53" s="3">
        <v>24</v>
      </c>
      <c r="E53" s="3">
        <v>379.03490347490344</v>
      </c>
      <c r="F53" s="3">
        <v>-36.734903474903433</v>
      </c>
    </row>
    <row r="54" spans="4:6" x14ac:dyDescent="0.3">
      <c r="D54" s="3">
        <v>25</v>
      </c>
      <c r="E54" s="3">
        <v>391.11397683397672</v>
      </c>
      <c r="F54" s="3">
        <v>-51.413976833976733</v>
      </c>
    </row>
    <row r="55" spans="4:6" x14ac:dyDescent="0.3">
      <c r="D55" s="3">
        <v>26</v>
      </c>
      <c r="E55" s="3">
        <v>403.19305019305011</v>
      </c>
      <c r="F55" s="3">
        <v>37.206949806949865</v>
      </c>
    </row>
    <row r="56" spans="4:6" x14ac:dyDescent="0.3">
      <c r="D56" s="3">
        <v>27</v>
      </c>
      <c r="E56" s="3">
        <v>415.2721235521235</v>
      </c>
      <c r="F56" s="3">
        <v>-99.372123552123526</v>
      </c>
    </row>
    <row r="57" spans="4:6" x14ac:dyDescent="0.3">
      <c r="D57" s="3">
        <v>28</v>
      </c>
      <c r="E57" s="3">
        <v>427.35119691119678</v>
      </c>
      <c r="F57" s="3">
        <v>11.948803088803231</v>
      </c>
    </row>
    <row r="58" spans="4:6" x14ac:dyDescent="0.3">
      <c r="D58" s="3">
        <v>29</v>
      </c>
      <c r="E58" s="3">
        <v>439.43027027027017</v>
      </c>
      <c r="F58" s="3">
        <v>-38.130270270270159</v>
      </c>
    </row>
    <row r="59" spans="4:6" x14ac:dyDescent="0.3">
      <c r="D59" s="3">
        <v>30</v>
      </c>
      <c r="E59" s="3">
        <v>451.50934362934356</v>
      </c>
      <c r="F59" s="3">
        <v>-14.109343629343584</v>
      </c>
    </row>
    <row r="60" spans="4:6" x14ac:dyDescent="0.3">
      <c r="D60" s="3">
        <v>31</v>
      </c>
      <c r="E60" s="3">
        <v>463.58841698841695</v>
      </c>
      <c r="F60" s="3">
        <v>111.91158301158305</v>
      </c>
    </row>
    <row r="61" spans="4:6" x14ac:dyDescent="0.3">
      <c r="D61" s="3">
        <v>32</v>
      </c>
      <c r="E61" s="3">
        <v>475.66749034749023</v>
      </c>
      <c r="F61" s="3">
        <v>-68.067490347490207</v>
      </c>
    </row>
    <row r="62" spans="4:6" x14ac:dyDescent="0.3">
      <c r="D62" s="3">
        <v>33</v>
      </c>
      <c r="E62" s="3">
        <v>487.74656370656362</v>
      </c>
      <c r="F62" s="3">
        <v>194.25343629343638</v>
      </c>
    </row>
    <row r="63" spans="4:6" x14ac:dyDescent="0.3">
      <c r="D63" s="3">
        <v>34</v>
      </c>
      <c r="E63" s="3">
        <v>499.82563706563701</v>
      </c>
      <c r="F63" s="3">
        <v>-24.525637065637</v>
      </c>
    </row>
    <row r="64" spans="4:6" x14ac:dyDescent="0.3">
      <c r="D64" s="3">
        <v>35</v>
      </c>
      <c r="E64" s="3">
        <v>511.90471042471029</v>
      </c>
      <c r="F64" s="3">
        <v>69.395289575289667</v>
      </c>
    </row>
    <row r="65" spans="4:6" ht="15" thickBot="1" x14ac:dyDescent="0.35">
      <c r="D65" s="4">
        <v>36</v>
      </c>
      <c r="E65" s="4">
        <v>523.98378378378368</v>
      </c>
      <c r="F65" s="4">
        <v>122.9162162162163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E1CE-1BBD-494A-96CD-6470C720CD70}">
  <dimension ref="A1:B16"/>
  <sheetViews>
    <sheetView workbookViewId="0">
      <selection activeCell="A6" sqref="A6"/>
    </sheetView>
  </sheetViews>
  <sheetFormatPr baseColWidth="10" defaultRowHeight="14.4" x14ac:dyDescent="0.3"/>
  <cols>
    <col min="1" max="1" width="25.44140625" customWidth="1"/>
  </cols>
  <sheetData>
    <row r="1" spans="1:2" x14ac:dyDescent="0.3">
      <c r="A1" s="6" t="s">
        <v>56</v>
      </c>
      <c r="B1" s="6"/>
    </row>
    <row r="2" spans="1:2" x14ac:dyDescent="0.3">
      <c r="A2" s="3"/>
      <c r="B2" s="3"/>
    </row>
    <row r="3" spans="1:2" x14ac:dyDescent="0.3">
      <c r="A3" s="3" t="s">
        <v>57</v>
      </c>
      <c r="B3" s="3">
        <v>312.59999999999997</v>
      </c>
    </row>
    <row r="4" spans="1:2" x14ac:dyDescent="0.3">
      <c r="A4" s="3" t="s">
        <v>9</v>
      </c>
      <c r="B4" s="3">
        <v>24.822860687245811</v>
      </c>
    </row>
    <row r="5" spans="1:2" x14ac:dyDescent="0.3">
      <c r="A5" s="3" t="s">
        <v>40</v>
      </c>
      <c r="B5" s="3">
        <v>280.14999999999998</v>
      </c>
    </row>
    <row r="6" spans="1:2" x14ac:dyDescent="0.3">
      <c r="A6" s="3" t="s">
        <v>41</v>
      </c>
      <c r="B6" s="3" t="e">
        <v>#N/A</v>
      </c>
    </row>
    <row r="7" spans="1:2" x14ac:dyDescent="0.3">
      <c r="A7" s="3" t="s">
        <v>58</v>
      </c>
      <c r="B7" s="3">
        <v>148.93716412347487</v>
      </c>
    </row>
    <row r="8" spans="1:2" x14ac:dyDescent="0.3">
      <c r="A8" s="3" t="s">
        <v>59</v>
      </c>
      <c r="B8" s="3">
        <v>22182.27885714289</v>
      </c>
    </row>
    <row r="9" spans="1:2" x14ac:dyDescent="0.3">
      <c r="A9" s="3" t="s">
        <v>60</v>
      </c>
      <c r="B9" s="3">
        <v>0.11622821118738491</v>
      </c>
    </row>
    <row r="10" spans="1:2" x14ac:dyDescent="0.3">
      <c r="A10" s="3" t="s">
        <v>61</v>
      </c>
      <c r="B10" s="3">
        <v>0.89453885285345902</v>
      </c>
    </row>
    <row r="11" spans="1:2" x14ac:dyDescent="0.3">
      <c r="A11" s="3" t="s">
        <v>52</v>
      </c>
      <c r="B11" s="3">
        <v>562.70000000000005</v>
      </c>
    </row>
    <row r="12" spans="1:2" x14ac:dyDescent="0.3">
      <c r="A12" s="3" t="s">
        <v>62</v>
      </c>
      <c r="B12" s="3">
        <v>119.3</v>
      </c>
    </row>
    <row r="13" spans="1:2" x14ac:dyDescent="0.3">
      <c r="A13" s="3" t="s">
        <v>63</v>
      </c>
      <c r="B13" s="3">
        <v>682</v>
      </c>
    </row>
    <row r="14" spans="1:2" x14ac:dyDescent="0.3">
      <c r="A14" s="3" t="s">
        <v>64</v>
      </c>
      <c r="B14" s="3">
        <v>11253.599999999999</v>
      </c>
    </row>
    <row r="15" spans="1:2" ht="15" thickBot="1" x14ac:dyDescent="0.35">
      <c r="A15" s="4" t="s">
        <v>65</v>
      </c>
      <c r="B15" s="4">
        <v>36</v>
      </c>
    </row>
    <row r="16" spans="1:2" x14ac:dyDescent="0.3">
      <c r="B16">
        <v>8.010944932698327E-307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topLeftCell="C1" zoomScale="120" zoomScaleNormal="120" workbookViewId="0">
      <selection activeCell="E12" sqref="E12"/>
    </sheetView>
  </sheetViews>
  <sheetFormatPr baseColWidth="10" defaultRowHeight="14.4" x14ac:dyDescent="0.3"/>
  <cols>
    <col min="3" max="3" width="19.6640625" customWidth="1"/>
    <col min="7" max="7" width="13.88671875" customWidth="1"/>
    <col min="8" max="9" width="9.109375" customWidth="1"/>
  </cols>
  <sheetData>
    <row r="1" spans="1:15" x14ac:dyDescent="0.3">
      <c r="A1" t="s">
        <v>1</v>
      </c>
      <c r="D1" s="20" t="s">
        <v>51</v>
      </c>
    </row>
    <row r="2" spans="1:15" ht="28.8" x14ac:dyDescent="0.3">
      <c r="A2">
        <v>119.3</v>
      </c>
      <c r="C2" t="s">
        <v>42</v>
      </c>
      <c r="D2">
        <v>5</v>
      </c>
      <c r="F2" s="25" t="s">
        <v>55</v>
      </c>
      <c r="G2" s="9" t="s">
        <v>37</v>
      </c>
      <c r="H2" s="27" t="s">
        <v>36</v>
      </c>
      <c r="I2" s="27"/>
      <c r="J2" s="24" t="s">
        <v>38</v>
      </c>
      <c r="K2" s="24" t="s">
        <v>43</v>
      </c>
    </row>
    <row r="3" spans="1:15" x14ac:dyDescent="0.3">
      <c r="A3">
        <v>122.9</v>
      </c>
      <c r="C3" t="s">
        <v>36</v>
      </c>
      <c r="D3">
        <f>+ABS(MIN(A:A)-MAX(A:A))/D2</f>
        <v>112.54</v>
      </c>
      <c r="F3" s="10">
        <f>+AVERAGE(H3:I3)</f>
        <v>175.57</v>
      </c>
      <c r="G3" s="10" t="str">
        <f>+_xlfn.CONCAT(H3," - ",I3)</f>
        <v>119,3 - 231,84</v>
      </c>
      <c r="H3" s="10">
        <f>+MIN(A:A)</f>
        <v>119.3</v>
      </c>
      <c r="I3" s="10">
        <f>+H3+$D$3</f>
        <v>231.84</v>
      </c>
      <c r="J3" s="10">
        <v>15</v>
      </c>
      <c r="K3" s="11">
        <f>+J3/$J$8</f>
        <v>0.41666666666666669</v>
      </c>
      <c r="L3">
        <f t="array" ref="L3:L7">+FREQUENCY(A2:A37,I3:I7)</f>
        <v>15</v>
      </c>
    </row>
    <row r="4" spans="1:15" x14ac:dyDescent="0.3">
      <c r="A4">
        <v>145.9</v>
      </c>
      <c r="F4" s="10">
        <f t="shared" ref="F4:F7" si="0">+AVERAGE(H4:I4)</f>
        <v>288.11</v>
      </c>
      <c r="G4" s="10" t="str">
        <f t="shared" ref="G4:G7" si="1">+_xlfn.CONCAT(H4," - ",I4)</f>
        <v>231,84 - 344,38</v>
      </c>
      <c r="H4" s="10">
        <f>+H3+$D$3</f>
        <v>231.84</v>
      </c>
      <c r="I4" s="10">
        <f>+H4+$D$3</f>
        <v>344.38</v>
      </c>
      <c r="J4" s="10">
        <v>10</v>
      </c>
      <c r="K4" s="11">
        <f t="shared" ref="K4:K7" si="2">+J4/$J$8</f>
        <v>0.27777777777777779</v>
      </c>
      <c r="L4">
        <v>10</v>
      </c>
    </row>
    <row r="5" spans="1:15" x14ac:dyDescent="0.3">
      <c r="A5">
        <v>149.5</v>
      </c>
      <c r="C5" t="s">
        <v>52</v>
      </c>
      <c r="D5">
        <f>682-119</f>
        <v>563</v>
      </c>
      <c r="F5" s="10">
        <f t="shared" si="0"/>
        <v>400.65</v>
      </c>
      <c r="G5" s="10" t="str">
        <f t="shared" si="1"/>
        <v>344,38 - 456,92</v>
      </c>
      <c r="H5" s="10">
        <f>+H4+$D$3</f>
        <v>344.38</v>
      </c>
      <c r="I5" s="10">
        <f>+H5+$D$3</f>
        <v>456.92</v>
      </c>
      <c r="J5" s="10">
        <v>6</v>
      </c>
      <c r="K5" s="11">
        <f t="shared" si="2"/>
        <v>0.16666666666666666</v>
      </c>
      <c r="L5">
        <v>6</v>
      </c>
      <c r="O5" t="s">
        <v>54</v>
      </c>
    </row>
    <row r="6" spans="1:15" x14ac:dyDescent="0.3">
      <c r="A6">
        <v>168.5</v>
      </c>
      <c r="C6" t="s">
        <v>53</v>
      </c>
      <c r="D6">
        <f>+D5/5</f>
        <v>112.6</v>
      </c>
      <c r="F6" s="10">
        <f t="shared" si="0"/>
        <v>513.19000000000005</v>
      </c>
      <c r="G6" s="10" t="str">
        <f t="shared" si="1"/>
        <v>456,92 - 569,46</v>
      </c>
      <c r="H6" s="10">
        <f>+H5+$D$3</f>
        <v>456.92</v>
      </c>
      <c r="I6" s="10">
        <f>+H6+$D$3</f>
        <v>569.46</v>
      </c>
      <c r="J6" s="10">
        <v>1</v>
      </c>
      <c r="K6" s="11">
        <f t="shared" si="2"/>
        <v>2.7777777777777776E-2</v>
      </c>
      <c r="L6">
        <v>1</v>
      </c>
    </row>
    <row r="7" spans="1:15" x14ac:dyDescent="0.3">
      <c r="A7">
        <v>180.3</v>
      </c>
      <c r="F7" s="10">
        <f t="shared" si="0"/>
        <v>625.73</v>
      </c>
      <c r="G7" s="10" t="str">
        <f t="shared" si="1"/>
        <v>569,46 - 682</v>
      </c>
      <c r="H7" s="10">
        <f>+H6+$D$3</f>
        <v>569.46</v>
      </c>
      <c r="I7" s="10">
        <f>+H7+$D$3</f>
        <v>682</v>
      </c>
      <c r="J7" s="10">
        <v>4</v>
      </c>
      <c r="K7" s="11">
        <f t="shared" si="2"/>
        <v>0.1111111111111111</v>
      </c>
      <c r="L7">
        <v>4</v>
      </c>
    </row>
    <row r="8" spans="1:15" x14ac:dyDescent="0.3">
      <c r="A8">
        <v>183.1</v>
      </c>
      <c r="F8" s="26"/>
      <c r="G8" s="10"/>
      <c r="H8" s="10"/>
      <c r="I8" s="10" t="s">
        <v>14</v>
      </c>
      <c r="J8" s="10">
        <f>+SUM(J3:J7)</f>
        <v>36</v>
      </c>
      <c r="K8" s="11">
        <f>+SUM(K3:K7)</f>
        <v>1</v>
      </c>
    </row>
    <row r="9" spans="1:15" x14ac:dyDescent="0.3">
      <c r="A9">
        <v>185.9</v>
      </c>
      <c r="C9" s="21" t="s">
        <v>39</v>
      </c>
      <c r="D9" s="19">
        <f>+AVERAGE(A2:A37)</f>
        <v>312.59999999999997</v>
      </c>
    </row>
    <row r="10" spans="1:15" x14ac:dyDescent="0.3">
      <c r="A10">
        <v>191.4</v>
      </c>
      <c r="C10" s="21" t="s">
        <v>40</v>
      </c>
      <c r="D10" s="19">
        <f>+MEDIAN(A:A)</f>
        <v>280.14999999999998</v>
      </c>
    </row>
    <row r="11" spans="1:15" x14ac:dyDescent="0.3">
      <c r="A11">
        <v>192.8</v>
      </c>
      <c r="C11" s="21" t="s">
        <v>41</v>
      </c>
      <c r="D11" s="21" t="e">
        <f>+MODE(A:A)</f>
        <v>#N/A</v>
      </c>
    </row>
    <row r="12" spans="1:15" x14ac:dyDescent="0.3">
      <c r="A12">
        <v>194.3</v>
      </c>
    </row>
    <row r="13" spans="1:15" x14ac:dyDescent="0.3">
      <c r="A13">
        <v>210.1</v>
      </c>
      <c r="E13" s="22">
        <f>+AVERAGE(H3:I3)</f>
        <v>175.57</v>
      </c>
      <c r="F13" t="s">
        <v>66</v>
      </c>
    </row>
    <row r="14" spans="1:15" x14ac:dyDescent="0.3">
      <c r="A14">
        <v>224.5</v>
      </c>
    </row>
    <row r="15" spans="1:15" x14ac:dyDescent="0.3">
      <c r="A15">
        <v>226</v>
      </c>
      <c r="C15" t="s">
        <v>67</v>
      </c>
    </row>
    <row r="16" spans="1:15" x14ac:dyDescent="0.3">
      <c r="A16">
        <v>231.8</v>
      </c>
      <c r="C16" t="s">
        <v>68</v>
      </c>
    </row>
    <row r="17" spans="1:6" x14ac:dyDescent="0.3">
      <c r="A17">
        <v>264.5</v>
      </c>
    </row>
    <row r="18" spans="1:6" x14ac:dyDescent="0.3">
      <c r="A18">
        <v>266</v>
      </c>
      <c r="E18" s="23"/>
      <c r="F18" s="23"/>
    </row>
    <row r="19" spans="1:6" x14ac:dyDescent="0.3">
      <c r="A19" s="23">
        <v>273.3</v>
      </c>
    </row>
    <row r="20" spans="1:6" x14ac:dyDescent="0.3">
      <c r="A20" s="23">
        <v>287</v>
      </c>
    </row>
    <row r="21" spans="1:6" x14ac:dyDescent="0.3">
      <c r="A21">
        <v>289.89999999999998</v>
      </c>
    </row>
    <row r="22" spans="1:6" x14ac:dyDescent="0.3">
      <c r="A22">
        <v>303.60000000000002</v>
      </c>
    </row>
    <row r="23" spans="1:6" x14ac:dyDescent="0.3">
      <c r="A23">
        <v>315.89999999999998</v>
      </c>
    </row>
    <row r="24" spans="1:6" x14ac:dyDescent="0.3">
      <c r="A24">
        <v>336.5</v>
      </c>
    </row>
    <row r="25" spans="1:6" x14ac:dyDescent="0.3">
      <c r="A25">
        <v>339.7</v>
      </c>
    </row>
    <row r="26" spans="1:6" x14ac:dyDescent="0.3">
      <c r="A26">
        <v>342.3</v>
      </c>
    </row>
    <row r="27" spans="1:6" x14ac:dyDescent="0.3">
      <c r="A27">
        <v>401.3</v>
      </c>
    </row>
    <row r="28" spans="1:6" x14ac:dyDescent="0.3">
      <c r="A28">
        <v>407.6</v>
      </c>
    </row>
    <row r="29" spans="1:6" x14ac:dyDescent="0.3">
      <c r="A29">
        <v>421.6</v>
      </c>
    </row>
    <row r="30" spans="1:6" x14ac:dyDescent="0.3">
      <c r="A30">
        <v>437.4</v>
      </c>
    </row>
    <row r="31" spans="1:6" x14ac:dyDescent="0.3">
      <c r="A31">
        <v>439.3</v>
      </c>
    </row>
    <row r="32" spans="1:6" x14ac:dyDescent="0.3">
      <c r="A32">
        <v>440.4</v>
      </c>
    </row>
    <row r="33" spans="1:1" x14ac:dyDescent="0.3">
      <c r="A33">
        <v>475.3</v>
      </c>
    </row>
    <row r="34" spans="1:1" x14ac:dyDescent="0.3">
      <c r="A34">
        <v>575.5</v>
      </c>
    </row>
    <row r="35" spans="1:1" x14ac:dyDescent="0.3">
      <c r="A35">
        <v>581.29999999999995</v>
      </c>
    </row>
    <row r="36" spans="1:1" x14ac:dyDescent="0.3">
      <c r="A36">
        <v>646.9</v>
      </c>
    </row>
    <row r="37" spans="1:1" x14ac:dyDescent="0.3">
      <c r="A37">
        <v>682</v>
      </c>
    </row>
  </sheetData>
  <sortState xmlns:xlrd2="http://schemas.microsoft.com/office/spreadsheetml/2017/richdata2" ref="A2:A37">
    <sortCondition ref="A2:A37"/>
  </sortState>
  <mergeCells count="1">
    <mergeCell ref="H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Hoja2</vt:lpstr>
      <vt:lpstr>Análisis de tendencia</vt:lpstr>
      <vt:lpstr>Hoja1</vt:lpstr>
      <vt:lpstr>Hoja3</vt:lpstr>
      <vt:lpstr>Análisis de frecuencia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2021-03-16T02:51:08Z</dcterms:created>
  <dcterms:modified xsi:type="dcterms:W3CDTF">2021-09-14T01:47:09Z</dcterms:modified>
</cp:coreProperties>
</file>