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CD155B1-C836-4C5A-BDED-9F57A7A84ACF}" xr6:coauthVersionLast="36" xr6:coauthVersionMax="47" xr10:uidLastSave="{00000000-0000-0000-0000-000000000000}"/>
  <bookViews>
    <workbookView xWindow="0" yWindow="0" windowWidth="28800" windowHeight="12225" activeTab="3" xr2:uid="{CC82B86F-7675-4AE6-AD00-690DFBC0E983}"/>
  </bookViews>
  <sheets>
    <sheet name="Sheet1" sheetId="1" r:id="rId1"/>
    <sheet name="round functions" sheetId="6" r:id="rId2"/>
    <sheet name="Sheet4" sheetId="4" r:id="rId3"/>
    <sheet name="result sheet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5" l="1"/>
  <c r="E25" i="5"/>
  <c r="F25" i="5"/>
  <c r="G25" i="5"/>
  <c r="H25" i="5"/>
  <c r="I25" i="5"/>
  <c r="C25" i="5"/>
  <c r="D24" i="5"/>
  <c r="C24" i="5"/>
  <c r="Q33" i="5"/>
  <c r="Q32" i="5"/>
  <c r="P34" i="5"/>
  <c r="C26" i="5" l="1"/>
  <c r="D2" i="6"/>
  <c r="AA5" i="5"/>
  <c r="AA13" i="5"/>
  <c r="C2" i="6"/>
  <c r="E2" i="6" s="1"/>
  <c r="A1" i="6"/>
  <c r="K3" i="5"/>
  <c r="AA3" i="5" s="1"/>
  <c r="K4" i="5"/>
  <c r="AA4" i="5" s="1"/>
  <c r="K5" i="5"/>
  <c r="K6" i="5"/>
  <c r="AA6" i="5" s="1"/>
  <c r="K7" i="5"/>
  <c r="AA7" i="5" s="1"/>
  <c r="K8" i="5"/>
  <c r="AA8" i="5" s="1"/>
  <c r="K9" i="5"/>
  <c r="AA9" i="5" s="1"/>
  <c r="K10" i="5"/>
  <c r="AA10" i="5" s="1"/>
  <c r="K11" i="5"/>
  <c r="AA11" i="5" s="1"/>
  <c r="K12" i="5"/>
  <c r="AA12" i="5" s="1"/>
  <c r="K13" i="5"/>
  <c r="K14" i="5"/>
  <c r="AA14" i="5" s="1"/>
  <c r="K15" i="5"/>
  <c r="AA15" i="5" s="1"/>
  <c r="K16" i="5"/>
  <c r="AA16" i="5" s="1"/>
  <c r="K17" i="5"/>
  <c r="AA17" i="5" s="1"/>
  <c r="K18" i="5"/>
  <c r="AA18" i="5" s="1"/>
  <c r="K19" i="5"/>
  <c r="AA19" i="5" s="1"/>
  <c r="K20" i="5"/>
  <c r="AA20" i="5" s="1"/>
  <c r="K21" i="5"/>
  <c r="AA21" i="5" s="1"/>
  <c r="K22" i="5"/>
  <c r="AA22" i="5" s="1"/>
  <c r="K2" i="5"/>
  <c r="AA2" i="5" s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" i="5"/>
  <c r="O21" i="5" l="1"/>
  <c r="O17" i="5"/>
  <c r="O9" i="5"/>
  <c r="O2" i="5"/>
  <c r="O19" i="5"/>
  <c r="O15" i="5"/>
  <c r="O11" i="5"/>
  <c r="O7" i="5"/>
  <c r="O3" i="5"/>
  <c r="O13" i="5"/>
  <c r="O10" i="5"/>
  <c r="O20" i="5"/>
  <c r="O16" i="5"/>
  <c r="O12" i="5"/>
  <c r="O8" i="5"/>
  <c r="O4" i="5"/>
  <c r="O22" i="5"/>
  <c r="O18" i="5"/>
  <c r="O6" i="5"/>
  <c r="O5" i="5"/>
  <c r="O14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4" i="5"/>
  <c r="L4" i="5"/>
  <c r="M3" i="5"/>
  <c r="L3" i="5"/>
  <c r="M2" i="5"/>
  <c r="L2" i="5"/>
  <c r="J5" i="5"/>
  <c r="P5" i="5" s="1"/>
  <c r="J6" i="5"/>
  <c r="J7" i="5"/>
  <c r="J8" i="5"/>
  <c r="P8" i="5" s="1"/>
  <c r="J9" i="5"/>
  <c r="P9" i="5" s="1"/>
  <c r="J10" i="5"/>
  <c r="J11" i="5"/>
  <c r="J12" i="5"/>
  <c r="P12" i="5" s="1"/>
  <c r="J13" i="5"/>
  <c r="P13" i="5" s="1"/>
  <c r="J14" i="5"/>
  <c r="P14" i="5" s="1"/>
  <c r="J15" i="5"/>
  <c r="P15" i="5" s="1"/>
  <c r="J16" i="5"/>
  <c r="J17" i="5"/>
  <c r="P17" i="5" s="1"/>
  <c r="J18" i="5"/>
  <c r="P18" i="5" s="1"/>
  <c r="J19" i="5"/>
  <c r="J20" i="5"/>
  <c r="J21" i="5"/>
  <c r="P21" i="5" s="1"/>
  <c r="J22" i="5"/>
  <c r="P22" i="5" s="1"/>
  <c r="J4" i="5"/>
  <c r="J3" i="5"/>
  <c r="J2" i="5"/>
  <c r="P2" i="5" s="1"/>
  <c r="P11" i="5" l="1"/>
  <c r="P10" i="5"/>
  <c r="P6" i="5"/>
  <c r="P4" i="5"/>
  <c r="P3" i="5"/>
  <c r="P20" i="5"/>
  <c r="P16" i="5"/>
  <c r="P19" i="5"/>
  <c r="P7" i="5"/>
</calcChain>
</file>

<file path=xl/sharedStrings.xml><?xml version="1.0" encoding="utf-8"?>
<sst xmlns="http://schemas.openxmlformats.org/spreadsheetml/2006/main" count="115" uniqueCount="62">
  <si>
    <t>hjghgkh</t>
  </si>
  <si>
    <t>jhg</t>
  </si>
  <si>
    <t>gngf</t>
  </si>
  <si>
    <t>jfghgjhg</t>
  </si>
  <si>
    <t>No</t>
  </si>
  <si>
    <t>Name</t>
  </si>
  <si>
    <t>Age</t>
  </si>
  <si>
    <t>Town</t>
  </si>
  <si>
    <t>Niroshan</t>
  </si>
  <si>
    <t>Student 1</t>
  </si>
  <si>
    <t>Student 2</t>
  </si>
  <si>
    <t>Subject 1</t>
  </si>
  <si>
    <t>Subject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</si>
  <si>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</si>
  <si>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</si>
  <si>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</si>
  <si>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</si>
  <si>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</si>
  <si>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</si>
  <si>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</si>
  <si>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</si>
  <si>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</si>
  <si>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</si>
  <si>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</si>
  <si>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</si>
  <si>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</si>
  <si>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</si>
  <si>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</si>
  <si>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</si>
  <si>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</si>
  <si>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</si>
  <si>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Subject 3</t>
  </si>
  <si>
    <t>Subject 4</t>
  </si>
  <si>
    <t>Subject 5</t>
  </si>
  <si>
    <t>Subject 6</t>
  </si>
  <si>
    <t>A</t>
  </si>
  <si>
    <t>B</t>
  </si>
  <si>
    <t>Monday</t>
  </si>
  <si>
    <t>Tuesday</t>
  </si>
  <si>
    <t>Wednesday</t>
  </si>
  <si>
    <t>Thursday</t>
  </si>
  <si>
    <t>Friday</t>
  </si>
  <si>
    <t>Saturday</t>
  </si>
  <si>
    <t>Sunday</t>
  </si>
  <si>
    <t>i</t>
  </si>
  <si>
    <t>ii</t>
  </si>
  <si>
    <t>Subject 7</t>
  </si>
  <si>
    <t>Student 21</t>
  </si>
  <si>
    <t>TOTAL (SUM)</t>
  </si>
  <si>
    <t>AVERAGE</t>
  </si>
  <si>
    <t>MINIMUM</t>
  </si>
  <si>
    <t>MAXIMUM</t>
  </si>
  <si>
    <t>Rounded avarage</t>
  </si>
  <si>
    <t>Rank</t>
  </si>
  <si>
    <t>mod</t>
  </si>
  <si>
    <t>power</t>
  </si>
  <si>
    <t>Count of Students</t>
  </si>
  <si>
    <t>Message</t>
  </si>
  <si>
    <t>Thejan</t>
  </si>
  <si>
    <t>Vishmitha</t>
  </si>
  <si>
    <t>TOTAL marks</t>
  </si>
  <si>
    <t>Mark Count of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</si>
</sst>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3" fillId="0" borderId="0" xfId="0" applyFont="1" applyAlignment="1">
      <alignment horizontal="center" textRotation="90"/>
    </xf>
    <xf numFmtId="0" fontId="0" fillId="0" borderId="0" xfId="0" applyAlignment="1">
      <alignment horizontal="center" vertical="center"/>
    </xf>
    <xf numFmtId="0" fontId="2" fillId="2" borderId="0" xfId="1"/>
    <xf numFmtId="0" fontId="3" fillId="0" borderId="2" xfId="0" applyFont="1" applyBorder="1" applyAlignment="1">
      <alignment horizontal="center" textRotation="90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7F5A-3D4F-4F07-8F2B-1CAB9B052FF4}">
  <dimension ref="B4:G12"/>
  <sheetViews>
    <sheetView topLeftCell="A2" zoomScale="273" workbookViewId="0">
      <selection activeCell="C9" sqref="C9:E9"/>
    </sheetView>
  </sheetViews>
  <sheetFormatPr defaultRowHeight="15" x14ac:dyDescent="0.25"/>
  <cols>
    <col min="2" max="2" width="17.140625" bestFit="1" customWidth="1"/>
    <col min="4" max="4" width="3" bestFit="1" customWidth="1"/>
  </cols>
  <sheetData>
    <row r="4" spans="2:7" x14ac:dyDescent="0.25">
      <c r="B4" s="1"/>
      <c r="C4" s="1"/>
      <c r="D4" s="1"/>
      <c r="E4" s="1"/>
      <c r="F4" s="1"/>
      <c r="G4" s="1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 t="s">
        <v>0</v>
      </c>
      <c r="D8" s="1" t="s">
        <v>1</v>
      </c>
      <c r="E8" s="1" t="s">
        <v>2</v>
      </c>
      <c r="F8" s="1"/>
      <c r="G8" s="1"/>
    </row>
    <row r="9" spans="2:7" x14ac:dyDescent="0.25">
      <c r="B9" s="1"/>
      <c r="C9" s="2" t="s">
        <v>3</v>
      </c>
      <c r="D9" s="3"/>
      <c r="E9" s="4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0D6C-56D2-4FF8-9ECB-CF0565F40E15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>
        <f>ROUND(67/5,0)</f>
        <v>13</v>
      </c>
      <c r="D1" t="s">
        <v>54</v>
      </c>
      <c r="E1" t="s">
        <v>55</v>
      </c>
    </row>
    <row r="2" spans="1:5" x14ac:dyDescent="0.25">
      <c r="A2">
        <v>67</v>
      </c>
      <c r="B2">
        <v>5</v>
      </c>
      <c r="C2">
        <f>A2-(ROUNDDOWN(A2/B2,0)*B2)</f>
        <v>2</v>
      </c>
      <c r="D2">
        <f>MOD(A2,B2)</f>
        <v>2</v>
      </c>
      <c r="E2">
        <f>POWER(B2,C2)</f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179F-6DE6-453B-B178-0204BB105AC2}">
  <dimension ref="A1:D26"/>
  <sheetViews>
    <sheetView workbookViewId="0">
      <selection activeCell="D11" sqref="D11"/>
    </sheetView>
  </sheetViews>
  <sheetFormatPr defaultRowHeight="15" x14ac:dyDescent="0.25"/>
  <cols>
    <col min="1" max="1" width="5.42578125" customWidth="1"/>
    <col min="2" max="2" width="26.7109375" customWidth="1"/>
    <col min="3" max="3" width="5.7109375" customWidth="1"/>
    <col min="4" max="4" width="16.85546875" customWidth="1"/>
    <col min="5" max="6" width="9.7109375" customWidth="1"/>
    <col min="7" max="11" width="13.5703125" customWidth="1"/>
    <col min="12" max="12" width="9.71093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/>
      <c r="B2" s="1" t="s">
        <v>8</v>
      </c>
      <c r="C2" s="1"/>
      <c r="D2" s="1"/>
    </row>
    <row r="3" spans="1:4" x14ac:dyDescent="0.25">
      <c r="A3" s="1"/>
      <c r="B3" s="1" t="s">
        <v>9</v>
      </c>
      <c r="C3" s="1"/>
      <c r="D3" s="1"/>
    </row>
    <row r="4" spans="1:4" x14ac:dyDescent="0.25">
      <c r="A4" s="1"/>
      <c r="B4" s="1" t="s">
        <v>10</v>
      </c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0A7-1265-4FB0-9615-D30193B36FFD}">
  <dimension ref="A1:AA34"/>
  <sheetViews>
    <sheetView tabSelected="1" zoomScaleNormal="100" workbookViewId="0">
      <selection activeCell="C26" sqref="C26"/>
    </sheetView>
  </sheetViews>
  <sheetFormatPr defaultRowHeight="15" x14ac:dyDescent="0.25"/>
  <cols>
    <col min="1" max="1" width="5.7109375" customWidth="1"/>
    <col min="2" max="2" width="21.140625" customWidth="1"/>
    <col min="3" max="7" width="8.42578125" bestFit="1" customWidth="1"/>
    <col min="8" max="8" width="8.42578125" customWidth="1"/>
    <col min="9" max="9" width="8.42578125" bestFit="1" customWidth="1"/>
    <col min="10" max="10" width="11.7109375" bestFit="1" customWidth="1"/>
    <col min="11" max="11" width="11.85546875" bestFit="1" customWidth="1"/>
    <col min="12" max="12" width="9.5703125" bestFit="1" customWidth="1"/>
    <col min="13" max="13" width="10" bestFit="1" customWidth="1"/>
    <col min="14" max="15" width="7.28515625" customWidth="1"/>
    <col min="16" max="16" width="61.42578125" customWidth="1"/>
    <col min="21" max="22" width="2.85546875" bestFit="1" customWidth="1"/>
    <col min="23" max="23" width="3.85546875" bestFit="1" customWidth="1"/>
    <col min="24" max="24" width="2" bestFit="1" customWidth="1"/>
    <col min="25" max="25" width="10.42578125" bestFit="1" customWidth="1"/>
    <col min="26" max="26" width="1.7109375" bestFit="1" customWidth="1"/>
  </cols>
  <sheetData>
    <row r="1" spans="1:27" s="5" customFormat="1" ht="86.25" x14ac:dyDescent="0.25">
      <c r="A1" s="8" t="s">
        <v>4</v>
      </c>
      <c r="B1" s="8" t="s">
        <v>5</v>
      </c>
      <c r="C1" s="8" t="s">
        <v>11</v>
      </c>
      <c r="D1" s="8" t="s">
        <v>12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46</v>
      </c>
      <c r="J1" s="8" t="s">
        <v>48</v>
      </c>
      <c r="K1" s="8" t="s">
        <v>49</v>
      </c>
      <c r="L1" s="8" t="s">
        <v>50</v>
      </c>
      <c r="M1" s="8" t="s">
        <v>51</v>
      </c>
      <c r="N1" s="8" t="s">
        <v>52</v>
      </c>
      <c r="O1" s="8" t="s">
        <v>53</v>
      </c>
      <c r="P1" s="8" t="s">
        <v>57</v>
      </c>
    </row>
    <row r="2" spans="1:27" x14ac:dyDescent="0.25">
      <c r="A2" s="9">
        <v>1</v>
      </c>
      <c r="B2" s="9" t="s">
        <v>9</v>
      </c>
      <c r="C2" s="9">
        <v>55</v>
      </c>
      <c r="D2" s="9">
        <v>24</v>
      </c>
      <c r="E2" s="9">
        <v>67</v>
      </c>
      <c r="F2" s="9">
        <v>55</v>
      </c>
      <c r="G2" s="9">
        <v>37</v>
      </c>
      <c r="H2" s="9">
        <v>70</v>
      </c>
      <c r="I2" s="9">
        <v>57</v>
      </c>
      <c r="J2" s="9">
        <f>SUM(C2:I2)</f>
        <v>365</v>
      </c>
      <c r="K2" s="9">
        <f>AVERAGE(C2:I2)</f>
        <v>52.142857142857146</v>
      </c>
      <c r="L2" s="9">
        <f>MIN(C2:I2)</f>
        <v>24</v>
      </c>
      <c r="M2" s="9">
        <f>MAX(C2:I2)</f>
        <v>70</v>
      </c>
      <c r="N2" s="9">
        <f>ROUND(SUM(C2:I2)/COUNT(C2:I2),2)</f>
        <v>52.14</v>
      </c>
      <c r="O2" s="9">
        <f>_xlfn.RANK.EQ(N2,N$2:N$22,0)</f>
        <v>9</v>
      </c>
      <c r="P2" s="9" t="str">
        <f>B2&amp;" has a total of  "&amp;J2&amp;" marks and rank no."&amp;O2&amp;" in the class"</f>
        <v>Student 1 has a total of  365 marks and rank no.9 in the class</v>
      </c>
      <c r="Q2" s="6"/>
      <c r="R2" s="6"/>
      <c r="S2" s="6"/>
      <c r="T2" s="6"/>
      <c r="U2" s="6">
        <v>1</v>
      </c>
      <c r="V2" s="6">
        <v>2</v>
      </c>
      <c r="W2" s="6">
        <v>1</v>
      </c>
      <c r="X2" s="6" t="s">
        <v>35</v>
      </c>
      <c r="Y2" s="6" t="s">
        <v>37</v>
      </c>
      <c r="Z2" s="6" t="s">
        <v>44</v>
      </c>
      <c r="AA2" s="6">
        <f>ROUND(AVERAGE(C2:I2)*K2,0)</f>
        <v>2719</v>
      </c>
    </row>
    <row r="3" spans="1:27" x14ac:dyDescent="0.25">
      <c r="A3" s="9">
        <v>2</v>
      </c>
      <c r="B3" s="9" t="s">
        <v>10</v>
      </c>
      <c r="C3" s="9">
        <v>22</v>
      </c>
      <c r="D3" s="9">
        <v>15</v>
      </c>
      <c r="E3" s="9">
        <v>54</v>
      </c>
      <c r="F3" s="9">
        <v>15</v>
      </c>
      <c r="G3" s="9">
        <v>80</v>
      </c>
      <c r="H3" s="9">
        <v>90</v>
      </c>
      <c r="I3" s="9">
        <v>51</v>
      </c>
      <c r="J3" s="9">
        <f>SUM(C3:I3)</f>
        <v>327</v>
      </c>
      <c r="K3" s="9">
        <f t="shared" ref="K3:K22" si="0">AVERAGE(C3:I3)</f>
        <v>46.714285714285715</v>
      </c>
      <c r="L3" s="9">
        <f t="shared" ref="L3:L22" si="1">MIN(C3:I3)</f>
        <v>15</v>
      </c>
      <c r="M3" s="9">
        <f t="shared" ref="M3:M22" si="2">MAX(C3:I3)</f>
        <v>90</v>
      </c>
      <c r="N3" s="9">
        <f t="shared" ref="N3:N22" si="3">ROUND(SUM(C3:I3)/COUNT(C3:I3),2)</f>
        <v>46.71</v>
      </c>
      <c r="O3" s="9">
        <f t="shared" ref="O3:O22" si="4">_xlfn.RANK.EQ(N3,N$2:N$22,0)</f>
        <v>14</v>
      </c>
      <c r="P3" s="9" t="str">
        <f t="shared" ref="P3:P22" si="5">B3&amp;" has a total of  "&amp;J3&amp;" marks and rank no."&amp;O3&amp;" in the class"</f>
        <v>Student 2 has a total of  327 marks and rank no.14 in the class</v>
      </c>
      <c r="Q3" s="6"/>
      <c r="R3" s="6"/>
      <c r="S3" s="6"/>
      <c r="T3" s="6"/>
      <c r="U3" s="6">
        <v>2</v>
      </c>
      <c r="V3" s="6">
        <v>4</v>
      </c>
      <c r="W3" s="6">
        <v>7</v>
      </c>
      <c r="X3" s="6" t="s">
        <v>36</v>
      </c>
      <c r="Y3" s="6" t="s">
        <v>38</v>
      </c>
      <c r="Z3" s="6" t="s">
        <v>45</v>
      </c>
      <c r="AA3" s="6">
        <f t="shared" ref="AA3:AA22" si="6">ROUND(AVERAGE(C3:I3)*K3,0)</f>
        <v>2182</v>
      </c>
    </row>
    <row r="4" spans="1:27" x14ac:dyDescent="0.25">
      <c r="A4" s="9">
        <v>3</v>
      </c>
      <c r="B4" s="9" t="s">
        <v>13</v>
      </c>
      <c r="C4" s="9">
        <v>82</v>
      </c>
      <c r="D4" s="9">
        <v>15</v>
      </c>
      <c r="E4" s="9">
        <v>95</v>
      </c>
      <c r="F4" s="9">
        <v>72</v>
      </c>
      <c r="G4" s="9">
        <v>57</v>
      </c>
      <c r="H4" s="9">
        <v>71</v>
      </c>
      <c r="I4" s="9">
        <v>38</v>
      </c>
      <c r="J4" s="9">
        <f>SUM(C4:I4)</f>
        <v>430</v>
      </c>
      <c r="K4" s="9">
        <f t="shared" si="0"/>
        <v>61.428571428571431</v>
      </c>
      <c r="L4" s="9">
        <f t="shared" si="1"/>
        <v>15</v>
      </c>
      <c r="M4" s="9">
        <f t="shared" si="2"/>
        <v>95</v>
      </c>
      <c r="N4" s="9">
        <f t="shared" si="3"/>
        <v>61.43</v>
      </c>
      <c r="O4" s="9">
        <f t="shared" si="4"/>
        <v>5</v>
      </c>
      <c r="P4" s="9" t="str">
        <f t="shared" si="5"/>
        <v>Student 3 has a total of  430 marks and rank no.5 in the class</v>
      </c>
      <c r="Q4" s="6"/>
      <c r="R4" s="6"/>
      <c r="S4" s="6"/>
      <c r="T4" s="6"/>
      <c r="U4" s="6">
        <v>3</v>
      </c>
      <c r="V4" s="6">
        <v>6</v>
      </c>
      <c r="W4" s="6">
        <v>13</v>
      </c>
      <c r="X4" s="6" t="s">
        <v>35</v>
      </c>
      <c r="Y4" s="6" t="s">
        <v>39</v>
      </c>
      <c r="Z4" s="6" t="s">
        <v>44</v>
      </c>
      <c r="AA4" s="6">
        <f t="shared" si="6"/>
        <v>3773</v>
      </c>
    </row>
    <row r="5" spans="1:27" x14ac:dyDescent="0.25">
      <c r="A5" s="9">
        <v>4</v>
      </c>
      <c r="B5" s="9" t="s">
        <v>14</v>
      </c>
      <c r="C5" s="9">
        <v>12</v>
      </c>
      <c r="D5" s="9">
        <v>92</v>
      </c>
      <c r="E5" s="9">
        <v>62</v>
      </c>
      <c r="F5" s="9">
        <v>92</v>
      </c>
      <c r="G5" s="9">
        <v>96</v>
      </c>
      <c r="H5" s="9">
        <v>88</v>
      </c>
      <c r="I5" s="9">
        <v>50</v>
      </c>
      <c r="J5" s="9">
        <f t="shared" ref="J5:J22" si="7">SUM(C5:I5)</f>
        <v>492</v>
      </c>
      <c r="K5" s="9">
        <f t="shared" si="0"/>
        <v>70.285714285714292</v>
      </c>
      <c r="L5" s="9">
        <f t="shared" si="1"/>
        <v>12</v>
      </c>
      <c r="M5" s="9">
        <f t="shared" si="2"/>
        <v>96</v>
      </c>
      <c r="N5" s="9">
        <f t="shared" si="3"/>
        <v>70.290000000000006</v>
      </c>
      <c r="O5" s="9">
        <f t="shared" si="4"/>
        <v>2</v>
      </c>
      <c r="P5" s="9" t="str">
        <f t="shared" si="5"/>
        <v>Student 4 has a total of  492 marks and rank no.2 in the class</v>
      </c>
      <c r="Q5" s="6"/>
      <c r="R5" s="6"/>
      <c r="S5" s="6"/>
      <c r="T5" s="6"/>
      <c r="U5" s="6">
        <v>4</v>
      </c>
      <c r="V5" s="6">
        <v>8</v>
      </c>
      <c r="W5" s="6">
        <v>19</v>
      </c>
      <c r="X5" s="6" t="s">
        <v>36</v>
      </c>
      <c r="Y5" s="6" t="s">
        <v>40</v>
      </c>
      <c r="Z5" s="6" t="s">
        <v>45</v>
      </c>
      <c r="AA5" s="6">
        <f t="shared" si="6"/>
        <v>4940</v>
      </c>
    </row>
    <row r="6" spans="1:27" x14ac:dyDescent="0.25">
      <c r="A6" s="9">
        <v>5</v>
      </c>
      <c r="B6" s="9" t="s">
        <v>15</v>
      </c>
      <c r="C6" s="9">
        <v>100</v>
      </c>
      <c r="D6" s="9">
        <v>78</v>
      </c>
      <c r="E6" s="9">
        <v>70</v>
      </c>
      <c r="F6" s="9">
        <v>34</v>
      </c>
      <c r="G6" s="9">
        <v>80</v>
      </c>
      <c r="H6" s="9">
        <v>88</v>
      </c>
      <c r="I6" s="9">
        <v>16</v>
      </c>
      <c r="J6" s="9">
        <f t="shared" si="7"/>
        <v>466</v>
      </c>
      <c r="K6" s="9">
        <f t="shared" si="0"/>
        <v>66.571428571428569</v>
      </c>
      <c r="L6" s="9">
        <f t="shared" si="1"/>
        <v>16</v>
      </c>
      <c r="M6" s="9">
        <f t="shared" si="2"/>
        <v>100</v>
      </c>
      <c r="N6" s="9">
        <f t="shared" si="3"/>
        <v>66.569999999999993</v>
      </c>
      <c r="O6" s="9">
        <f t="shared" si="4"/>
        <v>4</v>
      </c>
      <c r="P6" s="9" t="str">
        <f t="shared" si="5"/>
        <v>Student 5 has a total of  466 marks and rank no.4 in the class</v>
      </c>
      <c r="Q6" s="6"/>
      <c r="R6" s="6"/>
      <c r="S6" s="6"/>
      <c r="T6" s="6"/>
      <c r="U6" s="6">
        <v>5</v>
      </c>
      <c r="V6" s="6">
        <v>10</v>
      </c>
      <c r="W6" s="6">
        <v>25</v>
      </c>
      <c r="X6" s="6" t="s">
        <v>35</v>
      </c>
      <c r="Y6" s="6" t="s">
        <v>41</v>
      </c>
      <c r="Z6" s="6" t="s">
        <v>44</v>
      </c>
      <c r="AA6" s="6">
        <f t="shared" si="6"/>
        <v>4432</v>
      </c>
    </row>
    <row r="7" spans="1:27" x14ac:dyDescent="0.25">
      <c r="A7" s="9">
        <v>6</v>
      </c>
      <c r="B7" s="9" t="s">
        <v>16</v>
      </c>
      <c r="C7" s="9">
        <v>14</v>
      </c>
      <c r="D7" s="9">
        <v>15</v>
      </c>
      <c r="E7" s="9">
        <v>84</v>
      </c>
      <c r="F7" s="9">
        <v>92</v>
      </c>
      <c r="G7" s="9">
        <v>56</v>
      </c>
      <c r="H7" s="9">
        <v>31</v>
      </c>
      <c r="I7" s="9">
        <v>39</v>
      </c>
      <c r="J7" s="9">
        <f t="shared" si="7"/>
        <v>331</v>
      </c>
      <c r="K7" s="9">
        <f t="shared" si="0"/>
        <v>47.285714285714285</v>
      </c>
      <c r="L7" s="9">
        <f t="shared" si="1"/>
        <v>14</v>
      </c>
      <c r="M7" s="9">
        <f t="shared" si="2"/>
        <v>92</v>
      </c>
      <c r="N7" s="9">
        <f t="shared" si="3"/>
        <v>47.29</v>
      </c>
      <c r="O7" s="9">
        <f t="shared" si="4"/>
        <v>13</v>
      </c>
      <c r="P7" s="9" t="str">
        <f t="shared" si="5"/>
        <v>Student 6 has a total of  331 marks and rank no.13 in the class</v>
      </c>
      <c r="Q7" s="6"/>
      <c r="R7" s="6"/>
      <c r="S7" s="6"/>
      <c r="T7" s="6"/>
      <c r="U7" s="6"/>
      <c r="V7" s="6"/>
      <c r="W7" s="6"/>
      <c r="X7" s="6"/>
      <c r="Y7" s="6"/>
      <c r="Z7" s="6"/>
      <c r="AA7" s="6">
        <f t="shared" si="6"/>
        <v>2236</v>
      </c>
    </row>
    <row r="8" spans="1:27" x14ac:dyDescent="0.25">
      <c r="A8" s="9">
        <v>7</v>
      </c>
      <c r="B8" s="9" t="s">
        <v>17</v>
      </c>
      <c r="C8" s="9">
        <v>77</v>
      </c>
      <c r="D8" s="9">
        <v>61</v>
      </c>
      <c r="E8" s="9">
        <v>27</v>
      </c>
      <c r="F8" s="9">
        <v>99</v>
      </c>
      <c r="G8" s="9">
        <v>82</v>
      </c>
      <c r="H8" s="9">
        <v>80</v>
      </c>
      <c r="I8" s="9">
        <v>53</v>
      </c>
      <c r="J8" s="9">
        <f t="shared" si="7"/>
        <v>479</v>
      </c>
      <c r="K8" s="9">
        <f t="shared" si="0"/>
        <v>68.428571428571431</v>
      </c>
      <c r="L8" s="9">
        <f t="shared" si="1"/>
        <v>27</v>
      </c>
      <c r="M8" s="9">
        <f t="shared" si="2"/>
        <v>99</v>
      </c>
      <c r="N8" s="9">
        <f t="shared" si="3"/>
        <v>68.430000000000007</v>
      </c>
      <c r="O8" s="9">
        <f t="shared" si="4"/>
        <v>3</v>
      </c>
      <c r="P8" s="9" t="str">
        <f t="shared" si="5"/>
        <v>Student 7 has a total of  479 marks and rank no.3 in the class</v>
      </c>
      <c r="Q8" s="6"/>
      <c r="R8" s="6"/>
      <c r="S8" s="6"/>
      <c r="T8" s="6"/>
      <c r="U8" s="6">
        <v>6</v>
      </c>
      <c r="V8" s="6">
        <v>12</v>
      </c>
      <c r="W8" s="6">
        <v>31</v>
      </c>
      <c r="X8" s="6" t="s">
        <v>36</v>
      </c>
      <c r="Y8" s="6" t="s">
        <v>42</v>
      </c>
      <c r="Z8" s="6" t="s">
        <v>45</v>
      </c>
      <c r="AA8" s="6">
        <f t="shared" si="6"/>
        <v>4682</v>
      </c>
    </row>
    <row r="9" spans="1:27" x14ac:dyDescent="0.25">
      <c r="A9" s="9">
        <v>8</v>
      </c>
      <c r="B9" s="9" t="s">
        <v>18</v>
      </c>
      <c r="C9" s="9">
        <v>30</v>
      </c>
      <c r="D9" s="9">
        <v>30</v>
      </c>
      <c r="E9" s="9">
        <v>48</v>
      </c>
      <c r="F9" s="9">
        <v>46</v>
      </c>
      <c r="G9" s="9">
        <v>33</v>
      </c>
      <c r="H9" s="9">
        <v>88</v>
      </c>
      <c r="I9" s="9">
        <v>91</v>
      </c>
      <c r="J9" s="9">
        <f t="shared" si="7"/>
        <v>366</v>
      </c>
      <c r="K9" s="9">
        <f t="shared" si="0"/>
        <v>52.285714285714285</v>
      </c>
      <c r="L9" s="9">
        <f t="shared" si="1"/>
        <v>30</v>
      </c>
      <c r="M9" s="9">
        <f t="shared" si="2"/>
        <v>91</v>
      </c>
      <c r="N9" s="9">
        <f t="shared" si="3"/>
        <v>52.29</v>
      </c>
      <c r="O9" s="9">
        <f t="shared" si="4"/>
        <v>8</v>
      </c>
      <c r="P9" s="9" t="str">
        <f t="shared" si="5"/>
        <v>Student 8 has a total of  366 marks and rank no.8 in the class</v>
      </c>
      <c r="Q9" s="6"/>
      <c r="R9" s="6"/>
      <c r="S9" s="6"/>
      <c r="T9" s="6"/>
      <c r="U9" s="6">
        <v>7</v>
      </c>
      <c r="V9" s="6">
        <v>14</v>
      </c>
      <c r="W9" s="6">
        <v>37</v>
      </c>
      <c r="X9" s="6" t="s">
        <v>35</v>
      </c>
      <c r="Y9" s="6" t="s">
        <v>43</v>
      </c>
      <c r="Z9" s="6" t="s">
        <v>44</v>
      </c>
      <c r="AA9" s="6">
        <f t="shared" si="6"/>
        <v>2734</v>
      </c>
    </row>
    <row r="10" spans="1:27" x14ac:dyDescent="0.25">
      <c r="A10" s="9">
        <v>9</v>
      </c>
      <c r="B10" s="9" t="s">
        <v>19</v>
      </c>
      <c r="C10" s="9">
        <v>13</v>
      </c>
      <c r="D10" s="9">
        <v>93</v>
      </c>
      <c r="E10" s="9">
        <v>82</v>
      </c>
      <c r="F10" s="9">
        <v>52</v>
      </c>
      <c r="G10" s="9">
        <v>52</v>
      </c>
      <c r="H10" s="9">
        <v>61</v>
      </c>
      <c r="I10" s="9">
        <v>68</v>
      </c>
      <c r="J10" s="9">
        <f t="shared" si="7"/>
        <v>421</v>
      </c>
      <c r="K10" s="9">
        <f t="shared" si="0"/>
        <v>60.142857142857146</v>
      </c>
      <c r="L10" s="9">
        <f t="shared" si="1"/>
        <v>13</v>
      </c>
      <c r="M10" s="9">
        <f t="shared" si="2"/>
        <v>93</v>
      </c>
      <c r="N10" s="9">
        <f t="shared" si="3"/>
        <v>60.14</v>
      </c>
      <c r="O10" s="9">
        <f t="shared" si="4"/>
        <v>7</v>
      </c>
      <c r="P10" s="9" t="str">
        <f t="shared" si="5"/>
        <v>Student 9 has a total of  421 marks and rank no.7 in the class</v>
      </c>
      <c r="Q10" s="6"/>
      <c r="R10" s="6"/>
      <c r="S10" s="6"/>
      <c r="T10" s="6"/>
      <c r="U10" s="6">
        <v>8</v>
      </c>
      <c r="V10" s="6">
        <v>16</v>
      </c>
      <c r="W10" s="6">
        <v>43</v>
      </c>
      <c r="X10" s="6" t="s">
        <v>36</v>
      </c>
      <c r="Y10" s="6" t="s">
        <v>37</v>
      </c>
      <c r="Z10" s="6" t="s">
        <v>45</v>
      </c>
      <c r="AA10" s="6">
        <f t="shared" si="6"/>
        <v>3617</v>
      </c>
    </row>
    <row r="11" spans="1:27" x14ac:dyDescent="0.25">
      <c r="A11" s="9">
        <v>10</v>
      </c>
      <c r="B11" s="9" t="s">
        <v>20</v>
      </c>
      <c r="C11" s="9">
        <v>57</v>
      </c>
      <c r="D11" s="9">
        <v>34</v>
      </c>
      <c r="E11" s="9">
        <v>33</v>
      </c>
      <c r="F11" s="9">
        <v>27</v>
      </c>
      <c r="G11" s="9">
        <v>3</v>
      </c>
      <c r="H11" s="9">
        <v>22</v>
      </c>
      <c r="I11" s="9">
        <v>35</v>
      </c>
      <c r="J11" s="9">
        <f t="shared" si="7"/>
        <v>211</v>
      </c>
      <c r="K11" s="9">
        <f t="shared" si="0"/>
        <v>30.142857142857142</v>
      </c>
      <c r="L11" s="9">
        <f t="shared" si="1"/>
        <v>3</v>
      </c>
      <c r="M11" s="9">
        <f t="shared" si="2"/>
        <v>57</v>
      </c>
      <c r="N11" s="9">
        <f t="shared" si="3"/>
        <v>30.14</v>
      </c>
      <c r="O11" s="9">
        <f t="shared" si="4"/>
        <v>21</v>
      </c>
      <c r="P11" s="9" t="str">
        <f t="shared" si="5"/>
        <v>Student 10 has a total of  211 marks and rank no.21 in the class</v>
      </c>
      <c r="Q11" s="6"/>
      <c r="R11" s="6"/>
      <c r="S11" s="6"/>
      <c r="T11" s="6"/>
      <c r="U11" s="6">
        <v>9</v>
      </c>
      <c r="V11" s="6">
        <v>18</v>
      </c>
      <c r="W11" s="6">
        <v>49</v>
      </c>
      <c r="X11" s="6" t="s">
        <v>35</v>
      </c>
      <c r="Y11" s="6" t="s">
        <v>38</v>
      </c>
      <c r="Z11" s="6" t="s">
        <v>44</v>
      </c>
      <c r="AA11" s="6">
        <f t="shared" si="6"/>
        <v>909</v>
      </c>
    </row>
    <row r="12" spans="1:27" x14ac:dyDescent="0.25">
      <c r="A12" s="9">
        <v>11</v>
      </c>
      <c r="B12" s="9" t="s">
        <v>21</v>
      </c>
      <c r="C12" s="9">
        <v>11</v>
      </c>
      <c r="D12" s="9">
        <v>4</v>
      </c>
      <c r="E12" s="9">
        <v>19</v>
      </c>
      <c r="F12" s="9">
        <v>53</v>
      </c>
      <c r="G12" s="9">
        <v>74</v>
      </c>
      <c r="H12" s="9">
        <v>55</v>
      </c>
      <c r="I12" s="9">
        <v>71</v>
      </c>
      <c r="J12" s="9">
        <f t="shared" si="7"/>
        <v>287</v>
      </c>
      <c r="K12" s="9">
        <f t="shared" si="0"/>
        <v>41</v>
      </c>
      <c r="L12" s="9">
        <f t="shared" si="1"/>
        <v>4</v>
      </c>
      <c r="M12" s="9">
        <f t="shared" si="2"/>
        <v>74</v>
      </c>
      <c r="N12" s="9">
        <f t="shared" si="3"/>
        <v>41</v>
      </c>
      <c r="O12" s="9">
        <f t="shared" si="4"/>
        <v>18</v>
      </c>
      <c r="P12" s="9" t="str">
        <f t="shared" si="5"/>
        <v>Student 11 has a total of  287 marks and rank no.18 in the class</v>
      </c>
      <c r="Q12" s="6"/>
      <c r="R12" s="6"/>
      <c r="S12" s="6"/>
      <c r="T12" s="6"/>
      <c r="U12" s="6">
        <v>10</v>
      </c>
      <c r="V12" s="6">
        <v>20</v>
      </c>
      <c r="W12" s="6">
        <v>55</v>
      </c>
      <c r="X12" s="6" t="s">
        <v>36</v>
      </c>
      <c r="Y12" s="6" t="s">
        <v>39</v>
      </c>
      <c r="Z12" s="6" t="s">
        <v>45</v>
      </c>
      <c r="AA12" s="6">
        <f t="shared" si="6"/>
        <v>1681</v>
      </c>
    </row>
    <row r="13" spans="1:27" x14ac:dyDescent="0.25">
      <c r="A13" s="9">
        <v>12</v>
      </c>
      <c r="B13" s="9" t="s">
        <v>22</v>
      </c>
      <c r="C13" s="9">
        <v>45</v>
      </c>
      <c r="D13" s="9">
        <v>0</v>
      </c>
      <c r="E13" s="9">
        <v>30</v>
      </c>
      <c r="F13" s="9">
        <v>79</v>
      </c>
      <c r="G13" s="9">
        <v>41</v>
      </c>
      <c r="H13" s="9">
        <v>96</v>
      </c>
      <c r="I13" s="9">
        <v>32</v>
      </c>
      <c r="J13" s="9">
        <f t="shared" si="7"/>
        <v>323</v>
      </c>
      <c r="K13" s="9">
        <f t="shared" si="0"/>
        <v>46.142857142857146</v>
      </c>
      <c r="L13" s="9">
        <f t="shared" si="1"/>
        <v>0</v>
      </c>
      <c r="M13" s="9">
        <f t="shared" si="2"/>
        <v>96</v>
      </c>
      <c r="N13" s="9">
        <f t="shared" si="3"/>
        <v>46.14</v>
      </c>
      <c r="O13" s="9">
        <f t="shared" si="4"/>
        <v>15</v>
      </c>
      <c r="P13" s="9" t="str">
        <f t="shared" si="5"/>
        <v>Student 12 has a total of  323 marks and rank no.15 in the class</v>
      </c>
      <c r="Q13" s="6"/>
      <c r="R13" s="6"/>
      <c r="S13" s="6"/>
      <c r="T13" s="6"/>
      <c r="U13" s="6">
        <v>11</v>
      </c>
      <c r="V13" s="6">
        <v>22</v>
      </c>
      <c r="W13" s="6">
        <v>61</v>
      </c>
      <c r="X13" s="6" t="s">
        <v>35</v>
      </c>
      <c r="Y13" s="6" t="s">
        <v>40</v>
      </c>
      <c r="Z13" s="6" t="s">
        <v>44</v>
      </c>
      <c r="AA13" s="6">
        <f t="shared" si="6"/>
        <v>2129</v>
      </c>
    </row>
    <row r="14" spans="1:27" x14ac:dyDescent="0.25">
      <c r="A14" s="9">
        <v>13</v>
      </c>
      <c r="B14" s="9" t="s">
        <v>23</v>
      </c>
      <c r="C14" s="9">
        <v>65</v>
      </c>
      <c r="D14" s="9">
        <v>37</v>
      </c>
      <c r="E14" s="9">
        <v>93</v>
      </c>
      <c r="F14" s="9">
        <v>36</v>
      </c>
      <c r="G14" s="9">
        <v>96</v>
      </c>
      <c r="H14" s="9">
        <v>73</v>
      </c>
      <c r="I14" s="9">
        <v>97</v>
      </c>
      <c r="J14" s="9">
        <f t="shared" si="7"/>
        <v>497</v>
      </c>
      <c r="K14" s="9">
        <f t="shared" si="0"/>
        <v>71</v>
      </c>
      <c r="L14" s="9">
        <f t="shared" si="1"/>
        <v>36</v>
      </c>
      <c r="M14" s="9">
        <f t="shared" si="2"/>
        <v>97</v>
      </c>
      <c r="N14" s="9">
        <f t="shared" si="3"/>
        <v>71</v>
      </c>
      <c r="O14" s="9">
        <f t="shared" si="4"/>
        <v>1</v>
      </c>
      <c r="P14" s="9" t="str">
        <f t="shared" si="5"/>
        <v>Student 13 has a total of  497 marks and rank no.1 in the class</v>
      </c>
      <c r="Q14" s="6"/>
      <c r="R14" s="6"/>
      <c r="S14" s="6"/>
      <c r="T14" s="6"/>
      <c r="U14" s="6">
        <v>12</v>
      </c>
      <c r="V14" s="6">
        <v>24</v>
      </c>
      <c r="W14" s="6">
        <v>67</v>
      </c>
      <c r="X14" s="6" t="s">
        <v>36</v>
      </c>
      <c r="Y14" s="6" t="s">
        <v>41</v>
      </c>
      <c r="Z14" s="6" t="s">
        <v>45</v>
      </c>
      <c r="AA14" s="6">
        <f t="shared" si="6"/>
        <v>5041</v>
      </c>
    </row>
    <row r="15" spans="1:27" x14ac:dyDescent="0.25">
      <c r="A15" s="9">
        <v>14</v>
      </c>
      <c r="B15" s="9" t="s">
        <v>24</v>
      </c>
      <c r="C15" s="9">
        <v>52</v>
      </c>
      <c r="D15" s="9">
        <v>83</v>
      </c>
      <c r="E15" s="9">
        <v>54</v>
      </c>
      <c r="F15" s="9">
        <v>40</v>
      </c>
      <c r="G15" s="9">
        <v>7</v>
      </c>
      <c r="H15" s="9">
        <v>84</v>
      </c>
      <c r="I15" s="9">
        <v>16</v>
      </c>
      <c r="J15" s="9">
        <f t="shared" si="7"/>
        <v>336</v>
      </c>
      <c r="K15" s="9">
        <f t="shared" si="0"/>
        <v>48</v>
      </c>
      <c r="L15" s="9">
        <f t="shared" si="1"/>
        <v>7</v>
      </c>
      <c r="M15" s="9">
        <f t="shared" si="2"/>
        <v>84</v>
      </c>
      <c r="N15" s="9">
        <f t="shared" si="3"/>
        <v>48</v>
      </c>
      <c r="O15" s="9">
        <f t="shared" si="4"/>
        <v>10</v>
      </c>
      <c r="P15" s="9" t="str">
        <f t="shared" si="5"/>
        <v>Student 14 has a total of  336 marks and rank no.10 in the class</v>
      </c>
      <c r="Q15" s="6"/>
      <c r="R15" s="6"/>
      <c r="S15" s="6"/>
      <c r="T15" s="6"/>
      <c r="U15" s="6">
        <v>13</v>
      </c>
      <c r="V15" s="6">
        <v>26</v>
      </c>
      <c r="W15" s="6">
        <v>73</v>
      </c>
      <c r="X15" s="6" t="s">
        <v>35</v>
      </c>
      <c r="Y15" s="6" t="s">
        <v>42</v>
      </c>
      <c r="Z15" s="6" t="s">
        <v>44</v>
      </c>
      <c r="AA15" s="6">
        <f t="shared" si="6"/>
        <v>2304</v>
      </c>
    </row>
    <row r="16" spans="1:27" x14ac:dyDescent="0.25">
      <c r="A16" s="9">
        <v>15</v>
      </c>
      <c r="B16" s="9" t="s">
        <v>25</v>
      </c>
      <c r="C16" s="9">
        <v>14</v>
      </c>
      <c r="D16" s="9">
        <v>13</v>
      </c>
      <c r="E16" s="9">
        <v>86</v>
      </c>
      <c r="F16" s="9">
        <v>83</v>
      </c>
      <c r="G16" s="9">
        <v>57</v>
      </c>
      <c r="H16" s="9">
        <v>66</v>
      </c>
      <c r="I16" s="9">
        <v>16</v>
      </c>
      <c r="J16" s="9">
        <f t="shared" si="7"/>
        <v>335</v>
      </c>
      <c r="K16" s="9">
        <f t="shared" si="0"/>
        <v>47.857142857142854</v>
      </c>
      <c r="L16" s="9">
        <f t="shared" si="1"/>
        <v>13</v>
      </c>
      <c r="M16" s="9">
        <f t="shared" si="2"/>
        <v>86</v>
      </c>
      <c r="N16" s="9">
        <f t="shared" si="3"/>
        <v>47.86</v>
      </c>
      <c r="O16" s="9">
        <f t="shared" si="4"/>
        <v>11</v>
      </c>
      <c r="P16" s="9" t="str">
        <f t="shared" si="5"/>
        <v>Student 15 has a total of  335 marks and rank no.11 in the class</v>
      </c>
      <c r="Q16" s="6"/>
      <c r="R16" s="6"/>
      <c r="S16" s="6"/>
      <c r="T16" s="6"/>
      <c r="U16" s="6">
        <v>14</v>
      </c>
      <c r="V16" s="6">
        <v>28</v>
      </c>
      <c r="W16" s="6">
        <v>79</v>
      </c>
      <c r="X16" s="6" t="s">
        <v>36</v>
      </c>
      <c r="Y16" s="6" t="s">
        <v>43</v>
      </c>
      <c r="Z16" s="6" t="s">
        <v>45</v>
      </c>
      <c r="AA16" s="6">
        <f t="shared" si="6"/>
        <v>2290</v>
      </c>
    </row>
    <row r="17" spans="1:27" x14ac:dyDescent="0.25">
      <c r="A17" s="9">
        <v>16</v>
      </c>
      <c r="B17" s="9" t="s">
        <v>26</v>
      </c>
      <c r="C17" s="9">
        <v>13</v>
      </c>
      <c r="D17" s="9">
        <v>100</v>
      </c>
      <c r="E17" s="9">
        <v>68</v>
      </c>
      <c r="F17" s="9">
        <v>21</v>
      </c>
      <c r="G17" s="9">
        <v>61</v>
      </c>
      <c r="H17" s="9">
        <v>21</v>
      </c>
      <c r="I17" s="9">
        <v>31</v>
      </c>
      <c r="J17" s="9">
        <f t="shared" si="7"/>
        <v>315</v>
      </c>
      <c r="K17" s="9">
        <f t="shared" si="0"/>
        <v>45</v>
      </c>
      <c r="L17" s="9">
        <f t="shared" si="1"/>
        <v>13</v>
      </c>
      <c r="M17" s="9">
        <f t="shared" si="2"/>
        <v>100</v>
      </c>
      <c r="N17" s="9">
        <f t="shared" si="3"/>
        <v>45</v>
      </c>
      <c r="O17" s="9">
        <f t="shared" si="4"/>
        <v>16</v>
      </c>
      <c r="P17" s="9" t="str">
        <f t="shared" si="5"/>
        <v>Student 16 has a total of  315 marks and rank no.16 in the class</v>
      </c>
      <c r="Q17" s="6"/>
      <c r="R17" s="6"/>
      <c r="S17" s="6"/>
      <c r="T17" s="6"/>
      <c r="U17" s="6">
        <v>15</v>
      </c>
      <c r="V17" s="6">
        <v>30</v>
      </c>
      <c r="W17" s="6">
        <v>85</v>
      </c>
      <c r="X17" s="6" t="s">
        <v>35</v>
      </c>
      <c r="Y17" s="6" t="s">
        <v>37</v>
      </c>
      <c r="Z17" s="6" t="s">
        <v>44</v>
      </c>
      <c r="AA17" s="6">
        <f t="shared" si="6"/>
        <v>2025</v>
      </c>
    </row>
    <row r="18" spans="1:27" x14ac:dyDescent="0.25">
      <c r="A18" s="9">
        <v>17</v>
      </c>
      <c r="B18" s="9" t="s">
        <v>27</v>
      </c>
      <c r="C18" s="9">
        <v>70</v>
      </c>
      <c r="D18" s="9">
        <v>54</v>
      </c>
      <c r="E18" s="9">
        <v>85</v>
      </c>
      <c r="F18" s="9">
        <v>37</v>
      </c>
      <c r="G18" s="9">
        <v>3</v>
      </c>
      <c r="H18" s="9">
        <v>82</v>
      </c>
      <c r="I18" s="9">
        <v>1</v>
      </c>
      <c r="J18" s="9">
        <f t="shared" si="7"/>
        <v>332</v>
      </c>
      <c r="K18" s="9">
        <f t="shared" si="0"/>
        <v>47.428571428571431</v>
      </c>
      <c r="L18" s="9">
        <f t="shared" si="1"/>
        <v>1</v>
      </c>
      <c r="M18" s="9">
        <f t="shared" si="2"/>
        <v>85</v>
      </c>
      <c r="N18" s="9">
        <f t="shared" si="3"/>
        <v>47.43</v>
      </c>
      <c r="O18" s="9">
        <f t="shared" si="4"/>
        <v>12</v>
      </c>
      <c r="P18" s="9" t="str">
        <f t="shared" si="5"/>
        <v>Student 17 has a total of  332 marks and rank no.12 in the class</v>
      </c>
      <c r="Q18" s="6"/>
      <c r="R18" s="6"/>
      <c r="S18" s="6"/>
      <c r="T18" s="6"/>
      <c r="U18" s="6">
        <v>16</v>
      </c>
      <c r="V18" s="6">
        <v>32</v>
      </c>
      <c r="W18" s="6">
        <v>91</v>
      </c>
      <c r="X18" s="6" t="s">
        <v>36</v>
      </c>
      <c r="Y18" s="6" t="s">
        <v>38</v>
      </c>
      <c r="Z18" s="6" t="s">
        <v>45</v>
      </c>
      <c r="AA18" s="6">
        <f t="shared" si="6"/>
        <v>2249</v>
      </c>
    </row>
    <row r="19" spans="1:27" x14ac:dyDescent="0.25">
      <c r="A19" s="9">
        <v>18</v>
      </c>
      <c r="B19" s="9" t="s">
        <v>28</v>
      </c>
      <c r="C19" s="9">
        <v>59</v>
      </c>
      <c r="D19" s="9">
        <v>69</v>
      </c>
      <c r="E19" s="9">
        <v>12</v>
      </c>
      <c r="F19" s="9">
        <v>11</v>
      </c>
      <c r="G19" s="9">
        <v>22</v>
      </c>
      <c r="H19" s="9">
        <v>16</v>
      </c>
      <c r="I19" s="9">
        <v>44</v>
      </c>
      <c r="J19" s="9">
        <f t="shared" si="7"/>
        <v>233</v>
      </c>
      <c r="K19" s="9">
        <f t="shared" si="0"/>
        <v>33.285714285714285</v>
      </c>
      <c r="L19" s="9">
        <f t="shared" si="1"/>
        <v>11</v>
      </c>
      <c r="M19" s="9">
        <f t="shared" si="2"/>
        <v>69</v>
      </c>
      <c r="N19" s="9">
        <f t="shared" si="3"/>
        <v>33.29</v>
      </c>
      <c r="O19" s="9">
        <f t="shared" si="4"/>
        <v>20</v>
      </c>
      <c r="P19" s="9" t="str">
        <f t="shared" si="5"/>
        <v>Student 18 has a total of  233 marks and rank no.20 in the class</v>
      </c>
      <c r="Q19" s="6"/>
      <c r="R19" s="6"/>
      <c r="S19" s="6"/>
      <c r="T19" s="6"/>
      <c r="U19" s="6">
        <v>17</v>
      </c>
      <c r="V19" s="6">
        <v>34</v>
      </c>
      <c r="W19" s="6">
        <v>97</v>
      </c>
      <c r="X19" s="6" t="s">
        <v>35</v>
      </c>
      <c r="Y19" s="6" t="s">
        <v>39</v>
      </c>
      <c r="Z19" s="6" t="s">
        <v>44</v>
      </c>
      <c r="AA19" s="6">
        <f t="shared" si="6"/>
        <v>1108</v>
      </c>
    </row>
    <row r="20" spans="1:27" x14ac:dyDescent="0.25">
      <c r="A20" s="9">
        <v>19</v>
      </c>
      <c r="B20" s="9" t="s">
        <v>29</v>
      </c>
      <c r="C20" s="9">
        <v>7</v>
      </c>
      <c r="D20" s="9">
        <v>6</v>
      </c>
      <c r="E20" s="9">
        <v>17</v>
      </c>
      <c r="F20" s="9">
        <v>95</v>
      </c>
      <c r="G20" s="9">
        <v>54</v>
      </c>
      <c r="H20" s="9">
        <v>55</v>
      </c>
      <c r="I20" s="9">
        <v>50</v>
      </c>
      <c r="J20" s="9">
        <f t="shared" si="7"/>
        <v>284</v>
      </c>
      <c r="K20" s="9">
        <f t="shared" si="0"/>
        <v>40.571428571428569</v>
      </c>
      <c r="L20" s="9">
        <f t="shared" si="1"/>
        <v>6</v>
      </c>
      <c r="M20" s="9">
        <f t="shared" si="2"/>
        <v>95</v>
      </c>
      <c r="N20" s="9">
        <f t="shared" si="3"/>
        <v>40.57</v>
      </c>
      <c r="O20" s="9">
        <f t="shared" si="4"/>
        <v>19</v>
      </c>
      <c r="P20" s="9" t="str">
        <f t="shared" si="5"/>
        <v>Student 19 has a total of  284 marks and rank no.19 in the class</v>
      </c>
      <c r="Q20" s="6"/>
      <c r="R20" s="6"/>
      <c r="S20" s="6"/>
      <c r="T20" s="6"/>
      <c r="U20" s="6">
        <v>18</v>
      </c>
      <c r="V20" s="6">
        <v>36</v>
      </c>
      <c r="W20" s="6">
        <v>103</v>
      </c>
      <c r="X20" s="6" t="s">
        <v>36</v>
      </c>
      <c r="Y20" s="6" t="s">
        <v>40</v>
      </c>
      <c r="Z20" s="6" t="s">
        <v>45</v>
      </c>
      <c r="AA20" s="6">
        <f t="shared" si="6"/>
        <v>1646</v>
      </c>
    </row>
    <row r="21" spans="1:27" x14ac:dyDescent="0.25">
      <c r="A21" s="9">
        <v>20</v>
      </c>
      <c r="B21" s="9" t="s">
        <v>30</v>
      </c>
      <c r="C21" s="9">
        <v>54</v>
      </c>
      <c r="D21" s="9">
        <v>11</v>
      </c>
      <c r="E21" s="9">
        <v>30</v>
      </c>
      <c r="F21" s="9">
        <v>12</v>
      </c>
      <c r="G21" s="9">
        <v>85</v>
      </c>
      <c r="H21" s="9">
        <v>82</v>
      </c>
      <c r="I21" s="9">
        <v>40</v>
      </c>
      <c r="J21" s="9">
        <f t="shared" si="7"/>
        <v>314</v>
      </c>
      <c r="K21" s="9">
        <f t="shared" si="0"/>
        <v>44.857142857142854</v>
      </c>
      <c r="L21" s="9">
        <f t="shared" si="1"/>
        <v>11</v>
      </c>
      <c r="M21" s="9">
        <f t="shared" si="2"/>
        <v>85</v>
      </c>
      <c r="N21" s="9">
        <f t="shared" si="3"/>
        <v>44.86</v>
      </c>
      <c r="O21" s="9">
        <f t="shared" si="4"/>
        <v>17</v>
      </c>
      <c r="P21" s="9" t="str">
        <f t="shared" si="5"/>
        <v>Student 20 has a total of  314 marks and rank no.17 in the class</v>
      </c>
      <c r="Q21" s="6"/>
      <c r="R21" s="6"/>
      <c r="S21" s="6"/>
      <c r="T21" s="6"/>
      <c r="U21" s="6">
        <v>19</v>
      </c>
      <c r="V21" s="6">
        <v>38</v>
      </c>
      <c r="W21" s="6">
        <v>109</v>
      </c>
      <c r="X21" s="6" t="s">
        <v>35</v>
      </c>
      <c r="Y21" s="6" t="s">
        <v>41</v>
      </c>
      <c r="Z21" s="6" t="s">
        <v>44</v>
      </c>
      <c r="AA21" s="6">
        <f t="shared" si="6"/>
        <v>2012</v>
      </c>
    </row>
    <row r="22" spans="1:27" x14ac:dyDescent="0.25">
      <c r="A22" s="9">
        <v>21</v>
      </c>
      <c r="B22" s="9" t="s">
        <v>47</v>
      </c>
      <c r="C22" s="9">
        <v>10</v>
      </c>
      <c r="D22" s="9">
        <v>85</v>
      </c>
      <c r="E22" s="9">
        <v>56</v>
      </c>
      <c r="F22" s="9">
        <v>49</v>
      </c>
      <c r="G22" s="9">
        <v>69</v>
      </c>
      <c r="H22" s="9">
        <v>86</v>
      </c>
      <c r="I22" s="9">
        <v>67</v>
      </c>
      <c r="J22" s="9">
        <f t="shared" si="7"/>
        <v>422</v>
      </c>
      <c r="K22" s="9">
        <f t="shared" si="0"/>
        <v>60.285714285714285</v>
      </c>
      <c r="L22" s="9">
        <f t="shared" si="1"/>
        <v>10</v>
      </c>
      <c r="M22" s="9">
        <f t="shared" si="2"/>
        <v>86</v>
      </c>
      <c r="N22" s="9">
        <f t="shared" si="3"/>
        <v>60.29</v>
      </c>
      <c r="O22" s="9">
        <f t="shared" si="4"/>
        <v>6</v>
      </c>
      <c r="P22" s="9" t="str">
        <f t="shared" si="5"/>
        <v>Student 21 has a total of  422 marks and rank no.6 in the class</v>
      </c>
      <c r="Q22" s="6"/>
      <c r="R22" s="6"/>
      <c r="S22" s="6"/>
      <c r="T22" s="6"/>
      <c r="U22" s="6">
        <v>20</v>
      </c>
      <c r="V22" s="6">
        <v>40</v>
      </c>
      <c r="W22" s="6">
        <v>115</v>
      </c>
      <c r="X22" s="6" t="s">
        <v>36</v>
      </c>
      <c r="Y22" s="6" t="s">
        <v>42</v>
      </c>
      <c r="Z22" s="6" t="s">
        <v>45</v>
      </c>
      <c r="AA22" s="6">
        <f t="shared" si="6"/>
        <v>3634</v>
      </c>
    </row>
    <row r="23" spans="1:27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B24" s="10" t="s">
        <v>60</v>
      </c>
      <c r="C24" s="9">
        <f>SUM(C2:I22)</f>
        <v>7566</v>
      </c>
      <c r="D24" s="12">
        <f>SUM(J2:J22)</f>
        <v>7566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B25" s="10" t="s">
        <v>61</v>
      </c>
      <c r="C25" s="9">
        <f>SUM(C2:C22)</f>
        <v>862</v>
      </c>
      <c r="D25" s="9">
        <f t="shared" ref="D25:I25" si="8">SUM(D2:D22)</f>
        <v>919</v>
      </c>
      <c r="E25" s="9">
        <f t="shared" si="8"/>
        <v>1172</v>
      </c>
      <c r="F25" s="9">
        <f t="shared" si="8"/>
        <v>1100</v>
      </c>
      <c r="G25" s="9">
        <f t="shared" si="8"/>
        <v>1145</v>
      </c>
      <c r="H25" s="9">
        <f t="shared" si="8"/>
        <v>1405</v>
      </c>
      <c r="I25" s="9">
        <f t="shared" si="8"/>
        <v>963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6"/>
      <c r="B26" s="10" t="s">
        <v>56</v>
      </c>
      <c r="C26" s="9">
        <f>COUNTA(B2:B22)</f>
        <v>21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32" spans="1:27" x14ac:dyDescent="0.25">
      <c r="P32" s="7" t="s">
        <v>58</v>
      </c>
      <c r="Q32" t="str">
        <f>LEFT(P32,3)</f>
        <v>The</v>
      </c>
    </row>
    <row r="33" spans="16:17" x14ac:dyDescent="0.25">
      <c r="P33" s="7" t="s">
        <v>59</v>
      </c>
      <c r="Q33" t="str">
        <f>LEFT(P33,5)</f>
        <v>Vishm</v>
      </c>
    </row>
    <row r="34" spans="16:17" x14ac:dyDescent="0.25">
      <c r="P34" s="7" t="str">
        <f>CONCATENATE(P32," ",P33)</f>
        <v>Thejan Vishmitha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round functions</vt:lpstr>
      <vt:lpstr>Sheet4</vt:lpstr>
      <vt:lpstr>result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Niroshan Rodrigo</dc:creator>
  <cp:lastModifiedBy>INTECH</cp:lastModifiedBy>
  <cp:lastPrinted>2023-06-11T09:16:02Z</cp:lastPrinted>
  <dcterms:created xsi:type="dcterms:W3CDTF">2023-06-11T08:03:35Z</dcterms:created>
  <dcterms:modified xsi:type="dcterms:W3CDTF">2023-06-18T09:40:26Z</dcterms:modified>
</cp:coreProperties>
</file>