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dv22415_bristol_ac_uk/Documents/Year 3/Final Project/Prelab/"/>
    </mc:Choice>
  </mc:AlternateContent>
  <xr:revisionPtr revIDLastSave="514" documentId="8_{D0E58A42-89C7-4ECA-A0C3-93D1735B721B}" xr6:coauthVersionLast="47" xr6:coauthVersionMax="47" xr10:uidLastSave="{174CA7C7-EC2E-4690-A096-22BB99768067}"/>
  <bookViews>
    <workbookView xWindow="-120" yWindow="-120" windowWidth="29040" windowHeight="15720" activeTab="1" xr2:uid="{2048F79D-9362-49E4-A8AF-D185C7068B2D}"/>
  </bookViews>
  <sheets>
    <sheet name="Data Analysis" sheetId="1" r:id="rId1"/>
    <sheet name="Concentraion Space Diagra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1" l="1" a="1"/>
  <c r="R13" i="1" s="1"/>
  <c r="XEY4" i="1"/>
  <c r="XEY5" i="1"/>
  <c r="XEY6" i="1"/>
  <c r="XEY7" i="1"/>
  <c r="XEY8" i="1"/>
  <c r="XEY9" i="1"/>
  <c r="XEY10" i="1"/>
  <c r="XEY11" i="1"/>
  <c r="XEY12" i="1"/>
  <c r="XEY13" i="1"/>
  <c r="XEY14" i="1"/>
  <c r="XEY15" i="1"/>
  <c r="XEY16" i="1"/>
  <c r="XEY17" i="1"/>
  <c r="XEY18" i="1"/>
  <c r="XEY19" i="1"/>
  <c r="XEY20" i="1"/>
  <c r="XEY21" i="1"/>
  <c r="XEY22" i="1"/>
  <c r="XEY23" i="1"/>
  <c r="XEY24" i="1"/>
  <c r="XEY25" i="1"/>
  <c r="XEY26" i="1"/>
  <c r="XEY27" i="1"/>
  <c r="XEY28" i="1"/>
  <c r="XEY29" i="1"/>
  <c r="XEY30" i="1"/>
  <c r="XEY31" i="1"/>
  <c r="XEY32" i="1"/>
  <c r="XEY33" i="1"/>
  <c r="XEY34" i="1"/>
  <c r="XEY35" i="1"/>
  <c r="XEY36" i="1"/>
  <c r="XEY37" i="1"/>
  <c r="XEY38" i="1"/>
  <c r="XEY39" i="1"/>
  <c r="XEY40" i="1"/>
  <c r="XEY41" i="1"/>
  <c r="XEY42" i="1"/>
  <c r="XEY43" i="1"/>
  <c r="XEY44" i="1"/>
  <c r="XEY45" i="1"/>
  <c r="XEY46" i="1"/>
  <c r="XEY47" i="1"/>
  <c r="XEY48" i="1"/>
  <c r="XEY49" i="1"/>
  <c r="XEY50" i="1"/>
  <c r="XEY51" i="1"/>
  <c r="XEY52" i="1"/>
  <c r="XEY53" i="1"/>
  <c r="XEY54" i="1"/>
  <c r="XEY55" i="1"/>
  <c r="XEY56" i="1"/>
  <c r="XEY57" i="1"/>
  <c r="XEY58" i="1"/>
  <c r="XEY59" i="1"/>
  <c r="XEY60" i="1"/>
  <c r="XEY61" i="1"/>
  <c r="XEY62" i="1"/>
  <c r="XEY63" i="1"/>
  <c r="XEY64" i="1"/>
  <c r="XEY65" i="1"/>
  <c r="XEY66" i="1"/>
  <c r="XEY67" i="1"/>
  <c r="XEY68" i="1"/>
  <c r="XEY69" i="1"/>
  <c r="XEY70" i="1"/>
  <c r="XEY71" i="1"/>
  <c r="XEY72" i="1"/>
  <c r="XEY73" i="1"/>
  <c r="XEY74" i="1"/>
  <c r="XEY75" i="1"/>
  <c r="XEY76" i="1"/>
  <c r="XEY77" i="1"/>
  <c r="XEY78" i="1"/>
  <c r="XEY79" i="1"/>
  <c r="XEY80" i="1"/>
  <c r="XEY81" i="1"/>
  <c r="XEY82" i="1"/>
  <c r="XEY83" i="1"/>
  <c r="XEY84" i="1"/>
  <c r="XEY85" i="1"/>
  <c r="XEY86" i="1"/>
  <c r="XEY87" i="1"/>
  <c r="XEY88" i="1"/>
  <c r="XEY89" i="1"/>
  <c r="XEY90" i="1"/>
  <c r="XEY91" i="1"/>
  <c r="XEY92" i="1"/>
  <c r="XEY93" i="1"/>
  <c r="XEY94" i="1"/>
  <c r="XEY95" i="1"/>
  <c r="XEY96" i="1"/>
  <c r="XEY97" i="1"/>
  <c r="XEY98" i="1"/>
  <c r="XEY99" i="1"/>
  <c r="XEY100" i="1"/>
  <c r="XEY101" i="1"/>
  <c r="XEY102" i="1"/>
  <c r="XFC5" i="1"/>
  <c r="XFC6" i="1"/>
  <c r="XFC7" i="1" s="1"/>
  <c r="XFC8" i="1" s="1"/>
  <c r="XFC9" i="1" s="1"/>
  <c r="XFC10" i="1" s="1"/>
  <c r="XFC11" i="1" s="1"/>
  <c r="XFC12" i="1" s="1"/>
  <c r="XFC13" i="1" s="1"/>
  <c r="XFC14" i="1" s="1"/>
  <c r="XFC15" i="1" s="1"/>
  <c r="XFC16" i="1" s="1"/>
  <c r="XFC17" i="1" s="1"/>
  <c r="XFC18" i="1" s="1"/>
  <c r="XFC19" i="1" s="1"/>
  <c r="XFC20" i="1" s="1"/>
  <c r="XFC21" i="1" s="1"/>
  <c r="XFC22" i="1" s="1"/>
  <c r="XFC23" i="1" s="1"/>
  <c r="XFC24" i="1" s="1"/>
  <c r="XFC25" i="1" s="1"/>
  <c r="XFC26" i="1" s="1"/>
  <c r="XFC27" i="1" s="1"/>
  <c r="XFC28" i="1" s="1"/>
  <c r="XFC29" i="1" s="1"/>
  <c r="XFC30" i="1" s="1"/>
  <c r="XFC31" i="1" s="1"/>
  <c r="XFC32" i="1" s="1"/>
  <c r="XFC33" i="1" s="1"/>
  <c r="XFC34" i="1" s="1"/>
  <c r="XFC35" i="1" s="1"/>
  <c r="XFC36" i="1" s="1"/>
  <c r="XFC37" i="1" s="1"/>
  <c r="XFC38" i="1" s="1"/>
  <c r="XFC39" i="1" s="1"/>
  <c r="XFC40" i="1" s="1"/>
  <c r="XFC41" i="1" s="1"/>
  <c r="XFC42" i="1" s="1"/>
  <c r="XFC43" i="1" s="1"/>
  <c r="XFC44" i="1" s="1"/>
  <c r="XFC45" i="1" s="1"/>
  <c r="XFC46" i="1" s="1"/>
  <c r="XFC47" i="1" s="1"/>
  <c r="XFC48" i="1" s="1"/>
  <c r="XFC49" i="1" s="1"/>
  <c r="XFC50" i="1" s="1"/>
  <c r="XFC51" i="1" s="1"/>
  <c r="XFC52" i="1" s="1"/>
  <c r="XFC53" i="1" s="1"/>
  <c r="XFC54" i="1" s="1"/>
  <c r="XFC55" i="1" s="1"/>
  <c r="XFC56" i="1" s="1"/>
  <c r="XFC57" i="1" s="1"/>
  <c r="XFC58" i="1" s="1"/>
  <c r="XFC59" i="1" s="1"/>
  <c r="XFC60" i="1" s="1"/>
  <c r="XFC61" i="1" s="1"/>
  <c r="XFC62" i="1" s="1"/>
  <c r="XFC63" i="1" s="1"/>
  <c r="XFC64" i="1" s="1"/>
  <c r="XFC65" i="1" s="1"/>
  <c r="XFC66" i="1" s="1"/>
  <c r="XFC67" i="1" s="1"/>
  <c r="XFC68" i="1" s="1"/>
  <c r="XFC69" i="1" s="1"/>
  <c r="XFC70" i="1" s="1"/>
  <c r="XFC71" i="1" s="1"/>
  <c r="XFC72" i="1" s="1"/>
  <c r="XFC73" i="1" s="1"/>
  <c r="XFC74" i="1" s="1"/>
  <c r="XFC75" i="1" s="1"/>
  <c r="XFC76" i="1" s="1"/>
  <c r="XFC77" i="1" s="1"/>
  <c r="XFC78" i="1" s="1"/>
  <c r="XFC79" i="1" s="1"/>
  <c r="XFC80" i="1" s="1"/>
  <c r="XFC81" i="1" s="1"/>
  <c r="XFC82" i="1" s="1"/>
  <c r="XFC83" i="1" s="1"/>
  <c r="XFC84" i="1" s="1"/>
  <c r="XFC85" i="1" s="1"/>
  <c r="XFC86" i="1" s="1"/>
  <c r="XFC87" i="1" s="1"/>
  <c r="XFC88" i="1" s="1"/>
  <c r="XFC89" i="1" s="1"/>
  <c r="XFC90" i="1" s="1"/>
  <c r="XFC91" i="1" s="1"/>
  <c r="XFC92" i="1" s="1"/>
  <c r="XFC93" i="1" s="1"/>
  <c r="XFC94" i="1" s="1"/>
  <c r="XFC95" i="1" s="1"/>
  <c r="XFC96" i="1" s="1"/>
  <c r="XFC97" i="1" s="1"/>
  <c r="XFC98" i="1" s="1"/>
  <c r="XFC99" i="1" s="1"/>
  <c r="XFC100" i="1" s="1"/>
  <c r="XFC101" i="1" s="1"/>
  <c r="XFC102" i="1" s="1"/>
  <c r="XFC4" i="1"/>
  <c r="XEY3" i="1"/>
  <c r="V13" i="1" a="1"/>
  <c r="V13" i="1" s="1"/>
  <c r="U13" i="1" a="1"/>
  <c r="U13" i="1" s="1"/>
  <c r="S13" i="1" a="1"/>
  <c r="S13" i="1" s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3" i="1"/>
  <c r="H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F12" i="1"/>
  <c r="E12" i="1"/>
  <c r="I12" i="1"/>
  <c r="F8" i="1"/>
  <c r="E8" i="1"/>
  <c r="F6" i="1"/>
  <c r="E6" i="1"/>
  <c r="AD21" i="1" l="1"/>
  <c r="AE23" i="1"/>
  <c r="AH23" i="1" s="1"/>
  <c r="AK23" i="1" s="1"/>
  <c r="AD26" i="1"/>
  <c r="AG26" i="1" s="1"/>
  <c r="AJ26" i="1" s="1"/>
  <c r="AD20" i="1"/>
  <c r="AG20" i="1" s="1"/>
  <c r="AJ20" i="1" s="1"/>
  <c r="AD14" i="1"/>
  <c r="AG14" i="1" s="1"/>
  <c r="AJ14" i="1" s="1"/>
  <c r="AE22" i="1"/>
  <c r="AE16" i="1"/>
  <c r="AH16" i="1" s="1"/>
  <c r="AK16" i="1" s="1"/>
  <c r="AG21" i="1"/>
  <c r="AJ21" i="1" s="1"/>
  <c r="AD25" i="1"/>
  <c r="AG25" i="1" s="1"/>
  <c r="AJ25" i="1" s="1"/>
  <c r="AD19" i="1"/>
  <c r="AE27" i="1"/>
  <c r="AH27" i="1" s="1"/>
  <c r="AK27" i="1" s="1"/>
  <c r="AE21" i="1"/>
  <c r="AH21" i="1" s="1"/>
  <c r="AK21" i="1" s="1"/>
  <c r="AE15" i="1"/>
  <c r="AH15" i="1" s="1"/>
  <c r="AK15" i="1" s="1"/>
  <c r="AD24" i="1"/>
  <c r="AG24" i="1" s="1"/>
  <c r="AJ24" i="1" s="1"/>
  <c r="AD18" i="1"/>
  <c r="AG18" i="1" s="1"/>
  <c r="AJ18" i="1" s="1"/>
  <c r="AE26" i="1"/>
  <c r="AH26" i="1" s="1"/>
  <c r="AK26" i="1" s="1"/>
  <c r="AE20" i="1"/>
  <c r="AH20" i="1" s="1"/>
  <c r="AK20" i="1" s="1"/>
  <c r="AE14" i="1"/>
  <c r="AH14" i="1" s="1"/>
  <c r="AK14" i="1" s="1"/>
  <c r="AD27" i="1"/>
  <c r="AG27" i="1" s="1"/>
  <c r="AJ27" i="1" s="1"/>
  <c r="AD15" i="1"/>
  <c r="AG15" i="1" s="1"/>
  <c r="AJ15" i="1" s="1"/>
  <c r="AE17" i="1"/>
  <c r="AH17" i="1" s="1"/>
  <c r="AK17" i="1" s="1"/>
  <c r="AD23" i="1"/>
  <c r="AG23" i="1" s="1"/>
  <c r="AJ23" i="1" s="1"/>
  <c r="AD17" i="1"/>
  <c r="AG17" i="1" s="1"/>
  <c r="AJ17" i="1" s="1"/>
  <c r="AE25" i="1"/>
  <c r="AH25" i="1" s="1"/>
  <c r="AK25" i="1" s="1"/>
  <c r="AE19" i="1"/>
  <c r="AH19" i="1" s="1"/>
  <c r="AK19" i="1" s="1"/>
  <c r="AH22" i="1"/>
  <c r="AK22" i="1" s="1"/>
  <c r="AD13" i="1"/>
  <c r="AD22" i="1"/>
  <c r="AG22" i="1" s="1"/>
  <c r="AJ22" i="1" s="1"/>
  <c r="AD16" i="1"/>
  <c r="AG16" i="1" s="1"/>
  <c r="AJ16" i="1" s="1"/>
  <c r="AE24" i="1"/>
  <c r="AH24" i="1" s="1"/>
  <c r="AK24" i="1" s="1"/>
  <c r="AE18" i="1"/>
  <c r="AH18" i="1" s="1"/>
  <c r="AK18" i="1" s="1"/>
  <c r="AG19" i="1"/>
  <c r="AJ19" i="1" s="1"/>
  <c r="F9" i="1"/>
  <c r="K60" i="1" s="1"/>
  <c r="M60" i="1" s="1"/>
  <c r="E9" i="1"/>
  <c r="J93" i="1" s="1"/>
  <c r="L93" i="1" s="1"/>
  <c r="J29" i="1" l="1"/>
  <c r="L29" i="1" s="1"/>
  <c r="J58" i="1"/>
  <c r="L58" i="1" s="1"/>
  <c r="J92" i="1"/>
  <c r="L92" i="1" s="1"/>
  <c r="J71" i="1"/>
  <c r="L71" i="1" s="1"/>
  <c r="J70" i="1"/>
  <c r="L70" i="1" s="1"/>
  <c r="K80" i="1"/>
  <c r="M80" i="1" s="1"/>
  <c r="J103" i="1"/>
  <c r="L103" i="1" s="1"/>
  <c r="J20" i="1"/>
  <c r="L20" i="1" s="1"/>
  <c r="J35" i="1"/>
  <c r="L35" i="1" s="1"/>
  <c r="J101" i="1"/>
  <c r="L101" i="1" s="1"/>
  <c r="K103" i="1"/>
  <c r="M103" i="1" s="1"/>
  <c r="J83" i="1"/>
  <c r="L83" i="1" s="1"/>
  <c r="K96" i="1"/>
  <c r="M96" i="1" s="1"/>
  <c r="J72" i="1"/>
  <c r="L72" i="1" s="1"/>
  <c r="J53" i="1"/>
  <c r="L53" i="1" s="1"/>
  <c r="J32" i="1"/>
  <c r="L32" i="1" s="1"/>
  <c r="K77" i="1"/>
  <c r="M77" i="1" s="1"/>
  <c r="K48" i="1"/>
  <c r="M48" i="1" s="1"/>
  <c r="K84" i="1"/>
  <c r="M84" i="1" s="1"/>
  <c r="J63" i="1"/>
  <c r="L63" i="1" s="1"/>
  <c r="K42" i="1"/>
  <c r="M42" i="1" s="1"/>
  <c r="J17" i="1"/>
  <c r="L17" i="1" s="1"/>
  <c r="J26" i="1"/>
  <c r="L26" i="1" s="1"/>
  <c r="K41" i="1"/>
  <c r="M41" i="1" s="1"/>
  <c r="K75" i="1"/>
  <c r="M75" i="1" s="1"/>
  <c r="K89" i="1"/>
  <c r="M89" i="1" s="1"/>
  <c r="J48" i="1"/>
  <c r="L48" i="1" s="1"/>
  <c r="K67" i="1"/>
  <c r="M67" i="1" s="1"/>
  <c r="K82" i="1"/>
  <c r="M82" i="1" s="1"/>
  <c r="K70" i="1"/>
  <c r="M70" i="1" s="1"/>
  <c r="K30" i="1"/>
  <c r="M30" i="1" s="1"/>
  <c r="J88" i="1"/>
  <c r="L88" i="1" s="1"/>
  <c r="N88" i="1" s="1"/>
  <c r="O88" i="1" s="1"/>
  <c r="P88" i="1" s="1"/>
  <c r="K17" i="1"/>
  <c r="M17" i="1" s="1"/>
  <c r="K51" i="1"/>
  <c r="M51" i="1" s="1"/>
  <c r="K88" i="1"/>
  <c r="M88" i="1" s="1"/>
  <c r="J47" i="1"/>
  <c r="L47" i="1" s="1"/>
  <c r="J12" i="1"/>
  <c r="L12" i="1" s="1"/>
  <c r="AA13" i="1" s="1" a="1"/>
  <c r="AA13" i="1" s="1"/>
  <c r="AE13" i="1" s="1"/>
  <c r="AH13" i="1" s="1"/>
  <c r="AK13" i="1" s="1"/>
  <c r="K50" i="1"/>
  <c r="M50" i="1" s="1"/>
  <c r="J79" i="1"/>
  <c r="L79" i="1" s="1"/>
  <c r="J90" i="1"/>
  <c r="L90" i="1" s="1"/>
  <c r="J65" i="1"/>
  <c r="L65" i="1" s="1"/>
  <c r="K22" i="1"/>
  <c r="M22" i="1" s="1"/>
  <c r="K72" i="1"/>
  <c r="M72" i="1" s="1"/>
  <c r="J51" i="1"/>
  <c r="L51" i="1" s="1"/>
  <c r="J94" i="1"/>
  <c r="L94" i="1" s="1"/>
  <c r="K65" i="1"/>
  <c r="M65" i="1" s="1"/>
  <c r="J91" i="1"/>
  <c r="L91" i="1" s="1"/>
  <c r="K16" i="1"/>
  <c r="M16" i="1" s="1"/>
  <c r="J44" i="1"/>
  <c r="L44" i="1" s="1"/>
  <c r="J54" i="1"/>
  <c r="L54" i="1" s="1"/>
  <c r="K90" i="1"/>
  <c r="M90" i="1" s="1"/>
  <c r="J80" i="1"/>
  <c r="L80" i="1" s="1"/>
  <c r="K24" i="1"/>
  <c r="M24" i="1" s="1"/>
  <c r="K34" i="1"/>
  <c r="M34" i="1" s="1"/>
  <c r="K12" i="1"/>
  <c r="M12" i="1" s="1"/>
  <c r="J23" i="1"/>
  <c r="L23" i="1" s="1"/>
  <c r="J96" i="1"/>
  <c r="L96" i="1" s="1"/>
  <c r="J62" i="1"/>
  <c r="L62" i="1" s="1"/>
  <c r="J102" i="1"/>
  <c r="L102" i="1" s="1"/>
  <c r="K78" i="1"/>
  <c r="M78" i="1" s="1"/>
  <c r="J82" i="1"/>
  <c r="L82" i="1" s="1"/>
  <c r="K62" i="1"/>
  <c r="M62" i="1" s="1"/>
  <c r="J33" i="1"/>
  <c r="L33" i="1" s="1"/>
  <c r="J19" i="1"/>
  <c r="L19" i="1" s="1"/>
  <c r="K106" i="1"/>
  <c r="M106" i="1" s="1"/>
  <c r="K69" i="1"/>
  <c r="M69" i="1" s="1"/>
  <c r="K64" i="1"/>
  <c r="M64" i="1" s="1"/>
  <c r="J77" i="1"/>
  <c r="L77" i="1" s="1"/>
  <c r="N77" i="1" s="1"/>
  <c r="O77" i="1" s="1"/>
  <c r="P77" i="1" s="1"/>
  <c r="K21" i="1"/>
  <c r="M21" i="1" s="1"/>
  <c r="K25" i="1"/>
  <c r="M25" i="1" s="1"/>
  <c r="J55" i="1"/>
  <c r="L55" i="1" s="1"/>
  <c r="K92" i="1"/>
  <c r="M92" i="1" s="1"/>
  <c r="K23" i="1"/>
  <c r="M23" i="1" s="1"/>
  <c r="J31" i="1"/>
  <c r="L31" i="1" s="1"/>
  <c r="K98" i="1"/>
  <c r="M98" i="1" s="1"/>
  <c r="K49" i="1"/>
  <c r="M49" i="1" s="1"/>
  <c r="J86" i="1"/>
  <c r="L86" i="1" s="1"/>
  <c r="K47" i="1"/>
  <c r="M47" i="1" s="1"/>
  <c r="K107" i="1"/>
  <c r="M107" i="1" s="1"/>
  <c r="J89" i="1"/>
  <c r="L89" i="1" s="1"/>
  <c r="N89" i="1" s="1"/>
  <c r="O89" i="1" s="1"/>
  <c r="P89" i="1" s="1"/>
  <c r="J98" i="1"/>
  <c r="L98" i="1" s="1"/>
  <c r="J64" i="1"/>
  <c r="L64" i="1" s="1"/>
  <c r="J97" i="1"/>
  <c r="L97" i="1" s="1"/>
  <c r="J13" i="1"/>
  <c r="L13" i="1" s="1"/>
  <c r="J105" i="1"/>
  <c r="L105" i="1" s="1"/>
  <c r="K81" i="1"/>
  <c r="M81" i="1" s="1"/>
  <c r="J74" i="1"/>
  <c r="L74" i="1" s="1"/>
  <c r="J42" i="1"/>
  <c r="L42" i="1" s="1"/>
  <c r="K40" i="1"/>
  <c r="M40" i="1" s="1"/>
  <c r="K20" i="1"/>
  <c r="M20" i="1" s="1"/>
  <c r="K59" i="1"/>
  <c r="M59" i="1" s="1"/>
  <c r="J28" i="1"/>
  <c r="L28" i="1" s="1"/>
  <c r="K61" i="1"/>
  <c r="M61" i="1" s="1"/>
  <c r="J16" i="1"/>
  <c r="L16" i="1" s="1"/>
  <c r="J37" i="1"/>
  <c r="L37" i="1" s="1"/>
  <c r="J107" i="1"/>
  <c r="L107" i="1" s="1"/>
  <c r="J15" i="1"/>
  <c r="L15" i="1" s="1"/>
  <c r="J85" i="1"/>
  <c r="L85" i="1" s="1"/>
  <c r="J99" i="1"/>
  <c r="L99" i="1" s="1"/>
  <c r="J30" i="1"/>
  <c r="L30" i="1" s="1"/>
  <c r="J56" i="1"/>
  <c r="L56" i="1" s="1"/>
  <c r="J69" i="1"/>
  <c r="L69" i="1" s="1"/>
  <c r="J76" i="1"/>
  <c r="L76" i="1" s="1"/>
  <c r="J52" i="1"/>
  <c r="L52" i="1" s="1"/>
  <c r="J45" i="1"/>
  <c r="L45" i="1" s="1"/>
  <c r="J84" i="1"/>
  <c r="L84" i="1" s="1"/>
  <c r="N84" i="1" s="1"/>
  <c r="O84" i="1" s="1"/>
  <c r="P84" i="1" s="1"/>
  <c r="J25" i="1"/>
  <c r="L25" i="1" s="1"/>
  <c r="J39" i="1"/>
  <c r="L39" i="1" s="1"/>
  <c r="J68" i="1"/>
  <c r="L68" i="1" s="1"/>
  <c r="J104" i="1"/>
  <c r="L104" i="1" s="1"/>
  <c r="J87" i="1"/>
  <c r="L87" i="1" s="1"/>
  <c r="J61" i="1"/>
  <c r="L61" i="1" s="1"/>
  <c r="J18" i="1"/>
  <c r="L18" i="1" s="1"/>
  <c r="J34" i="1"/>
  <c r="L34" i="1" s="1"/>
  <c r="J27" i="1"/>
  <c r="L27" i="1" s="1"/>
  <c r="J40" i="1"/>
  <c r="L40" i="1" s="1"/>
  <c r="J41" i="1"/>
  <c r="L41" i="1" s="1"/>
  <c r="N41" i="1" s="1"/>
  <c r="O41" i="1" s="1"/>
  <c r="P41" i="1" s="1"/>
  <c r="J78" i="1"/>
  <c r="L78" i="1" s="1"/>
  <c r="N78" i="1" s="1"/>
  <c r="O78" i="1" s="1"/>
  <c r="P78" i="1" s="1"/>
  <c r="J36" i="1"/>
  <c r="L36" i="1" s="1"/>
  <c r="J57" i="1"/>
  <c r="L57" i="1" s="1"/>
  <c r="J106" i="1"/>
  <c r="L106" i="1" s="1"/>
  <c r="J21" i="1"/>
  <c r="L21" i="1" s="1"/>
  <c r="J100" i="1"/>
  <c r="L100" i="1" s="1"/>
  <c r="J14" i="1"/>
  <c r="L14" i="1" s="1"/>
  <c r="J22" i="1"/>
  <c r="L22" i="1" s="1"/>
  <c r="J38" i="1"/>
  <c r="L38" i="1" s="1"/>
  <c r="J59" i="1"/>
  <c r="L59" i="1" s="1"/>
  <c r="J67" i="1"/>
  <c r="L67" i="1" s="1"/>
  <c r="J60" i="1"/>
  <c r="L60" i="1" s="1"/>
  <c r="N60" i="1" s="1"/>
  <c r="O60" i="1" s="1"/>
  <c r="P60" i="1" s="1"/>
  <c r="J81" i="1"/>
  <c r="L81" i="1" s="1"/>
  <c r="J73" i="1"/>
  <c r="L73" i="1" s="1"/>
  <c r="J43" i="1"/>
  <c r="L43" i="1" s="1"/>
  <c r="J46" i="1"/>
  <c r="L46" i="1" s="1"/>
  <c r="J95" i="1"/>
  <c r="L95" i="1" s="1"/>
  <c r="N95" i="1" s="1"/>
  <c r="O95" i="1" s="1"/>
  <c r="P95" i="1" s="1"/>
  <c r="K46" i="1"/>
  <c r="M46" i="1" s="1"/>
  <c r="K32" i="1"/>
  <c r="M32" i="1" s="1"/>
  <c r="K56" i="1"/>
  <c r="M56" i="1" s="1"/>
  <c r="K73" i="1"/>
  <c r="M73" i="1" s="1"/>
  <c r="K102" i="1"/>
  <c r="M102" i="1" s="1"/>
  <c r="K15" i="1"/>
  <c r="M15" i="1" s="1"/>
  <c r="K28" i="1"/>
  <c r="M28" i="1" s="1"/>
  <c r="K104" i="1"/>
  <c r="M104" i="1" s="1"/>
  <c r="K94" i="1"/>
  <c r="M94" i="1" s="1"/>
  <c r="K31" i="1"/>
  <c r="M31" i="1" s="1"/>
  <c r="K37" i="1"/>
  <c r="M37" i="1" s="1"/>
  <c r="K18" i="1"/>
  <c r="M18" i="1" s="1"/>
  <c r="K26" i="1"/>
  <c r="M26" i="1" s="1"/>
  <c r="K38" i="1"/>
  <c r="M38" i="1" s="1"/>
  <c r="K54" i="1"/>
  <c r="M54" i="1" s="1"/>
  <c r="K39" i="1"/>
  <c r="M39" i="1" s="1"/>
  <c r="K83" i="1"/>
  <c r="M83" i="1" s="1"/>
  <c r="K33" i="1"/>
  <c r="M33" i="1" s="1"/>
  <c r="K68" i="1"/>
  <c r="M68" i="1" s="1"/>
  <c r="K27" i="1"/>
  <c r="M27" i="1" s="1"/>
  <c r="K105" i="1"/>
  <c r="M105" i="1" s="1"/>
  <c r="K35" i="1"/>
  <c r="M35" i="1" s="1"/>
  <c r="K58" i="1"/>
  <c r="M58" i="1" s="1"/>
  <c r="K76" i="1"/>
  <c r="M76" i="1" s="1"/>
  <c r="K55" i="1"/>
  <c r="M55" i="1" s="1"/>
  <c r="K97" i="1"/>
  <c r="M97" i="1" s="1"/>
  <c r="K91" i="1"/>
  <c r="M91" i="1" s="1"/>
  <c r="K85" i="1"/>
  <c r="M85" i="1" s="1"/>
  <c r="K99" i="1"/>
  <c r="M99" i="1" s="1"/>
  <c r="K13" i="1"/>
  <c r="M13" i="1" s="1"/>
  <c r="K63" i="1"/>
  <c r="M63" i="1" s="1"/>
  <c r="K71" i="1"/>
  <c r="M71" i="1" s="1"/>
  <c r="N71" i="1" s="1"/>
  <c r="O71" i="1" s="1"/>
  <c r="P71" i="1" s="1"/>
  <c r="K36" i="1"/>
  <c r="M36" i="1" s="1"/>
  <c r="K57" i="1"/>
  <c r="M57" i="1" s="1"/>
  <c r="K86" i="1"/>
  <c r="M86" i="1" s="1"/>
  <c r="K79" i="1"/>
  <c r="M79" i="1" s="1"/>
  <c r="K93" i="1"/>
  <c r="M93" i="1" s="1"/>
  <c r="N93" i="1" s="1"/>
  <c r="O93" i="1" s="1"/>
  <c r="P93" i="1" s="1"/>
  <c r="K43" i="1"/>
  <c r="M43" i="1" s="1"/>
  <c r="K100" i="1"/>
  <c r="M100" i="1" s="1"/>
  <c r="K14" i="1"/>
  <c r="M14" i="1" s="1"/>
  <c r="K52" i="1"/>
  <c r="M52" i="1" s="1"/>
  <c r="K95" i="1"/>
  <c r="M95" i="1" s="1"/>
  <c r="K45" i="1"/>
  <c r="M45" i="1" s="1"/>
  <c r="K74" i="1"/>
  <c r="M74" i="1" s="1"/>
  <c r="K66" i="1"/>
  <c r="M66" i="1" s="1"/>
  <c r="K87" i="1"/>
  <c r="M87" i="1" s="1"/>
  <c r="K53" i="1"/>
  <c r="M53" i="1" s="1"/>
  <c r="J24" i="1"/>
  <c r="L24" i="1" s="1"/>
  <c r="K44" i="1"/>
  <c r="M44" i="1" s="1"/>
  <c r="J49" i="1"/>
  <c r="L49" i="1" s="1"/>
  <c r="J50" i="1"/>
  <c r="L50" i="1" s="1"/>
  <c r="J75" i="1"/>
  <c r="L75" i="1" s="1"/>
  <c r="J66" i="1"/>
  <c r="L66" i="1" s="1"/>
  <c r="K19" i="1"/>
  <c r="M19" i="1" s="1"/>
  <c r="K29" i="1"/>
  <c r="M29" i="1" s="1"/>
  <c r="N29" i="1" s="1"/>
  <c r="O29" i="1" s="1"/>
  <c r="P29" i="1" s="1"/>
  <c r="K101" i="1"/>
  <c r="M101" i="1" s="1"/>
  <c r="AG13" i="1" l="1"/>
  <c r="AJ13" i="1" s="1"/>
  <c r="N53" i="1"/>
  <c r="O53" i="1" s="1"/>
  <c r="P53" i="1" s="1"/>
  <c r="N58" i="1"/>
  <c r="O58" i="1" s="1"/>
  <c r="P58" i="1" s="1"/>
  <c r="N61" i="1"/>
  <c r="O61" i="1" s="1"/>
  <c r="P61" i="1" s="1"/>
  <c r="N32" i="1"/>
  <c r="O32" i="1" s="1"/>
  <c r="P32" i="1" s="1"/>
  <c r="N72" i="1"/>
  <c r="O72" i="1" s="1"/>
  <c r="P72" i="1" s="1"/>
  <c r="N105" i="1"/>
  <c r="O105" i="1" s="1"/>
  <c r="P105" i="1" s="1"/>
  <c r="N54" i="1"/>
  <c r="O54" i="1" s="1"/>
  <c r="P54" i="1" s="1"/>
  <c r="N101" i="1"/>
  <c r="O101" i="1" s="1"/>
  <c r="P101" i="1" s="1"/>
  <c r="N24" i="1"/>
  <c r="O24" i="1" s="1"/>
  <c r="P24" i="1" s="1"/>
  <c r="N35" i="1"/>
  <c r="O35" i="1" s="1"/>
  <c r="P35" i="1" s="1"/>
  <c r="N48" i="1"/>
  <c r="O48" i="1" s="1"/>
  <c r="P48" i="1" s="1"/>
  <c r="N20" i="1"/>
  <c r="O20" i="1" s="1"/>
  <c r="P20" i="1" s="1"/>
  <c r="N40" i="1"/>
  <c r="O40" i="1" s="1"/>
  <c r="P40" i="1" s="1"/>
  <c r="N74" i="1"/>
  <c r="O74" i="1" s="1"/>
  <c r="P74" i="1" s="1"/>
  <c r="N102" i="1"/>
  <c r="O102" i="1" s="1"/>
  <c r="P102" i="1" s="1"/>
  <c r="N33" i="1"/>
  <c r="O33" i="1" s="1"/>
  <c r="P33" i="1" s="1"/>
  <c r="N18" i="1"/>
  <c r="O18" i="1" s="1"/>
  <c r="P18" i="1" s="1"/>
  <c r="N104" i="1"/>
  <c r="O104" i="1" s="1"/>
  <c r="P104" i="1" s="1"/>
  <c r="N28" i="1"/>
  <c r="O28" i="1" s="1"/>
  <c r="P28" i="1" s="1"/>
  <c r="N92" i="1"/>
  <c r="O92" i="1" s="1"/>
  <c r="P92" i="1" s="1"/>
  <c r="N96" i="1"/>
  <c r="O96" i="1" s="1"/>
  <c r="P96" i="1" s="1"/>
  <c r="N90" i="1"/>
  <c r="O90" i="1" s="1"/>
  <c r="P90" i="1" s="1"/>
  <c r="N16" i="1"/>
  <c r="O16" i="1" s="1"/>
  <c r="P16" i="1" s="1"/>
  <c r="N59" i="1"/>
  <c r="O59" i="1" s="1"/>
  <c r="P59" i="1" s="1"/>
  <c r="N55" i="1"/>
  <c r="O55" i="1" s="1"/>
  <c r="P55" i="1" s="1"/>
  <c r="N62" i="1"/>
  <c r="O62" i="1" s="1"/>
  <c r="P62" i="1" s="1"/>
  <c r="N73" i="1"/>
  <c r="O73" i="1" s="1"/>
  <c r="P73" i="1" s="1"/>
  <c r="N12" i="1"/>
  <c r="O12" i="1" s="1"/>
  <c r="P12" i="1" s="1"/>
  <c r="N79" i="1"/>
  <c r="O79" i="1" s="1"/>
  <c r="P79" i="1" s="1"/>
  <c r="N56" i="1"/>
  <c r="O56" i="1" s="1"/>
  <c r="P56" i="1" s="1"/>
  <c r="N82" i="1"/>
  <c r="O82" i="1" s="1"/>
  <c r="P82" i="1" s="1"/>
  <c r="N83" i="1"/>
  <c r="O83" i="1" s="1"/>
  <c r="P83" i="1" s="1"/>
  <c r="N94" i="1"/>
  <c r="O94" i="1" s="1"/>
  <c r="P94" i="1" s="1"/>
  <c r="N67" i="1"/>
  <c r="O67" i="1" s="1"/>
  <c r="P67" i="1" s="1"/>
  <c r="N80" i="1"/>
  <c r="O80" i="1" s="1"/>
  <c r="P80" i="1" s="1"/>
  <c r="N13" i="1"/>
  <c r="O13" i="1" s="1"/>
  <c r="P13" i="1" s="1"/>
  <c r="N103" i="1"/>
  <c r="O103" i="1" s="1"/>
  <c r="P103" i="1" s="1"/>
  <c r="N86" i="1"/>
  <c r="O86" i="1" s="1"/>
  <c r="P86" i="1" s="1"/>
  <c r="N31" i="1"/>
  <c r="O31" i="1" s="1"/>
  <c r="P31" i="1" s="1"/>
  <c r="N47" i="1"/>
  <c r="O47" i="1" s="1"/>
  <c r="P47" i="1" s="1"/>
  <c r="N63" i="1"/>
  <c r="O63" i="1" s="1"/>
  <c r="P63" i="1" s="1"/>
  <c r="N22" i="1"/>
  <c r="O22" i="1" s="1"/>
  <c r="P22" i="1" s="1"/>
  <c r="N44" i="1"/>
  <c r="O44" i="1" s="1"/>
  <c r="P44" i="1" s="1"/>
  <c r="N107" i="1"/>
  <c r="O107" i="1" s="1"/>
  <c r="P107" i="1" s="1"/>
  <c r="N98" i="1"/>
  <c r="O98" i="1" s="1"/>
  <c r="P98" i="1" s="1"/>
  <c r="N70" i="1"/>
  <c r="O70" i="1" s="1"/>
  <c r="P70" i="1" s="1"/>
  <c r="N26" i="1"/>
  <c r="O26" i="1" s="1"/>
  <c r="P26" i="1" s="1"/>
  <c r="N23" i="1"/>
  <c r="O23" i="1" s="1"/>
  <c r="P23" i="1" s="1"/>
  <c r="N87" i="1"/>
  <c r="O87" i="1" s="1"/>
  <c r="P87" i="1" s="1"/>
  <c r="N42" i="1"/>
  <c r="O42" i="1" s="1"/>
  <c r="P42" i="1" s="1"/>
  <c r="N34" i="1"/>
  <c r="O34" i="1" s="1"/>
  <c r="P34" i="1" s="1"/>
  <c r="N46" i="1"/>
  <c r="O46" i="1" s="1"/>
  <c r="P46" i="1" s="1"/>
  <c r="N68" i="1"/>
  <c r="O68" i="1" s="1"/>
  <c r="P68" i="1" s="1"/>
  <c r="N25" i="1"/>
  <c r="O25" i="1" s="1"/>
  <c r="P25" i="1" s="1"/>
  <c r="N64" i="1"/>
  <c r="O64" i="1" s="1"/>
  <c r="P64" i="1" s="1"/>
  <c r="N45" i="1"/>
  <c r="O45" i="1" s="1"/>
  <c r="P45" i="1" s="1"/>
  <c r="N76" i="1"/>
  <c r="O76" i="1" s="1"/>
  <c r="P76" i="1" s="1"/>
  <c r="N51" i="1"/>
  <c r="O51" i="1" s="1"/>
  <c r="P51" i="1" s="1"/>
  <c r="N69" i="1"/>
  <c r="O69" i="1" s="1"/>
  <c r="P69" i="1" s="1"/>
  <c r="N30" i="1"/>
  <c r="O30" i="1" s="1"/>
  <c r="P30" i="1" s="1"/>
  <c r="N75" i="1"/>
  <c r="O75" i="1" s="1"/>
  <c r="P75" i="1" s="1"/>
  <c r="N65" i="1"/>
  <c r="O65" i="1" s="1"/>
  <c r="P65" i="1" s="1"/>
  <c r="N66" i="1"/>
  <c r="O66" i="1" s="1"/>
  <c r="P66" i="1" s="1"/>
  <c r="N50" i="1"/>
  <c r="O50" i="1" s="1"/>
  <c r="P50" i="1" s="1"/>
  <c r="N91" i="1"/>
  <c r="O91" i="1" s="1"/>
  <c r="P91" i="1" s="1"/>
  <c r="N21" i="1"/>
  <c r="O21" i="1" s="1"/>
  <c r="P21" i="1" s="1"/>
  <c r="N81" i="1"/>
  <c r="O81" i="1" s="1"/>
  <c r="P81" i="1" s="1"/>
  <c r="N19" i="1"/>
  <c r="O19" i="1" s="1"/>
  <c r="P19" i="1" s="1"/>
  <c r="N49" i="1"/>
  <c r="O49" i="1" s="1"/>
  <c r="P49" i="1" s="1"/>
  <c r="N97" i="1"/>
  <c r="O97" i="1" s="1"/>
  <c r="P97" i="1" s="1"/>
  <c r="N106" i="1"/>
  <c r="O106" i="1" s="1"/>
  <c r="P106" i="1" s="1"/>
  <c r="N17" i="1"/>
  <c r="O17" i="1" s="1"/>
  <c r="P17" i="1" s="1"/>
  <c r="N39" i="1"/>
  <c r="O39" i="1" s="1"/>
  <c r="P39" i="1" s="1"/>
  <c r="N100" i="1"/>
  <c r="O100" i="1" s="1"/>
  <c r="P100" i="1" s="1"/>
  <c r="N15" i="1"/>
  <c r="O15" i="1" s="1"/>
  <c r="P15" i="1" s="1"/>
  <c r="N52" i="1"/>
  <c r="O52" i="1" s="1"/>
  <c r="P52" i="1" s="1"/>
  <c r="N38" i="1"/>
  <c r="O38" i="1" s="1"/>
  <c r="P38" i="1" s="1"/>
  <c r="N99" i="1"/>
  <c r="O99" i="1" s="1"/>
  <c r="P99" i="1" s="1"/>
  <c r="N57" i="1"/>
  <c r="O57" i="1" s="1"/>
  <c r="P57" i="1" s="1"/>
  <c r="N37" i="1"/>
  <c r="O37" i="1" s="1"/>
  <c r="P37" i="1" s="1"/>
  <c r="N14" i="1"/>
  <c r="O14" i="1" s="1"/>
  <c r="P14" i="1" s="1"/>
  <c r="N85" i="1"/>
  <c r="O85" i="1" s="1"/>
  <c r="P85" i="1" s="1"/>
  <c r="N36" i="1"/>
  <c r="O36" i="1" s="1"/>
  <c r="P36" i="1" s="1"/>
  <c r="N27" i="1"/>
  <c r="O27" i="1" s="1"/>
  <c r="P27" i="1" s="1"/>
  <c r="N43" i="1"/>
  <c r="O43" i="1" s="1"/>
  <c r="P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<sst xmlns="http://schemas.openxmlformats.org/spreadsheetml/2006/main" count="246" uniqueCount="138">
  <si>
    <t>Well</t>
  </si>
  <si>
    <t>Cu Volume / uL</t>
  </si>
  <si>
    <t>Glycine Volume / uL</t>
  </si>
  <si>
    <t>Flag</t>
  </si>
  <si>
    <t>Moles / mol</t>
  </si>
  <si>
    <t>Cu Concentraion / M</t>
  </si>
  <si>
    <t>Glycine Concentraion / M</t>
  </si>
  <si>
    <t>Precip Prediction</t>
  </si>
  <si>
    <t>Alligns with Prediciton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</si>
  <si>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</si>
  <si>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</si>
  <si>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</si>
  <si>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</si>
  <si>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</si>
  <si>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</si>
  <si>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</si>
  <si>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</si>
  <si>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</si>
  <si>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</si>
  <si>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</si>
  <si>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</si>
  <si>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</si>
  <si>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</si>
  <si>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</si>
  <si>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</si>
  <si>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</si>
  <si>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</si>
  <si>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</si>
  <si>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</si>
  <si>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</si>
  <si>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</si>
  <si>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</si>
  <si>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</si>
  <si>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</si>
  <si>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</si>
  <si>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</si>
  <si>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</si>
  <si>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</si>
  <si>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</si>
  <si>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</si>
  <si>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</si>
  <si>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</si>
  <si>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</si>
  <si>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</si>
  <si>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</si>
  <si>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</si>
  <si>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</si>
  <si>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</si>
  <si>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</si>
  <si>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</si>
  <si>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</si>
  <si>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</si>
  <si>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</si>
  <si>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</si>
  <si>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</si>
  <si>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</si>
  <si>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</si>
  <si>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</si>
  <si>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</si>
  <si>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</si>
  <si>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</si>
  <si>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</si>
  <si>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</si>
  <si>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</si>
  <si>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</si>
  <si>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</si>
  <si>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</si>
  <si>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</si>
  <si>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</si>
  <si>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</si>
  <si>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</si>
  <si>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</si>
  <si>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</si>
  <si>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</si>
  <si>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</si>
  <si>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</si>
  <si>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</si>
  <si>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</si>
  <si>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</si>
  <si>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</si>
  <si>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</si>
  <si>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</si>
  <si>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</si>
  <si>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</si>
  <si>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</si>
  <si>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</si>
  <si>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</si>
  <si>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</si>
  <si>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</si>
  <si>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</si>
  <si>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</si>
  <si>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</si>
  <si>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</si>
  <si>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</si>
  <si>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</si>
  <si>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</si>
  <si>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</si>
  <si>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</si>
  <si>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</si>
  <si>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</si>
  <si>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</si>
  <si>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</si>
  <si>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</si>
  <si>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</si>
  <si>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</si>
  <si>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</t>
  </si>
  <si>
    <t>y</t>
  </si>
  <si>
    <t>Glycine Volume Fraction</t>
  </si>
  <si>
    <t>Copper (II) acetate monohydrate Volume Fraction</t>
  </si>
  <si>
    <t>Stock Solutions</t>
  </si>
  <si>
    <t>Cu / g</t>
  </si>
  <si>
    <t>Gly / g</t>
  </si>
  <si>
    <t>Mass / g</t>
  </si>
  <si>
    <t>Volume / ml</t>
  </si>
  <si>
    <t>Concentraion / M</t>
  </si>
  <si>
    <t>Ksp</t>
  </si>
  <si>
    <t>/</t>
  </si>
  <si>
    <t>x</t>
  </si>
  <si>
    <t>Fill out the highlighted cells then, pull them down to fill out all data. Then plot the volume fractions on the provided graph ( you will need to split the precipitated and non-precipitated datasets in order to achieve the different point colours) and add relevent titles and details.</t>
  </si>
  <si>
    <t>Instructions</t>
  </si>
  <si>
    <r>
      <t>Mr / gmol</t>
    </r>
    <r>
      <rPr>
        <b/>
        <vertAlign val="superscript"/>
        <sz val="11"/>
        <color theme="1"/>
        <rFont val="Aptos Narrow"/>
        <family val="2"/>
        <scheme val="minor"/>
      </rPr>
      <t>-1</t>
    </r>
  </si>
  <si>
    <r>
      <t>Volume / dm</t>
    </r>
    <r>
      <rPr>
        <b/>
        <vertAlign val="superscript"/>
        <sz val="11"/>
        <color theme="1"/>
        <rFont val="Aptos Narrow"/>
        <family val="2"/>
        <scheme val="minor"/>
      </rPr>
      <t>-3</t>
    </r>
  </si>
  <si>
    <r>
      <t>Copper (II) acetate monohydrate Volume / dm</t>
    </r>
    <r>
      <rPr>
        <b/>
        <vertAlign val="superscript"/>
        <sz val="11"/>
        <color theme="1"/>
        <rFont val="Aptos Narrow"/>
        <family val="2"/>
        <scheme val="minor"/>
      </rPr>
      <t>-3</t>
    </r>
  </si>
  <si>
    <r>
      <t>Glycine Volume / dm</t>
    </r>
    <r>
      <rPr>
        <b/>
        <vertAlign val="superscript"/>
        <sz val="11"/>
        <color theme="1"/>
        <rFont val="Aptos Narrow"/>
        <family val="2"/>
        <scheme val="minor"/>
      </rPr>
      <t>-3</t>
    </r>
  </si>
  <si>
    <r>
      <t>Actual K</t>
    </r>
    <r>
      <rPr>
        <b/>
        <vertAlign val="subscript"/>
        <sz val="11"/>
        <color theme="1"/>
        <rFont val="Aptos Narrow"/>
        <family val="2"/>
        <scheme val="minor"/>
      </rPr>
      <t>sp</t>
    </r>
  </si>
  <si>
    <t>Non-precipitated</t>
  </si>
  <si>
    <t>Precipitated</t>
  </si>
  <si>
    <t>Cu</t>
  </si>
  <si>
    <t>Gly</t>
  </si>
  <si>
    <t>Threshold Values</t>
  </si>
  <si>
    <t>X</t>
  </si>
  <si>
    <t>Y</t>
  </si>
  <si>
    <t>Inaccurate Data</t>
  </si>
  <si>
    <t>Ksp Threshold</t>
  </si>
  <si>
    <t>Absolute Error</t>
  </si>
  <si>
    <t>Percentage Error</t>
  </si>
  <si>
    <t>=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</si>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</sst>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4" xfId="0" applyFill="1" applyBorder="1"/>
    <xf numFmtId="2" fontId="0" fillId="2" borderId="0" xfId="0" applyNumberForma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2" fontId="0" fillId="2" borderId="7" xfId="0" applyNumberFormat="1" applyFill="1" applyBorder="1"/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9" xfId="0" applyFont="1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4" fontId="0" fillId="2" borderId="0" xfId="0" applyNumberFormat="1" applyFill="1"/>
    <xf numFmtId="11" fontId="0" fillId="2" borderId="0" xfId="0" applyNumberFormat="1" applyFill="1"/>
    <xf numFmtId="164" fontId="0" fillId="2" borderId="7" xfId="0" applyNumberFormat="1" applyFill="1" applyBorder="1"/>
    <xf numFmtId="11" fontId="0" fillId="2" borderId="7" xfId="0" applyNumberFormat="1" applyFill="1" applyBorder="1"/>
    <xf numFmtId="0" fontId="1" fillId="2" borderId="0" xfId="0" applyFont="1" applyFill="1"/>
    <xf numFmtId="0" fontId="1" fillId="2" borderId="6" xfId="0" applyFont="1" applyFill="1" applyBorder="1"/>
    <xf numFmtId="0" fontId="1" fillId="2" borderId="8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/>
    <xf numFmtId="10" fontId="0" fillId="2" borderId="0" xfId="0" applyNumberForma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Concentration Space Diagram for Copper (II) Glycinate 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Ksp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'Data Analysis'!$XFD$3:$XFD$102</c:f>
              <c:numCache>
                <c:formatCode>General</c:formatCode>
                <c:ptCount val="100"/>
              </c:numCache>
            </c:numRef>
          </c:xVal>
          <c:yVal>
            <c:numRef>
              <c:f>'Data Analysis'!$XFA$3:$XFA$102</c:f>
              <c:numCache>
                <c:formatCode>0.00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578-4EA7-B79D-012891FB2146}"/>
            </c:ext>
          </c:extLst>
        </c:ser>
        <c:ser>
          <c:idx val="4"/>
          <c:order val="1"/>
          <c:tx>
            <c:v>Precipitated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'Data Analysis'!$R$13:$R$20</c:f>
              <c:numCache>
                <c:formatCode>General</c:formatCode>
                <c:ptCount val="8"/>
                <c:pt idx="0">
                  <c:v>0.14997601162033555</c:v>
                </c:pt>
                <c:pt idx="1">
                  <c:v>0.150791031638701</c:v>
                </c:pt>
                <c:pt idx="2">
                  <c:v>0.20179158994907753</c:v>
                </c:pt>
                <c:pt idx="3">
                  <c:v>0.17863369082561142</c:v>
                </c:pt>
                <c:pt idx="4">
                  <c:v>0.13684895740879871</c:v>
                </c:pt>
                <c:pt idx="5">
                  <c:v>0.16308776932966018</c:v>
                </c:pt>
                <c:pt idx="6">
                  <c:v>0.16536116336922946</c:v>
                </c:pt>
                <c:pt idx="7">
                  <c:v>0.20949162915101424</c:v>
                </c:pt>
              </c:numCache>
            </c:numRef>
          </c:xVal>
          <c:yVal>
            <c:numRef>
              <c:f>'Data Analysis'!$S$13:$S$20</c:f>
              <c:numCache>
                <c:formatCode>General</c:formatCode>
                <c:ptCount val="8"/>
                <c:pt idx="0">
                  <c:v>0.36518061116291467</c:v>
                </c:pt>
                <c:pt idx="1">
                  <c:v>0.29294934839483155</c:v>
                </c:pt>
                <c:pt idx="2">
                  <c:v>0.2933013859064873</c:v>
                </c:pt>
                <c:pt idx="3">
                  <c:v>0.34528645456240842</c:v>
                </c:pt>
                <c:pt idx="4">
                  <c:v>0.38637083298254971</c:v>
                </c:pt>
                <c:pt idx="5">
                  <c:v>0.31777083916344756</c:v>
                </c:pt>
                <c:pt idx="6">
                  <c:v>0.31656995039296659</c:v>
                </c:pt>
                <c:pt idx="7">
                  <c:v>0.28797398055148538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578-4EA7-B79D-012891FB2146}"/>
            </c:ext>
          </c:extLst>
        </c:ser>
        <c:ser>
          <c:idx val="5"/>
          <c:order val="2"/>
          <c:tx>
            <c:v>Non-Precipitated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'Data Analysis'!$U$13:$U$100</c:f>
              <c:numCache>
                <c:formatCode>General</c:formatCode>
                <c:ptCount val="88"/>
                <c:pt idx="0">
                  <c:v>0.16489556837799479</c:v>
                </c:pt>
                <c:pt idx="1">
                  <c:v>8.4189643743217274E-2</c:v>
                </c:pt>
                <c:pt idx="2">
                  <c:v>6.626716927957256E-2</c:v>
                </c:pt>
                <c:pt idx="3">
                  <c:v>8.9045524534602211E-2</c:v>
                </c:pt>
                <c:pt idx="4">
                  <c:v>7.3487217897988136E-2</c:v>
                </c:pt>
                <c:pt idx="5">
                  <c:v>0.1854901606478003</c:v>
                </c:pt>
                <c:pt idx="6">
                  <c:v>8.3929276033057831E-2</c:v>
                </c:pt>
                <c:pt idx="7">
                  <c:v>3.2666154637281904E-2</c:v>
                </c:pt>
                <c:pt idx="8">
                  <c:v>0.16186701741380746</c:v>
                </c:pt>
                <c:pt idx="9">
                  <c:v>5.2880325836881188E-2</c:v>
                </c:pt>
                <c:pt idx="10">
                  <c:v>3.8104919408965682E-2</c:v>
                </c:pt>
                <c:pt idx="11">
                  <c:v>0.25848341911678768</c:v>
                </c:pt>
                <c:pt idx="12">
                  <c:v>0.11682778956507217</c:v>
                </c:pt>
                <c:pt idx="13">
                  <c:v>0.1170060274814258</c:v>
                </c:pt>
                <c:pt idx="14">
                  <c:v>7.5494212872526889E-2</c:v>
                </c:pt>
                <c:pt idx="15">
                  <c:v>7.8367831037649188E-2</c:v>
                </c:pt>
                <c:pt idx="16">
                  <c:v>4.5069161766424566E-2</c:v>
                </c:pt>
                <c:pt idx="17">
                  <c:v>0.17699129883963602</c:v>
                </c:pt>
                <c:pt idx="18">
                  <c:v>0.12572682607897151</c:v>
                </c:pt>
                <c:pt idx="19">
                  <c:v>0.24921573500292171</c:v>
                </c:pt>
                <c:pt idx="20">
                  <c:v>3.9142800834794211E-2</c:v>
                </c:pt>
                <c:pt idx="21">
                  <c:v>0.13444272182986891</c:v>
                </c:pt>
                <c:pt idx="22">
                  <c:v>4.6403556356957996E-2</c:v>
                </c:pt>
                <c:pt idx="23">
                  <c:v>6.3760719325486256E-2</c:v>
                </c:pt>
                <c:pt idx="24">
                  <c:v>6.1909510643626334E-2</c:v>
                </c:pt>
                <c:pt idx="25">
                  <c:v>2.4289072142916767E-2</c:v>
                </c:pt>
                <c:pt idx="26">
                  <c:v>0.23860844050421567</c:v>
                </c:pt>
                <c:pt idx="27">
                  <c:v>4.2372027114116362E-2</c:v>
                </c:pt>
                <c:pt idx="28">
                  <c:v>0.1547352769346356</c:v>
                </c:pt>
                <c:pt idx="29">
                  <c:v>5.5529783387594955E-2</c:v>
                </c:pt>
                <c:pt idx="30">
                  <c:v>0.18908587708489852</c:v>
                </c:pt>
                <c:pt idx="31">
                  <c:v>8.2080044611403266E-2</c:v>
                </c:pt>
                <c:pt idx="32">
                  <c:v>7.8527448568327898E-2</c:v>
                </c:pt>
                <c:pt idx="33">
                  <c:v>0.23547023457717667</c:v>
                </c:pt>
                <c:pt idx="34">
                  <c:v>0.17009755505467899</c:v>
                </c:pt>
                <c:pt idx="35">
                  <c:v>0.13732050314717417</c:v>
                </c:pt>
                <c:pt idx="36">
                  <c:v>8.8682747074046234E-2</c:v>
                </c:pt>
                <c:pt idx="37">
                  <c:v>7.5412035662409199E-2</c:v>
                </c:pt>
                <c:pt idx="38">
                  <c:v>0.12969527266048916</c:v>
                </c:pt>
                <c:pt idx="39">
                  <c:v>0.1611760669171049</c:v>
                </c:pt>
                <c:pt idx="40">
                  <c:v>0.11742846888721926</c:v>
                </c:pt>
                <c:pt idx="41">
                  <c:v>0.12219422075298439</c:v>
                </c:pt>
                <c:pt idx="42">
                  <c:v>0.14730543484431083</c:v>
                </c:pt>
                <c:pt idx="43">
                  <c:v>7.1003617864596358E-2</c:v>
                </c:pt>
                <c:pt idx="44">
                  <c:v>0.12260991007596624</c:v>
                </c:pt>
                <c:pt idx="45">
                  <c:v>3.0292328107521492E-2</c:v>
                </c:pt>
                <c:pt idx="46">
                  <c:v>7.1134747675098073E-2</c:v>
                </c:pt>
                <c:pt idx="47">
                  <c:v>0.13741072690541778</c:v>
                </c:pt>
                <c:pt idx="48">
                  <c:v>4.7055815143167187E-2</c:v>
                </c:pt>
                <c:pt idx="49">
                  <c:v>0.2375403738542449</c:v>
                </c:pt>
                <c:pt idx="50">
                  <c:v>0.13463169479923198</c:v>
                </c:pt>
                <c:pt idx="51">
                  <c:v>0.20668075224977039</c:v>
                </c:pt>
                <c:pt idx="52">
                  <c:v>0.1749271482427581</c:v>
                </c:pt>
                <c:pt idx="53">
                  <c:v>0.16605493513648878</c:v>
                </c:pt>
                <c:pt idx="54">
                  <c:v>3.5926926988897233E-2</c:v>
                </c:pt>
                <c:pt idx="55">
                  <c:v>8.341971189581765E-2</c:v>
                </c:pt>
                <c:pt idx="56">
                  <c:v>8.0824693012772328E-2</c:v>
                </c:pt>
                <c:pt idx="57">
                  <c:v>9.3037304683195571E-2</c:v>
                </c:pt>
                <c:pt idx="58">
                  <c:v>8.5060430085983796E-2</c:v>
                </c:pt>
                <c:pt idx="59">
                  <c:v>6.8375170481676253E-2</c:v>
                </c:pt>
                <c:pt idx="60">
                  <c:v>0.14074333496952998</c:v>
                </c:pt>
                <c:pt idx="61">
                  <c:v>2.6675999799649377E-2</c:v>
                </c:pt>
                <c:pt idx="62">
                  <c:v>0.26779273949411464</c:v>
                </c:pt>
                <c:pt idx="63">
                  <c:v>0.14543694291677098</c:v>
                </c:pt>
                <c:pt idx="64">
                  <c:v>2.4156676316887879E-2</c:v>
                </c:pt>
                <c:pt idx="65">
                  <c:v>0.16469238473996153</c:v>
                </c:pt>
                <c:pt idx="66">
                  <c:v>0.23419493019450702</c:v>
                </c:pt>
                <c:pt idx="67">
                  <c:v>7.3188367109107588E-2</c:v>
                </c:pt>
                <c:pt idx="68">
                  <c:v>9.106836129893979E-2</c:v>
                </c:pt>
                <c:pt idx="69">
                  <c:v>4.4435058686033882E-2</c:v>
                </c:pt>
                <c:pt idx="70">
                  <c:v>3.3240669638534094E-2</c:v>
                </c:pt>
                <c:pt idx="71">
                  <c:v>0.15948693667251018</c:v>
                </c:pt>
                <c:pt idx="72">
                  <c:v>0.15400149528341259</c:v>
                </c:pt>
                <c:pt idx="73">
                  <c:v>9.1347254562150412E-2</c:v>
                </c:pt>
                <c:pt idx="74">
                  <c:v>8.1558593204775001E-2</c:v>
                </c:pt>
                <c:pt idx="75">
                  <c:v>0.12828913719008259</c:v>
                </c:pt>
                <c:pt idx="76">
                  <c:v>2.7495695066366135E-2</c:v>
                </c:pt>
                <c:pt idx="77">
                  <c:v>0.23781490955839382</c:v>
                </c:pt>
                <c:pt idx="78">
                  <c:v>7.7704168628433073E-2</c:v>
                </c:pt>
                <c:pt idx="79">
                  <c:v>0.17558512543617993</c:v>
                </c:pt>
                <c:pt idx="80">
                  <c:v>0.10225266015527169</c:v>
                </c:pt>
                <c:pt idx="81">
                  <c:v>0.16281613550379825</c:v>
                </c:pt>
                <c:pt idx="82">
                  <c:v>0.27919616335253356</c:v>
                </c:pt>
                <c:pt idx="83">
                  <c:v>0.28412453894315048</c:v>
                </c:pt>
                <c:pt idx="84">
                  <c:v>2.4337123833375066E-2</c:v>
                </c:pt>
                <c:pt idx="85">
                  <c:v>0.1730174847316136</c:v>
                </c:pt>
                <c:pt idx="86">
                  <c:v>0.16885466920444103</c:v>
                </c:pt>
                <c:pt idx="87">
                  <c:v>0.2161896004674847</c:v>
                </c:pt>
              </c:numCache>
            </c:numRef>
          </c:xVal>
          <c:yVal>
            <c:numRef>
              <c:f>'Data Analysis'!$V$13:$V$100</c:f>
              <c:numCache>
                <c:formatCode>General</c:formatCode>
                <c:ptCount val="88"/>
                <c:pt idx="0">
                  <c:v>0.11109944318635942</c:v>
                </c:pt>
                <c:pt idx="1">
                  <c:v>9.1092517170640749E-2</c:v>
                </c:pt>
                <c:pt idx="2">
                  <c:v>0.27459367608898366</c:v>
                </c:pt>
                <c:pt idx="3">
                  <c:v>0.25681798087118696</c:v>
                </c:pt>
                <c:pt idx="4">
                  <c:v>0.53982263295590782</c:v>
                </c:pt>
                <c:pt idx="5">
                  <c:v>0.22816043564672972</c:v>
                </c:pt>
                <c:pt idx="6">
                  <c:v>0.3242306557612894</c:v>
                </c:pt>
                <c:pt idx="7">
                  <c:v>0.21218635023311583</c:v>
                </c:pt>
                <c:pt idx="8">
                  <c:v>0.13165947856667112</c:v>
                </c:pt>
                <c:pt idx="9">
                  <c:v>0.27938894109497803</c:v>
                </c:pt>
                <c:pt idx="10">
                  <c:v>0.25841042568269618</c:v>
                </c:pt>
                <c:pt idx="11">
                  <c:v>8.4518833941654478E-2</c:v>
                </c:pt>
                <c:pt idx="12">
                  <c:v>0.32103059267350481</c:v>
                </c:pt>
                <c:pt idx="13">
                  <c:v>0.30478276595177833</c:v>
                </c:pt>
                <c:pt idx="14">
                  <c:v>8.1312056267483696E-2</c:v>
                </c:pt>
                <c:pt idx="15">
                  <c:v>0.18332172191288137</c:v>
                </c:pt>
                <c:pt idx="16">
                  <c:v>0.35107470936459306</c:v>
                </c:pt>
                <c:pt idx="17">
                  <c:v>0.10022050033302252</c:v>
                </c:pt>
                <c:pt idx="18">
                  <c:v>9.3937419901425359E-2</c:v>
                </c:pt>
                <c:pt idx="19">
                  <c:v>0.16820196445983748</c:v>
                </c:pt>
                <c:pt idx="20">
                  <c:v>0.48521023855068607</c:v>
                </c:pt>
                <c:pt idx="21">
                  <c:v>8.5371642680165186E-2</c:v>
                </c:pt>
                <c:pt idx="22">
                  <c:v>0.31028029604369256</c:v>
                </c:pt>
                <c:pt idx="23">
                  <c:v>0.33492339075529515</c:v>
                </c:pt>
                <c:pt idx="24">
                  <c:v>7.0992974876781675E-2</c:v>
                </c:pt>
                <c:pt idx="25">
                  <c:v>0.1980430586918876</c:v>
                </c:pt>
                <c:pt idx="26">
                  <c:v>5.9768971679765567E-2</c:v>
                </c:pt>
                <c:pt idx="27">
                  <c:v>0.12691132820034637</c:v>
                </c:pt>
                <c:pt idx="28">
                  <c:v>0.26657631927534309</c:v>
                </c:pt>
                <c:pt idx="29">
                  <c:v>0.55635031538564017</c:v>
                </c:pt>
                <c:pt idx="30">
                  <c:v>0.2667905858532037</c:v>
                </c:pt>
                <c:pt idx="31">
                  <c:v>0.50117396136938863</c:v>
                </c:pt>
                <c:pt idx="32">
                  <c:v>9.3456154735580152E-2</c:v>
                </c:pt>
                <c:pt idx="33">
                  <c:v>0.2165467801252165</c:v>
                </c:pt>
                <c:pt idx="34">
                  <c:v>0.28865534226721729</c:v>
                </c:pt>
                <c:pt idx="35">
                  <c:v>0.18263629018249636</c:v>
                </c:pt>
                <c:pt idx="36">
                  <c:v>0.41451520937791397</c:v>
                </c:pt>
                <c:pt idx="37">
                  <c:v>0.34531519786865594</c:v>
                </c:pt>
                <c:pt idx="38">
                  <c:v>0.20121773576661786</c:v>
                </c:pt>
                <c:pt idx="39">
                  <c:v>0.15592286154256033</c:v>
                </c:pt>
                <c:pt idx="40">
                  <c:v>0.26603856155588118</c:v>
                </c:pt>
                <c:pt idx="41">
                  <c:v>0.13865034767550288</c:v>
                </c:pt>
                <c:pt idx="42">
                  <c:v>0.16471760991074996</c:v>
                </c:pt>
                <c:pt idx="43">
                  <c:v>0.26285033339549757</c:v>
                </c:pt>
                <c:pt idx="44">
                  <c:v>9.1906623258292255E-2</c:v>
                </c:pt>
                <c:pt idx="45">
                  <c:v>0.11503859842813377</c:v>
                </c:pt>
                <c:pt idx="46">
                  <c:v>0.41376749892100706</c:v>
                </c:pt>
                <c:pt idx="47">
                  <c:v>6.8413298308245635E-2</c:v>
                </c:pt>
                <c:pt idx="48">
                  <c:v>7.6368770267750116E-2</c:v>
                </c:pt>
                <c:pt idx="49">
                  <c:v>0.11537808829092847</c:v>
                </c:pt>
                <c:pt idx="50">
                  <c:v>0.17576612420407622</c:v>
                </c:pt>
                <c:pt idx="51">
                  <c:v>0.19604931418675905</c:v>
                </c:pt>
                <c:pt idx="52">
                  <c:v>0.11489055867856669</c:v>
                </c:pt>
                <c:pt idx="53">
                  <c:v>0.17657560698015187</c:v>
                </c:pt>
                <c:pt idx="54">
                  <c:v>0.10639877319834821</c:v>
                </c:pt>
                <c:pt idx="55">
                  <c:v>0.28367740487544957</c:v>
                </c:pt>
                <c:pt idx="56">
                  <c:v>0.50435340242440385</c:v>
                </c:pt>
                <c:pt idx="57">
                  <c:v>8.8613324950046632E-2</c:v>
                </c:pt>
                <c:pt idx="58">
                  <c:v>0.15405190206473957</c:v>
                </c:pt>
                <c:pt idx="59">
                  <c:v>0.29513999158119092</c:v>
                </c:pt>
                <c:pt idx="60">
                  <c:v>6.9597147409084861E-2</c:v>
                </c:pt>
                <c:pt idx="61">
                  <c:v>0.17713952907952579</c:v>
                </c:pt>
                <c:pt idx="62">
                  <c:v>0.13047500114559746</c:v>
                </c:pt>
                <c:pt idx="63">
                  <c:v>0.27392091392034107</c:v>
                </c:pt>
                <c:pt idx="64">
                  <c:v>0.261554755827894</c:v>
                </c:pt>
                <c:pt idx="65">
                  <c:v>0.29512218292260556</c:v>
                </c:pt>
                <c:pt idx="66">
                  <c:v>0.1965443648861063</c:v>
                </c:pt>
                <c:pt idx="67">
                  <c:v>7.0320043905688037E-2</c:v>
                </c:pt>
                <c:pt idx="68">
                  <c:v>0.32356117586252836</c:v>
                </c:pt>
                <c:pt idx="69">
                  <c:v>0.38645946364726258</c:v>
                </c:pt>
                <c:pt idx="70">
                  <c:v>0.13792344680964436</c:v>
                </c:pt>
                <c:pt idx="71">
                  <c:v>0.20816838300253102</c:v>
                </c:pt>
                <c:pt idx="72">
                  <c:v>0.20888071059011593</c:v>
                </c:pt>
                <c:pt idx="73">
                  <c:v>8.5837753137072065E-2</c:v>
                </c:pt>
                <c:pt idx="74">
                  <c:v>0.38378338212335161</c:v>
                </c:pt>
                <c:pt idx="75">
                  <c:v>0.15626910350339682</c:v>
                </c:pt>
                <c:pt idx="76">
                  <c:v>0.30148877367790067</c:v>
                </c:pt>
                <c:pt idx="77">
                  <c:v>0.21151092473691227</c:v>
                </c:pt>
                <c:pt idx="78">
                  <c:v>0.41775326239509791</c:v>
                </c:pt>
                <c:pt idx="79">
                  <c:v>0.1426212659118157</c:v>
                </c:pt>
                <c:pt idx="80">
                  <c:v>0.29705791565205814</c:v>
                </c:pt>
                <c:pt idx="81">
                  <c:v>0.2713726346076995</c:v>
                </c:pt>
                <c:pt idx="82">
                  <c:v>8.1568795417610238E-2</c:v>
                </c:pt>
                <c:pt idx="83">
                  <c:v>0.12291357037431731</c:v>
                </c:pt>
                <c:pt idx="84">
                  <c:v>0.39274637026775011</c:v>
                </c:pt>
                <c:pt idx="85">
                  <c:v>4.8759544531770359E-2</c:v>
                </c:pt>
                <c:pt idx="86">
                  <c:v>9.958784750233117E-2</c:v>
                </c:pt>
                <c:pt idx="87">
                  <c:v>8.1379680404955385E-2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578-4EA7-B79D-012891FB2146}"/>
            </c:ext>
          </c:extLst>
        </c:ser>
        <c:ser>
          <c:idx val="0"/>
          <c:order val="3"/>
          <c:tx>
            <c:v>Ksp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'Data Analysis'!$XFC$3:$XFC$102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xVal>
          <c:yVal>
            <c:numRef>
              <c:f>'Data Analysis'!$XEY$3:$XEY$102</c:f>
              <c:numCache>
                <c:formatCode>General</c:formatCode>
                <c:ptCount val="100"/>
                <c:pt idx="0">
                  <c:v>17.592357700000001</c:v>
                </c:pt>
                <c:pt idx="1">
                  <c:v>8.7961788500000004</c:v>
                </c:pt>
                <c:pt idx="2">
                  <c:v>5.8641192333333336</c:v>
                </c:pt>
                <c:pt idx="3">
                  <c:v>4.3980894250000002</c:v>
                </c:pt>
                <c:pt idx="4">
                  <c:v>3.5184715399999997</c:v>
                </c:pt>
                <c:pt idx="5">
                  <c:v>2.9320596166666664</c:v>
                </c:pt>
                <c:pt idx="6">
                  <c:v>2.5131939571428568</c:v>
                </c:pt>
                <c:pt idx="7">
                  <c:v>2.1990447125000001</c:v>
                </c:pt>
                <c:pt idx="8">
                  <c:v>1.9547064111111112</c:v>
                </c:pt>
                <c:pt idx="9">
                  <c:v>1.7592357700000001</c:v>
                </c:pt>
                <c:pt idx="10">
                  <c:v>1.5993052454545456</c:v>
                </c:pt>
                <c:pt idx="11">
                  <c:v>1.4660298083333336</c:v>
                </c:pt>
                <c:pt idx="12">
                  <c:v>1.3532582846153849</c:v>
                </c:pt>
                <c:pt idx="13">
                  <c:v>1.2565969785714286</c:v>
                </c:pt>
                <c:pt idx="14">
                  <c:v>1.1728238466666667</c:v>
                </c:pt>
                <c:pt idx="15">
                  <c:v>1.0995223562500001</c:v>
                </c:pt>
                <c:pt idx="16">
                  <c:v>1.0348445705882352</c:v>
                </c:pt>
                <c:pt idx="17">
                  <c:v>0.97735320555555538</c:v>
                </c:pt>
                <c:pt idx="18">
                  <c:v>0.92591356315789453</c:v>
                </c:pt>
                <c:pt idx="19">
                  <c:v>0.87961788499999982</c:v>
                </c:pt>
                <c:pt idx="20">
                  <c:v>0.83773131904761888</c:v>
                </c:pt>
                <c:pt idx="21">
                  <c:v>0.79965262272727256</c:v>
                </c:pt>
                <c:pt idx="22">
                  <c:v>0.76488511739130416</c:v>
                </c:pt>
                <c:pt idx="23">
                  <c:v>0.73301490416666648</c:v>
                </c:pt>
                <c:pt idx="24">
                  <c:v>0.70369430799999988</c:v>
                </c:pt>
                <c:pt idx="25">
                  <c:v>0.67662914230769211</c:v>
                </c:pt>
                <c:pt idx="26">
                  <c:v>0.65156880370370351</c:v>
                </c:pt>
                <c:pt idx="27">
                  <c:v>0.62829848928571408</c:v>
                </c:pt>
                <c:pt idx="28">
                  <c:v>0.60663302413793085</c:v>
                </c:pt>
                <c:pt idx="29">
                  <c:v>0.58641192333333314</c:v>
                </c:pt>
                <c:pt idx="30">
                  <c:v>0.56749540967741918</c:v>
                </c:pt>
                <c:pt idx="31">
                  <c:v>0.54976117812499981</c:v>
                </c:pt>
                <c:pt idx="32">
                  <c:v>0.53310174848484826</c:v>
                </c:pt>
                <c:pt idx="33">
                  <c:v>0.51742228529411738</c:v>
                </c:pt>
                <c:pt idx="34">
                  <c:v>0.50263879142857126</c:v>
                </c:pt>
                <c:pt idx="35">
                  <c:v>0.48867660277777758</c:v>
                </c:pt>
                <c:pt idx="36">
                  <c:v>0.47546912702702682</c:v>
                </c:pt>
                <c:pt idx="37">
                  <c:v>0.46295678157894715</c:v>
                </c:pt>
                <c:pt idx="38">
                  <c:v>0.45108609487179469</c:v>
                </c:pt>
                <c:pt idx="39">
                  <c:v>0.4398089424999998</c:v>
                </c:pt>
                <c:pt idx="40">
                  <c:v>0.429081895121951</c:v>
                </c:pt>
                <c:pt idx="41">
                  <c:v>0.41886565952380933</c:v>
                </c:pt>
                <c:pt idx="42">
                  <c:v>0.40912459767441839</c:v>
                </c:pt>
                <c:pt idx="43">
                  <c:v>0.39982631136363617</c:v>
                </c:pt>
                <c:pt idx="44">
                  <c:v>0.39094128222222202</c:v>
                </c:pt>
                <c:pt idx="45">
                  <c:v>0.38244255869565197</c:v>
                </c:pt>
                <c:pt idx="46">
                  <c:v>0.37430548297872318</c:v>
                </c:pt>
                <c:pt idx="47">
                  <c:v>0.36650745208333313</c:v>
                </c:pt>
                <c:pt idx="48">
                  <c:v>0.35902770816326512</c:v>
                </c:pt>
                <c:pt idx="49">
                  <c:v>0.35184715399999983</c:v>
                </c:pt>
                <c:pt idx="50">
                  <c:v>0.34494819019607825</c:v>
                </c:pt>
                <c:pt idx="51">
                  <c:v>0.338314571153846</c:v>
                </c:pt>
                <c:pt idx="52">
                  <c:v>0.33193127735849043</c:v>
                </c:pt>
                <c:pt idx="53">
                  <c:v>0.3257844018518517</c:v>
                </c:pt>
                <c:pt idx="54">
                  <c:v>0.31986104909090896</c:v>
                </c:pt>
                <c:pt idx="55">
                  <c:v>0.31414924464285698</c:v>
                </c:pt>
                <c:pt idx="56">
                  <c:v>0.30863785438596475</c:v>
                </c:pt>
                <c:pt idx="57">
                  <c:v>0.30331651206896537</c:v>
                </c:pt>
                <c:pt idx="58">
                  <c:v>0.29817555423728798</c:v>
                </c:pt>
                <c:pt idx="59">
                  <c:v>0.29320596166666651</c:v>
                </c:pt>
                <c:pt idx="60">
                  <c:v>0.28839930655737689</c:v>
                </c:pt>
                <c:pt idx="61">
                  <c:v>0.28374770483870954</c:v>
                </c:pt>
                <c:pt idx="62">
                  <c:v>0.27924377301587289</c:v>
                </c:pt>
                <c:pt idx="63">
                  <c:v>0.27488058906249985</c:v>
                </c:pt>
                <c:pt idx="64">
                  <c:v>0.27065165692307674</c:v>
                </c:pt>
                <c:pt idx="65">
                  <c:v>0.26655087424242407</c:v>
                </c:pt>
                <c:pt idx="66">
                  <c:v>0.26257250298507445</c:v>
                </c:pt>
                <c:pt idx="67">
                  <c:v>0.25871114264705869</c:v>
                </c:pt>
                <c:pt idx="68">
                  <c:v>0.25496170579710131</c:v>
                </c:pt>
                <c:pt idx="69">
                  <c:v>0.25131939571428558</c:v>
                </c:pt>
                <c:pt idx="70">
                  <c:v>0.24777968591549282</c:v>
                </c:pt>
                <c:pt idx="71">
                  <c:v>0.24433830138888873</c:v>
                </c:pt>
                <c:pt idx="72">
                  <c:v>0.24099120136986288</c:v>
                </c:pt>
                <c:pt idx="73">
                  <c:v>0.23773456351351338</c:v>
                </c:pt>
                <c:pt idx="74">
                  <c:v>0.2345647693333332</c:v>
                </c:pt>
                <c:pt idx="75">
                  <c:v>0.23147839078947355</c:v>
                </c:pt>
                <c:pt idx="76">
                  <c:v>0.22847217792207777</c:v>
                </c:pt>
                <c:pt idx="77">
                  <c:v>0.22554304743589729</c:v>
                </c:pt>
                <c:pt idx="78">
                  <c:v>0.22268807215189859</c:v>
                </c:pt>
                <c:pt idx="79">
                  <c:v>0.21990447124999987</c:v>
                </c:pt>
                <c:pt idx="80">
                  <c:v>0.21718960123456776</c:v>
                </c:pt>
                <c:pt idx="81">
                  <c:v>0.21454094756097547</c:v>
                </c:pt>
                <c:pt idx="82">
                  <c:v>0.21195611686746973</c:v>
                </c:pt>
                <c:pt idx="83">
                  <c:v>0.20943282976190464</c:v>
                </c:pt>
                <c:pt idx="84">
                  <c:v>0.20696891411764692</c:v>
                </c:pt>
                <c:pt idx="85">
                  <c:v>0.20456229883720917</c:v>
                </c:pt>
                <c:pt idx="86">
                  <c:v>0.20221100804597689</c:v>
                </c:pt>
                <c:pt idx="87">
                  <c:v>0.19991315568181806</c:v>
                </c:pt>
                <c:pt idx="88">
                  <c:v>0.19766694044943808</c:v>
                </c:pt>
                <c:pt idx="89">
                  <c:v>0.19547064111111098</c:v>
                </c:pt>
                <c:pt idx="90">
                  <c:v>0.19332261208791196</c:v>
                </c:pt>
                <c:pt idx="91">
                  <c:v>0.19122127934782596</c:v>
                </c:pt>
                <c:pt idx="92">
                  <c:v>0.18916513655913966</c:v>
                </c:pt>
                <c:pt idx="93">
                  <c:v>0.18715274148936159</c:v>
                </c:pt>
                <c:pt idx="94">
                  <c:v>0.18518271263157882</c:v>
                </c:pt>
                <c:pt idx="95">
                  <c:v>0.18325372604166654</c:v>
                </c:pt>
                <c:pt idx="96">
                  <c:v>0.18136451237113391</c:v>
                </c:pt>
                <c:pt idx="97">
                  <c:v>0.17951385408163253</c:v>
                </c:pt>
                <c:pt idx="98">
                  <c:v>0.17770058282828272</c:v>
                </c:pt>
                <c:pt idx="99">
                  <c:v>0.17592357699999989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78-4EA7-B79D-012891FB2146}"/>
            </c:ext>
          </c:extLst>
        </c:ser>
        <c:ser>
          <c:idx val="1"/>
          <c:order val="4"/>
          <c:tx>
            <c:v>Precipitated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Analysis'!$R$13:$R$20</c:f>
              <c:numCache>
                <c:formatCode>General</c:formatCode>
                <c:ptCount val="8"/>
                <c:pt idx="0">
                  <c:v>0.14997601162033555</c:v>
                </c:pt>
                <c:pt idx="1">
                  <c:v>0.150791031638701</c:v>
                </c:pt>
                <c:pt idx="2">
                  <c:v>0.20179158994907753</c:v>
                </c:pt>
                <c:pt idx="3">
                  <c:v>0.17863369082561142</c:v>
                </c:pt>
                <c:pt idx="4">
                  <c:v>0.13684895740879871</c:v>
                </c:pt>
                <c:pt idx="5">
                  <c:v>0.16308776932966018</c:v>
                </c:pt>
                <c:pt idx="6">
                  <c:v>0.16536116336922946</c:v>
                </c:pt>
                <c:pt idx="7">
                  <c:v>0.20949162915101424</c:v>
                </c:pt>
              </c:numCache>
            </c:numRef>
          </c:xVal>
          <c:yVal>
            <c:numRef>
              <c:f>'Data Analysis'!$S$13:$S$20</c:f>
              <c:numCache>
                <c:formatCode>General</c:formatCode>
                <c:ptCount val="8"/>
                <c:pt idx="0">
                  <c:v>0.36518061116291467</c:v>
                </c:pt>
                <c:pt idx="1">
                  <c:v>0.29294934839483155</c:v>
                </c:pt>
                <c:pt idx="2">
                  <c:v>0.2933013859064873</c:v>
                </c:pt>
                <c:pt idx="3">
                  <c:v>0.34528645456240842</c:v>
                </c:pt>
                <c:pt idx="4">
                  <c:v>0.38637083298254971</c:v>
                </c:pt>
                <c:pt idx="5">
                  <c:v>0.31777083916344756</c:v>
                </c:pt>
                <c:pt idx="6">
                  <c:v>0.31656995039296659</c:v>
                </c:pt>
                <c:pt idx="7">
                  <c:v>0.28797398055148538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578-4EA7-B79D-012891FB2146}"/>
            </c:ext>
          </c:extLst>
        </c:ser>
        <c:ser>
          <c:idx val="2"/>
          <c:order val="5"/>
          <c:tx>
            <c:v>Non-Precipitated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Analysis'!$U$13:$U$100</c:f>
              <c:numCache>
                <c:formatCode>General</c:formatCode>
                <c:ptCount val="88"/>
                <c:pt idx="0">
                  <c:v>0.16489556837799479</c:v>
                </c:pt>
                <c:pt idx="1">
                  <c:v>8.4189643743217274E-2</c:v>
                </c:pt>
                <c:pt idx="2">
                  <c:v>6.626716927957256E-2</c:v>
                </c:pt>
                <c:pt idx="3">
                  <c:v>8.9045524534602211E-2</c:v>
                </c:pt>
                <c:pt idx="4">
                  <c:v>7.3487217897988136E-2</c:v>
                </c:pt>
                <c:pt idx="5">
                  <c:v>0.1854901606478003</c:v>
                </c:pt>
                <c:pt idx="6">
                  <c:v>8.3929276033057831E-2</c:v>
                </c:pt>
                <c:pt idx="7">
                  <c:v>3.2666154637281904E-2</c:v>
                </c:pt>
                <c:pt idx="8">
                  <c:v>0.16186701741380746</c:v>
                </c:pt>
                <c:pt idx="9">
                  <c:v>5.2880325836881188E-2</c:v>
                </c:pt>
                <c:pt idx="10">
                  <c:v>3.8104919408965682E-2</c:v>
                </c:pt>
                <c:pt idx="11">
                  <c:v>0.25848341911678768</c:v>
                </c:pt>
                <c:pt idx="12">
                  <c:v>0.11682778956507217</c:v>
                </c:pt>
                <c:pt idx="13">
                  <c:v>0.1170060274814258</c:v>
                </c:pt>
                <c:pt idx="14">
                  <c:v>7.5494212872526889E-2</c:v>
                </c:pt>
                <c:pt idx="15">
                  <c:v>7.8367831037649188E-2</c:v>
                </c:pt>
                <c:pt idx="16">
                  <c:v>4.5069161766424566E-2</c:v>
                </c:pt>
                <c:pt idx="17">
                  <c:v>0.17699129883963602</c:v>
                </c:pt>
                <c:pt idx="18">
                  <c:v>0.12572682607897151</c:v>
                </c:pt>
                <c:pt idx="19">
                  <c:v>0.24921573500292171</c:v>
                </c:pt>
                <c:pt idx="20">
                  <c:v>3.9142800834794211E-2</c:v>
                </c:pt>
                <c:pt idx="21">
                  <c:v>0.13444272182986891</c:v>
                </c:pt>
                <c:pt idx="22">
                  <c:v>4.6403556356957996E-2</c:v>
                </c:pt>
                <c:pt idx="23">
                  <c:v>6.3760719325486256E-2</c:v>
                </c:pt>
                <c:pt idx="24">
                  <c:v>6.1909510643626334E-2</c:v>
                </c:pt>
                <c:pt idx="25">
                  <c:v>2.4289072142916767E-2</c:v>
                </c:pt>
                <c:pt idx="26">
                  <c:v>0.23860844050421567</c:v>
                </c:pt>
                <c:pt idx="27">
                  <c:v>4.2372027114116362E-2</c:v>
                </c:pt>
                <c:pt idx="28">
                  <c:v>0.1547352769346356</c:v>
                </c:pt>
                <c:pt idx="29">
                  <c:v>5.5529783387594955E-2</c:v>
                </c:pt>
                <c:pt idx="30">
                  <c:v>0.18908587708489852</c:v>
                </c:pt>
                <c:pt idx="31">
                  <c:v>8.2080044611403266E-2</c:v>
                </c:pt>
                <c:pt idx="32">
                  <c:v>7.8527448568327898E-2</c:v>
                </c:pt>
                <c:pt idx="33">
                  <c:v>0.23547023457717667</c:v>
                </c:pt>
                <c:pt idx="34">
                  <c:v>0.17009755505467899</c:v>
                </c:pt>
                <c:pt idx="35">
                  <c:v>0.13732050314717417</c:v>
                </c:pt>
                <c:pt idx="36">
                  <c:v>8.8682747074046234E-2</c:v>
                </c:pt>
                <c:pt idx="37">
                  <c:v>7.5412035662409199E-2</c:v>
                </c:pt>
                <c:pt idx="38">
                  <c:v>0.12969527266048916</c:v>
                </c:pt>
                <c:pt idx="39">
                  <c:v>0.1611760669171049</c:v>
                </c:pt>
                <c:pt idx="40">
                  <c:v>0.11742846888721926</c:v>
                </c:pt>
                <c:pt idx="41">
                  <c:v>0.12219422075298439</c:v>
                </c:pt>
                <c:pt idx="42">
                  <c:v>0.14730543484431083</c:v>
                </c:pt>
                <c:pt idx="43">
                  <c:v>7.1003617864596358E-2</c:v>
                </c:pt>
                <c:pt idx="44">
                  <c:v>0.12260991007596624</c:v>
                </c:pt>
                <c:pt idx="45">
                  <c:v>3.0292328107521492E-2</c:v>
                </c:pt>
                <c:pt idx="46">
                  <c:v>7.1134747675098073E-2</c:v>
                </c:pt>
                <c:pt idx="47">
                  <c:v>0.13741072690541778</c:v>
                </c:pt>
                <c:pt idx="48">
                  <c:v>4.7055815143167187E-2</c:v>
                </c:pt>
                <c:pt idx="49">
                  <c:v>0.2375403738542449</c:v>
                </c:pt>
                <c:pt idx="50">
                  <c:v>0.13463169479923198</c:v>
                </c:pt>
                <c:pt idx="51">
                  <c:v>0.20668075224977039</c:v>
                </c:pt>
                <c:pt idx="52">
                  <c:v>0.1749271482427581</c:v>
                </c:pt>
                <c:pt idx="53">
                  <c:v>0.16605493513648878</c:v>
                </c:pt>
                <c:pt idx="54">
                  <c:v>3.5926926988897233E-2</c:v>
                </c:pt>
                <c:pt idx="55">
                  <c:v>8.341971189581765E-2</c:v>
                </c:pt>
                <c:pt idx="56">
                  <c:v>8.0824693012772328E-2</c:v>
                </c:pt>
                <c:pt idx="57">
                  <c:v>9.3037304683195571E-2</c:v>
                </c:pt>
                <c:pt idx="58">
                  <c:v>8.5060430085983796E-2</c:v>
                </c:pt>
                <c:pt idx="59">
                  <c:v>6.8375170481676253E-2</c:v>
                </c:pt>
                <c:pt idx="60">
                  <c:v>0.14074333496952998</c:v>
                </c:pt>
                <c:pt idx="61">
                  <c:v>2.6675999799649377E-2</c:v>
                </c:pt>
                <c:pt idx="62">
                  <c:v>0.26779273949411464</c:v>
                </c:pt>
                <c:pt idx="63">
                  <c:v>0.14543694291677098</c:v>
                </c:pt>
                <c:pt idx="64">
                  <c:v>2.4156676316887879E-2</c:v>
                </c:pt>
                <c:pt idx="65">
                  <c:v>0.16469238473996153</c:v>
                </c:pt>
                <c:pt idx="66">
                  <c:v>0.23419493019450702</c:v>
                </c:pt>
                <c:pt idx="67">
                  <c:v>7.3188367109107588E-2</c:v>
                </c:pt>
                <c:pt idx="68">
                  <c:v>9.106836129893979E-2</c:v>
                </c:pt>
                <c:pt idx="69">
                  <c:v>4.4435058686033882E-2</c:v>
                </c:pt>
                <c:pt idx="70">
                  <c:v>3.3240669638534094E-2</c:v>
                </c:pt>
                <c:pt idx="71">
                  <c:v>0.15948693667251018</c:v>
                </c:pt>
                <c:pt idx="72">
                  <c:v>0.15400149528341259</c:v>
                </c:pt>
                <c:pt idx="73">
                  <c:v>9.1347254562150412E-2</c:v>
                </c:pt>
                <c:pt idx="74">
                  <c:v>8.1558593204775001E-2</c:v>
                </c:pt>
                <c:pt idx="75">
                  <c:v>0.12828913719008259</c:v>
                </c:pt>
                <c:pt idx="76">
                  <c:v>2.7495695066366135E-2</c:v>
                </c:pt>
                <c:pt idx="77">
                  <c:v>0.23781490955839382</c:v>
                </c:pt>
                <c:pt idx="78">
                  <c:v>7.7704168628433073E-2</c:v>
                </c:pt>
                <c:pt idx="79">
                  <c:v>0.17558512543617993</c:v>
                </c:pt>
                <c:pt idx="80">
                  <c:v>0.10225266015527169</c:v>
                </c:pt>
                <c:pt idx="81">
                  <c:v>0.16281613550379825</c:v>
                </c:pt>
                <c:pt idx="82">
                  <c:v>0.27919616335253356</c:v>
                </c:pt>
                <c:pt idx="83">
                  <c:v>0.28412453894315048</c:v>
                </c:pt>
                <c:pt idx="84">
                  <c:v>2.4337123833375066E-2</c:v>
                </c:pt>
                <c:pt idx="85">
                  <c:v>0.1730174847316136</c:v>
                </c:pt>
                <c:pt idx="86">
                  <c:v>0.16885466920444103</c:v>
                </c:pt>
                <c:pt idx="87">
                  <c:v>0.2161896004674847</c:v>
                </c:pt>
              </c:numCache>
            </c:numRef>
          </c:xVal>
          <c:yVal>
            <c:numRef>
              <c:f>'Data Analysis'!$V$13:$V$100</c:f>
              <c:numCache>
                <c:formatCode>General</c:formatCode>
                <c:ptCount val="88"/>
                <c:pt idx="0">
                  <c:v>0.11109944318635942</c:v>
                </c:pt>
                <c:pt idx="1">
                  <c:v>9.1092517170640749E-2</c:v>
                </c:pt>
                <c:pt idx="2">
                  <c:v>0.27459367608898366</c:v>
                </c:pt>
                <c:pt idx="3">
                  <c:v>0.25681798087118696</c:v>
                </c:pt>
                <c:pt idx="4">
                  <c:v>0.53982263295590782</c:v>
                </c:pt>
                <c:pt idx="5">
                  <c:v>0.22816043564672972</c:v>
                </c:pt>
                <c:pt idx="6">
                  <c:v>0.3242306557612894</c:v>
                </c:pt>
                <c:pt idx="7">
                  <c:v>0.21218635023311583</c:v>
                </c:pt>
                <c:pt idx="8">
                  <c:v>0.13165947856667112</c:v>
                </c:pt>
                <c:pt idx="9">
                  <c:v>0.27938894109497803</c:v>
                </c:pt>
                <c:pt idx="10">
                  <c:v>0.25841042568269618</c:v>
                </c:pt>
                <c:pt idx="11">
                  <c:v>8.4518833941654478E-2</c:v>
                </c:pt>
                <c:pt idx="12">
                  <c:v>0.32103059267350481</c:v>
                </c:pt>
                <c:pt idx="13">
                  <c:v>0.30478276595177833</c:v>
                </c:pt>
                <c:pt idx="14">
                  <c:v>8.1312056267483696E-2</c:v>
                </c:pt>
                <c:pt idx="15">
                  <c:v>0.18332172191288137</c:v>
                </c:pt>
                <c:pt idx="16">
                  <c:v>0.35107470936459306</c:v>
                </c:pt>
                <c:pt idx="17">
                  <c:v>0.10022050033302252</c:v>
                </c:pt>
                <c:pt idx="18">
                  <c:v>9.3937419901425359E-2</c:v>
                </c:pt>
                <c:pt idx="19">
                  <c:v>0.16820196445983748</c:v>
                </c:pt>
                <c:pt idx="20">
                  <c:v>0.48521023855068607</c:v>
                </c:pt>
                <c:pt idx="21">
                  <c:v>8.5371642680165186E-2</c:v>
                </c:pt>
                <c:pt idx="22">
                  <c:v>0.31028029604369256</c:v>
                </c:pt>
                <c:pt idx="23">
                  <c:v>0.33492339075529515</c:v>
                </c:pt>
                <c:pt idx="24">
                  <c:v>7.0992974876781675E-2</c:v>
                </c:pt>
                <c:pt idx="25">
                  <c:v>0.1980430586918876</c:v>
                </c:pt>
                <c:pt idx="26">
                  <c:v>5.9768971679765567E-2</c:v>
                </c:pt>
                <c:pt idx="27">
                  <c:v>0.12691132820034637</c:v>
                </c:pt>
                <c:pt idx="28">
                  <c:v>0.26657631927534309</c:v>
                </c:pt>
                <c:pt idx="29">
                  <c:v>0.55635031538564017</c:v>
                </c:pt>
                <c:pt idx="30">
                  <c:v>0.2667905858532037</c:v>
                </c:pt>
                <c:pt idx="31">
                  <c:v>0.50117396136938863</c:v>
                </c:pt>
                <c:pt idx="32">
                  <c:v>9.3456154735580152E-2</c:v>
                </c:pt>
                <c:pt idx="33">
                  <c:v>0.2165467801252165</c:v>
                </c:pt>
                <c:pt idx="34">
                  <c:v>0.28865534226721729</c:v>
                </c:pt>
                <c:pt idx="35">
                  <c:v>0.18263629018249636</c:v>
                </c:pt>
                <c:pt idx="36">
                  <c:v>0.41451520937791397</c:v>
                </c:pt>
                <c:pt idx="37">
                  <c:v>0.34531519786865594</c:v>
                </c:pt>
                <c:pt idx="38">
                  <c:v>0.20121773576661786</c:v>
                </c:pt>
                <c:pt idx="39">
                  <c:v>0.15592286154256033</c:v>
                </c:pt>
                <c:pt idx="40">
                  <c:v>0.26603856155588118</c:v>
                </c:pt>
                <c:pt idx="41">
                  <c:v>0.13865034767550288</c:v>
                </c:pt>
                <c:pt idx="42">
                  <c:v>0.16471760991074996</c:v>
                </c:pt>
                <c:pt idx="43">
                  <c:v>0.26285033339549757</c:v>
                </c:pt>
                <c:pt idx="44">
                  <c:v>9.1906623258292255E-2</c:v>
                </c:pt>
                <c:pt idx="45">
                  <c:v>0.11503859842813377</c:v>
                </c:pt>
                <c:pt idx="46">
                  <c:v>0.41376749892100706</c:v>
                </c:pt>
                <c:pt idx="47">
                  <c:v>6.8413298308245635E-2</c:v>
                </c:pt>
                <c:pt idx="48">
                  <c:v>7.6368770267750116E-2</c:v>
                </c:pt>
                <c:pt idx="49">
                  <c:v>0.11537808829092847</c:v>
                </c:pt>
                <c:pt idx="50">
                  <c:v>0.17576612420407622</c:v>
                </c:pt>
                <c:pt idx="51">
                  <c:v>0.19604931418675905</c:v>
                </c:pt>
                <c:pt idx="52">
                  <c:v>0.11489055867856669</c:v>
                </c:pt>
                <c:pt idx="53">
                  <c:v>0.17657560698015187</c:v>
                </c:pt>
                <c:pt idx="54">
                  <c:v>0.10639877319834821</c:v>
                </c:pt>
                <c:pt idx="55">
                  <c:v>0.28367740487544957</c:v>
                </c:pt>
                <c:pt idx="56">
                  <c:v>0.50435340242440385</c:v>
                </c:pt>
                <c:pt idx="57">
                  <c:v>8.8613324950046632E-2</c:v>
                </c:pt>
                <c:pt idx="58">
                  <c:v>0.15405190206473957</c:v>
                </c:pt>
                <c:pt idx="59">
                  <c:v>0.29513999158119092</c:v>
                </c:pt>
                <c:pt idx="60">
                  <c:v>6.9597147409084861E-2</c:v>
                </c:pt>
                <c:pt idx="61">
                  <c:v>0.17713952907952579</c:v>
                </c:pt>
                <c:pt idx="62">
                  <c:v>0.13047500114559746</c:v>
                </c:pt>
                <c:pt idx="63">
                  <c:v>0.27392091392034107</c:v>
                </c:pt>
                <c:pt idx="64">
                  <c:v>0.261554755827894</c:v>
                </c:pt>
                <c:pt idx="65">
                  <c:v>0.29512218292260556</c:v>
                </c:pt>
                <c:pt idx="66">
                  <c:v>0.1965443648861063</c:v>
                </c:pt>
                <c:pt idx="67">
                  <c:v>7.0320043905688037E-2</c:v>
                </c:pt>
                <c:pt idx="68">
                  <c:v>0.32356117586252836</c:v>
                </c:pt>
                <c:pt idx="69">
                  <c:v>0.38645946364726258</c:v>
                </c:pt>
                <c:pt idx="70">
                  <c:v>0.13792344680964436</c:v>
                </c:pt>
                <c:pt idx="71">
                  <c:v>0.20816838300253102</c:v>
                </c:pt>
                <c:pt idx="72">
                  <c:v>0.20888071059011593</c:v>
                </c:pt>
                <c:pt idx="73">
                  <c:v>8.5837753137072065E-2</c:v>
                </c:pt>
                <c:pt idx="74">
                  <c:v>0.38378338212335161</c:v>
                </c:pt>
                <c:pt idx="75">
                  <c:v>0.15626910350339682</c:v>
                </c:pt>
                <c:pt idx="76">
                  <c:v>0.30148877367790067</c:v>
                </c:pt>
                <c:pt idx="77">
                  <c:v>0.21151092473691227</c:v>
                </c:pt>
                <c:pt idx="78">
                  <c:v>0.41775326239509791</c:v>
                </c:pt>
                <c:pt idx="79">
                  <c:v>0.1426212659118157</c:v>
                </c:pt>
                <c:pt idx="80">
                  <c:v>0.29705791565205814</c:v>
                </c:pt>
                <c:pt idx="81">
                  <c:v>0.2713726346076995</c:v>
                </c:pt>
                <c:pt idx="82">
                  <c:v>8.1568795417610238E-2</c:v>
                </c:pt>
                <c:pt idx="83">
                  <c:v>0.12291357037431731</c:v>
                </c:pt>
                <c:pt idx="84">
                  <c:v>0.39274637026775011</c:v>
                </c:pt>
                <c:pt idx="85">
                  <c:v>4.8759544531770359E-2</c:v>
                </c:pt>
                <c:pt idx="86">
                  <c:v>9.958784750233117E-2</c:v>
                </c:pt>
                <c:pt idx="87">
                  <c:v>8.1379680404955385E-2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578-4EA7-B79D-012891FB2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980064"/>
        <c:axId val="1232982464"/>
      </c:scatterChart>
      <c:valAx>
        <c:axId val="1232980064"/>
        <c:scaling>
          <c:orientation val="minMax"/>
          <c:min val="-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[Cu(OAc)2]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alpha val="9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982464"/>
        <c:crosses val="autoZero"/>
        <c:crossBetween val="midCat"/>
      </c:valAx>
      <c:valAx>
        <c:axId val="1232982464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[Glycine]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9800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402432</xdr:colOff>
      <xdr:row>1</xdr:row>
      <xdr:rowOff>83344</xdr:rowOff>
    </xdr:from>
    <xdr:to>
      <xdr:col>16</xdr:col>
      <xdr:colOff>402432</xdr:colOff>
      <xdr:row>29</xdr:row>
      <xdr:rowOff>92869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7116A-5D7D-415B-93D0-80AE5226F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48B9-862B-421A-BD66-670201225C88}">
  <dimension ref="B2:XFC108"/>
  <sheetViews>
    <sheetView zoomScale="70" zoomScaleNormal="70" workbookViewId="0">
      <selection activeCell="AD33" sqref="AD33:AK42"/>
    </sheetView>
  </sheetViews>
  <sheetFormatPr defaultRowHeight="15" x14ac:dyDescent="0.25"/>
  <cols>
    <col min="1" max="1" width="9.140625" style="1"/>
    <col min="2" max="2" width="4.85546875" style="1" bestFit="1" customWidth="1"/>
    <col min="3" max="3" width="10.42578125" style="1" bestFit="1" customWidth="1"/>
    <col min="4" max="4" width="11.28515625" style="1" bestFit="1" customWidth="1"/>
    <col min="5" max="5" width="28.140625" style="1" bestFit="1" customWidth="1"/>
    <col min="6" max="6" width="14.7109375" style="1" bestFit="1" customWidth="1"/>
    <col min="7" max="7" width="4.7109375" style="1" bestFit="1" customWidth="1"/>
    <col min="8" max="8" width="26" style="1" bestFit="1" customWidth="1"/>
    <col min="9" max="9" width="20.7109375" style="1" customWidth="1"/>
    <col min="10" max="10" width="10" style="1" bestFit="1" customWidth="1"/>
    <col min="11" max="11" width="10.28515625" style="1" bestFit="1" customWidth="1"/>
    <col min="12" max="12" width="15.7109375" style="1" customWidth="1"/>
    <col min="13" max="13" width="16.140625" style="1" bestFit="1" customWidth="1"/>
    <col min="14" max="14" width="6.85546875" style="1" bestFit="1" customWidth="1"/>
    <col min="15" max="15" width="10" style="1" bestFit="1" customWidth="1"/>
    <col min="16" max="16" width="11.140625" style="1" bestFit="1" customWidth="1"/>
    <col min="17" max="17" width="9.140625" style="1"/>
    <col min="18" max="18" width="14.85546875" style="1" bestFit="1" customWidth="1"/>
    <col min="19" max="20" width="9.140625" style="1"/>
    <col min="21" max="21" width="14.85546875" style="1" bestFit="1" customWidth="1"/>
    <col min="22" max="16384" width="9.140625" style="1"/>
  </cols>
  <sheetData>
    <row r="2" spans="2:37 16379:16383" ht="19.5" thickBot="1" x14ac:dyDescent="0.35">
      <c r="B2" s="40" t="s">
        <v>109</v>
      </c>
      <c r="C2" s="40"/>
      <c r="D2" s="40"/>
      <c r="E2" s="40"/>
      <c r="F2" s="40"/>
      <c r="J2" s="37" t="s">
        <v>119</v>
      </c>
      <c r="K2" s="37"/>
      <c r="L2" s="37"/>
      <c r="M2" s="37"/>
      <c r="N2" s="37"/>
      <c r="XEY2" s="1" t="s">
        <v>106</v>
      </c>
      <c r="XEZ2" s="1" t="s">
        <v>136</v>
      </c>
      <c r="XFA2" s="1" t="s">
        <v>115</v>
      </c>
      <c r="XFB2" s="1" t="s">
        <v>116</v>
      </c>
      <c r="XFC2" s="1" t="s">
        <v>117</v>
      </c>
    </row>
    <row r="3" spans="2:37 16379:16383" x14ac:dyDescent="0.25">
      <c r="B3" s="11"/>
      <c r="C3" s="12"/>
      <c r="D3" s="12"/>
      <c r="E3" s="16" t="s">
        <v>110</v>
      </c>
      <c r="F3" s="17" t="s">
        <v>111</v>
      </c>
      <c r="H3" s="14" t="s">
        <v>115</v>
      </c>
      <c r="J3" s="36" t="s">
        <v>118</v>
      </c>
      <c r="K3" s="36"/>
      <c r="L3" s="36"/>
      <c r="M3" s="36"/>
      <c r="N3" s="36"/>
      <c r="XEY3" s="1">
        <f>$H$4/XFC3</f>
        <v>17.592357700000001</v>
      </c>
      <c r="XFA3" s="3"/>
      <c r="XFB3" s="3"/>
      <c r="XFC3" s="1">
        <v>0.01</v>
      </c>
    </row>
    <row r="4" spans="2:37 16379:16383" ht="15.75" thickBot="1" x14ac:dyDescent="0.3">
      <c r="B4" s="41" t="s">
        <v>112</v>
      </c>
      <c r="C4" s="42"/>
      <c r="D4" s="42"/>
      <c r="E4" s="1">
        <v>0.71</v>
      </c>
      <c r="F4" s="4">
        <v>0.52800000000000002</v>
      </c>
      <c r="H4" s="15">
        <v>0.175923577</v>
      </c>
      <c r="J4" s="36"/>
      <c r="K4" s="36"/>
      <c r="L4" s="36"/>
      <c r="M4" s="36"/>
      <c r="N4" s="36"/>
      <c r="XEY4" s="1">
        <f t="shared" ref="XEY4:XEY67" si="0">$H$4/XFC4</f>
        <v>8.7961788500000004</v>
      </c>
      <c r="XFA4" s="3"/>
      <c r="XFB4" s="3"/>
      <c r="XFC4" s="1">
        <f>0.01+XFC3</f>
        <v>0.02</v>
      </c>
    </row>
    <row r="5" spans="2:37 16379:16383" ht="16.5" x14ac:dyDescent="0.25">
      <c r="B5" s="41" t="s">
        <v>120</v>
      </c>
      <c r="C5" s="42"/>
      <c r="D5" s="42"/>
      <c r="E5" s="1">
        <v>199.65</v>
      </c>
      <c r="F5" s="4">
        <v>75.069999999999993</v>
      </c>
      <c r="J5" s="36"/>
      <c r="K5" s="36"/>
      <c r="L5" s="36"/>
      <c r="M5" s="36"/>
      <c r="N5" s="36"/>
      <c r="XEY5" s="1">
        <f t="shared" si="0"/>
        <v>5.8641192333333336</v>
      </c>
      <c r="XFA5" s="3"/>
      <c r="XFB5" s="3"/>
      <c r="XFC5" s="1">
        <f t="shared" ref="XFC5:XFC68" si="1">0.01+XFC4</f>
        <v>0.03</v>
      </c>
    </row>
    <row r="6" spans="2:37 16379:16383" x14ac:dyDescent="0.25">
      <c r="B6" s="41" t="s">
        <v>4</v>
      </c>
      <c r="C6" s="42"/>
      <c r="D6" s="42"/>
      <c r="E6" s="1">
        <f>E4/E5</f>
        <v>3.5562233909341343E-3</v>
      </c>
      <c r="F6" s="4">
        <f>F4/F5</f>
        <v>7.0334354602371134E-3</v>
      </c>
      <c r="J6" s="36"/>
      <c r="K6" s="36"/>
      <c r="L6" s="36"/>
      <c r="M6" s="36"/>
      <c r="N6" s="36"/>
      <c r="XEY6" s="1">
        <f t="shared" si="0"/>
        <v>4.3980894250000002</v>
      </c>
      <c r="XFA6" s="3"/>
      <c r="XFB6" s="3"/>
      <c r="XFC6" s="1">
        <f t="shared" si="1"/>
        <v>0.04</v>
      </c>
    </row>
    <row r="7" spans="2:37 16379:16383" x14ac:dyDescent="0.25">
      <c r="B7" s="41" t="s">
        <v>113</v>
      </c>
      <c r="C7" s="42"/>
      <c r="D7" s="42"/>
      <c r="E7" s="1">
        <v>10</v>
      </c>
      <c r="F7" s="4">
        <v>10</v>
      </c>
      <c r="J7" s="36"/>
      <c r="K7" s="36"/>
      <c r="L7" s="36"/>
      <c r="M7" s="36"/>
      <c r="N7" s="36"/>
      <c r="XEY7" s="1">
        <f t="shared" si="0"/>
        <v>3.5184715399999997</v>
      </c>
      <c r="XFA7" s="3"/>
      <c r="XFB7" s="3"/>
      <c r="XFC7" s="1">
        <f t="shared" si="1"/>
        <v>0.05</v>
      </c>
    </row>
    <row r="8" spans="2:37 16379:16383" ht="16.5" x14ac:dyDescent="0.25">
      <c r="B8" s="41" t="s">
        <v>121</v>
      </c>
      <c r="C8" s="42"/>
      <c r="D8" s="42"/>
      <c r="E8" s="1">
        <f>E7/1000</f>
        <v>0.01</v>
      </c>
      <c r="F8" s="4">
        <f>F7/1000</f>
        <v>0.01</v>
      </c>
      <c r="J8" s="36"/>
      <c r="K8" s="36"/>
      <c r="L8" s="36"/>
      <c r="M8" s="36"/>
      <c r="N8" s="36"/>
      <c r="XEY8" s="1">
        <f t="shared" si="0"/>
        <v>2.9320596166666664</v>
      </c>
      <c r="XFA8" s="3"/>
      <c r="XFB8" s="3"/>
      <c r="XFC8" s="1">
        <f t="shared" si="1"/>
        <v>6.0000000000000005E-2</v>
      </c>
    </row>
    <row r="9" spans="2:37 16379:16383" ht="15.75" thickBot="1" x14ac:dyDescent="0.3">
      <c r="B9" s="38" t="s">
        <v>114</v>
      </c>
      <c r="C9" s="39"/>
      <c r="D9" s="39"/>
      <c r="E9" s="6">
        <f>E6/E8</f>
        <v>0.3556223390934134</v>
      </c>
      <c r="F9" s="7">
        <f>F6/F8</f>
        <v>0.7033435460237113</v>
      </c>
      <c r="J9" s="36"/>
      <c r="K9" s="36"/>
      <c r="L9" s="36"/>
      <c r="M9" s="36"/>
      <c r="N9" s="36"/>
      <c r="XEY9" s="1">
        <f t="shared" si="0"/>
        <v>2.5131939571428568</v>
      </c>
      <c r="XFA9" s="3"/>
      <c r="XFB9" s="3"/>
      <c r="XFC9" s="1">
        <f t="shared" si="1"/>
        <v>7.0000000000000007E-2</v>
      </c>
    </row>
    <row r="10" spans="2:37 16379:16383" ht="15.75" thickBot="1" x14ac:dyDescent="0.3">
      <c r="XEY10" s="1">
        <f t="shared" si="0"/>
        <v>2.1990447125000001</v>
      </c>
      <c r="XFA10" s="3"/>
      <c r="XFB10" s="3"/>
      <c r="XFC10" s="1">
        <f t="shared" si="1"/>
        <v>0.08</v>
      </c>
    </row>
    <row r="11" spans="2:37 16379:16383" ht="36" customHeight="1" x14ac:dyDescent="0.25">
      <c r="B11" s="18" t="s">
        <v>0</v>
      </c>
      <c r="C11" s="19" t="s">
        <v>1</v>
      </c>
      <c r="D11" s="20" t="s">
        <v>2</v>
      </c>
      <c r="E11" s="20" t="s">
        <v>108</v>
      </c>
      <c r="F11" s="20" t="s">
        <v>107</v>
      </c>
      <c r="G11" s="20" t="s">
        <v>3</v>
      </c>
      <c r="H11" s="19" t="s">
        <v>122</v>
      </c>
      <c r="I11" s="20" t="s">
        <v>123</v>
      </c>
      <c r="J11" s="20" t="s">
        <v>4</v>
      </c>
      <c r="K11" s="20" t="s">
        <v>4</v>
      </c>
      <c r="L11" s="20" t="s">
        <v>5</v>
      </c>
      <c r="M11" s="20" t="s">
        <v>6</v>
      </c>
      <c r="N11" s="20" t="s">
        <v>124</v>
      </c>
      <c r="O11" s="20" t="s">
        <v>7</v>
      </c>
      <c r="P11" s="21" t="s">
        <v>8</v>
      </c>
      <c r="R11" s="47" t="s">
        <v>126</v>
      </c>
      <c r="S11" s="48"/>
      <c r="U11" s="47" t="s">
        <v>125</v>
      </c>
      <c r="V11" s="48"/>
      <c r="W11" s="13"/>
      <c r="X11" s="45" t="s">
        <v>129</v>
      </c>
      <c r="Y11" s="46"/>
      <c r="AA11" s="47" t="s">
        <v>132</v>
      </c>
      <c r="AB11" s="48"/>
      <c r="AD11" s="43" t="s">
        <v>133</v>
      </c>
      <c r="AE11" s="44"/>
      <c r="AG11" s="43" t="s">
        <v>134</v>
      </c>
      <c r="AH11" s="44"/>
      <c r="AJ11" s="32" t="s">
        <v>135</v>
      </c>
      <c r="AK11" s="17"/>
      <c r="XEY11" s="1">
        <f t="shared" si="0"/>
        <v>1.9547064111111112</v>
      </c>
      <c r="XFA11" s="3"/>
      <c r="XFB11" s="3"/>
      <c r="XFC11" s="1">
        <f t="shared" si="1"/>
        <v>0.09</v>
      </c>
    </row>
    <row r="12" spans="2:37 16379:16383" ht="15.75" thickBot="1" x14ac:dyDescent="0.3">
      <c r="B12" s="2" t="s">
        <v>9</v>
      </c>
      <c r="C12" s="3">
        <v>34.776127000000002</v>
      </c>
      <c r="D12" s="3">
        <v>11.846925000000001</v>
      </c>
      <c r="E12" s="22">
        <f>C12/75</f>
        <v>0.46368169333333337</v>
      </c>
      <c r="F12" s="22">
        <f>D12/75</f>
        <v>0.15795900000000002</v>
      </c>
      <c r="G12" s="22" t="s">
        <v>105</v>
      </c>
      <c r="H12" s="23">
        <f t="shared" ref="H12:I12" si="2">C12/1000000</f>
        <v>3.4776127000000001E-5</v>
      </c>
      <c r="I12" s="23">
        <f t="shared" si="2"/>
        <v>1.1846925E-5</v>
      </c>
      <c r="J12" s="23">
        <f>H12*$E$9</f>
        <v>1.236716762834961E-5</v>
      </c>
      <c r="K12" s="23">
        <f>I12*$F$9</f>
        <v>8.3324582389769565E-6</v>
      </c>
      <c r="L12" s="22">
        <f>J12/75*1000000</f>
        <v>0.16489556837799479</v>
      </c>
      <c r="M12" s="22">
        <f>K12/75*1000000</f>
        <v>0.11109944318635942</v>
      </c>
      <c r="N12" s="22">
        <f>L12*M12*M12</f>
        <v>2.0353202270722661E-3</v>
      </c>
      <c r="O12" s="9" t="str">
        <f>IF(N12&gt;=$H$4,"y","n")</f>
        <v>n</v>
      </c>
      <c r="P12" s="4" t="b">
        <f>IF(O12=G12,TRUE,FALSE)</f>
        <v>1</v>
      </c>
      <c r="R12" s="27" t="s">
        <v>127</v>
      </c>
      <c r="S12" s="28" t="s">
        <v>128</v>
      </c>
      <c r="U12" s="27" t="s">
        <v>127</v>
      </c>
      <c r="V12" s="28" t="s">
        <v>128</v>
      </c>
      <c r="W12" s="26"/>
      <c r="X12" s="29" t="s">
        <v>130</v>
      </c>
      <c r="Y12" s="30" t="s">
        <v>131</v>
      </c>
      <c r="AA12" s="27" t="s">
        <v>130</v>
      </c>
      <c r="AB12" s="31" t="s">
        <v>131</v>
      </c>
      <c r="AD12" s="27" t="s">
        <v>130</v>
      </c>
      <c r="AE12" s="28" t="s">
        <v>131</v>
      </c>
      <c r="AG12" s="27" t="s">
        <v>130</v>
      </c>
      <c r="AH12" s="28" t="s">
        <v>131</v>
      </c>
      <c r="AJ12" s="27" t="s">
        <v>130</v>
      </c>
      <c r="AK12" s="28" t="s">
        <v>131</v>
      </c>
      <c r="XEY12" s="1">
        <f t="shared" si="0"/>
        <v>1.7592357700000001</v>
      </c>
      <c r="XFA12" s="3"/>
      <c r="XFB12" s="3"/>
      <c r="XFC12" s="1">
        <f t="shared" si="1"/>
        <v>9.9999999999999992E-2</v>
      </c>
    </row>
    <row r="13" spans="2:37 16379:16383" x14ac:dyDescent="0.25">
      <c r="B13" s="2" t="s">
        <v>10</v>
      </c>
      <c r="C13" s="3">
        <v>17.755417999999999</v>
      </c>
      <c r="D13" s="3">
        <v>9.7135160000000003</v>
      </c>
      <c r="E13" s="22">
        <f t="shared" ref="E13:E76" si="3">C13/75</f>
        <v>0.23673890666666664</v>
      </c>
      <c r="F13" s="22">
        <f t="shared" ref="F13:F76" si="4">D13/75</f>
        <v>0.12951354666666667</v>
      </c>
      <c r="G13" s="1" t="s">
        <v>105</v>
      </c>
      <c r="H13" s="23">
        <f t="shared" ref="H13:H76" si="5">C13/1000000</f>
        <v>1.7755417999999999E-5</v>
      </c>
      <c r="I13" s="23">
        <f t="shared" ref="I13:I76" si="6">D13/1000000</f>
        <v>9.7135159999999999E-6</v>
      </c>
      <c r="J13" s="23">
        <f t="shared" ref="J13:J76" si="7">H13*$E$9</f>
        <v>6.3142232807412955E-6</v>
      </c>
      <c r="K13" s="23">
        <f t="shared" ref="K13:K76" si="8">I13*$F$9</f>
        <v>6.8319387877980558E-6</v>
      </c>
      <c r="L13" s="22">
        <f t="shared" ref="L13:L76" si="9">J13/75*1000000</f>
        <v>8.4189643743217274E-2</v>
      </c>
      <c r="M13" s="22">
        <f t="shared" ref="M13:M76" si="10">K13/75*1000000</f>
        <v>9.1092517170640749E-2</v>
      </c>
      <c r="N13" s="22">
        <f t="shared" ref="N13:N76" si="11">L13*M13*M13</f>
        <v>6.9859275620250073E-4</v>
      </c>
      <c r="O13" s="9" t="str">
        <f t="shared" ref="O13:O76" si="12">IF(N13&gt;=$H$4,"y","n")</f>
        <v>n</v>
      </c>
      <c r="P13" s="4" t="b">
        <f t="shared" ref="P13:P76" si="13">IF(O13=G13,TRUE,FALSE)</f>
        <v>1</v>
      </c>
      <c r="R13" s="1" cm="1">
        <f t="array" ref="R13:R20">_xlfn._xlws.FILTER(L12:L107, $G$12:$G$107="y")</f>
        <v>0.14997601162033555</v>
      </c>
      <c r="S13" s="1" cm="1">
        <f t="array" ref="S13:S20">_xlfn._xlws.FILTER(M12:M107, $G$12:$G$107="y")</f>
        <v>0.36518061116291467</v>
      </c>
      <c r="U13" s="1" cm="1">
        <f t="array" ref="U13:U100">_xlfn._xlws.FILTER(L12:L107, $G$12:$G$107="n")</f>
        <v>0.16489556837799479</v>
      </c>
      <c r="V13" s="1" cm="1">
        <f t="array" ref="V13:V100">_xlfn._xlws.FILTER(M12:M107, $G$12:$G$107="n")</f>
        <v>0.11109944318635942</v>
      </c>
      <c r="X13" s="1">
        <f>$H$4/E12</f>
        <v>0.37940591472420143</v>
      </c>
      <c r="AA13" s="1" cm="1">
        <f t="array" ref="AA13:AB108">_xlfn._xlws.FILTER(E12:F107,F12:F107&gt;Y13:Y108,"No Inaccurate Values")</f>
        <v>0.46368169333333337</v>
      </c>
      <c r="AB13" s="1">
        <v>0.15795900000000002</v>
      </c>
      <c r="AD13" s="1">
        <f>$H$4/AB13</f>
        <v>1.1137293664811754</v>
      </c>
      <c r="AE13" s="1">
        <f>$H$4/AA13</f>
        <v>0.37940591472420143</v>
      </c>
      <c r="AG13" s="1">
        <f>ABS(AA13-AD13)</f>
        <v>0.65004767314784195</v>
      </c>
      <c r="AH13" s="1">
        <f>ABS(AB13-AE13)</f>
        <v>0.22144691472420142</v>
      </c>
      <c r="AJ13" s="33">
        <f>AG13/AA13</f>
        <v>1.4019265424838179</v>
      </c>
      <c r="AK13" s="33">
        <f>AH13/AB13</f>
        <v>1.4019265424838179</v>
      </c>
      <c r="XEY13" s="1">
        <f t="shared" si="0"/>
        <v>1.5993052454545456</v>
      </c>
      <c r="XFA13" s="3"/>
      <c r="XFB13" s="3"/>
      <c r="XFC13" s="1">
        <f t="shared" si="1"/>
        <v>0.10999999999999999</v>
      </c>
    </row>
    <row r="14" spans="2:37 16379:16383" x14ac:dyDescent="0.25">
      <c r="B14" s="2" t="s">
        <v>11</v>
      </c>
      <c r="C14" s="3">
        <v>13.975606000000001</v>
      </c>
      <c r="D14" s="3">
        <v>29.280891</v>
      </c>
      <c r="E14" s="22">
        <f t="shared" si="3"/>
        <v>0.18634141333333334</v>
      </c>
      <c r="F14" s="22">
        <f t="shared" si="4"/>
        <v>0.39041187999999999</v>
      </c>
      <c r="G14" s="1" t="s">
        <v>105</v>
      </c>
      <c r="H14" s="23">
        <f t="shared" si="5"/>
        <v>1.3975606E-5</v>
      </c>
      <c r="I14" s="23">
        <f t="shared" si="6"/>
        <v>2.9280891000000002E-5</v>
      </c>
      <c r="J14" s="23">
        <f t="shared" si="7"/>
        <v>4.9700376959679426E-6</v>
      </c>
      <c r="K14" s="23">
        <f t="shared" si="8"/>
        <v>2.0594525706673776E-5</v>
      </c>
      <c r="L14" s="22">
        <f t="shared" si="9"/>
        <v>6.626716927957256E-2</v>
      </c>
      <c r="M14" s="22">
        <f t="shared" si="10"/>
        <v>0.27459367608898366</v>
      </c>
      <c r="N14" s="22">
        <f t="shared" si="11"/>
        <v>4.99665635295254E-3</v>
      </c>
      <c r="O14" s="9" t="str">
        <f t="shared" si="12"/>
        <v>n</v>
      </c>
      <c r="P14" s="4" t="b">
        <f t="shared" si="13"/>
        <v>1</v>
      </c>
      <c r="R14" s="1">
        <v>0.150791031638701</v>
      </c>
      <c r="S14" s="1">
        <v>0.29294934839483155</v>
      </c>
      <c r="U14" s="1">
        <v>8.4189643743217274E-2</v>
      </c>
      <c r="V14" s="1">
        <v>9.1092517170640749E-2</v>
      </c>
      <c r="X14" s="1">
        <f t="shared" ref="X14:X77" si="14">$H$4/E13</f>
        <v>0.74311223058786913</v>
      </c>
      <c r="AA14" s="1">
        <v>0.23673890666666664</v>
      </c>
      <c r="AB14" s="1">
        <v>0.12951354666666667</v>
      </c>
      <c r="AD14" s="1">
        <f t="shared" ref="AD14:AD27" si="15">$H$4/AB14</f>
        <v>1.3583411274558048</v>
      </c>
      <c r="AE14" s="1">
        <f t="shared" ref="AE14:AE27" si="16">$H$4/AA14</f>
        <v>0.74311223058786913</v>
      </c>
      <c r="AG14" s="1">
        <f t="shared" ref="AG14:AG27" si="17">ABS(AA14-AD14)</f>
        <v>1.1216022207891383</v>
      </c>
      <c r="AH14" s="1">
        <f t="shared" ref="AH14:AH27" si="18">ABS(AB14-AE14)</f>
        <v>0.61359868392120243</v>
      </c>
      <c r="AJ14" s="33">
        <f t="shared" ref="AJ14:AJ27" si="19">AG14/AA14</f>
        <v>4.7377181747670134</v>
      </c>
      <c r="AK14" s="33">
        <f t="shared" ref="AK14:AK27" si="20">AH14/AB14</f>
        <v>4.7377181747670134</v>
      </c>
      <c r="XEY14" s="1">
        <f t="shared" si="0"/>
        <v>1.4660298083333336</v>
      </c>
      <c r="XFA14" s="3"/>
      <c r="XFB14" s="3"/>
      <c r="XFC14" s="1">
        <f t="shared" si="1"/>
        <v>0.11999999999999998</v>
      </c>
    </row>
    <row r="15" spans="2:37 16379:16383" x14ac:dyDescent="0.25">
      <c r="B15" s="2" t="s">
        <v>12</v>
      </c>
      <c r="C15" s="3">
        <v>18.779513000000001</v>
      </c>
      <c r="D15" s="3">
        <v>27.385406</v>
      </c>
      <c r="E15" s="22">
        <f t="shared" si="3"/>
        <v>0.25039350666666671</v>
      </c>
      <c r="F15" s="22">
        <f t="shared" si="4"/>
        <v>0.36513874666666668</v>
      </c>
      <c r="G15" s="1" t="s">
        <v>105</v>
      </c>
      <c r="H15" s="23">
        <f t="shared" si="5"/>
        <v>1.8779513000000001E-5</v>
      </c>
      <c r="I15" s="23">
        <f t="shared" si="6"/>
        <v>2.7385406E-5</v>
      </c>
      <c r="J15" s="23">
        <f t="shared" si="7"/>
        <v>6.6784143400951652E-6</v>
      </c>
      <c r="K15" s="23">
        <f t="shared" si="8"/>
        <v>1.9261348565339021E-5</v>
      </c>
      <c r="L15" s="22">
        <f t="shared" si="9"/>
        <v>8.9045524534602211E-2</v>
      </c>
      <c r="M15" s="22">
        <f t="shared" si="10"/>
        <v>0.25681798087118696</v>
      </c>
      <c r="N15" s="22">
        <f t="shared" si="11"/>
        <v>5.8730398939064923E-3</v>
      </c>
      <c r="O15" s="9" t="str">
        <f t="shared" si="12"/>
        <v>n</v>
      </c>
      <c r="P15" s="4" t="b">
        <f t="shared" si="13"/>
        <v>1</v>
      </c>
      <c r="R15" s="1">
        <v>0.20179158994907753</v>
      </c>
      <c r="S15" s="1">
        <v>0.2933013859064873</v>
      </c>
      <c r="U15" s="1">
        <v>6.626716927957256E-2</v>
      </c>
      <c r="V15" s="1">
        <v>0.27459367608898366</v>
      </c>
      <c r="X15" s="1">
        <f t="shared" si="14"/>
        <v>0.94409274810695143</v>
      </c>
      <c r="AA15" s="1">
        <v>0.18634141333333334</v>
      </c>
      <c r="AB15" s="1">
        <v>0.39041187999999999</v>
      </c>
      <c r="AD15" s="1">
        <f t="shared" si="15"/>
        <v>0.45061020427964438</v>
      </c>
      <c r="AE15" s="1">
        <f t="shared" si="16"/>
        <v>0.94409274810695143</v>
      </c>
      <c r="AG15" s="1">
        <f t="shared" si="17"/>
        <v>0.26426879094631106</v>
      </c>
      <c r="AH15" s="1">
        <f t="shared" si="18"/>
        <v>0.55368086810695138</v>
      </c>
      <c r="AJ15" s="33">
        <f t="shared" si="19"/>
        <v>1.4181967723598767</v>
      </c>
      <c r="AK15" s="33">
        <f t="shared" si="20"/>
        <v>1.4181967723598765</v>
      </c>
      <c r="XEY15" s="1">
        <f t="shared" si="0"/>
        <v>1.3532582846153849</v>
      </c>
      <c r="XFA15" s="3"/>
      <c r="XFB15" s="3"/>
      <c r="XFC15" s="1">
        <f t="shared" si="1"/>
        <v>0.12999999999999998</v>
      </c>
    </row>
    <row r="16" spans="2:37 16379:16383" x14ac:dyDescent="0.25">
      <c r="B16" s="2" t="s">
        <v>13</v>
      </c>
      <c r="C16" s="3">
        <v>15.498298999999999</v>
      </c>
      <c r="D16" s="3">
        <v>57.563189000000001</v>
      </c>
      <c r="E16" s="22">
        <f t="shared" si="3"/>
        <v>0.20664398666666667</v>
      </c>
      <c r="F16" s="22">
        <f t="shared" si="4"/>
        <v>0.76750918666666668</v>
      </c>
      <c r="G16" s="1" t="s">
        <v>105</v>
      </c>
      <c r="H16" s="23">
        <f t="shared" si="5"/>
        <v>1.5498299000000001E-5</v>
      </c>
      <c r="I16" s="23">
        <f t="shared" si="6"/>
        <v>5.7563189000000001E-5</v>
      </c>
      <c r="J16" s="23">
        <f t="shared" si="7"/>
        <v>5.5115413423491105E-6</v>
      </c>
      <c r="K16" s="23">
        <f t="shared" si="8"/>
        <v>4.048669747169309E-5</v>
      </c>
      <c r="L16" s="22">
        <f t="shared" si="9"/>
        <v>7.3487217897988136E-2</v>
      </c>
      <c r="M16" s="22">
        <f t="shared" si="10"/>
        <v>0.53982263295590782</v>
      </c>
      <c r="N16" s="22">
        <f t="shared" si="11"/>
        <v>2.1414798103426256E-2</v>
      </c>
      <c r="O16" s="9" t="str">
        <f t="shared" si="12"/>
        <v>n</v>
      </c>
      <c r="P16" s="4" t="b">
        <f t="shared" si="13"/>
        <v>1</v>
      </c>
      <c r="R16" s="1">
        <v>0.17863369082561142</v>
      </c>
      <c r="S16" s="1">
        <v>0.34528645456240842</v>
      </c>
      <c r="U16" s="1">
        <v>8.9045524534602211E-2</v>
      </c>
      <c r="V16" s="1">
        <v>0.25681798087118696</v>
      </c>
      <c r="X16" s="1">
        <f t="shared" si="14"/>
        <v>0.7025884150989431</v>
      </c>
      <c r="AA16" s="1">
        <v>0.25039350666666671</v>
      </c>
      <c r="AB16" s="1">
        <v>0.36513874666666668</v>
      </c>
      <c r="AD16" s="1">
        <f t="shared" si="15"/>
        <v>0.48179925742200058</v>
      </c>
      <c r="AE16" s="1">
        <f t="shared" si="16"/>
        <v>0.7025884150989431</v>
      </c>
      <c r="AG16" s="1">
        <f t="shared" si="17"/>
        <v>0.23140575075533387</v>
      </c>
      <c r="AH16" s="1">
        <f t="shared" si="18"/>
        <v>0.33744966843227642</v>
      </c>
      <c r="AJ16" s="33">
        <f t="shared" si="19"/>
        <v>0.92416833741375704</v>
      </c>
      <c r="AK16" s="33">
        <f t="shared" si="20"/>
        <v>0.92416833741375715</v>
      </c>
      <c r="XEY16" s="1">
        <f t="shared" si="0"/>
        <v>1.2565969785714286</v>
      </c>
      <c r="XFA16" s="3"/>
      <c r="XFB16" s="3"/>
      <c r="XFC16" s="1">
        <f t="shared" si="1"/>
        <v>0.13999999999999999</v>
      </c>
    </row>
    <row r="17" spans="2:37 16379:16383" x14ac:dyDescent="0.25">
      <c r="B17" s="2" t="s">
        <v>14</v>
      </c>
      <c r="C17" s="3">
        <v>39.119483000000002</v>
      </c>
      <c r="D17" s="3">
        <v>24.329550999999999</v>
      </c>
      <c r="E17" s="22">
        <f t="shared" si="3"/>
        <v>0.52159310666666669</v>
      </c>
      <c r="F17" s="22">
        <f t="shared" si="4"/>
        <v>0.32439401333333334</v>
      </c>
      <c r="G17" s="1" t="s">
        <v>105</v>
      </c>
      <c r="H17" s="23">
        <f t="shared" si="5"/>
        <v>3.9119483000000004E-5</v>
      </c>
      <c r="I17" s="23">
        <f t="shared" si="6"/>
        <v>2.4329550999999998E-5</v>
      </c>
      <c r="J17" s="23">
        <f t="shared" si="7"/>
        <v>1.3911762048585023E-5</v>
      </c>
      <c r="K17" s="23">
        <f t="shared" si="8"/>
        <v>1.7112032673504728E-5</v>
      </c>
      <c r="L17" s="22">
        <f t="shared" si="9"/>
        <v>0.1854901606478003</v>
      </c>
      <c r="M17" s="22">
        <f t="shared" si="10"/>
        <v>0.22816043564672972</v>
      </c>
      <c r="N17" s="22">
        <f t="shared" si="11"/>
        <v>9.6560954962089871E-3</v>
      </c>
      <c r="O17" s="9" t="str">
        <f t="shared" si="12"/>
        <v>n</v>
      </c>
      <c r="P17" s="4" t="b">
        <f t="shared" si="13"/>
        <v>1</v>
      </c>
      <c r="R17" s="1">
        <v>0.13684895740879871</v>
      </c>
      <c r="S17" s="1">
        <v>0.38637083298254971</v>
      </c>
      <c r="U17" s="1">
        <v>7.3487217897988136E-2</v>
      </c>
      <c r="V17" s="1">
        <v>0.53982263295590782</v>
      </c>
      <c r="X17" s="1">
        <f t="shared" si="14"/>
        <v>0.85133654183597829</v>
      </c>
      <c r="AA17" s="1">
        <v>0.20664398666666667</v>
      </c>
      <c r="AB17" s="1">
        <v>0.76750918666666668</v>
      </c>
      <c r="AD17" s="1">
        <f t="shared" si="15"/>
        <v>0.22921364337545649</v>
      </c>
      <c r="AE17" s="1">
        <f t="shared" si="16"/>
        <v>0.85133654183597829</v>
      </c>
      <c r="AG17" s="1">
        <f t="shared" si="17"/>
        <v>2.2569656708789826E-2</v>
      </c>
      <c r="AH17" s="1">
        <f t="shared" si="18"/>
        <v>8.3827355169311613E-2</v>
      </c>
      <c r="AJ17" s="33">
        <f t="shared" si="19"/>
        <v>0.10922000234730514</v>
      </c>
      <c r="AK17" s="33">
        <f t="shared" si="20"/>
        <v>0.10922000234730517</v>
      </c>
      <c r="XEY17" s="1">
        <f t="shared" si="0"/>
        <v>1.1728238466666667</v>
      </c>
      <c r="XFA17" s="3"/>
      <c r="XFB17" s="3"/>
      <c r="XFC17" s="1">
        <f t="shared" si="1"/>
        <v>0.15</v>
      </c>
    </row>
    <row r="18" spans="2:37 16379:16383" x14ac:dyDescent="0.25">
      <c r="B18" s="2" t="s">
        <v>15</v>
      </c>
      <c r="C18" s="3">
        <v>17.700507000000002</v>
      </c>
      <c r="D18" s="3">
        <v>34.573856999999997</v>
      </c>
      <c r="E18" s="22">
        <f t="shared" si="3"/>
        <v>0.23600676000000001</v>
      </c>
      <c r="F18" s="22">
        <f t="shared" si="4"/>
        <v>0.46098475999999994</v>
      </c>
      <c r="G18" s="1" t="s">
        <v>105</v>
      </c>
      <c r="H18" s="23">
        <f t="shared" si="5"/>
        <v>1.7700507E-5</v>
      </c>
      <c r="I18" s="23">
        <f t="shared" si="6"/>
        <v>3.4573856999999993E-5</v>
      </c>
      <c r="J18" s="23">
        <f t="shared" si="7"/>
        <v>6.2946957024793376E-6</v>
      </c>
      <c r="K18" s="23">
        <f t="shared" si="8"/>
        <v>2.4317299182096707E-5</v>
      </c>
      <c r="L18" s="22">
        <f t="shared" si="9"/>
        <v>8.3929276033057831E-2</v>
      </c>
      <c r="M18" s="22">
        <f t="shared" si="10"/>
        <v>0.3242306557612894</v>
      </c>
      <c r="N18" s="22">
        <f t="shared" si="11"/>
        <v>8.8231086297038564E-3</v>
      </c>
      <c r="O18" s="9" t="str">
        <f t="shared" si="12"/>
        <v>n</v>
      </c>
      <c r="P18" s="4" t="b">
        <f t="shared" si="13"/>
        <v>1</v>
      </c>
      <c r="R18" s="1">
        <v>0.16308776932966018</v>
      </c>
      <c r="S18" s="1">
        <v>0.31777083916344756</v>
      </c>
      <c r="U18" s="1">
        <v>0.1854901606478003</v>
      </c>
      <c r="V18" s="1">
        <v>0.22816043564672972</v>
      </c>
      <c r="X18" s="1">
        <f t="shared" si="14"/>
        <v>0.33728125381922863</v>
      </c>
      <c r="AA18" s="1">
        <v>0.52159310666666669</v>
      </c>
      <c r="AB18" s="1">
        <v>0.32439401333333334</v>
      </c>
      <c r="AD18" s="1">
        <f t="shared" si="15"/>
        <v>0.54231449955652689</v>
      </c>
      <c r="AE18" s="1">
        <f t="shared" si="16"/>
        <v>0.33728125381922863</v>
      </c>
      <c r="AG18" s="1">
        <f t="shared" si="17"/>
        <v>2.0721392889860191E-2</v>
      </c>
      <c r="AH18" s="1">
        <f t="shared" si="18"/>
        <v>1.288724048589529E-2</v>
      </c>
      <c r="AJ18" s="33">
        <f t="shared" si="19"/>
        <v>3.9727121821612886E-2</v>
      </c>
      <c r="AK18" s="33">
        <f t="shared" si="20"/>
        <v>3.9727121821613018E-2</v>
      </c>
      <c r="XEY18" s="1">
        <f t="shared" si="0"/>
        <v>1.0995223562500001</v>
      </c>
      <c r="XFA18" s="3"/>
      <c r="XFB18" s="3"/>
      <c r="XFC18" s="1">
        <f t="shared" si="1"/>
        <v>0.16</v>
      </c>
    </row>
    <row r="19" spans="2:37 16379:16383" x14ac:dyDescent="0.25">
      <c r="B19" s="2" t="s">
        <v>16</v>
      </c>
      <c r="C19" s="3">
        <v>31.629624</v>
      </c>
      <c r="D19" s="3">
        <v>38.940494999999999</v>
      </c>
      <c r="E19" s="22">
        <f t="shared" si="3"/>
        <v>0.42172831999999999</v>
      </c>
      <c r="F19" s="22">
        <f t="shared" si="4"/>
        <v>0.51920659999999996</v>
      </c>
      <c r="G19" s="1" t="s">
        <v>106</v>
      </c>
      <c r="H19" s="23">
        <f t="shared" si="5"/>
        <v>3.1629623999999998E-5</v>
      </c>
      <c r="I19" s="23">
        <f t="shared" si="6"/>
        <v>3.8940494999999997E-5</v>
      </c>
      <c r="J19" s="23">
        <f t="shared" si="7"/>
        <v>1.1248200871525166E-5</v>
      </c>
      <c r="K19" s="23">
        <f t="shared" si="8"/>
        <v>2.7388545837218597E-5</v>
      </c>
      <c r="L19" s="22">
        <f t="shared" si="9"/>
        <v>0.14997601162033555</v>
      </c>
      <c r="M19" s="22">
        <f t="shared" si="10"/>
        <v>0.36518061116291467</v>
      </c>
      <c r="N19" s="22">
        <f t="shared" si="11"/>
        <v>2.0000332799959199E-2</v>
      </c>
      <c r="O19" s="9" t="str">
        <f t="shared" si="12"/>
        <v>n</v>
      </c>
      <c r="P19" s="4" t="b">
        <f t="shared" si="13"/>
        <v>0</v>
      </c>
      <c r="R19" s="1">
        <v>0.16536116336922946</v>
      </c>
      <c r="S19" s="1">
        <v>0.31656995039296659</v>
      </c>
      <c r="U19" s="1">
        <v>8.3929276033057831E-2</v>
      </c>
      <c r="V19" s="1">
        <v>0.3242306557612894</v>
      </c>
      <c r="X19" s="1">
        <f t="shared" si="14"/>
        <v>0.74541753380284526</v>
      </c>
      <c r="AA19" s="1">
        <v>0.23600676000000001</v>
      </c>
      <c r="AB19" s="1">
        <v>0.46098475999999994</v>
      </c>
      <c r="AD19" s="1">
        <f t="shared" si="15"/>
        <v>0.38162558128819707</v>
      </c>
      <c r="AE19" s="1">
        <f t="shared" si="16"/>
        <v>0.74541753380284526</v>
      </c>
      <c r="AG19" s="1">
        <f t="shared" si="17"/>
        <v>0.14561882128819706</v>
      </c>
      <c r="AH19" s="1">
        <f t="shared" si="18"/>
        <v>0.28443277380284532</v>
      </c>
      <c r="AJ19" s="33">
        <f t="shared" si="19"/>
        <v>0.61701123005204195</v>
      </c>
      <c r="AK19" s="33">
        <f t="shared" si="20"/>
        <v>0.61701123005204195</v>
      </c>
      <c r="XEY19" s="1">
        <f t="shared" si="0"/>
        <v>1.0348445705882352</v>
      </c>
      <c r="XFA19" s="3"/>
      <c r="XFB19" s="3"/>
      <c r="XFC19" s="1">
        <f t="shared" si="1"/>
        <v>0.17</v>
      </c>
    </row>
    <row r="20" spans="2:37 16379:16383" x14ac:dyDescent="0.25">
      <c r="B20" s="2" t="s">
        <v>17</v>
      </c>
      <c r="C20" s="3">
        <v>6.8892230000000003</v>
      </c>
      <c r="D20" s="3">
        <v>22.626177999999999</v>
      </c>
      <c r="E20" s="22">
        <f t="shared" si="3"/>
        <v>9.1856306666666665E-2</v>
      </c>
      <c r="F20" s="22">
        <f t="shared" si="4"/>
        <v>0.30168237333333331</v>
      </c>
      <c r="G20" s="1" t="s">
        <v>105</v>
      </c>
      <c r="H20" s="23">
        <f t="shared" si="5"/>
        <v>6.8892230000000005E-6</v>
      </c>
      <c r="I20" s="23">
        <f t="shared" si="6"/>
        <v>2.2626178E-5</v>
      </c>
      <c r="J20" s="23">
        <f t="shared" si="7"/>
        <v>2.449961597796143E-6</v>
      </c>
      <c r="K20" s="23">
        <f t="shared" si="8"/>
        <v>1.5913976267483685E-5</v>
      </c>
      <c r="L20" s="22">
        <f t="shared" si="9"/>
        <v>3.2666154637281904E-2</v>
      </c>
      <c r="M20" s="22">
        <f t="shared" si="10"/>
        <v>0.21218635023311583</v>
      </c>
      <c r="N20" s="22">
        <f t="shared" si="11"/>
        <v>1.4707298229016785E-3</v>
      </c>
      <c r="O20" s="9" t="str">
        <f t="shared" si="12"/>
        <v>n</v>
      </c>
      <c r="P20" s="4" t="b">
        <f t="shared" si="13"/>
        <v>1</v>
      </c>
      <c r="R20" s="1">
        <v>0.20949162915101424</v>
      </c>
      <c r="S20" s="1">
        <v>0.28797398055148538</v>
      </c>
      <c r="U20" s="1">
        <v>3.2666154637281904E-2</v>
      </c>
      <c r="V20" s="1">
        <v>0.21218635023311583</v>
      </c>
      <c r="X20" s="1">
        <f t="shared" si="14"/>
        <v>0.41714907123145062</v>
      </c>
      <c r="AA20" s="1">
        <v>0.42172831999999999</v>
      </c>
      <c r="AB20" s="1">
        <v>0.51920659999999996</v>
      </c>
      <c r="AD20" s="1">
        <f t="shared" si="15"/>
        <v>0.33883154990710829</v>
      </c>
      <c r="AE20" s="1">
        <f t="shared" si="16"/>
        <v>0.41714907123145062</v>
      </c>
      <c r="AG20" s="1">
        <f t="shared" si="17"/>
        <v>8.2896770092891703E-2</v>
      </c>
      <c r="AH20" s="1">
        <f t="shared" si="18"/>
        <v>0.10205752876854934</v>
      </c>
      <c r="AJ20" s="33">
        <f t="shared" si="19"/>
        <v>0.19656439029964054</v>
      </c>
      <c r="AK20" s="33">
        <f t="shared" si="20"/>
        <v>0.19656439029964054</v>
      </c>
      <c r="XEY20" s="1">
        <f t="shared" si="0"/>
        <v>0.97735320555555538</v>
      </c>
      <c r="XFA20" s="3"/>
      <c r="XFB20" s="3"/>
      <c r="XFC20" s="1">
        <f t="shared" si="1"/>
        <v>0.18000000000000002</v>
      </c>
    </row>
    <row r="21" spans="2:37 16379:16383" x14ac:dyDescent="0.25">
      <c r="B21" s="2" t="s">
        <v>18</v>
      </c>
      <c r="C21" s="3">
        <v>34.137411999999998</v>
      </c>
      <c r="D21" s="3">
        <v>14.039313999999999</v>
      </c>
      <c r="E21" s="22">
        <f t="shared" si="3"/>
        <v>0.45516549333333328</v>
      </c>
      <c r="F21" s="22">
        <f t="shared" si="4"/>
        <v>0.18719085333333332</v>
      </c>
      <c r="G21" s="1" t="s">
        <v>105</v>
      </c>
      <c r="H21" s="23">
        <f t="shared" si="5"/>
        <v>3.4137411999999996E-5</v>
      </c>
      <c r="I21" s="23">
        <f t="shared" si="6"/>
        <v>1.4039314E-5</v>
      </c>
      <c r="J21" s="23">
        <f t="shared" si="7"/>
        <v>1.2140026306035559E-5</v>
      </c>
      <c r="K21" s="23">
        <f t="shared" si="8"/>
        <v>9.8744608925003348E-6</v>
      </c>
      <c r="L21" s="22">
        <f t="shared" si="9"/>
        <v>0.16186701741380746</v>
      </c>
      <c r="M21" s="22">
        <f t="shared" si="10"/>
        <v>0.13165947856667112</v>
      </c>
      <c r="N21" s="22">
        <f t="shared" si="11"/>
        <v>2.8058382148458453E-3</v>
      </c>
      <c r="O21" s="9" t="str">
        <f t="shared" si="12"/>
        <v>n</v>
      </c>
      <c r="P21" s="4" t="b">
        <f t="shared" si="13"/>
        <v>1</v>
      </c>
      <c r="U21" s="1">
        <v>0.16186701741380746</v>
      </c>
      <c r="V21" s="1">
        <v>0.13165947856667112</v>
      </c>
      <c r="X21" s="1">
        <f t="shared" si="14"/>
        <v>1.9152041202614576</v>
      </c>
      <c r="AA21" s="1">
        <v>9.1856306666666665E-2</v>
      </c>
      <c r="AB21" s="1">
        <v>0.30168237333333331</v>
      </c>
      <c r="AD21" s="1">
        <f t="shared" si="15"/>
        <v>0.58314171642245549</v>
      </c>
      <c r="AE21" s="1">
        <f t="shared" si="16"/>
        <v>1.9152041202614576</v>
      </c>
      <c r="AG21" s="1">
        <f t="shared" si="17"/>
        <v>0.49128540975578883</v>
      </c>
      <c r="AH21" s="1">
        <f t="shared" si="18"/>
        <v>1.6135217469281242</v>
      </c>
      <c r="AJ21" s="33">
        <f t="shared" si="19"/>
        <v>5.348412401759119</v>
      </c>
      <c r="AK21" s="33">
        <f t="shared" si="20"/>
        <v>5.3484124017591181</v>
      </c>
      <c r="XEY21" s="1">
        <f t="shared" si="0"/>
        <v>0.92591356315789453</v>
      </c>
      <c r="XFA21" s="3"/>
      <c r="XFB21" s="3"/>
      <c r="XFC21" s="1">
        <f t="shared" si="1"/>
        <v>0.19000000000000003</v>
      </c>
    </row>
    <row r="22" spans="2:37 16379:16383" x14ac:dyDescent="0.25">
      <c r="B22" s="2" t="s">
        <v>19</v>
      </c>
      <c r="C22" s="3">
        <v>11.152348999999999</v>
      </c>
      <c r="D22" s="3">
        <v>29.792227</v>
      </c>
      <c r="E22" s="22">
        <f t="shared" si="3"/>
        <v>0.14869798666666664</v>
      </c>
      <c r="F22" s="22">
        <f t="shared" si="4"/>
        <v>0.39722969333333336</v>
      </c>
      <c r="G22" s="1" t="s">
        <v>105</v>
      </c>
      <c r="H22" s="23">
        <f t="shared" si="5"/>
        <v>1.1152348999999999E-5</v>
      </c>
      <c r="I22" s="23">
        <f t="shared" si="6"/>
        <v>2.9792227E-5</v>
      </c>
      <c r="J22" s="23">
        <f t="shared" si="7"/>
        <v>3.966024437766089E-6</v>
      </c>
      <c r="K22" s="23">
        <f t="shared" si="8"/>
        <v>2.0954170582123354E-5</v>
      </c>
      <c r="L22" s="22">
        <f t="shared" si="9"/>
        <v>5.2880325836881188E-2</v>
      </c>
      <c r="M22" s="22">
        <f t="shared" si="10"/>
        <v>0.27938894109497803</v>
      </c>
      <c r="N22" s="22">
        <f t="shared" si="11"/>
        <v>4.1277420141124883E-3</v>
      </c>
      <c r="O22" s="9" t="str">
        <f t="shared" si="12"/>
        <v>n</v>
      </c>
      <c r="P22" s="4" t="b">
        <f t="shared" si="13"/>
        <v>1</v>
      </c>
      <c r="U22" s="1">
        <v>5.2880325836881188E-2</v>
      </c>
      <c r="V22" s="1">
        <v>0.27938894109497803</v>
      </c>
      <c r="X22" s="1">
        <f t="shared" si="14"/>
        <v>0.38650464408374019</v>
      </c>
      <c r="AA22" s="1">
        <v>0.45516549333333328</v>
      </c>
      <c r="AB22" s="1">
        <v>0.18719085333333332</v>
      </c>
      <c r="AD22" s="1">
        <f t="shared" si="15"/>
        <v>0.93980861707345531</v>
      </c>
      <c r="AE22" s="1">
        <f t="shared" si="16"/>
        <v>0.38650464408374019</v>
      </c>
      <c r="AG22" s="1">
        <f t="shared" si="17"/>
        <v>0.48464312374012203</v>
      </c>
      <c r="AH22" s="1">
        <f t="shared" si="18"/>
        <v>0.19931379075040687</v>
      </c>
      <c r="AJ22" s="33">
        <f t="shared" si="19"/>
        <v>1.0647624453930238</v>
      </c>
      <c r="AK22" s="33">
        <f t="shared" si="20"/>
        <v>1.0647624453930238</v>
      </c>
      <c r="XEY22" s="1">
        <f t="shared" si="0"/>
        <v>0.87961788499999982</v>
      </c>
      <c r="XFA22" s="3"/>
      <c r="XFB22" s="3"/>
      <c r="XFC22" s="1">
        <f t="shared" si="1"/>
        <v>0.20000000000000004</v>
      </c>
    </row>
    <row r="23" spans="2:37 16379:16383" x14ac:dyDescent="0.25">
      <c r="B23" s="2" t="s">
        <v>20</v>
      </c>
      <c r="C23" s="3">
        <v>8.0362469999999995</v>
      </c>
      <c r="D23" s="3">
        <v>27.555213999999999</v>
      </c>
      <c r="E23" s="22">
        <f t="shared" si="3"/>
        <v>0.10714995999999999</v>
      </c>
      <c r="F23" s="22">
        <f t="shared" si="4"/>
        <v>0.36740285333333333</v>
      </c>
      <c r="G23" s="1" t="s">
        <v>105</v>
      </c>
      <c r="H23" s="23">
        <f t="shared" si="5"/>
        <v>8.0362469999999996E-6</v>
      </c>
      <c r="I23" s="23">
        <f t="shared" si="6"/>
        <v>2.7555213999999998E-5</v>
      </c>
      <c r="J23" s="23">
        <f t="shared" si="7"/>
        <v>2.8578689556724259E-6</v>
      </c>
      <c r="K23" s="23">
        <f t="shared" si="8"/>
        <v>1.9380781926202214E-5</v>
      </c>
      <c r="L23" s="22">
        <f t="shared" si="9"/>
        <v>3.8104919408965682E-2</v>
      </c>
      <c r="M23" s="22">
        <f t="shared" si="10"/>
        <v>0.25841042568269618</v>
      </c>
      <c r="N23" s="22">
        <f t="shared" si="11"/>
        <v>2.5444921208653986E-3</v>
      </c>
      <c r="O23" s="9" t="str">
        <f t="shared" si="12"/>
        <v>n</v>
      </c>
      <c r="P23" s="4" t="b">
        <f t="shared" si="13"/>
        <v>1</v>
      </c>
      <c r="U23" s="1">
        <v>3.8104919408965682E-2</v>
      </c>
      <c r="V23" s="1">
        <v>0.25841042568269618</v>
      </c>
      <c r="X23" s="1">
        <f t="shared" si="14"/>
        <v>1.1830932008135686</v>
      </c>
      <c r="AA23" s="1">
        <v>0.14869798666666664</v>
      </c>
      <c r="AB23" s="1">
        <v>0.39722969333333336</v>
      </c>
      <c r="AD23" s="1">
        <f t="shared" si="15"/>
        <v>0.44287619972149106</v>
      </c>
      <c r="AE23" s="1">
        <f t="shared" si="16"/>
        <v>1.1830932008135686</v>
      </c>
      <c r="AG23" s="1">
        <f t="shared" si="17"/>
        <v>0.29417821305482439</v>
      </c>
      <c r="AH23" s="1">
        <f t="shared" si="18"/>
        <v>0.78586350748023526</v>
      </c>
      <c r="AJ23" s="33">
        <f t="shared" si="19"/>
        <v>1.9783604314312466</v>
      </c>
      <c r="AK23" s="33">
        <f t="shared" si="20"/>
        <v>1.9783604314312468</v>
      </c>
      <c r="XEY23" s="1">
        <f t="shared" si="0"/>
        <v>0.83773131904761888</v>
      </c>
      <c r="XFA23" s="3"/>
      <c r="XFB23" s="3"/>
      <c r="XFC23" s="1">
        <f t="shared" si="1"/>
        <v>0.21000000000000005</v>
      </c>
    </row>
    <row r="24" spans="2:37 16379:16383" x14ac:dyDescent="0.25">
      <c r="B24" s="2" t="s">
        <v>21</v>
      </c>
      <c r="C24" s="3">
        <v>54.513607</v>
      </c>
      <c r="D24" s="3">
        <v>9.0125410000000006</v>
      </c>
      <c r="E24" s="22">
        <f t="shared" si="3"/>
        <v>0.72684809333333333</v>
      </c>
      <c r="F24" s="22">
        <f t="shared" si="4"/>
        <v>0.12016721333333334</v>
      </c>
      <c r="G24" s="1" t="s">
        <v>105</v>
      </c>
      <c r="H24" s="23">
        <f t="shared" si="5"/>
        <v>5.4513606999999998E-5</v>
      </c>
      <c r="I24" s="23">
        <f t="shared" si="6"/>
        <v>9.012541000000001E-6</v>
      </c>
      <c r="J24" s="23">
        <f t="shared" si="7"/>
        <v>1.9386256433759075E-5</v>
      </c>
      <c r="K24" s="23">
        <f t="shared" si="8"/>
        <v>6.3389125456240859E-6</v>
      </c>
      <c r="L24" s="22">
        <f t="shared" si="9"/>
        <v>0.25848341911678768</v>
      </c>
      <c r="M24" s="22">
        <f t="shared" si="10"/>
        <v>8.4518833941654478E-2</v>
      </c>
      <c r="N24" s="22">
        <f t="shared" si="11"/>
        <v>1.8464590612533949E-3</v>
      </c>
      <c r="O24" s="9" t="str">
        <f t="shared" si="12"/>
        <v>n</v>
      </c>
      <c r="P24" s="4" t="b">
        <f t="shared" si="13"/>
        <v>1</v>
      </c>
      <c r="U24" s="1">
        <v>0.25848341911678768</v>
      </c>
      <c r="V24" s="1">
        <v>8.4518833941654478E-2</v>
      </c>
      <c r="X24" s="1">
        <f t="shared" si="14"/>
        <v>1.6418445419858301</v>
      </c>
      <c r="AA24" s="1">
        <v>0.10714995999999999</v>
      </c>
      <c r="AB24" s="1">
        <v>0.36740285333333333</v>
      </c>
      <c r="AD24" s="1">
        <f t="shared" si="15"/>
        <v>0.47883018709272224</v>
      </c>
      <c r="AE24" s="1">
        <f t="shared" si="16"/>
        <v>1.6418445419858301</v>
      </c>
      <c r="AG24" s="1">
        <f t="shared" si="17"/>
        <v>0.37168022709272225</v>
      </c>
      <c r="AH24" s="1">
        <f t="shared" si="18"/>
        <v>1.2744416886524967</v>
      </c>
      <c r="AJ24" s="33">
        <f t="shared" si="19"/>
        <v>3.4687854955122921</v>
      </c>
      <c r="AK24" s="33">
        <f t="shared" si="20"/>
        <v>3.4687854955122925</v>
      </c>
      <c r="XEY24" s="1">
        <f t="shared" si="0"/>
        <v>0.79965262272727256</v>
      </c>
      <c r="XFA24" s="3"/>
      <c r="XFB24" s="3"/>
      <c r="XFC24" s="1">
        <f t="shared" si="1"/>
        <v>0.22000000000000006</v>
      </c>
    </row>
    <row r="25" spans="2:37 16379:16383" x14ac:dyDescent="0.25">
      <c r="B25" s="2" t="s">
        <v>22</v>
      </c>
      <c r="C25" s="3">
        <v>24.638733999999999</v>
      </c>
      <c r="D25" s="3">
        <v>34.232622999999997</v>
      </c>
      <c r="E25" s="22">
        <f t="shared" si="3"/>
        <v>0.32851645333333335</v>
      </c>
      <c r="F25" s="22">
        <f t="shared" si="4"/>
        <v>0.45643497333333327</v>
      </c>
      <c r="G25" s="1" t="s">
        <v>105</v>
      </c>
      <c r="H25" s="23">
        <f t="shared" si="5"/>
        <v>2.4638733999999998E-5</v>
      </c>
      <c r="I25" s="23">
        <f t="shared" si="6"/>
        <v>3.4232622999999998E-5</v>
      </c>
      <c r="J25" s="23">
        <f t="shared" si="7"/>
        <v>8.7620842173804128E-6</v>
      </c>
      <c r="K25" s="23">
        <f t="shared" si="8"/>
        <v>2.4077294450512858E-5</v>
      </c>
      <c r="L25" s="22">
        <f t="shared" si="9"/>
        <v>0.11682778956507217</v>
      </c>
      <c r="M25" s="22">
        <f t="shared" si="10"/>
        <v>0.32103059267350481</v>
      </c>
      <c r="N25" s="22">
        <f t="shared" si="11"/>
        <v>1.2040346929694308E-2</v>
      </c>
      <c r="O25" s="9" t="str">
        <f t="shared" si="12"/>
        <v>n</v>
      </c>
      <c r="P25" s="4" t="b">
        <f t="shared" si="13"/>
        <v>1</v>
      </c>
      <c r="U25" s="1">
        <v>0.11682778956507217</v>
      </c>
      <c r="V25" s="1">
        <v>0.32103059267350481</v>
      </c>
      <c r="X25" s="1">
        <f t="shared" si="14"/>
        <v>0.24203623647578484</v>
      </c>
      <c r="AA25" s="1">
        <v>0.72684809333333333</v>
      </c>
      <c r="AB25" s="1">
        <v>0.12016721333333334</v>
      </c>
      <c r="AD25" s="1">
        <f t="shared" si="15"/>
        <v>1.4639898198521371</v>
      </c>
      <c r="AE25" s="1">
        <f t="shared" si="16"/>
        <v>0.24203623647578484</v>
      </c>
      <c r="AG25" s="1">
        <f t="shared" si="17"/>
        <v>0.73714172651880372</v>
      </c>
      <c r="AH25" s="1">
        <f t="shared" si="18"/>
        <v>0.1218690231424515</v>
      </c>
      <c r="AJ25" s="33">
        <f t="shared" si="19"/>
        <v>1.0141620144289898</v>
      </c>
      <c r="AK25" s="33">
        <f t="shared" si="20"/>
        <v>1.0141620144289898</v>
      </c>
      <c r="XEY25" s="1">
        <f t="shared" si="0"/>
        <v>0.76488511739130416</v>
      </c>
      <c r="XFA25" s="3"/>
      <c r="XFB25" s="3"/>
      <c r="XFC25" s="1">
        <f t="shared" si="1"/>
        <v>0.23000000000000007</v>
      </c>
    </row>
    <row r="26" spans="2:37 16379:16383" x14ac:dyDescent="0.25">
      <c r="B26" s="2" t="s">
        <v>23</v>
      </c>
      <c r="C26" s="3">
        <v>24.676324000000001</v>
      </c>
      <c r="D26" s="3">
        <v>32.500059999999998</v>
      </c>
      <c r="E26" s="22">
        <f t="shared" si="3"/>
        <v>0.32901765333333333</v>
      </c>
      <c r="F26" s="22">
        <f t="shared" si="4"/>
        <v>0.43333413333333332</v>
      </c>
      <c r="G26" s="1" t="s">
        <v>105</v>
      </c>
      <c r="H26" s="23">
        <f t="shared" si="5"/>
        <v>2.4676324000000002E-5</v>
      </c>
      <c r="I26" s="23">
        <f t="shared" si="6"/>
        <v>3.2500059999999995E-5</v>
      </c>
      <c r="J26" s="23">
        <f t="shared" si="7"/>
        <v>8.7754520611069351E-6</v>
      </c>
      <c r="K26" s="23">
        <f t="shared" si="8"/>
        <v>2.2858707446383376E-5</v>
      </c>
      <c r="L26" s="22">
        <f t="shared" si="9"/>
        <v>0.1170060274814258</v>
      </c>
      <c r="M26" s="22">
        <f t="shared" si="10"/>
        <v>0.30478276595177833</v>
      </c>
      <c r="N26" s="22">
        <f t="shared" si="11"/>
        <v>1.086898643530815E-2</v>
      </c>
      <c r="O26" s="9" t="str">
        <f t="shared" si="12"/>
        <v>n</v>
      </c>
      <c r="P26" s="4" t="b">
        <f t="shared" si="13"/>
        <v>1</v>
      </c>
      <c r="U26" s="1">
        <v>0.1170060274814258</v>
      </c>
      <c r="V26" s="1">
        <v>0.30478276595177833</v>
      </c>
      <c r="X26" s="1">
        <f t="shared" si="14"/>
        <v>0.5355091813970636</v>
      </c>
      <c r="AA26" s="1">
        <v>0.32851645333333335</v>
      </c>
      <c r="AB26" s="1">
        <v>0.45643497333333327</v>
      </c>
      <c r="AD26" s="1">
        <f t="shared" si="15"/>
        <v>0.38542966091146452</v>
      </c>
      <c r="AE26" s="1">
        <f t="shared" si="16"/>
        <v>0.5355091813970636</v>
      </c>
      <c r="AG26" s="1">
        <f t="shared" si="17"/>
        <v>5.6913207578131175E-2</v>
      </c>
      <c r="AH26" s="1">
        <f t="shared" si="18"/>
        <v>7.9074208063730334E-2</v>
      </c>
      <c r="AJ26" s="33">
        <f t="shared" si="19"/>
        <v>0.17324309635226542</v>
      </c>
      <c r="AK26" s="33">
        <f t="shared" si="20"/>
        <v>0.17324309635226537</v>
      </c>
      <c r="XEY26" s="1">
        <f t="shared" si="0"/>
        <v>0.73301490416666648</v>
      </c>
      <c r="XFA26" s="3"/>
      <c r="XFB26" s="3"/>
      <c r="XFC26" s="1">
        <f t="shared" si="1"/>
        <v>0.24000000000000007</v>
      </c>
    </row>
    <row r="27" spans="2:37 16379:16383" x14ac:dyDescent="0.25">
      <c r="B27" s="2" t="s">
        <v>24</v>
      </c>
      <c r="C27" s="3">
        <v>31.80151</v>
      </c>
      <c r="D27" s="3">
        <v>31.238220999999999</v>
      </c>
      <c r="E27" s="22">
        <f t="shared" si="3"/>
        <v>0.42402013333333333</v>
      </c>
      <c r="F27" s="22">
        <f t="shared" si="4"/>
        <v>0.41650961333333331</v>
      </c>
      <c r="G27" s="1" t="s">
        <v>106</v>
      </c>
      <c r="H27" s="23">
        <f t="shared" si="5"/>
        <v>3.1801509999999998E-5</v>
      </c>
      <c r="I27" s="23">
        <f t="shared" si="6"/>
        <v>3.1238220999999999E-5</v>
      </c>
      <c r="J27" s="23">
        <f t="shared" si="7"/>
        <v>1.1309327372902576E-5</v>
      </c>
      <c r="K27" s="23">
        <f t="shared" si="8"/>
        <v>2.1971201129612365E-5</v>
      </c>
      <c r="L27" s="22">
        <f t="shared" si="9"/>
        <v>0.150791031638701</v>
      </c>
      <c r="M27" s="22">
        <f t="shared" si="10"/>
        <v>0.29294934839483155</v>
      </c>
      <c r="N27" s="22">
        <f t="shared" si="11"/>
        <v>1.2940783906648727E-2</v>
      </c>
      <c r="O27" s="9" t="str">
        <f t="shared" si="12"/>
        <v>n</v>
      </c>
      <c r="P27" s="4" t="b">
        <f t="shared" si="13"/>
        <v>0</v>
      </c>
      <c r="U27" s="1">
        <v>7.5494212872526889E-2</v>
      </c>
      <c r="V27" s="1">
        <v>8.1312056267483696E-2</v>
      </c>
      <c r="X27" s="1">
        <f t="shared" si="14"/>
        <v>0.53469342820267718</v>
      </c>
      <c r="AA27" s="1">
        <v>0.32901765333333333</v>
      </c>
      <c r="AB27" s="1">
        <v>0.43333413333333332</v>
      </c>
      <c r="AD27" s="1">
        <f t="shared" si="15"/>
        <v>0.40597673588910299</v>
      </c>
      <c r="AE27" s="1">
        <f t="shared" si="16"/>
        <v>0.53469342820267718</v>
      </c>
      <c r="AG27" s="1">
        <f t="shared" si="17"/>
        <v>7.6959082555769665E-2</v>
      </c>
      <c r="AH27" s="1">
        <f t="shared" si="18"/>
        <v>0.10135929486934386</v>
      </c>
      <c r="AJ27" s="33">
        <f t="shared" si="19"/>
        <v>0.23390563325731681</v>
      </c>
      <c r="AK27" s="33">
        <f t="shared" si="20"/>
        <v>0.23390563325731675</v>
      </c>
      <c r="XEY27" s="1">
        <f t="shared" si="0"/>
        <v>0.70369430799999988</v>
      </c>
      <c r="XFA27" s="3"/>
      <c r="XFB27" s="3"/>
      <c r="XFC27" s="1">
        <f t="shared" si="1"/>
        <v>0.25000000000000006</v>
      </c>
    </row>
    <row r="28" spans="2:37 16379:16383" x14ac:dyDescent="0.25">
      <c r="B28" s="2" t="s">
        <v>25</v>
      </c>
      <c r="C28" s="3">
        <v>15.921569999999999</v>
      </c>
      <c r="D28" s="3">
        <v>8.6705909999999999</v>
      </c>
      <c r="E28" s="22">
        <f t="shared" si="3"/>
        <v>0.21228759999999999</v>
      </c>
      <c r="F28" s="22">
        <f t="shared" si="4"/>
        <v>0.11560788</v>
      </c>
      <c r="G28" s="1" t="s">
        <v>105</v>
      </c>
      <c r="H28" s="23">
        <f t="shared" si="5"/>
        <v>1.5921569999999998E-5</v>
      </c>
      <c r="I28" s="23">
        <f t="shared" si="6"/>
        <v>8.670591E-6</v>
      </c>
      <c r="J28" s="23">
        <f t="shared" si="7"/>
        <v>5.6620659654395174E-6</v>
      </c>
      <c r="K28" s="23">
        <f t="shared" si="8"/>
        <v>6.0984042200612773E-6</v>
      </c>
      <c r="L28" s="22">
        <f t="shared" si="9"/>
        <v>7.5494212872526889E-2</v>
      </c>
      <c r="M28" s="22">
        <f t="shared" si="10"/>
        <v>8.1312056267483696E-2</v>
      </c>
      <c r="N28" s="22">
        <f t="shared" si="11"/>
        <v>4.9914134986648684E-4</v>
      </c>
      <c r="O28" s="9" t="str">
        <f t="shared" si="12"/>
        <v>n</v>
      </c>
      <c r="P28" s="4" t="b">
        <f t="shared" si="13"/>
        <v>1</v>
      </c>
      <c r="U28" s="1">
        <v>7.8367831037649188E-2</v>
      </c>
      <c r="V28" s="1">
        <v>0.18332172191288137</v>
      </c>
      <c r="X28" s="1">
        <f t="shared" si="14"/>
        <v>0.41489439573781245</v>
      </c>
      <c r="AA28" s="1">
        <v>0.42402013333333333</v>
      </c>
      <c r="AB28" s="1">
        <v>0.41650961333333331</v>
      </c>
      <c r="XEY28" s="1">
        <f t="shared" si="0"/>
        <v>0.67662914230769211</v>
      </c>
      <c r="XFA28" s="3"/>
      <c r="XFB28" s="3"/>
      <c r="XFC28" s="1">
        <f t="shared" si="1"/>
        <v>0.26000000000000006</v>
      </c>
    </row>
    <row r="29" spans="2:37 16379:16383" x14ac:dyDescent="0.25">
      <c r="B29" s="2" t="s">
        <v>26</v>
      </c>
      <c r="C29" s="3">
        <v>16.527609999999999</v>
      </c>
      <c r="D29" s="3">
        <v>19.548241000000001</v>
      </c>
      <c r="E29" s="22">
        <f t="shared" si="3"/>
        <v>0.22036813333333333</v>
      </c>
      <c r="F29" s="22">
        <f t="shared" si="4"/>
        <v>0.26064321333333335</v>
      </c>
      <c r="G29" s="1" t="s">
        <v>105</v>
      </c>
      <c r="H29" s="23">
        <f t="shared" si="5"/>
        <v>1.6527609999999998E-5</v>
      </c>
      <c r="I29" s="23">
        <f t="shared" si="6"/>
        <v>1.9548241000000002E-5</v>
      </c>
      <c r="J29" s="23">
        <f t="shared" si="7"/>
        <v>5.8775873278236893E-6</v>
      </c>
      <c r="K29" s="23">
        <f t="shared" si="8"/>
        <v>1.3749129143466102E-5</v>
      </c>
      <c r="L29" s="22">
        <f t="shared" si="9"/>
        <v>7.8367831037649188E-2</v>
      </c>
      <c r="M29" s="22">
        <f t="shared" si="10"/>
        <v>0.18332172191288137</v>
      </c>
      <c r="N29" s="22">
        <f t="shared" si="11"/>
        <v>2.6336962344359269E-3</v>
      </c>
      <c r="O29" s="9" t="str">
        <f t="shared" si="12"/>
        <v>n</v>
      </c>
      <c r="P29" s="4" t="b">
        <f t="shared" si="13"/>
        <v>1</v>
      </c>
      <c r="U29" s="1">
        <v>4.5069161766424566E-2</v>
      </c>
      <c r="V29" s="1">
        <v>0.35107470936459306</v>
      </c>
      <c r="X29" s="1">
        <f t="shared" si="14"/>
        <v>0.82870397046271194</v>
      </c>
      <c r="AA29" s="1">
        <v>0.21228759999999999</v>
      </c>
      <c r="AB29" s="1">
        <v>0.11560788</v>
      </c>
      <c r="XEY29" s="1">
        <f t="shared" si="0"/>
        <v>0.65156880370370351</v>
      </c>
      <c r="XFA29" s="3"/>
      <c r="XFB29" s="3"/>
      <c r="XFC29" s="1">
        <f t="shared" si="1"/>
        <v>0.27000000000000007</v>
      </c>
    </row>
    <row r="30" spans="2:37 16379:16383" x14ac:dyDescent="0.25">
      <c r="B30" s="2" t="s">
        <v>27</v>
      </c>
      <c r="C30" s="3">
        <v>9.5049910000000004</v>
      </c>
      <c r="D30" s="3">
        <v>37.436332999999998</v>
      </c>
      <c r="E30" s="22">
        <f t="shared" si="3"/>
        <v>0.12673321333333334</v>
      </c>
      <c r="F30" s="22">
        <f t="shared" si="4"/>
        <v>0.49915110666666662</v>
      </c>
      <c r="G30" s="1" t="s">
        <v>105</v>
      </c>
      <c r="H30" s="23">
        <f t="shared" si="5"/>
        <v>9.504991E-6</v>
      </c>
      <c r="I30" s="23">
        <f t="shared" si="6"/>
        <v>3.7436332999999996E-5</v>
      </c>
      <c r="J30" s="23">
        <f t="shared" si="7"/>
        <v>3.3801871324818425E-6</v>
      </c>
      <c r="K30" s="23">
        <f t="shared" si="8"/>
        <v>2.6330603202344478E-5</v>
      </c>
      <c r="L30" s="22">
        <f t="shared" si="9"/>
        <v>4.5069161766424566E-2</v>
      </c>
      <c r="M30" s="22">
        <f t="shared" si="10"/>
        <v>0.35107470936459306</v>
      </c>
      <c r="N30" s="22">
        <f t="shared" si="11"/>
        <v>5.5549297464220059E-3</v>
      </c>
      <c r="O30" s="9" t="str">
        <f t="shared" si="12"/>
        <v>n</v>
      </c>
      <c r="P30" s="4" t="b">
        <f t="shared" si="13"/>
        <v>1</v>
      </c>
      <c r="U30" s="1">
        <v>0.17699129883963602</v>
      </c>
      <c r="V30" s="1">
        <v>0.10022050033302252</v>
      </c>
      <c r="X30" s="1">
        <f t="shared" si="14"/>
        <v>0.79831677266101997</v>
      </c>
      <c r="AA30" s="1">
        <v>0.22036813333333333</v>
      </c>
      <c r="AB30" s="1">
        <v>0.26064321333333335</v>
      </c>
      <c r="XEY30" s="1">
        <f t="shared" si="0"/>
        <v>0.62829848928571408</v>
      </c>
      <c r="XFA30" s="3"/>
      <c r="XFB30" s="3"/>
      <c r="XFC30" s="1">
        <f t="shared" si="1"/>
        <v>0.28000000000000008</v>
      </c>
    </row>
    <row r="31" spans="2:37 16379:16383" x14ac:dyDescent="0.25">
      <c r="B31" s="2" t="s">
        <v>28</v>
      </c>
      <c r="C31" s="3">
        <v>37.327091000000003</v>
      </c>
      <c r="D31" s="3">
        <v>10.686864999999999</v>
      </c>
      <c r="E31" s="22">
        <f t="shared" si="3"/>
        <v>0.49769454666666668</v>
      </c>
      <c r="F31" s="22">
        <f t="shared" si="4"/>
        <v>0.14249153333333331</v>
      </c>
      <c r="G31" s="1" t="s">
        <v>105</v>
      </c>
      <c r="H31" s="23">
        <f t="shared" si="5"/>
        <v>3.7327091000000006E-5</v>
      </c>
      <c r="I31" s="23">
        <f t="shared" si="6"/>
        <v>1.0686864999999999E-5</v>
      </c>
      <c r="J31" s="23">
        <f t="shared" si="7"/>
        <v>1.3274347412972702E-5</v>
      </c>
      <c r="K31" s="23">
        <f t="shared" si="8"/>
        <v>7.5165375249766884E-6</v>
      </c>
      <c r="L31" s="22">
        <f t="shared" si="9"/>
        <v>0.17699129883963602</v>
      </c>
      <c r="M31" s="22">
        <f t="shared" si="10"/>
        <v>0.10022050033302252</v>
      </c>
      <c r="N31" s="22">
        <f t="shared" si="11"/>
        <v>1.7777269218507967E-3</v>
      </c>
      <c r="O31" s="9" t="str">
        <f t="shared" si="12"/>
        <v>n</v>
      </c>
      <c r="P31" s="4" t="b">
        <f t="shared" si="13"/>
        <v>1</v>
      </c>
      <c r="U31" s="1">
        <v>0.12572682607897151</v>
      </c>
      <c r="V31" s="1">
        <v>9.3937419901425359E-2</v>
      </c>
      <c r="X31" s="1">
        <f t="shared" si="14"/>
        <v>1.38814105926034</v>
      </c>
      <c r="AA31" s="1">
        <v>0.12673321333333334</v>
      </c>
      <c r="AB31" s="1">
        <v>0.49915110666666662</v>
      </c>
      <c r="XEY31" s="1">
        <f t="shared" si="0"/>
        <v>0.60663302413793085</v>
      </c>
      <c r="XFA31" s="3"/>
      <c r="XFB31" s="3"/>
      <c r="XFC31" s="1">
        <f t="shared" si="1"/>
        <v>0.29000000000000009</v>
      </c>
    </row>
    <row r="32" spans="2:37 16379:16383" x14ac:dyDescent="0.25">
      <c r="B32" s="2" t="s">
        <v>29</v>
      </c>
      <c r="C32" s="3">
        <v>42.55742</v>
      </c>
      <c r="D32" s="3">
        <v>31.275759999999998</v>
      </c>
      <c r="E32" s="22">
        <f t="shared" si="3"/>
        <v>0.56743226666666668</v>
      </c>
      <c r="F32" s="22">
        <f t="shared" si="4"/>
        <v>0.41701013333333331</v>
      </c>
      <c r="G32" s="1" t="s">
        <v>106</v>
      </c>
      <c r="H32" s="23">
        <f t="shared" si="5"/>
        <v>4.2557420000000002E-5</v>
      </c>
      <c r="I32" s="23">
        <f t="shared" si="6"/>
        <v>3.127576E-5</v>
      </c>
      <c r="J32" s="23">
        <f t="shared" si="7"/>
        <v>1.5134369246180814E-5</v>
      </c>
      <c r="K32" s="23">
        <f t="shared" si="8"/>
        <v>2.199760394298655E-5</v>
      </c>
      <c r="L32" s="22">
        <f t="shared" si="9"/>
        <v>0.20179158994907753</v>
      </c>
      <c r="M32" s="22">
        <f t="shared" si="10"/>
        <v>0.2933013859064873</v>
      </c>
      <c r="N32" s="22">
        <f t="shared" si="11"/>
        <v>1.7359263379744978E-2</v>
      </c>
      <c r="O32" s="9" t="str">
        <f t="shared" si="12"/>
        <v>n</v>
      </c>
      <c r="P32" s="4" t="b">
        <f t="shared" si="13"/>
        <v>0</v>
      </c>
      <c r="U32" s="1">
        <v>0.24921573500292171</v>
      </c>
      <c r="V32" s="1">
        <v>0.16820196445983748</v>
      </c>
      <c r="X32" s="1">
        <f t="shared" si="14"/>
        <v>0.35347700347182154</v>
      </c>
      <c r="AA32" s="1">
        <v>0.49769454666666668</v>
      </c>
      <c r="AB32" s="1">
        <v>0.14249153333333331</v>
      </c>
      <c r="XEY32" s="1">
        <f t="shared" si="0"/>
        <v>0.58641192333333314</v>
      </c>
      <c r="XFA32" s="3"/>
      <c r="XFB32" s="3"/>
      <c r="XFC32" s="1">
        <f t="shared" si="1"/>
        <v>0.3000000000000001</v>
      </c>
    </row>
    <row r="33" spans="2:37 16379:16383" x14ac:dyDescent="0.25">
      <c r="B33" s="2" t="s">
        <v>30</v>
      </c>
      <c r="C33" s="3">
        <v>26.515522000000001</v>
      </c>
      <c r="D33" s="3">
        <v>10.016878</v>
      </c>
      <c r="E33" s="22">
        <f t="shared" si="3"/>
        <v>0.35354029333333337</v>
      </c>
      <c r="F33" s="22">
        <f t="shared" si="4"/>
        <v>0.13355837333333334</v>
      </c>
      <c r="G33" s="1" t="s">
        <v>105</v>
      </c>
      <c r="H33" s="23">
        <f t="shared" si="5"/>
        <v>2.6515522000000001E-5</v>
      </c>
      <c r="I33" s="23">
        <f t="shared" si="6"/>
        <v>1.0016878E-5</v>
      </c>
      <c r="J33" s="23">
        <f t="shared" si="7"/>
        <v>9.4295119559228631E-6</v>
      </c>
      <c r="K33" s="23">
        <f t="shared" si="8"/>
        <v>7.0453064926069012E-6</v>
      </c>
      <c r="L33" s="22">
        <f t="shared" si="9"/>
        <v>0.12572682607897151</v>
      </c>
      <c r="M33" s="22">
        <f t="shared" si="10"/>
        <v>9.3937419901425359E-2</v>
      </c>
      <c r="N33" s="22">
        <f t="shared" si="11"/>
        <v>1.1094435441459649E-3</v>
      </c>
      <c r="O33" s="9" t="str">
        <f t="shared" si="12"/>
        <v>n</v>
      </c>
      <c r="P33" s="4" t="b">
        <f t="shared" si="13"/>
        <v>1</v>
      </c>
      <c r="U33" s="1">
        <v>3.9142800834794211E-2</v>
      </c>
      <c r="V33" s="1">
        <v>0.48521023855068607</v>
      </c>
      <c r="X33" s="1">
        <f t="shared" si="14"/>
        <v>0.31003449633459923</v>
      </c>
      <c r="AA33" s="1">
        <v>0.56743226666666668</v>
      </c>
      <c r="AB33" s="1">
        <v>0.41701013333333331</v>
      </c>
      <c r="AD33" s="34" t="s">
        <v>137</v>
      </c>
      <c r="AE33" s="35"/>
      <c r="AF33" s="35"/>
      <c r="AG33" s="35"/>
      <c r="AH33" s="35"/>
      <c r="AI33" s="35"/>
      <c r="AJ33" s="35"/>
      <c r="AK33" s="35"/>
      <c r="XEY33" s="1">
        <f t="shared" si="0"/>
        <v>0.56749540967741918</v>
      </c>
      <c r="XFA33" s="3"/>
      <c r="XFB33" s="3"/>
      <c r="XFC33" s="1">
        <f t="shared" si="1"/>
        <v>0.31000000000000011</v>
      </c>
    </row>
    <row r="34" spans="2:37 16379:16383" x14ac:dyDescent="0.25">
      <c r="B34" s="2" t="s">
        <v>31</v>
      </c>
      <c r="C34" s="3">
        <v>37.673468</v>
      </c>
      <c r="D34" s="3">
        <v>36.819110999999999</v>
      </c>
      <c r="E34" s="22">
        <f t="shared" si="3"/>
        <v>0.50231290666666661</v>
      </c>
      <c r="F34" s="22">
        <f t="shared" si="4"/>
        <v>0.49092147999999997</v>
      </c>
      <c r="G34" s="1" t="s">
        <v>106</v>
      </c>
      <c r="H34" s="23">
        <f t="shared" si="5"/>
        <v>3.7673467999999997E-5</v>
      </c>
      <c r="I34" s="23">
        <f t="shared" si="6"/>
        <v>3.6819110999999998E-5</v>
      </c>
      <c r="J34" s="23">
        <f t="shared" si="7"/>
        <v>1.3397526811920858E-5</v>
      </c>
      <c r="K34" s="23">
        <f t="shared" si="8"/>
        <v>2.5896484092180632E-5</v>
      </c>
      <c r="L34" s="22">
        <f t="shared" si="9"/>
        <v>0.17863369082561142</v>
      </c>
      <c r="M34" s="22">
        <f t="shared" si="10"/>
        <v>0.34528645456240842</v>
      </c>
      <c r="N34" s="22">
        <f t="shared" si="11"/>
        <v>2.1297197309181604E-2</v>
      </c>
      <c r="O34" s="9" t="str">
        <f t="shared" si="12"/>
        <v>n</v>
      </c>
      <c r="P34" s="4" t="b">
        <f t="shared" si="13"/>
        <v>0</v>
      </c>
      <c r="U34" s="1">
        <v>0.13444272182986891</v>
      </c>
      <c r="V34" s="1">
        <v>8.5371642680165186E-2</v>
      </c>
      <c r="X34" s="1">
        <f t="shared" si="14"/>
        <v>0.49760545068658268</v>
      </c>
      <c r="AA34" s="1">
        <v>0.35354029333333337</v>
      </c>
      <c r="AB34" s="1">
        <v>0.13355837333333334</v>
      </c>
      <c r="AD34" s="35"/>
      <c r="AE34" s="35"/>
      <c r="AF34" s="35"/>
      <c r="AG34" s="35"/>
      <c r="AH34" s="35"/>
      <c r="AI34" s="35"/>
      <c r="AJ34" s="35"/>
      <c r="AK34" s="35"/>
      <c r="XEY34" s="1">
        <f t="shared" si="0"/>
        <v>0.54976117812499981</v>
      </c>
      <c r="XFA34" s="3"/>
      <c r="XFB34" s="3"/>
      <c r="XFC34" s="1">
        <f t="shared" si="1"/>
        <v>0.32000000000000012</v>
      </c>
    </row>
    <row r="35" spans="2:37 16379:16383" x14ac:dyDescent="0.25">
      <c r="B35" s="2" t="s">
        <v>32</v>
      </c>
      <c r="C35" s="3">
        <v>52.559072</v>
      </c>
      <c r="D35" s="3">
        <v>17.935967999999999</v>
      </c>
      <c r="E35" s="22">
        <f t="shared" si="3"/>
        <v>0.70078762666666672</v>
      </c>
      <c r="F35" s="22">
        <f t="shared" si="4"/>
        <v>0.23914623999999998</v>
      </c>
      <c r="G35" s="1" t="s">
        <v>105</v>
      </c>
      <c r="H35" s="23">
        <f t="shared" si="5"/>
        <v>5.2559072E-5</v>
      </c>
      <c r="I35" s="23">
        <f t="shared" si="6"/>
        <v>1.7935967999999998E-5</v>
      </c>
      <c r="J35" s="23">
        <f t="shared" si="7"/>
        <v>1.869118012521913E-5</v>
      </c>
      <c r="K35" s="23">
        <f t="shared" si="8"/>
        <v>1.2615147334487811E-5</v>
      </c>
      <c r="L35" s="22">
        <f t="shared" si="9"/>
        <v>0.24921573500292171</v>
      </c>
      <c r="M35" s="22">
        <f t="shared" si="10"/>
        <v>0.16820196445983748</v>
      </c>
      <c r="N35" s="22">
        <f t="shared" si="11"/>
        <v>7.0507868645010956E-3</v>
      </c>
      <c r="O35" s="9" t="str">
        <f t="shared" si="12"/>
        <v>n</v>
      </c>
      <c r="P35" s="4" t="b">
        <f t="shared" si="13"/>
        <v>1</v>
      </c>
      <c r="U35" s="1">
        <v>4.6403556356957996E-2</v>
      </c>
      <c r="V35" s="1">
        <v>0.31028029604369256</v>
      </c>
      <c r="X35" s="1">
        <f t="shared" si="14"/>
        <v>0.35022706895473499</v>
      </c>
      <c r="AA35" s="1">
        <v>0.50231290666666661</v>
      </c>
      <c r="AB35" s="1">
        <v>0.49092147999999997</v>
      </c>
      <c r="AD35" s="35"/>
      <c r="AE35" s="35"/>
      <c r="AF35" s="35"/>
      <c r="AG35" s="35"/>
      <c r="AH35" s="35"/>
      <c r="AI35" s="35"/>
      <c r="AJ35" s="35"/>
      <c r="AK35" s="35"/>
      <c r="XEY35" s="1">
        <f t="shared" si="0"/>
        <v>0.53310174848484826</v>
      </c>
      <c r="XFA35" s="3"/>
      <c r="XFB35" s="3"/>
      <c r="XFC35" s="1">
        <f t="shared" si="1"/>
        <v>0.33000000000000013</v>
      </c>
    </row>
    <row r="36" spans="2:37 16379:16383" x14ac:dyDescent="0.25">
      <c r="B36" s="2" t="s">
        <v>33</v>
      </c>
      <c r="C36" s="3">
        <v>8.255134</v>
      </c>
      <c r="D36" s="3">
        <v>51.739677</v>
      </c>
      <c r="E36" s="22">
        <f t="shared" si="3"/>
        <v>0.11006845333333333</v>
      </c>
      <c r="F36" s="22">
        <f t="shared" si="4"/>
        <v>0.68986236000000001</v>
      </c>
      <c r="G36" s="1" t="s">
        <v>105</v>
      </c>
      <c r="H36" s="23">
        <f t="shared" si="5"/>
        <v>8.2551339999999996E-6</v>
      </c>
      <c r="I36" s="23">
        <f t="shared" si="6"/>
        <v>5.1739676999999999E-5</v>
      </c>
      <c r="J36" s="23">
        <f t="shared" si="7"/>
        <v>2.935710062609566E-6</v>
      </c>
      <c r="K36" s="23">
        <f t="shared" si="8"/>
        <v>3.6390767891301458E-5</v>
      </c>
      <c r="L36" s="22">
        <f t="shared" si="9"/>
        <v>3.9142800834794211E-2</v>
      </c>
      <c r="M36" s="22">
        <f t="shared" si="10"/>
        <v>0.48521023855068607</v>
      </c>
      <c r="N36" s="22">
        <f t="shared" si="11"/>
        <v>9.2153495024317605E-3</v>
      </c>
      <c r="O36" s="9" t="str">
        <f t="shared" si="12"/>
        <v>n</v>
      </c>
      <c r="P36" s="4" t="b">
        <f t="shared" si="13"/>
        <v>1</v>
      </c>
      <c r="U36" s="1">
        <v>6.3760719325486256E-2</v>
      </c>
      <c r="V36" s="1">
        <v>0.33492339075529515</v>
      </c>
      <c r="X36" s="1">
        <f t="shared" si="14"/>
        <v>0.25103693373809949</v>
      </c>
      <c r="AA36" s="1">
        <v>0.70078762666666672</v>
      </c>
      <c r="AB36" s="1">
        <v>0.23914623999999998</v>
      </c>
      <c r="AD36" s="35"/>
      <c r="AE36" s="35"/>
      <c r="AF36" s="35"/>
      <c r="AG36" s="35"/>
      <c r="AH36" s="35"/>
      <c r="AI36" s="35"/>
      <c r="AJ36" s="35"/>
      <c r="AK36" s="35"/>
      <c r="XEY36" s="1">
        <f t="shared" si="0"/>
        <v>0.51742228529411738</v>
      </c>
      <c r="XFA36" s="3"/>
      <c r="XFB36" s="3"/>
      <c r="XFC36" s="1">
        <f t="shared" si="1"/>
        <v>0.34000000000000014</v>
      </c>
    </row>
    <row r="37" spans="2:37 16379:16383" x14ac:dyDescent="0.25">
      <c r="B37" s="2" t="s">
        <v>34</v>
      </c>
      <c r="C37" s="3">
        <v>28.353686</v>
      </c>
      <c r="D37" s="3">
        <v>9.1034790000000001</v>
      </c>
      <c r="E37" s="22">
        <f t="shared" si="3"/>
        <v>0.37804914666666667</v>
      </c>
      <c r="F37" s="22">
        <f t="shared" si="4"/>
        <v>0.12137972</v>
      </c>
      <c r="G37" s="1" t="s">
        <v>105</v>
      </c>
      <c r="H37" s="23">
        <f t="shared" si="5"/>
        <v>2.8353686000000001E-5</v>
      </c>
      <c r="I37" s="23">
        <f t="shared" si="6"/>
        <v>9.1034789999999994E-6</v>
      </c>
      <c r="J37" s="23">
        <f t="shared" si="7"/>
        <v>1.0083204137240169E-5</v>
      </c>
      <c r="K37" s="23">
        <f t="shared" si="8"/>
        <v>6.4028732010123885E-6</v>
      </c>
      <c r="L37" s="22">
        <f t="shared" si="9"/>
        <v>0.13444272182986891</v>
      </c>
      <c r="M37" s="22">
        <f t="shared" si="10"/>
        <v>8.5371642680165186E-2</v>
      </c>
      <c r="N37" s="22">
        <f t="shared" si="11"/>
        <v>9.7986122530835601E-4</v>
      </c>
      <c r="O37" s="9" t="str">
        <f t="shared" si="12"/>
        <v>n</v>
      </c>
      <c r="P37" s="4" t="b">
        <f t="shared" si="13"/>
        <v>1</v>
      </c>
      <c r="U37" s="1">
        <v>6.1909510643626334E-2</v>
      </c>
      <c r="V37" s="1">
        <v>7.0992974876781675E-2</v>
      </c>
      <c r="X37" s="1">
        <f t="shared" si="14"/>
        <v>1.5983106119173838</v>
      </c>
      <c r="AA37" s="1">
        <v>0.11006845333333333</v>
      </c>
      <c r="AB37" s="1">
        <v>0.68986236000000001</v>
      </c>
      <c r="AD37" s="35"/>
      <c r="AE37" s="35"/>
      <c r="AF37" s="35"/>
      <c r="AG37" s="35"/>
      <c r="AH37" s="35"/>
      <c r="AI37" s="35"/>
      <c r="AJ37" s="35"/>
      <c r="AK37" s="35"/>
      <c r="XEY37" s="1">
        <f t="shared" si="0"/>
        <v>0.50263879142857126</v>
      </c>
      <c r="XFA37" s="3"/>
      <c r="XFB37" s="3"/>
      <c r="XFC37" s="1">
        <f t="shared" si="1"/>
        <v>0.35000000000000014</v>
      </c>
    </row>
    <row r="38" spans="2:37 16379:16383" x14ac:dyDescent="0.25">
      <c r="B38" s="2" t="s">
        <v>35</v>
      </c>
      <c r="C38" s="3">
        <v>9.7864120000000003</v>
      </c>
      <c r="D38" s="3">
        <v>33.086281</v>
      </c>
      <c r="E38" s="22">
        <f t="shared" si="3"/>
        <v>0.13048549333333334</v>
      </c>
      <c r="F38" s="22">
        <f t="shared" si="4"/>
        <v>0.44115041333333332</v>
      </c>
      <c r="G38" s="1" t="s">
        <v>105</v>
      </c>
      <c r="H38" s="23">
        <f t="shared" si="5"/>
        <v>9.7864119999999995E-6</v>
      </c>
      <c r="I38" s="23">
        <f t="shared" si="6"/>
        <v>3.3086280999999997E-5</v>
      </c>
      <c r="J38" s="23">
        <f t="shared" si="7"/>
        <v>3.4802667267718496E-6</v>
      </c>
      <c r="K38" s="23">
        <f t="shared" si="8"/>
        <v>2.3271022203276941E-5</v>
      </c>
      <c r="L38" s="22">
        <f t="shared" si="9"/>
        <v>4.6403556356957996E-2</v>
      </c>
      <c r="M38" s="22">
        <f t="shared" si="10"/>
        <v>0.31028029604369256</v>
      </c>
      <c r="N38" s="22">
        <f t="shared" si="11"/>
        <v>4.4674495862608125E-3</v>
      </c>
      <c r="O38" s="9" t="str">
        <f t="shared" si="12"/>
        <v>n</v>
      </c>
      <c r="P38" s="4" t="b">
        <f t="shared" si="13"/>
        <v>1</v>
      </c>
      <c r="U38" s="1">
        <v>2.4289072142916767E-2</v>
      </c>
      <c r="V38" s="1">
        <v>0.1980430586918876</v>
      </c>
      <c r="X38" s="1">
        <f t="shared" si="14"/>
        <v>0.46534578520055558</v>
      </c>
      <c r="AA38" s="1">
        <v>0.37804914666666667</v>
      </c>
      <c r="AB38" s="1">
        <v>0.12137972</v>
      </c>
      <c r="AD38" s="35"/>
      <c r="AE38" s="35"/>
      <c r="AF38" s="35"/>
      <c r="AG38" s="35"/>
      <c r="AH38" s="35"/>
      <c r="AI38" s="35"/>
      <c r="AJ38" s="35"/>
      <c r="AK38" s="35"/>
      <c r="XEY38" s="1">
        <f t="shared" si="0"/>
        <v>0.48867660277777758</v>
      </c>
      <c r="XFA38" s="3"/>
      <c r="XFB38" s="3"/>
      <c r="XFC38" s="1">
        <f t="shared" si="1"/>
        <v>0.36000000000000015</v>
      </c>
    </row>
    <row r="39" spans="2:37 16379:16383" x14ac:dyDescent="0.25">
      <c r="B39" s="2" t="s">
        <v>36</v>
      </c>
      <c r="C39" s="3">
        <v>13.447001</v>
      </c>
      <c r="D39" s="3">
        <v>35.714061000000001</v>
      </c>
      <c r="E39" s="22">
        <f t="shared" si="3"/>
        <v>0.17929334666666666</v>
      </c>
      <c r="F39" s="22">
        <f t="shared" si="4"/>
        <v>0.47618748</v>
      </c>
      <c r="G39" s="1" t="s">
        <v>105</v>
      </c>
      <c r="H39" s="23">
        <f t="shared" si="5"/>
        <v>1.3447001E-5</v>
      </c>
      <c r="I39" s="23">
        <f t="shared" si="6"/>
        <v>3.5714061000000004E-5</v>
      </c>
      <c r="J39" s="23">
        <f t="shared" si="7"/>
        <v>4.7820539494114692E-6</v>
      </c>
      <c r="K39" s="23">
        <f t="shared" si="8"/>
        <v>2.5119254306647136E-5</v>
      </c>
      <c r="L39" s="22">
        <f t="shared" si="9"/>
        <v>6.3760719325486256E-2</v>
      </c>
      <c r="M39" s="22">
        <f t="shared" si="10"/>
        <v>0.33492339075529515</v>
      </c>
      <c r="N39" s="22">
        <f t="shared" si="11"/>
        <v>7.1522743779447763E-3</v>
      </c>
      <c r="O39" s="9" t="str">
        <f t="shared" si="12"/>
        <v>n</v>
      </c>
      <c r="P39" s="4" t="b">
        <f t="shared" si="13"/>
        <v>1</v>
      </c>
      <c r="U39" s="1">
        <v>0.23860844050421567</v>
      </c>
      <c r="V39" s="1">
        <v>5.9768971679765567E-2</v>
      </c>
      <c r="X39" s="1">
        <f t="shared" si="14"/>
        <v>1.3482232584322016</v>
      </c>
      <c r="AA39" s="1">
        <v>0.13048549333333334</v>
      </c>
      <c r="AB39" s="1">
        <v>0.44115041333333332</v>
      </c>
      <c r="AD39" s="35"/>
      <c r="AE39" s="35"/>
      <c r="AF39" s="35"/>
      <c r="AG39" s="35"/>
      <c r="AH39" s="35"/>
      <c r="AI39" s="35"/>
      <c r="AJ39" s="35"/>
      <c r="AK39" s="35"/>
      <c r="XEY39" s="1">
        <f t="shared" si="0"/>
        <v>0.47546912702702682</v>
      </c>
      <c r="XFA39" s="3"/>
      <c r="XFB39" s="3"/>
      <c r="XFC39" s="1">
        <f t="shared" si="1"/>
        <v>0.37000000000000016</v>
      </c>
    </row>
    <row r="40" spans="2:37 16379:16383" x14ac:dyDescent="0.25">
      <c r="B40" s="2" t="s">
        <v>37</v>
      </c>
      <c r="C40" s="3">
        <v>13.056585</v>
      </c>
      <c r="D40" s="3">
        <v>7.5702309999999997</v>
      </c>
      <c r="E40" s="22">
        <f t="shared" si="3"/>
        <v>0.17408780000000001</v>
      </c>
      <c r="F40" s="22">
        <f t="shared" si="4"/>
        <v>0.10093641333333334</v>
      </c>
      <c r="G40" s="1" t="s">
        <v>105</v>
      </c>
      <c r="H40" s="23">
        <f t="shared" si="5"/>
        <v>1.3056585E-5</v>
      </c>
      <c r="I40" s="23">
        <f t="shared" si="6"/>
        <v>7.5702309999999998E-6</v>
      </c>
      <c r="J40" s="23">
        <f t="shared" si="7"/>
        <v>4.6432132982719751E-6</v>
      </c>
      <c r="K40" s="23">
        <f t="shared" si="8"/>
        <v>5.324473115758626E-6</v>
      </c>
      <c r="L40" s="22">
        <f t="shared" si="9"/>
        <v>6.1909510643626334E-2</v>
      </c>
      <c r="M40" s="22">
        <f t="shared" si="10"/>
        <v>7.0992974876781675E-2</v>
      </c>
      <c r="N40" s="22">
        <f t="shared" si="11"/>
        <v>3.1202408729432714E-4</v>
      </c>
      <c r="O40" s="9" t="str">
        <f t="shared" si="12"/>
        <v>n</v>
      </c>
      <c r="P40" s="4" t="b">
        <f t="shared" si="13"/>
        <v>1</v>
      </c>
      <c r="U40" s="1">
        <v>4.2372027114116362E-2</v>
      </c>
      <c r="V40" s="1">
        <v>0.12691132820034637</v>
      </c>
      <c r="X40" s="1">
        <f t="shared" si="14"/>
        <v>0.98120527209003705</v>
      </c>
      <c r="AA40" s="1">
        <v>0.17929334666666666</v>
      </c>
      <c r="AB40" s="1">
        <v>0.47618748</v>
      </c>
      <c r="AD40" s="35"/>
      <c r="AE40" s="35"/>
      <c r="AF40" s="35"/>
      <c r="AG40" s="35"/>
      <c r="AH40" s="35"/>
      <c r="AI40" s="35"/>
      <c r="AJ40" s="35"/>
      <c r="AK40" s="35"/>
      <c r="XEY40" s="1">
        <f t="shared" si="0"/>
        <v>0.46295678157894715</v>
      </c>
      <c r="XFA40" s="3"/>
      <c r="XFB40" s="3"/>
      <c r="XFC40" s="1">
        <f t="shared" si="1"/>
        <v>0.38000000000000017</v>
      </c>
    </row>
    <row r="41" spans="2:37 16379:16383" x14ac:dyDescent="0.25">
      <c r="B41" s="2" t="s">
        <v>38</v>
      </c>
      <c r="C41" s="3">
        <v>5.1225139999999998</v>
      </c>
      <c r="D41" s="3">
        <v>21.118029</v>
      </c>
      <c r="E41" s="22">
        <f t="shared" si="3"/>
        <v>6.8300186666666665E-2</v>
      </c>
      <c r="F41" s="22">
        <f t="shared" si="4"/>
        <v>0.28157371999999997</v>
      </c>
      <c r="G41" s="1" t="s">
        <v>105</v>
      </c>
      <c r="H41" s="23">
        <f t="shared" si="5"/>
        <v>5.1225139999999996E-6</v>
      </c>
      <c r="I41" s="23">
        <f t="shared" si="6"/>
        <v>2.1118028999999999E-5</v>
      </c>
      <c r="J41" s="23">
        <f t="shared" si="7"/>
        <v>1.8216804107187574E-6</v>
      </c>
      <c r="K41" s="23">
        <f t="shared" si="8"/>
        <v>1.485322940189157E-5</v>
      </c>
      <c r="L41" s="22">
        <f t="shared" si="9"/>
        <v>2.4289072142916767E-2</v>
      </c>
      <c r="M41" s="22">
        <f t="shared" si="10"/>
        <v>0.1980430586918876</v>
      </c>
      <c r="N41" s="22">
        <f t="shared" si="11"/>
        <v>9.5264298817084655E-4</v>
      </c>
      <c r="O41" s="9" t="str">
        <f t="shared" si="12"/>
        <v>n</v>
      </c>
      <c r="P41" s="4" t="b">
        <f t="shared" si="13"/>
        <v>1</v>
      </c>
      <c r="U41" s="1">
        <v>0.1547352769346356</v>
      </c>
      <c r="V41" s="1">
        <v>0.26657631927534309</v>
      </c>
      <c r="X41" s="1">
        <f t="shared" si="14"/>
        <v>1.0105451214846761</v>
      </c>
      <c r="AA41" s="1">
        <v>0.17408780000000001</v>
      </c>
      <c r="AB41" s="1">
        <v>0.10093641333333334</v>
      </c>
      <c r="AD41" s="35"/>
      <c r="AE41" s="35"/>
      <c r="AF41" s="35"/>
      <c r="AG41" s="35"/>
      <c r="AH41" s="35"/>
      <c r="AI41" s="35"/>
      <c r="AJ41" s="35"/>
      <c r="AK41" s="35"/>
      <c r="XEY41" s="1">
        <f t="shared" si="0"/>
        <v>0.45108609487179469</v>
      </c>
      <c r="XFA41" s="3"/>
      <c r="XFB41" s="3"/>
      <c r="XFC41" s="1">
        <f t="shared" si="1"/>
        <v>0.39000000000000018</v>
      </c>
    </row>
    <row r="42" spans="2:37 16379:16383" x14ac:dyDescent="0.25">
      <c r="B42" s="2" t="s">
        <v>39</v>
      </c>
      <c r="C42" s="3">
        <v>50.322015999999998</v>
      </c>
      <c r="D42" s="3">
        <v>6.3733760000000004</v>
      </c>
      <c r="E42" s="22">
        <f t="shared" si="3"/>
        <v>0.67096021333333333</v>
      </c>
      <c r="F42" s="22">
        <f t="shared" si="4"/>
        <v>8.4978346666666676E-2</v>
      </c>
      <c r="G42" s="1" t="s">
        <v>105</v>
      </c>
      <c r="H42" s="23">
        <f t="shared" si="5"/>
        <v>5.0322016000000001E-5</v>
      </c>
      <c r="I42" s="23">
        <f t="shared" si="6"/>
        <v>6.373376E-6</v>
      </c>
      <c r="J42" s="23">
        <f t="shared" si="7"/>
        <v>1.7895633037816174E-5</v>
      </c>
      <c r="K42" s="23">
        <f t="shared" si="8"/>
        <v>4.482672875982417E-6</v>
      </c>
      <c r="L42" s="22">
        <f t="shared" si="9"/>
        <v>0.23860844050421567</v>
      </c>
      <c r="M42" s="22">
        <f t="shared" si="10"/>
        <v>5.9768971679765567E-2</v>
      </c>
      <c r="N42" s="22">
        <f t="shared" si="11"/>
        <v>8.5238808445788853E-4</v>
      </c>
      <c r="O42" s="9" t="str">
        <f t="shared" si="12"/>
        <v>n</v>
      </c>
      <c r="P42" s="4" t="b">
        <f t="shared" si="13"/>
        <v>1</v>
      </c>
      <c r="U42" s="1">
        <v>5.5529783387594955E-2</v>
      </c>
      <c r="V42" s="1">
        <v>0.55635031538564017</v>
      </c>
      <c r="X42" s="1">
        <f t="shared" si="14"/>
        <v>2.5757407934853864</v>
      </c>
      <c r="AA42" s="1">
        <v>6.8300186666666665E-2</v>
      </c>
      <c r="AB42" s="1">
        <v>0.28157371999999997</v>
      </c>
      <c r="AD42" s="35"/>
      <c r="AE42" s="35"/>
      <c r="AF42" s="35"/>
      <c r="AG42" s="35"/>
      <c r="AH42" s="35"/>
      <c r="AI42" s="35"/>
      <c r="AJ42" s="35"/>
      <c r="AK42" s="35"/>
      <c r="XEY42" s="1">
        <f t="shared" si="0"/>
        <v>0.4398089424999998</v>
      </c>
      <c r="XFA42" s="3"/>
      <c r="XFB42" s="3"/>
      <c r="XFC42" s="1">
        <f t="shared" si="1"/>
        <v>0.40000000000000019</v>
      </c>
    </row>
    <row r="43" spans="2:37 16379:16383" x14ac:dyDescent="0.25">
      <c r="B43" s="2" t="s">
        <v>40</v>
      </c>
      <c r="C43" s="3">
        <v>8.9361709999999999</v>
      </c>
      <c r="D43" s="3">
        <v>13.533002</v>
      </c>
      <c r="E43" s="22">
        <f t="shared" si="3"/>
        <v>0.11914894666666666</v>
      </c>
      <c r="F43" s="22">
        <f t="shared" si="4"/>
        <v>0.18044002666666667</v>
      </c>
      <c r="G43" s="1" t="s">
        <v>105</v>
      </c>
      <c r="H43" s="23">
        <f t="shared" si="5"/>
        <v>8.9361709999999999E-6</v>
      </c>
      <c r="I43" s="23">
        <f t="shared" si="6"/>
        <v>1.3533001999999999E-5</v>
      </c>
      <c r="J43" s="23">
        <f t="shared" si="7"/>
        <v>3.1779020335587272E-6</v>
      </c>
      <c r="K43" s="23">
        <f t="shared" si="8"/>
        <v>9.5183496150259769E-6</v>
      </c>
      <c r="L43" s="22">
        <f t="shared" si="9"/>
        <v>4.2372027114116362E-2</v>
      </c>
      <c r="M43" s="22">
        <f t="shared" si="10"/>
        <v>0.12691132820034637</v>
      </c>
      <c r="N43" s="22">
        <f t="shared" si="11"/>
        <v>6.824644286912222E-4</v>
      </c>
      <c r="O43" s="9" t="str">
        <f t="shared" si="12"/>
        <v>n</v>
      </c>
      <c r="P43" s="4" t="b">
        <f t="shared" si="13"/>
        <v>1</v>
      </c>
      <c r="U43" s="1">
        <v>0.18908587708489852</v>
      </c>
      <c r="V43" s="1">
        <v>0.2667905858532037</v>
      </c>
      <c r="X43" s="1">
        <f t="shared" si="14"/>
        <v>0.26219673462605314</v>
      </c>
      <c r="AA43" s="1">
        <v>0.67096021333333333</v>
      </c>
      <c r="AB43" s="1">
        <v>8.4978346666666676E-2</v>
      </c>
      <c r="XEY43" s="1">
        <f t="shared" si="0"/>
        <v>0.429081895121951</v>
      </c>
      <c r="XFA43" s="3"/>
      <c r="XFB43" s="3"/>
      <c r="XFC43" s="1">
        <f t="shared" si="1"/>
        <v>0.4100000000000002</v>
      </c>
    </row>
    <row r="44" spans="2:37 16379:16383" x14ac:dyDescent="0.25">
      <c r="B44" s="2" t="s">
        <v>41</v>
      </c>
      <c r="C44" s="3">
        <v>32.633343000000004</v>
      </c>
      <c r="D44" s="3">
        <v>28.425972000000002</v>
      </c>
      <c r="E44" s="22">
        <f t="shared" si="3"/>
        <v>0.43511124000000007</v>
      </c>
      <c r="F44" s="22">
        <f t="shared" si="4"/>
        <v>0.37901296000000001</v>
      </c>
      <c r="G44" s="1" t="s">
        <v>105</v>
      </c>
      <c r="H44" s="23">
        <f t="shared" si="5"/>
        <v>3.2633343000000002E-5</v>
      </c>
      <c r="I44" s="23">
        <f t="shared" si="6"/>
        <v>2.8425972000000002E-5</v>
      </c>
      <c r="J44" s="23">
        <f t="shared" si="7"/>
        <v>1.160514577009767E-5</v>
      </c>
      <c r="K44" s="23">
        <f t="shared" si="8"/>
        <v>1.999322394565073E-5</v>
      </c>
      <c r="L44" s="22">
        <f t="shared" si="9"/>
        <v>0.1547352769346356</v>
      </c>
      <c r="M44" s="22">
        <f t="shared" si="10"/>
        <v>0.26657631927534309</v>
      </c>
      <c r="N44" s="22">
        <f t="shared" si="11"/>
        <v>1.0995942772028554E-2</v>
      </c>
      <c r="O44" s="9" t="str">
        <f t="shared" si="12"/>
        <v>n</v>
      </c>
      <c r="P44" s="4" t="b">
        <f t="shared" si="13"/>
        <v>1</v>
      </c>
      <c r="U44" s="1">
        <v>8.2080044611403266E-2</v>
      </c>
      <c r="V44" s="1">
        <v>0.50117396136938863</v>
      </c>
      <c r="X44" s="1">
        <f t="shared" si="14"/>
        <v>1.4765013197486934</v>
      </c>
      <c r="AA44" s="1">
        <v>0.11914894666666666</v>
      </c>
      <c r="AB44" s="1">
        <v>0.18044002666666667</v>
      </c>
      <c r="XEY44" s="1">
        <f t="shared" si="0"/>
        <v>0.41886565952380933</v>
      </c>
      <c r="XFA44" s="3"/>
      <c r="XFB44" s="3"/>
      <c r="XFC44" s="1">
        <f t="shared" si="1"/>
        <v>0.42000000000000021</v>
      </c>
    </row>
    <row r="45" spans="2:37 16379:16383" x14ac:dyDescent="0.25">
      <c r="B45" s="2" t="s">
        <v>42</v>
      </c>
      <c r="C45" s="3">
        <v>11.711114</v>
      </c>
      <c r="D45" s="3">
        <v>59.325594000000002</v>
      </c>
      <c r="E45" s="22">
        <f t="shared" si="3"/>
        <v>0.15614818666666666</v>
      </c>
      <c r="F45" s="22">
        <f t="shared" si="4"/>
        <v>0.79100792000000009</v>
      </c>
      <c r="G45" s="1" t="s">
        <v>105</v>
      </c>
      <c r="H45" s="23">
        <f t="shared" si="5"/>
        <v>1.1711114E-5</v>
      </c>
      <c r="I45" s="23">
        <f t="shared" si="6"/>
        <v>5.9325594000000004E-5</v>
      </c>
      <c r="J45" s="23">
        <f t="shared" si="7"/>
        <v>4.1647337540696214E-6</v>
      </c>
      <c r="K45" s="23">
        <f t="shared" si="8"/>
        <v>4.1726273653923015E-5</v>
      </c>
      <c r="L45" s="22">
        <f t="shared" si="9"/>
        <v>5.5529783387594955E-2</v>
      </c>
      <c r="M45" s="22">
        <f t="shared" si="10"/>
        <v>0.55635031538564017</v>
      </c>
      <c r="N45" s="22">
        <f t="shared" si="11"/>
        <v>1.7187893598450767E-2</v>
      </c>
      <c r="O45" s="9" t="str">
        <f t="shared" si="12"/>
        <v>n</v>
      </c>
      <c r="P45" s="4" t="b">
        <f t="shared" si="13"/>
        <v>1</v>
      </c>
      <c r="U45" s="1">
        <v>7.8527448568327898E-2</v>
      </c>
      <c r="V45" s="1">
        <v>9.3456154735580152E-2</v>
      </c>
      <c r="X45" s="1">
        <f t="shared" si="14"/>
        <v>0.40431862206087799</v>
      </c>
      <c r="AA45" s="1">
        <v>0.43511124000000007</v>
      </c>
      <c r="AB45" s="1">
        <v>0.37901296000000001</v>
      </c>
      <c r="XEY45" s="1">
        <f t="shared" si="0"/>
        <v>0.40912459767441839</v>
      </c>
      <c r="XFA45" s="3"/>
      <c r="XFB45" s="3"/>
      <c r="XFC45" s="1">
        <f t="shared" si="1"/>
        <v>0.43000000000000022</v>
      </c>
    </row>
    <row r="46" spans="2:37 16379:16383" x14ac:dyDescent="0.25">
      <c r="B46" s="2" t="s">
        <v>43</v>
      </c>
      <c r="C46" s="3">
        <v>39.877811999999999</v>
      </c>
      <c r="D46" s="3">
        <v>28.448820000000001</v>
      </c>
      <c r="E46" s="22">
        <f t="shared" si="3"/>
        <v>0.53170415999999998</v>
      </c>
      <c r="F46" s="22">
        <f t="shared" si="4"/>
        <v>0.37931760000000003</v>
      </c>
      <c r="G46" s="1" t="s">
        <v>105</v>
      </c>
      <c r="H46" s="23">
        <f t="shared" si="5"/>
        <v>3.9877811999999999E-5</v>
      </c>
      <c r="I46" s="23">
        <f t="shared" si="6"/>
        <v>2.8448820000000003E-5</v>
      </c>
      <c r="J46" s="23">
        <f t="shared" si="7"/>
        <v>1.4181440781367389E-5</v>
      </c>
      <c r="K46" s="23">
        <f t="shared" si="8"/>
        <v>2.0009293938990279E-5</v>
      </c>
      <c r="L46" s="22">
        <f t="shared" si="9"/>
        <v>0.18908587708489852</v>
      </c>
      <c r="M46" s="22">
        <f t="shared" si="10"/>
        <v>0.2667905858532037</v>
      </c>
      <c r="N46" s="22">
        <f t="shared" si="11"/>
        <v>1.3458606448161655E-2</v>
      </c>
      <c r="O46" s="9" t="str">
        <f t="shared" si="12"/>
        <v>n</v>
      </c>
      <c r="P46" s="4" t="b">
        <f t="shared" si="13"/>
        <v>1</v>
      </c>
      <c r="U46" s="1">
        <v>0.23547023457717667</v>
      </c>
      <c r="V46" s="1">
        <v>0.2165467801252165</v>
      </c>
      <c r="X46" s="1">
        <f t="shared" si="14"/>
        <v>1.1266450207042644</v>
      </c>
      <c r="AA46" s="1">
        <v>0.15614818666666666</v>
      </c>
      <c r="AB46" s="1">
        <v>0.79100792000000009</v>
      </c>
      <c r="XEY46" s="1">
        <f t="shared" si="0"/>
        <v>0.39982631136363617</v>
      </c>
      <c r="XFA46" s="3"/>
      <c r="XFB46" s="3"/>
      <c r="XFC46" s="1">
        <f t="shared" si="1"/>
        <v>0.44000000000000022</v>
      </c>
    </row>
    <row r="47" spans="2:37 16379:16383" x14ac:dyDescent="0.25">
      <c r="B47" s="2" t="s">
        <v>44</v>
      </c>
      <c r="C47" s="3">
        <v>17.310507999999999</v>
      </c>
      <c r="D47" s="3">
        <v>53.441944999999997</v>
      </c>
      <c r="E47" s="22">
        <f t="shared" si="3"/>
        <v>0.23080677333333333</v>
      </c>
      <c r="F47" s="22">
        <f t="shared" si="4"/>
        <v>0.71255926666666658</v>
      </c>
      <c r="G47" s="1" t="s">
        <v>105</v>
      </c>
      <c r="H47" s="23">
        <f t="shared" si="5"/>
        <v>1.7310507999999998E-5</v>
      </c>
      <c r="I47" s="23">
        <f t="shared" si="6"/>
        <v>5.3441944999999997E-5</v>
      </c>
      <c r="J47" s="23">
        <f t="shared" si="7"/>
        <v>6.1560033458552447E-6</v>
      </c>
      <c r="K47" s="23">
        <f t="shared" si="8"/>
        <v>3.7588047102704143E-5</v>
      </c>
      <c r="L47" s="22">
        <f t="shared" si="9"/>
        <v>8.2080044611403266E-2</v>
      </c>
      <c r="M47" s="22">
        <f t="shared" si="10"/>
        <v>0.50117396136938863</v>
      </c>
      <c r="N47" s="22">
        <f t="shared" si="11"/>
        <v>2.0616483075932945E-2</v>
      </c>
      <c r="O47" s="9" t="str">
        <f t="shared" si="12"/>
        <v>n</v>
      </c>
      <c r="P47" s="4" t="b">
        <f t="shared" si="13"/>
        <v>1</v>
      </c>
      <c r="U47" s="1">
        <v>0.17009755505467899</v>
      </c>
      <c r="V47" s="1">
        <v>0.28865534226721729</v>
      </c>
      <c r="X47" s="1">
        <f t="shared" si="14"/>
        <v>0.33086740754482719</v>
      </c>
      <c r="AA47" s="1">
        <v>0.53170415999999998</v>
      </c>
      <c r="AB47" s="1">
        <v>0.37931760000000003</v>
      </c>
      <c r="XEY47" s="1">
        <f t="shared" si="0"/>
        <v>0.39094128222222202</v>
      </c>
      <c r="XFA47" s="3"/>
      <c r="XFB47" s="3"/>
      <c r="XFC47" s="1">
        <f t="shared" si="1"/>
        <v>0.45000000000000023</v>
      </c>
    </row>
    <row r="48" spans="2:37 16379:16383" x14ac:dyDescent="0.25">
      <c r="B48" s="2" t="s">
        <v>45</v>
      </c>
      <c r="C48" s="3">
        <v>16.561273</v>
      </c>
      <c r="D48" s="3">
        <v>9.9655590000000007</v>
      </c>
      <c r="E48" s="22">
        <f t="shared" si="3"/>
        <v>0.22081697333333333</v>
      </c>
      <c r="F48" s="22">
        <f t="shared" si="4"/>
        <v>0.13287412000000001</v>
      </c>
      <c r="G48" s="1" t="s">
        <v>105</v>
      </c>
      <c r="H48" s="23">
        <f t="shared" si="5"/>
        <v>1.6561273E-5</v>
      </c>
      <c r="I48" s="23">
        <f t="shared" si="6"/>
        <v>9.9655590000000011E-6</v>
      </c>
      <c r="J48" s="23">
        <f t="shared" si="7"/>
        <v>5.8895586426245919E-6</v>
      </c>
      <c r="K48" s="23">
        <f t="shared" si="8"/>
        <v>7.0092116051685115E-6</v>
      </c>
      <c r="L48" s="22">
        <f t="shared" si="9"/>
        <v>7.8527448568327898E-2</v>
      </c>
      <c r="M48" s="22">
        <f t="shared" si="10"/>
        <v>9.3456154735580152E-2</v>
      </c>
      <c r="N48" s="22">
        <f t="shared" si="11"/>
        <v>6.8586288659656621E-4</v>
      </c>
      <c r="O48" s="9" t="str">
        <f t="shared" si="12"/>
        <v>n</v>
      </c>
      <c r="P48" s="4" t="b">
        <f t="shared" si="13"/>
        <v>1</v>
      </c>
      <c r="U48" s="1">
        <v>0.13732050314717417</v>
      </c>
      <c r="V48" s="1">
        <v>0.18263629018249636</v>
      </c>
      <c r="X48" s="1">
        <f t="shared" si="14"/>
        <v>0.762211500378845</v>
      </c>
      <c r="AA48" s="1">
        <v>0.23080677333333333</v>
      </c>
      <c r="AB48" s="1">
        <v>0.71255926666666658</v>
      </c>
      <c r="XEY48" s="1">
        <f t="shared" si="0"/>
        <v>0.38244255869565197</v>
      </c>
      <c r="XFA48" s="3"/>
      <c r="XFB48" s="3"/>
      <c r="XFC48" s="1">
        <f t="shared" si="1"/>
        <v>0.46000000000000024</v>
      </c>
    </row>
    <row r="49" spans="2:28 16379:16383" x14ac:dyDescent="0.25">
      <c r="B49" s="2" t="s">
        <v>46</v>
      </c>
      <c r="C49" s="3">
        <v>49.660175000000002</v>
      </c>
      <c r="D49" s="3">
        <v>23.091145999999998</v>
      </c>
      <c r="E49" s="22">
        <f t="shared" si="3"/>
        <v>0.66213566666666668</v>
      </c>
      <c r="F49" s="22">
        <f t="shared" si="4"/>
        <v>0.30788194666666663</v>
      </c>
      <c r="G49" s="1" t="s">
        <v>105</v>
      </c>
      <c r="H49" s="23">
        <f t="shared" si="5"/>
        <v>4.9660175000000001E-5</v>
      </c>
      <c r="I49" s="23">
        <f t="shared" si="6"/>
        <v>2.3091145999999999E-5</v>
      </c>
      <c r="J49" s="23">
        <f t="shared" si="7"/>
        <v>1.766026759328825E-5</v>
      </c>
      <c r="K49" s="23">
        <f t="shared" si="8"/>
        <v>1.6241008509391236E-5</v>
      </c>
      <c r="L49" s="22">
        <f t="shared" si="9"/>
        <v>0.23547023457717667</v>
      </c>
      <c r="M49" s="22">
        <f t="shared" si="10"/>
        <v>0.2165467801252165</v>
      </c>
      <c r="N49" s="22">
        <f t="shared" si="11"/>
        <v>1.1041789854574682E-2</v>
      </c>
      <c r="O49" s="9" t="str">
        <f t="shared" si="12"/>
        <v>n</v>
      </c>
      <c r="P49" s="4" t="b">
        <f t="shared" si="13"/>
        <v>1</v>
      </c>
      <c r="U49" s="1">
        <v>8.8682747074046234E-2</v>
      </c>
      <c r="V49" s="1">
        <v>0.41451520937791397</v>
      </c>
      <c r="X49" s="1">
        <f t="shared" si="14"/>
        <v>0.79669408716346868</v>
      </c>
      <c r="AA49" s="1">
        <v>0.22081697333333333</v>
      </c>
      <c r="AB49" s="1">
        <v>0.13287412000000001</v>
      </c>
      <c r="XEY49" s="1">
        <f t="shared" si="0"/>
        <v>0.37430548297872318</v>
      </c>
      <c r="XFA49" s="3"/>
      <c r="XFB49" s="3"/>
      <c r="XFC49" s="1">
        <f t="shared" si="1"/>
        <v>0.47000000000000025</v>
      </c>
    </row>
    <row r="50" spans="2:28 16379:16383" x14ac:dyDescent="0.25">
      <c r="B50" s="2" t="s">
        <v>47</v>
      </c>
      <c r="C50" s="3">
        <v>35.873215000000002</v>
      </c>
      <c r="D50" s="3">
        <v>30.780335999999998</v>
      </c>
      <c r="E50" s="22">
        <f t="shared" si="3"/>
        <v>0.47830953333333337</v>
      </c>
      <c r="F50" s="22">
        <f t="shared" si="4"/>
        <v>0.41040447999999996</v>
      </c>
      <c r="G50" s="1" t="s">
        <v>105</v>
      </c>
      <c r="H50" s="23">
        <f t="shared" si="5"/>
        <v>3.5873215000000002E-5</v>
      </c>
      <c r="I50" s="23">
        <f t="shared" si="6"/>
        <v>3.0780335999999999E-5</v>
      </c>
      <c r="J50" s="23">
        <f t="shared" si="7"/>
        <v>1.2757316629100924E-5</v>
      </c>
      <c r="K50" s="23">
        <f t="shared" si="8"/>
        <v>2.1649150670041296E-5</v>
      </c>
      <c r="L50" s="22">
        <f t="shared" si="9"/>
        <v>0.17009755505467899</v>
      </c>
      <c r="M50" s="22">
        <f t="shared" si="10"/>
        <v>0.28865534226721729</v>
      </c>
      <c r="N50" s="22">
        <f t="shared" si="11"/>
        <v>1.4172852598454955E-2</v>
      </c>
      <c r="O50" s="9" t="str">
        <f t="shared" si="12"/>
        <v>n</v>
      </c>
      <c r="P50" s="4" t="b">
        <f t="shared" si="13"/>
        <v>1</v>
      </c>
      <c r="U50" s="1">
        <v>7.5412035662409199E-2</v>
      </c>
      <c r="V50" s="1">
        <v>0.34531519786865594</v>
      </c>
      <c r="X50" s="1">
        <f t="shared" si="14"/>
        <v>0.26569113530107374</v>
      </c>
      <c r="AA50" s="1">
        <v>0.66213566666666668</v>
      </c>
      <c r="AB50" s="1">
        <v>0.30788194666666663</v>
      </c>
      <c r="XEY50" s="1">
        <f t="shared" si="0"/>
        <v>0.36650745208333313</v>
      </c>
      <c r="XFA50" s="3"/>
      <c r="XFB50" s="3"/>
      <c r="XFC50" s="1">
        <f t="shared" si="1"/>
        <v>0.48000000000000026</v>
      </c>
    </row>
    <row r="51" spans="2:28 16379:16383" x14ac:dyDescent="0.25">
      <c r="B51" s="2" t="s">
        <v>48</v>
      </c>
      <c r="C51" s="3">
        <v>28.960604</v>
      </c>
      <c r="D51" s="3">
        <v>19.475151</v>
      </c>
      <c r="E51" s="22">
        <f t="shared" si="3"/>
        <v>0.38614138666666664</v>
      </c>
      <c r="F51" s="22">
        <f t="shared" si="4"/>
        <v>0.25966867999999999</v>
      </c>
      <c r="G51" s="1" t="s">
        <v>105</v>
      </c>
      <c r="H51" s="23">
        <f t="shared" si="5"/>
        <v>2.8960603999999999E-5</v>
      </c>
      <c r="I51" s="23">
        <f t="shared" si="6"/>
        <v>1.9475150999999999E-5</v>
      </c>
      <c r="J51" s="23">
        <f t="shared" si="7"/>
        <v>1.0299037736038064E-5</v>
      </c>
      <c r="K51" s="23">
        <f t="shared" si="8"/>
        <v>1.3697721763687226E-5</v>
      </c>
      <c r="L51" s="22">
        <f t="shared" si="9"/>
        <v>0.13732050314717417</v>
      </c>
      <c r="M51" s="22">
        <f t="shared" si="10"/>
        <v>0.18263629018249636</v>
      </c>
      <c r="N51" s="22">
        <f t="shared" si="11"/>
        <v>4.5804646929743804E-3</v>
      </c>
      <c r="O51" s="9" t="str">
        <f t="shared" si="12"/>
        <v>n</v>
      </c>
      <c r="P51" s="4" t="b">
        <f t="shared" si="13"/>
        <v>1</v>
      </c>
      <c r="U51" s="1">
        <v>0.12969527266048916</v>
      </c>
      <c r="V51" s="1">
        <v>0.20121773576661786</v>
      </c>
      <c r="X51" s="1">
        <f t="shared" si="14"/>
        <v>0.36780278196420363</v>
      </c>
      <c r="AA51" s="1">
        <v>0.47830953333333337</v>
      </c>
      <c r="AB51" s="1">
        <v>0.41040447999999996</v>
      </c>
      <c r="XEY51" s="1">
        <f t="shared" si="0"/>
        <v>0.35902770816326512</v>
      </c>
      <c r="XFA51" s="3"/>
      <c r="XFB51" s="3"/>
      <c r="XFC51" s="1">
        <f t="shared" si="1"/>
        <v>0.49000000000000027</v>
      </c>
    </row>
    <row r="52" spans="2:28 16379:16383" x14ac:dyDescent="0.25">
      <c r="B52" s="2" t="s">
        <v>49</v>
      </c>
      <c r="C52" s="3">
        <v>18.703004</v>
      </c>
      <c r="D52" s="3">
        <v>44.201217</v>
      </c>
      <c r="E52" s="22">
        <f t="shared" si="3"/>
        <v>0.24937338666666667</v>
      </c>
      <c r="F52" s="22">
        <f t="shared" si="4"/>
        <v>0.58934956000000005</v>
      </c>
      <c r="G52" s="1" t="s">
        <v>105</v>
      </c>
      <c r="H52" s="23">
        <f t="shared" si="5"/>
        <v>1.8703004000000001E-5</v>
      </c>
      <c r="I52" s="23">
        <f t="shared" si="6"/>
        <v>4.4201216999999999E-5</v>
      </c>
      <c r="J52" s="23">
        <f t="shared" si="7"/>
        <v>6.6512060305534674E-6</v>
      </c>
      <c r="K52" s="23">
        <f t="shared" si="8"/>
        <v>3.1088640703343547E-5</v>
      </c>
      <c r="L52" s="22">
        <f t="shared" si="9"/>
        <v>8.8682747074046234E-2</v>
      </c>
      <c r="M52" s="22">
        <f t="shared" si="10"/>
        <v>0.41451520937791397</v>
      </c>
      <c r="N52" s="22">
        <f t="shared" si="11"/>
        <v>1.5237723128997989E-2</v>
      </c>
      <c r="O52" s="9" t="str">
        <f t="shared" si="12"/>
        <v>n</v>
      </c>
      <c r="P52" s="4" t="b">
        <f t="shared" si="13"/>
        <v>1</v>
      </c>
      <c r="U52" s="1">
        <v>0.1611760669171049</v>
      </c>
      <c r="V52" s="1">
        <v>0.15592286154256033</v>
      </c>
      <c r="X52" s="1">
        <f t="shared" si="14"/>
        <v>0.45559368426846347</v>
      </c>
      <c r="AA52" s="1">
        <v>0.38614138666666664</v>
      </c>
      <c r="AB52" s="1">
        <v>0.25966867999999999</v>
      </c>
      <c r="XEY52" s="1">
        <f t="shared" si="0"/>
        <v>0.35184715399999983</v>
      </c>
      <c r="XFA52" s="3"/>
      <c r="XFB52" s="3"/>
      <c r="XFC52" s="1">
        <f t="shared" si="1"/>
        <v>0.50000000000000022</v>
      </c>
    </row>
    <row r="53" spans="2:28 16379:16383" x14ac:dyDescent="0.25">
      <c r="B53" s="2" t="s">
        <v>50</v>
      </c>
      <c r="C53" s="3">
        <v>15.904239</v>
      </c>
      <c r="D53" s="3">
        <v>36.822175999999999</v>
      </c>
      <c r="E53" s="22">
        <f t="shared" si="3"/>
        <v>0.21205652</v>
      </c>
      <c r="F53" s="22">
        <f t="shared" si="4"/>
        <v>0.49096234666666666</v>
      </c>
      <c r="G53" s="1" t="s">
        <v>105</v>
      </c>
      <c r="H53" s="23">
        <f t="shared" si="5"/>
        <v>1.5904238999999999E-5</v>
      </c>
      <c r="I53" s="23">
        <f t="shared" si="6"/>
        <v>3.6822175999999996E-5</v>
      </c>
      <c r="J53" s="23">
        <f t="shared" si="7"/>
        <v>5.6559026746806897E-6</v>
      </c>
      <c r="K53" s="23">
        <f t="shared" si="8"/>
        <v>2.5898639840149195E-5</v>
      </c>
      <c r="L53" s="22">
        <f t="shared" si="9"/>
        <v>7.5412035662409199E-2</v>
      </c>
      <c r="M53" s="22">
        <f t="shared" si="10"/>
        <v>0.34531519786865594</v>
      </c>
      <c r="N53" s="22">
        <f t="shared" si="11"/>
        <v>8.9923261387902433E-3</v>
      </c>
      <c r="O53" s="9" t="str">
        <f t="shared" si="12"/>
        <v>n</v>
      </c>
      <c r="P53" s="4" t="b">
        <f t="shared" si="13"/>
        <v>1</v>
      </c>
      <c r="U53" s="1">
        <v>0.11742846888721926</v>
      </c>
      <c r="V53" s="1">
        <v>0.26603856155588118</v>
      </c>
      <c r="X53" s="1">
        <f t="shared" si="14"/>
        <v>0.70546251687696804</v>
      </c>
      <c r="AA53" s="1">
        <v>0.24937338666666667</v>
      </c>
      <c r="AB53" s="1">
        <v>0.58934956000000005</v>
      </c>
      <c r="XEY53" s="1">
        <f t="shared" si="0"/>
        <v>0.34494819019607825</v>
      </c>
      <c r="XFA53" s="3"/>
      <c r="XFB53" s="3"/>
      <c r="XFC53" s="1">
        <f t="shared" si="1"/>
        <v>0.51000000000000023</v>
      </c>
    </row>
    <row r="54" spans="2:28 16379:16383" x14ac:dyDescent="0.25">
      <c r="B54" s="2" t="s">
        <v>51</v>
      </c>
      <c r="C54" s="3">
        <v>28.861156000000001</v>
      </c>
      <c r="D54" s="3">
        <v>41.200082999999999</v>
      </c>
      <c r="E54" s="22">
        <f t="shared" si="3"/>
        <v>0.38481541333333336</v>
      </c>
      <c r="F54" s="22">
        <f t="shared" si="4"/>
        <v>0.54933443999999998</v>
      </c>
      <c r="G54" s="1" t="s">
        <v>106</v>
      </c>
      <c r="H54" s="23">
        <f t="shared" si="5"/>
        <v>2.8861156E-5</v>
      </c>
      <c r="I54" s="23">
        <f t="shared" si="6"/>
        <v>4.1200082999999999E-5</v>
      </c>
      <c r="J54" s="23">
        <f t="shared" si="7"/>
        <v>1.0263671805659903E-5</v>
      </c>
      <c r="K54" s="23">
        <f t="shared" si="8"/>
        <v>2.8977812473691224E-5</v>
      </c>
      <c r="L54" s="22">
        <f t="shared" si="9"/>
        <v>0.13684895740879871</v>
      </c>
      <c r="M54" s="22">
        <f t="shared" si="10"/>
        <v>0.38637083298254971</v>
      </c>
      <c r="N54" s="22">
        <f t="shared" si="11"/>
        <v>2.042914361578407E-2</v>
      </c>
      <c r="O54" s="9" t="str">
        <f t="shared" si="12"/>
        <v>n</v>
      </c>
      <c r="P54" s="4" t="b">
        <f t="shared" si="13"/>
        <v>0</v>
      </c>
      <c r="U54" s="1">
        <v>0.12219422075298439</v>
      </c>
      <c r="V54" s="1">
        <v>0.13865034767550288</v>
      </c>
      <c r="X54" s="1">
        <f t="shared" si="14"/>
        <v>0.82960701703489237</v>
      </c>
      <c r="AA54" s="1">
        <v>0.21205652</v>
      </c>
      <c r="AB54" s="1">
        <v>0.49096234666666666</v>
      </c>
      <c r="XEY54" s="1">
        <f t="shared" si="0"/>
        <v>0.338314571153846</v>
      </c>
      <c r="XFA54" s="3"/>
      <c r="XFB54" s="3"/>
      <c r="XFC54" s="1">
        <f t="shared" si="1"/>
        <v>0.52000000000000024</v>
      </c>
    </row>
    <row r="55" spans="2:28 16379:16383" x14ac:dyDescent="0.25">
      <c r="B55" s="2" t="s">
        <v>52</v>
      </c>
      <c r="C55" s="3">
        <v>27.352459</v>
      </c>
      <c r="D55" s="3">
        <v>21.456555999999999</v>
      </c>
      <c r="E55" s="22">
        <f t="shared" si="3"/>
        <v>0.36469945333333331</v>
      </c>
      <c r="F55" s="22">
        <f t="shared" si="4"/>
        <v>0.28608741333333332</v>
      </c>
      <c r="G55" s="1" t="s">
        <v>105</v>
      </c>
      <c r="H55" s="23">
        <f t="shared" si="5"/>
        <v>2.7352459000000001E-5</v>
      </c>
      <c r="I55" s="23">
        <f t="shared" si="6"/>
        <v>2.1456556E-5</v>
      </c>
      <c r="J55" s="23">
        <f t="shared" si="7"/>
        <v>9.7271454495366873E-6</v>
      </c>
      <c r="K55" s="23">
        <f t="shared" si="8"/>
        <v>1.509133018249634E-5</v>
      </c>
      <c r="L55" s="22">
        <f t="shared" si="9"/>
        <v>0.12969527266048916</v>
      </c>
      <c r="M55" s="22">
        <f t="shared" si="10"/>
        <v>0.20121773576661786</v>
      </c>
      <c r="N55" s="22">
        <f t="shared" si="11"/>
        <v>5.2511770579089902E-3</v>
      </c>
      <c r="O55" s="9" t="str">
        <f t="shared" si="12"/>
        <v>n</v>
      </c>
      <c r="P55" s="4" t="b">
        <f t="shared" si="13"/>
        <v>1</v>
      </c>
      <c r="U55" s="1">
        <v>0.14730543484431083</v>
      </c>
      <c r="V55" s="1">
        <v>0.16471760991074996</v>
      </c>
      <c r="X55" s="1">
        <f t="shared" si="14"/>
        <v>0.45716354102378987</v>
      </c>
      <c r="AA55" s="1">
        <v>0.38481541333333336</v>
      </c>
      <c r="AB55" s="1">
        <v>0.54933443999999998</v>
      </c>
      <c r="XEY55" s="1">
        <f t="shared" si="0"/>
        <v>0.33193127735849043</v>
      </c>
      <c r="XFA55" s="3"/>
      <c r="XFB55" s="3"/>
      <c r="XFC55" s="1">
        <f t="shared" si="1"/>
        <v>0.53000000000000025</v>
      </c>
    </row>
    <row r="56" spans="2:28 16379:16383" x14ac:dyDescent="0.25">
      <c r="B56" s="2" t="s">
        <v>53</v>
      </c>
      <c r="C56" s="3">
        <v>33.991692</v>
      </c>
      <c r="D56" s="3">
        <v>16.626604</v>
      </c>
      <c r="E56" s="22">
        <f t="shared" si="3"/>
        <v>0.45322256</v>
      </c>
      <c r="F56" s="22">
        <f t="shared" si="4"/>
        <v>0.22168805333333333</v>
      </c>
      <c r="G56" s="1" t="s">
        <v>105</v>
      </c>
      <c r="H56" s="23">
        <f t="shared" si="5"/>
        <v>3.3991692E-5</v>
      </c>
      <c r="I56" s="23">
        <f t="shared" si="6"/>
        <v>1.6626604000000002E-5</v>
      </c>
      <c r="J56" s="23">
        <f t="shared" si="7"/>
        <v>1.2088205018782867E-5</v>
      </c>
      <c r="K56" s="23">
        <f t="shared" si="8"/>
        <v>1.1694214615692024E-5</v>
      </c>
      <c r="L56" s="22">
        <f t="shared" si="9"/>
        <v>0.1611760669171049</v>
      </c>
      <c r="M56" s="22">
        <f t="shared" si="10"/>
        <v>0.15592286154256033</v>
      </c>
      <c r="N56" s="22">
        <f t="shared" si="11"/>
        <v>3.9185026671157315E-3</v>
      </c>
      <c r="O56" s="9" t="str">
        <f t="shared" si="12"/>
        <v>n</v>
      </c>
      <c r="P56" s="4" t="b">
        <f t="shared" si="13"/>
        <v>1</v>
      </c>
      <c r="U56" s="1">
        <v>7.1003617864596358E-2</v>
      </c>
      <c r="V56" s="1">
        <v>0.26285033339549757</v>
      </c>
      <c r="X56" s="1">
        <f t="shared" si="14"/>
        <v>0.48237960159267584</v>
      </c>
      <c r="AA56" s="1">
        <v>0.36469945333333331</v>
      </c>
      <c r="AB56" s="1">
        <v>0.28608741333333332</v>
      </c>
      <c r="XEY56" s="1">
        <f t="shared" si="0"/>
        <v>0.3257844018518517</v>
      </c>
      <c r="XFA56" s="3"/>
      <c r="XFB56" s="3"/>
      <c r="XFC56" s="1">
        <f t="shared" si="1"/>
        <v>0.54000000000000026</v>
      </c>
    </row>
    <row r="57" spans="2:28 16379:16383" x14ac:dyDescent="0.25">
      <c r="B57" s="2" t="s">
        <v>54</v>
      </c>
      <c r="C57" s="3">
        <v>24.765415999999998</v>
      </c>
      <c r="D57" s="3">
        <v>28.368628999999999</v>
      </c>
      <c r="E57" s="22">
        <f t="shared" si="3"/>
        <v>0.33020554666666663</v>
      </c>
      <c r="F57" s="22">
        <f t="shared" si="4"/>
        <v>0.37824838666666666</v>
      </c>
      <c r="G57" s="1" t="s">
        <v>105</v>
      </c>
      <c r="H57" s="23">
        <f t="shared" si="5"/>
        <v>2.4765415999999999E-5</v>
      </c>
      <c r="I57" s="23">
        <f t="shared" si="6"/>
        <v>2.8368628999999997E-5</v>
      </c>
      <c r="J57" s="23">
        <f t="shared" si="7"/>
        <v>8.8071351665414444E-6</v>
      </c>
      <c r="K57" s="23">
        <f t="shared" si="8"/>
        <v>1.9952892116691089E-5</v>
      </c>
      <c r="L57" s="22">
        <f t="shared" si="9"/>
        <v>0.11742846888721926</v>
      </c>
      <c r="M57" s="22">
        <f t="shared" si="10"/>
        <v>0.26603856155588118</v>
      </c>
      <c r="N57" s="22">
        <f t="shared" si="11"/>
        <v>8.3111779346148659E-3</v>
      </c>
      <c r="O57" s="9" t="str">
        <f t="shared" si="12"/>
        <v>n</v>
      </c>
      <c r="P57" s="4" t="b">
        <f t="shared" si="13"/>
        <v>1</v>
      </c>
      <c r="U57" s="1">
        <v>0.12260991007596624</v>
      </c>
      <c r="V57" s="1">
        <v>9.1906623258292255E-2</v>
      </c>
      <c r="X57" s="1">
        <f t="shared" si="14"/>
        <v>0.38816156239000987</v>
      </c>
      <c r="AA57" s="1">
        <v>0.45322256</v>
      </c>
      <c r="AB57" s="1">
        <v>0.22168805333333333</v>
      </c>
      <c r="XEY57" s="1">
        <f t="shared" si="0"/>
        <v>0.31986104909090896</v>
      </c>
      <c r="XFA57" s="3"/>
      <c r="XFB57" s="3"/>
      <c r="XFC57" s="1">
        <f t="shared" si="1"/>
        <v>0.55000000000000027</v>
      </c>
    </row>
    <row r="58" spans="2:28 16379:16383" x14ac:dyDescent="0.25">
      <c r="B58" s="2" t="s">
        <v>55</v>
      </c>
      <c r="C58" s="3">
        <v>25.770503000000001</v>
      </c>
      <c r="D58" s="3">
        <v>14.784775</v>
      </c>
      <c r="E58" s="22">
        <f t="shared" si="3"/>
        <v>0.34360670666666671</v>
      </c>
      <c r="F58" s="22">
        <f t="shared" si="4"/>
        <v>0.19713033333333332</v>
      </c>
      <c r="G58" s="1" t="s">
        <v>105</v>
      </c>
      <c r="H58" s="23">
        <f t="shared" si="5"/>
        <v>2.5770503000000002E-5</v>
      </c>
      <c r="I58" s="23">
        <f t="shared" si="6"/>
        <v>1.4784774999999999E-5</v>
      </c>
      <c r="J58" s="23">
        <f t="shared" si="7"/>
        <v>9.1645665564738282E-6</v>
      </c>
      <c r="K58" s="23">
        <f t="shared" si="8"/>
        <v>1.0398776075662716E-5</v>
      </c>
      <c r="L58" s="22">
        <f t="shared" si="9"/>
        <v>0.12219422075298439</v>
      </c>
      <c r="M58" s="22">
        <f t="shared" si="10"/>
        <v>0.13865034767550288</v>
      </c>
      <c r="N58" s="22">
        <f t="shared" si="11"/>
        <v>2.3490517910917308E-3</v>
      </c>
      <c r="O58" s="9" t="str">
        <f t="shared" si="12"/>
        <v>n</v>
      </c>
      <c r="P58" s="4" t="b">
        <f t="shared" si="13"/>
        <v>1</v>
      </c>
      <c r="U58" s="1">
        <v>3.0292328107521492E-2</v>
      </c>
      <c r="V58" s="1">
        <v>0.11503859842813377</v>
      </c>
      <c r="X58" s="1">
        <f t="shared" si="14"/>
        <v>0.5327699027950914</v>
      </c>
      <c r="AA58" s="1">
        <v>0.33020554666666663</v>
      </c>
      <c r="AB58" s="1">
        <v>0.37824838666666666</v>
      </c>
      <c r="XEY58" s="1">
        <f t="shared" si="0"/>
        <v>0.31414924464285698</v>
      </c>
      <c r="XFA58" s="3"/>
      <c r="XFB58" s="3"/>
      <c r="XFC58" s="1">
        <f t="shared" si="1"/>
        <v>0.56000000000000028</v>
      </c>
    </row>
    <row r="59" spans="2:28 16379:16383" x14ac:dyDescent="0.25">
      <c r="B59" s="2" t="s">
        <v>56</v>
      </c>
      <c r="C59" s="3">
        <v>31.066405</v>
      </c>
      <c r="D59" s="3">
        <v>17.564419000000001</v>
      </c>
      <c r="E59" s="22">
        <f t="shared" si="3"/>
        <v>0.41421873333333331</v>
      </c>
      <c r="F59" s="22">
        <f t="shared" si="4"/>
        <v>0.23419225333333335</v>
      </c>
      <c r="G59" s="1" t="s">
        <v>105</v>
      </c>
      <c r="H59" s="23">
        <f t="shared" si="5"/>
        <v>3.1066404999999998E-5</v>
      </c>
      <c r="I59" s="23">
        <f t="shared" si="6"/>
        <v>1.7564418999999999E-5</v>
      </c>
      <c r="J59" s="23">
        <f t="shared" si="7"/>
        <v>1.1047907613323313E-5</v>
      </c>
      <c r="K59" s="23">
        <f t="shared" si="8"/>
        <v>1.2353820743306248E-5</v>
      </c>
      <c r="L59" s="22">
        <f t="shared" si="9"/>
        <v>0.14730543484431083</v>
      </c>
      <c r="M59" s="22">
        <f t="shared" si="10"/>
        <v>0.16471760991074996</v>
      </c>
      <c r="N59" s="22">
        <f t="shared" si="11"/>
        <v>3.9966750040703056E-3</v>
      </c>
      <c r="O59" s="9" t="str">
        <f t="shared" si="12"/>
        <v>n</v>
      </c>
      <c r="P59" s="4" t="b">
        <f t="shared" si="13"/>
        <v>1</v>
      </c>
      <c r="U59" s="1">
        <v>7.1134747675098073E-2</v>
      </c>
      <c r="V59" s="1">
        <v>0.41376749892100706</v>
      </c>
      <c r="X59" s="1">
        <f t="shared" si="14"/>
        <v>0.51199110374368706</v>
      </c>
      <c r="AA59" s="1">
        <v>0.34360670666666671</v>
      </c>
      <c r="AB59" s="1">
        <v>0.19713033333333332</v>
      </c>
      <c r="XEY59" s="1">
        <f t="shared" si="0"/>
        <v>0.30863785438596475</v>
      </c>
      <c r="XFA59" s="3"/>
      <c r="XFB59" s="3"/>
      <c r="XFC59" s="1">
        <f t="shared" si="1"/>
        <v>0.57000000000000028</v>
      </c>
    </row>
    <row r="60" spans="2:28 16379:16383" x14ac:dyDescent="0.25">
      <c r="B60" s="2" t="s">
        <v>57</v>
      </c>
      <c r="C60" s="3">
        <v>14.974513</v>
      </c>
      <c r="D60" s="3">
        <v>28.028656999999999</v>
      </c>
      <c r="E60" s="22">
        <f t="shared" si="3"/>
        <v>0.19966017333333333</v>
      </c>
      <c r="F60" s="22">
        <f t="shared" si="4"/>
        <v>0.37371542666666663</v>
      </c>
      <c r="G60" s="1" t="s">
        <v>105</v>
      </c>
      <c r="H60" s="23">
        <f t="shared" si="5"/>
        <v>1.4974512999999999E-5</v>
      </c>
      <c r="I60" s="23">
        <f t="shared" si="6"/>
        <v>2.8028657000000001E-5</v>
      </c>
      <c r="J60" s="23">
        <f t="shared" si="7"/>
        <v>5.3252713398447264E-6</v>
      </c>
      <c r="K60" s="23">
        <f t="shared" si="8"/>
        <v>1.9713775004662319E-5</v>
      </c>
      <c r="L60" s="22">
        <f t="shared" si="9"/>
        <v>7.1003617864596358E-2</v>
      </c>
      <c r="M60" s="22">
        <f t="shared" si="10"/>
        <v>0.26285033339549757</v>
      </c>
      <c r="N60" s="22">
        <f t="shared" si="11"/>
        <v>4.9056611007370597E-3</v>
      </c>
      <c r="O60" s="9" t="str">
        <f t="shared" si="12"/>
        <v>n</v>
      </c>
      <c r="P60" s="4" t="b">
        <f t="shared" si="13"/>
        <v>1</v>
      </c>
      <c r="U60" s="1">
        <v>0.13741072690541778</v>
      </c>
      <c r="V60" s="1">
        <v>6.8413298308245635E-2</v>
      </c>
      <c r="X60" s="1">
        <f t="shared" si="14"/>
        <v>0.42471178351663158</v>
      </c>
      <c r="AA60" s="1">
        <v>0.41421873333333331</v>
      </c>
      <c r="AB60" s="1">
        <v>0.23419225333333335</v>
      </c>
      <c r="XEY60" s="1">
        <f t="shared" si="0"/>
        <v>0.30331651206896537</v>
      </c>
      <c r="XFA60" s="3"/>
      <c r="XFB60" s="3"/>
      <c r="XFC60" s="1">
        <f t="shared" si="1"/>
        <v>0.58000000000000029</v>
      </c>
    </row>
    <row r="61" spans="2:28 16379:16383" x14ac:dyDescent="0.25">
      <c r="B61" s="2" t="s">
        <v>58</v>
      </c>
      <c r="C61" s="3">
        <v>25.858170999999999</v>
      </c>
      <c r="D61" s="3">
        <v>9.8003269999999993</v>
      </c>
      <c r="E61" s="22">
        <f t="shared" si="3"/>
        <v>0.34477561333333334</v>
      </c>
      <c r="F61" s="22">
        <f t="shared" si="4"/>
        <v>0.13067102666666666</v>
      </c>
      <c r="G61" s="1" t="s">
        <v>105</v>
      </c>
      <c r="H61" s="23">
        <f t="shared" si="5"/>
        <v>2.5858171E-5</v>
      </c>
      <c r="I61" s="23">
        <f t="shared" si="6"/>
        <v>9.8003269999999988E-6</v>
      </c>
      <c r="J61" s="23">
        <f t="shared" si="7"/>
        <v>9.1957432556974679E-6</v>
      </c>
      <c r="K61" s="23">
        <f t="shared" si="8"/>
        <v>6.8929967443719194E-6</v>
      </c>
      <c r="L61" s="22">
        <f t="shared" si="9"/>
        <v>0.12260991007596624</v>
      </c>
      <c r="M61" s="22">
        <f t="shared" si="10"/>
        <v>9.1906623258292255E-2</v>
      </c>
      <c r="N61" s="22">
        <f t="shared" si="11"/>
        <v>1.0356647477869237E-3</v>
      </c>
      <c r="O61" s="9" t="str">
        <f t="shared" si="12"/>
        <v>n</v>
      </c>
      <c r="P61" s="4" t="b">
        <f t="shared" si="13"/>
        <v>1</v>
      </c>
      <c r="U61" s="1">
        <v>4.7055815143167187E-2</v>
      </c>
      <c r="V61" s="1">
        <v>7.6368770267750116E-2</v>
      </c>
      <c r="X61" s="1">
        <f t="shared" si="14"/>
        <v>0.88111501689570804</v>
      </c>
      <c r="AA61" s="1">
        <v>0.19966017333333333</v>
      </c>
      <c r="AB61" s="1">
        <v>0.37371542666666663</v>
      </c>
      <c r="XEY61" s="1">
        <f t="shared" si="0"/>
        <v>0.29817555423728798</v>
      </c>
      <c r="XFA61" s="3"/>
      <c r="XFB61" s="3"/>
      <c r="XFC61" s="1">
        <f t="shared" si="1"/>
        <v>0.5900000000000003</v>
      </c>
    </row>
    <row r="62" spans="2:28 16379:16383" x14ac:dyDescent="0.25">
      <c r="B62" s="2" t="s">
        <v>59</v>
      </c>
      <c r="C62" s="3">
        <v>6.3885880000000004</v>
      </c>
      <c r="D62" s="3">
        <v>12.266971</v>
      </c>
      <c r="E62" s="22">
        <f t="shared" si="3"/>
        <v>8.5181173333333332E-2</v>
      </c>
      <c r="F62" s="22">
        <f t="shared" si="4"/>
        <v>0.16355961333333333</v>
      </c>
      <c r="G62" s="1" t="s">
        <v>105</v>
      </c>
      <c r="H62" s="23">
        <f t="shared" si="5"/>
        <v>6.3885880000000006E-6</v>
      </c>
      <c r="I62" s="23">
        <f t="shared" si="6"/>
        <v>1.2266971E-5</v>
      </c>
      <c r="J62" s="23">
        <f t="shared" si="7"/>
        <v>2.271924608064112E-6</v>
      </c>
      <c r="K62" s="23">
        <f t="shared" si="8"/>
        <v>8.6278948821100328E-6</v>
      </c>
      <c r="L62" s="22">
        <f t="shared" si="9"/>
        <v>3.0292328107521492E-2</v>
      </c>
      <c r="M62" s="22">
        <f t="shared" si="10"/>
        <v>0.11503859842813377</v>
      </c>
      <c r="N62" s="22">
        <f t="shared" si="11"/>
        <v>4.0088500869002951E-4</v>
      </c>
      <c r="O62" s="9" t="str">
        <f t="shared" si="12"/>
        <v>n</v>
      </c>
      <c r="P62" s="4" t="b">
        <f t="shared" si="13"/>
        <v>1</v>
      </c>
      <c r="U62" s="1">
        <v>0.2375403738542449</v>
      </c>
      <c r="V62" s="1">
        <v>0.11537808829092847</v>
      </c>
      <c r="X62" s="1">
        <f t="shared" si="14"/>
        <v>0.51025527965609008</v>
      </c>
      <c r="AA62" s="1">
        <v>0.34477561333333334</v>
      </c>
      <c r="AB62" s="1">
        <v>0.13067102666666666</v>
      </c>
      <c r="XEY62" s="1">
        <f t="shared" si="0"/>
        <v>0.29320596166666651</v>
      </c>
      <c r="XFA62" s="3"/>
      <c r="XFB62" s="3"/>
      <c r="XFC62" s="1">
        <f t="shared" si="1"/>
        <v>0.60000000000000031</v>
      </c>
    </row>
    <row r="63" spans="2:28 16379:16383" x14ac:dyDescent="0.25">
      <c r="B63" s="2" t="s">
        <v>60</v>
      </c>
      <c r="C63" s="3">
        <v>15.002167999999999</v>
      </c>
      <c r="D63" s="3">
        <v>44.121485999999997</v>
      </c>
      <c r="E63" s="22">
        <f t="shared" si="3"/>
        <v>0.20002890666666664</v>
      </c>
      <c r="F63" s="22">
        <f t="shared" si="4"/>
        <v>0.58828647999999995</v>
      </c>
      <c r="G63" s="1" t="s">
        <v>105</v>
      </c>
      <c r="H63" s="23">
        <f t="shared" si="5"/>
        <v>1.5002167999999999E-5</v>
      </c>
      <c r="I63" s="23">
        <f t="shared" si="6"/>
        <v>4.4121485999999996E-5</v>
      </c>
      <c r="J63" s="23">
        <f t="shared" si="7"/>
        <v>5.3351060756323551E-6</v>
      </c>
      <c r="K63" s="23">
        <f t="shared" si="8"/>
        <v>3.1032562419075528E-5</v>
      </c>
      <c r="L63" s="22">
        <f t="shared" si="9"/>
        <v>7.1134747675098073E-2</v>
      </c>
      <c r="M63" s="22">
        <f t="shared" si="10"/>
        <v>0.41376749892100706</v>
      </c>
      <c r="N63" s="22">
        <f t="shared" si="11"/>
        <v>1.217852084400735E-2</v>
      </c>
      <c r="O63" s="9" t="str">
        <f t="shared" si="12"/>
        <v>n</v>
      </c>
      <c r="P63" s="4" t="b">
        <f t="shared" si="13"/>
        <v>1</v>
      </c>
      <c r="U63" s="1">
        <v>0.13463169479923198</v>
      </c>
      <c r="V63" s="1">
        <v>0.17576612420407622</v>
      </c>
      <c r="X63" s="1">
        <f t="shared" si="14"/>
        <v>2.0652870829986218</v>
      </c>
      <c r="AA63" s="1">
        <v>8.5181173333333332E-2</v>
      </c>
      <c r="AB63" s="1">
        <v>0.16355961333333333</v>
      </c>
      <c r="XEY63" s="1">
        <f t="shared" si="0"/>
        <v>0.28839930655737689</v>
      </c>
      <c r="XFA63" s="3"/>
      <c r="XFB63" s="3"/>
      <c r="XFC63" s="1">
        <f t="shared" si="1"/>
        <v>0.61000000000000032</v>
      </c>
    </row>
    <row r="64" spans="2:28 16379:16383" x14ac:dyDescent="0.25">
      <c r="B64" s="2" t="s">
        <v>61</v>
      </c>
      <c r="C64" s="3">
        <v>28.979631999999999</v>
      </c>
      <c r="D64" s="3">
        <v>7.2951509999999997</v>
      </c>
      <c r="E64" s="22">
        <f t="shared" si="3"/>
        <v>0.38639509333333333</v>
      </c>
      <c r="F64" s="22">
        <f t="shared" si="4"/>
        <v>9.7268679999999996E-2</v>
      </c>
      <c r="G64" s="1" t="s">
        <v>105</v>
      </c>
      <c r="H64" s="23">
        <f t="shared" si="5"/>
        <v>2.8979632E-5</v>
      </c>
      <c r="I64" s="23">
        <f t="shared" si="6"/>
        <v>7.2951509999999993E-6</v>
      </c>
      <c r="J64" s="23">
        <f t="shared" si="7"/>
        <v>1.0305804517906334E-5</v>
      </c>
      <c r="K64" s="23">
        <f t="shared" si="8"/>
        <v>5.130997373118423E-6</v>
      </c>
      <c r="L64" s="22">
        <f t="shared" si="9"/>
        <v>0.13741072690541778</v>
      </c>
      <c r="M64" s="22">
        <f t="shared" si="10"/>
        <v>6.8413298308245635E-2</v>
      </c>
      <c r="N64" s="22">
        <f t="shared" si="11"/>
        <v>6.4313433354273354E-4</v>
      </c>
      <c r="O64" s="9" t="str">
        <f t="shared" si="12"/>
        <v>n</v>
      </c>
      <c r="P64" s="4" t="b">
        <f t="shared" si="13"/>
        <v>1</v>
      </c>
      <c r="U64" s="1">
        <v>0.20668075224977039</v>
      </c>
      <c r="V64" s="1">
        <v>0.19604931418675905</v>
      </c>
      <c r="X64" s="1">
        <f t="shared" si="14"/>
        <v>0.87949076926748193</v>
      </c>
      <c r="AA64" s="1">
        <v>0.20002890666666664</v>
      </c>
      <c r="AB64" s="1">
        <v>0.58828647999999995</v>
      </c>
      <c r="XEY64" s="1">
        <f t="shared" si="0"/>
        <v>0.28374770483870954</v>
      </c>
      <c r="XFA64" s="3"/>
      <c r="XFB64" s="3"/>
      <c r="XFC64" s="1">
        <f t="shared" si="1"/>
        <v>0.62000000000000033</v>
      </c>
    </row>
    <row r="65" spans="2:28 16379:16383" x14ac:dyDescent="0.25">
      <c r="B65" s="2" t="s">
        <v>62</v>
      </c>
      <c r="C65" s="3">
        <v>9.9239719999999991</v>
      </c>
      <c r="D65" s="3">
        <v>8.1434709999999999</v>
      </c>
      <c r="E65" s="22">
        <f t="shared" si="3"/>
        <v>0.13231962666666666</v>
      </c>
      <c r="F65" s="22">
        <f t="shared" si="4"/>
        <v>0.10857961333333334</v>
      </c>
      <c r="G65" s="1" t="s">
        <v>105</v>
      </c>
      <c r="H65" s="23">
        <f t="shared" si="5"/>
        <v>9.9239719999999986E-6</v>
      </c>
      <c r="I65" s="23">
        <f t="shared" si="6"/>
        <v>8.1434709999999999E-6</v>
      </c>
      <c r="J65" s="23">
        <f t="shared" si="7"/>
        <v>3.5291861357375393E-6</v>
      </c>
      <c r="K65" s="23">
        <f t="shared" si="8"/>
        <v>5.7276577700812586E-6</v>
      </c>
      <c r="L65" s="22">
        <f t="shared" si="9"/>
        <v>4.7055815143167187E-2</v>
      </c>
      <c r="M65" s="22">
        <f t="shared" si="10"/>
        <v>7.6368770267750116E-2</v>
      </c>
      <c r="N65" s="22">
        <f t="shared" si="11"/>
        <v>2.7443841086183794E-4</v>
      </c>
      <c r="O65" s="9" t="str">
        <f t="shared" si="12"/>
        <v>n</v>
      </c>
      <c r="P65" s="4" t="b">
        <f t="shared" si="13"/>
        <v>1</v>
      </c>
      <c r="U65" s="1">
        <v>0.1749271482427581</v>
      </c>
      <c r="V65" s="1">
        <v>0.11489055867856669</v>
      </c>
      <c r="X65" s="1">
        <f t="shared" si="14"/>
        <v>0.45529454186995888</v>
      </c>
      <c r="AA65" s="1">
        <v>0.38639509333333333</v>
      </c>
      <c r="AB65" s="1">
        <v>9.7268679999999996E-2</v>
      </c>
      <c r="XEY65" s="1">
        <f t="shared" si="0"/>
        <v>0.27924377301587289</v>
      </c>
      <c r="XFA65" s="3"/>
      <c r="XFB65" s="3"/>
      <c r="XFC65" s="1">
        <f t="shared" si="1"/>
        <v>0.63000000000000034</v>
      </c>
    </row>
    <row r="66" spans="2:28 16379:16383" x14ac:dyDescent="0.25">
      <c r="B66" s="2" t="s">
        <v>63</v>
      </c>
      <c r="C66" s="3">
        <v>50.096763000000003</v>
      </c>
      <c r="D66" s="3">
        <v>12.303172</v>
      </c>
      <c r="E66" s="22">
        <f t="shared" si="3"/>
        <v>0.66795684</v>
      </c>
      <c r="F66" s="22">
        <f t="shared" si="4"/>
        <v>0.16404229333333334</v>
      </c>
      <c r="G66" s="1" t="s">
        <v>105</v>
      </c>
      <c r="H66" s="23">
        <f t="shared" si="5"/>
        <v>5.0096763000000003E-5</v>
      </c>
      <c r="I66" s="23">
        <f t="shared" si="6"/>
        <v>1.2303171999999999E-5</v>
      </c>
      <c r="J66" s="23">
        <f t="shared" si="7"/>
        <v>1.7815528039068367E-5</v>
      </c>
      <c r="K66" s="23">
        <f t="shared" si="8"/>
        <v>8.6533566218196349E-6</v>
      </c>
      <c r="L66" s="22">
        <f t="shared" si="9"/>
        <v>0.2375403738542449</v>
      </c>
      <c r="M66" s="22">
        <f t="shared" si="10"/>
        <v>0.11537808829092847</v>
      </c>
      <c r="N66" s="22">
        <f t="shared" si="11"/>
        <v>3.1621619846130731E-3</v>
      </c>
      <c r="O66" s="9" t="str">
        <f t="shared" si="12"/>
        <v>n</v>
      </c>
      <c r="P66" s="4" t="b">
        <f t="shared" si="13"/>
        <v>1</v>
      </c>
      <c r="U66" s="1">
        <v>0.16605493513648878</v>
      </c>
      <c r="V66" s="1">
        <v>0.17657560698015187</v>
      </c>
      <c r="X66" s="1">
        <f t="shared" si="14"/>
        <v>1.3295350163220936</v>
      </c>
      <c r="AA66" s="1">
        <v>0.13231962666666666</v>
      </c>
      <c r="AB66" s="1">
        <v>0.10857961333333334</v>
      </c>
      <c r="XEY66" s="1">
        <f t="shared" si="0"/>
        <v>0.27488058906249985</v>
      </c>
      <c r="XFA66" s="3"/>
      <c r="XFB66" s="3"/>
      <c r="XFC66" s="1">
        <f t="shared" si="1"/>
        <v>0.64000000000000035</v>
      </c>
    </row>
    <row r="67" spans="2:28 16379:16383" x14ac:dyDescent="0.25">
      <c r="B67" s="2" t="s">
        <v>64</v>
      </c>
      <c r="C67" s="3">
        <v>28.393540000000002</v>
      </c>
      <c r="D67" s="3">
        <v>18.742560999999998</v>
      </c>
      <c r="E67" s="22">
        <f t="shared" si="3"/>
        <v>0.37858053333333336</v>
      </c>
      <c r="F67" s="22">
        <f t="shared" si="4"/>
        <v>0.2499008133333333</v>
      </c>
      <c r="G67" s="1" t="s">
        <v>105</v>
      </c>
      <c r="H67" s="23">
        <f t="shared" si="5"/>
        <v>2.8393540000000001E-5</v>
      </c>
      <c r="I67" s="23">
        <f t="shared" si="6"/>
        <v>1.8742560999999999E-5</v>
      </c>
      <c r="J67" s="23">
        <f t="shared" si="7"/>
        <v>1.0097377109942398E-5</v>
      </c>
      <c r="K67" s="23">
        <f t="shared" si="8"/>
        <v>1.3182459315305717E-5</v>
      </c>
      <c r="L67" s="22">
        <f t="shared" si="9"/>
        <v>0.13463169479923198</v>
      </c>
      <c r="M67" s="22">
        <f t="shared" si="10"/>
        <v>0.17576612420407622</v>
      </c>
      <c r="N67" s="22">
        <f t="shared" si="11"/>
        <v>4.1592752848085991E-3</v>
      </c>
      <c r="O67" s="9" t="str">
        <f t="shared" si="12"/>
        <v>n</v>
      </c>
      <c r="P67" s="4" t="b">
        <f t="shared" si="13"/>
        <v>1</v>
      </c>
      <c r="U67" s="1">
        <v>3.5926926988897233E-2</v>
      </c>
      <c r="V67" s="1">
        <v>0.10639877319834821</v>
      </c>
      <c r="X67" s="1">
        <f t="shared" si="14"/>
        <v>0.26337566511033855</v>
      </c>
      <c r="AA67" s="1">
        <v>0.66795684</v>
      </c>
      <c r="AB67" s="1">
        <v>0.16404229333333334</v>
      </c>
      <c r="XEY67" s="1">
        <f t="shared" si="0"/>
        <v>0.27065165692307674</v>
      </c>
      <c r="XFA67" s="3"/>
      <c r="XFB67" s="3"/>
      <c r="XFC67" s="1">
        <f t="shared" si="1"/>
        <v>0.65000000000000036</v>
      </c>
    </row>
    <row r="68" spans="2:28 16379:16383" x14ac:dyDescent="0.25">
      <c r="B68" s="2" t="s">
        <v>65</v>
      </c>
      <c r="C68" s="3">
        <v>43.588534000000003</v>
      </c>
      <c r="D68" s="3">
        <v>20.905429000000002</v>
      </c>
      <c r="E68" s="22">
        <f t="shared" si="3"/>
        <v>0.58118045333333335</v>
      </c>
      <c r="F68" s="22">
        <f t="shared" si="4"/>
        <v>0.27873905333333338</v>
      </c>
      <c r="G68" s="1" t="s">
        <v>105</v>
      </c>
      <c r="H68" s="23">
        <f t="shared" si="5"/>
        <v>4.3588534000000004E-5</v>
      </c>
      <c r="I68" s="23">
        <f t="shared" si="6"/>
        <v>2.0905429000000001E-5</v>
      </c>
      <c r="J68" s="23">
        <f t="shared" si="7"/>
        <v>1.550105641873278E-5</v>
      </c>
      <c r="K68" s="23">
        <f t="shared" si="8"/>
        <v>1.4703698564006929E-5</v>
      </c>
      <c r="L68" s="22">
        <f t="shared" si="9"/>
        <v>0.20668075224977039</v>
      </c>
      <c r="M68" s="22">
        <f t="shared" si="10"/>
        <v>0.19604931418675905</v>
      </c>
      <c r="N68" s="22">
        <f t="shared" si="11"/>
        <v>7.9438436599924816E-3</v>
      </c>
      <c r="O68" s="9" t="str">
        <f t="shared" si="12"/>
        <v>n</v>
      </c>
      <c r="P68" s="4" t="b">
        <f t="shared" si="13"/>
        <v>1</v>
      </c>
      <c r="U68" s="1">
        <v>8.341971189581765E-2</v>
      </c>
      <c r="V68" s="1">
        <v>0.28367740487544957</v>
      </c>
      <c r="X68" s="1">
        <f t="shared" si="14"/>
        <v>0.46469261229843123</v>
      </c>
      <c r="AA68" s="1">
        <v>0.37858053333333336</v>
      </c>
      <c r="AB68" s="1">
        <v>0.2499008133333333</v>
      </c>
      <c r="XEY68" s="1">
        <f t="shared" ref="XEY68:XEY102" si="21">$H$4/XFC68</f>
        <v>0.26655087424242407</v>
      </c>
      <c r="XFA68" s="3"/>
      <c r="XFB68" s="3"/>
      <c r="XFC68" s="1">
        <f t="shared" si="1"/>
        <v>0.66000000000000036</v>
      </c>
    </row>
    <row r="69" spans="2:28 16379:16383" x14ac:dyDescent="0.25">
      <c r="B69" s="2" t="s">
        <v>66</v>
      </c>
      <c r="C69" s="3">
        <v>36.891765999999997</v>
      </c>
      <c r="D69" s="3">
        <v>12.251185</v>
      </c>
      <c r="E69" s="22">
        <f t="shared" si="3"/>
        <v>0.49189021333333327</v>
      </c>
      <c r="F69" s="22">
        <f t="shared" si="4"/>
        <v>0.16334913333333334</v>
      </c>
      <c r="G69" s="1" t="s">
        <v>105</v>
      </c>
      <c r="H69" s="23">
        <f t="shared" si="5"/>
        <v>3.6891765999999998E-5</v>
      </c>
      <c r="I69" s="23">
        <f t="shared" si="6"/>
        <v>1.2251184999999999E-5</v>
      </c>
      <c r="J69" s="23">
        <f t="shared" si="7"/>
        <v>1.3119536118206858E-5</v>
      </c>
      <c r="K69" s="23">
        <f t="shared" si="8"/>
        <v>8.6167919008925018E-6</v>
      </c>
      <c r="L69" s="22">
        <f t="shared" si="9"/>
        <v>0.1749271482427581</v>
      </c>
      <c r="M69" s="22">
        <f t="shared" si="10"/>
        <v>0.11489055867856669</v>
      </c>
      <c r="N69" s="22">
        <f t="shared" si="11"/>
        <v>2.3090104512840008E-3</v>
      </c>
      <c r="O69" s="9" t="str">
        <f t="shared" si="12"/>
        <v>n</v>
      </c>
      <c r="P69" s="4" t="b">
        <f t="shared" si="13"/>
        <v>1</v>
      </c>
      <c r="U69" s="1">
        <v>8.0824693012772328E-2</v>
      </c>
      <c r="V69" s="1">
        <v>0.50435340242440385</v>
      </c>
      <c r="X69" s="1">
        <f t="shared" si="14"/>
        <v>0.30270043665611696</v>
      </c>
      <c r="AA69" s="1">
        <v>0.58118045333333335</v>
      </c>
      <c r="AB69" s="1">
        <v>0.27873905333333338</v>
      </c>
      <c r="XEY69" s="1">
        <f t="shared" si="21"/>
        <v>0.26257250298507445</v>
      </c>
      <c r="XFA69" s="3"/>
      <c r="XFB69" s="3"/>
      <c r="XFC69" s="1">
        <f t="shared" ref="XFC69:XFC102" si="22">0.01+XFC68</f>
        <v>0.67000000000000037</v>
      </c>
    </row>
    <row r="70" spans="2:28 16379:16383" x14ac:dyDescent="0.25">
      <c r="B70" s="2" t="s">
        <v>67</v>
      </c>
      <c r="C70" s="3">
        <v>35.020634999999999</v>
      </c>
      <c r="D70" s="3">
        <v>18.828879000000001</v>
      </c>
      <c r="E70" s="22">
        <f t="shared" si="3"/>
        <v>0.46694179999999996</v>
      </c>
      <c r="F70" s="22">
        <f t="shared" si="4"/>
        <v>0.25105172000000003</v>
      </c>
      <c r="G70" s="1" t="s">
        <v>105</v>
      </c>
      <c r="H70" s="23">
        <f t="shared" si="5"/>
        <v>3.5020634999999997E-5</v>
      </c>
      <c r="I70" s="23">
        <f t="shared" si="6"/>
        <v>1.8828879000000001E-5</v>
      </c>
      <c r="J70" s="23">
        <f t="shared" si="7"/>
        <v>1.245412013523666E-5</v>
      </c>
      <c r="K70" s="23">
        <f t="shared" si="8"/>
        <v>1.3243170523511391E-5</v>
      </c>
      <c r="L70" s="22">
        <f t="shared" si="9"/>
        <v>0.16605493513648878</v>
      </c>
      <c r="M70" s="22">
        <f t="shared" si="10"/>
        <v>0.17657560698015187</v>
      </c>
      <c r="N70" s="22">
        <f t="shared" si="11"/>
        <v>5.1774176863459784E-3</v>
      </c>
      <c r="O70" s="9" t="str">
        <f t="shared" si="12"/>
        <v>n</v>
      </c>
      <c r="P70" s="4" t="b">
        <f t="shared" si="13"/>
        <v>1</v>
      </c>
      <c r="U70" s="1">
        <v>9.3037304683195571E-2</v>
      </c>
      <c r="V70" s="1">
        <v>8.8613324950046632E-2</v>
      </c>
      <c r="X70" s="1">
        <f t="shared" si="14"/>
        <v>0.35764805282024181</v>
      </c>
      <c r="AA70" s="1">
        <v>0.49189021333333327</v>
      </c>
      <c r="AB70" s="1">
        <v>0.16334913333333334</v>
      </c>
      <c r="XEY70" s="1">
        <f t="shared" si="21"/>
        <v>0.25871114264705869</v>
      </c>
      <c r="XFA70" s="3"/>
      <c r="XFB70" s="3"/>
      <c r="XFC70" s="1">
        <f t="shared" si="22"/>
        <v>0.68000000000000038</v>
      </c>
    </row>
    <row r="71" spans="2:28 16379:16383" x14ac:dyDescent="0.25">
      <c r="B71" s="2" t="s">
        <v>68</v>
      </c>
      <c r="C71" s="3">
        <v>7.5769130000000002</v>
      </c>
      <c r="D71" s="3">
        <v>11.345675999999999</v>
      </c>
      <c r="E71" s="22">
        <f t="shared" si="3"/>
        <v>0.10102550666666667</v>
      </c>
      <c r="F71" s="22">
        <f t="shared" si="4"/>
        <v>0.15127568</v>
      </c>
      <c r="G71" s="1" t="s">
        <v>105</v>
      </c>
      <c r="H71" s="23">
        <f t="shared" si="5"/>
        <v>7.576913E-6</v>
      </c>
      <c r="I71" s="23">
        <f t="shared" si="6"/>
        <v>1.1345676E-5</v>
      </c>
      <c r="J71" s="23">
        <f t="shared" si="7"/>
        <v>2.6945195241672923E-6</v>
      </c>
      <c r="K71" s="23">
        <f t="shared" si="8"/>
        <v>7.9799079898761164E-6</v>
      </c>
      <c r="L71" s="22">
        <f t="shared" si="9"/>
        <v>3.5926926988897233E-2</v>
      </c>
      <c r="M71" s="22">
        <f t="shared" si="10"/>
        <v>0.10639877319834821</v>
      </c>
      <c r="N71" s="22">
        <f t="shared" si="11"/>
        <v>4.0671792421289167E-4</v>
      </c>
      <c r="O71" s="9" t="str">
        <f t="shared" si="12"/>
        <v>n</v>
      </c>
      <c r="P71" s="4" t="b">
        <f t="shared" si="13"/>
        <v>1</v>
      </c>
      <c r="U71" s="1">
        <v>8.5060430085983796E-2</v>
      </c>
      <c r="V71" s="1">
        <v>0.15405190206473957</v>
      </c>
      <c r="X71" s="1">
        <f t="shared" si="14"/>
        <v>0.37675696842732864</v>
      </c>
      <c r="AA71" s="1">
        <v>0.46694179999999996</v>
      </c>
      <c r="AB71" s="1">
        <v>0.25105172000000003</v>
      </c>
      <c r="XEY71" s="1">
        <f t="shared" si="21"/>
        <v>0.25496170579710131</v>
      </c>
      <c r="XFA71" s="3"/>
      <c r="XFB71" s="3"/>
      <c r="XFC71" s="1">
        <f t="shared" si="22"/>
        <v>0.69000000000000039</v>
      </c>
    </row>
    <row r="72" spans="2:28 16379:16383" x14ac:dyDescent="0.25">
      <c r="B72" s="2" t="s">
        <v>69</v>
      </c>
      <c r="C72" s="3">
        <v>17.593040999999999</v>
      </c>
      <c r="D72" s="3">
        <v>30.249521000000001</v>
      </c>
      <c r="E72" s="22">
        <f t="shared" si="3"/>
        <v>0.23457387999999998</v>
      </c>
      <c r="F72" s="22">
        <f t="shared" si="4"/>
        <v>0.40332694666666669</v>
      </c>
      <c r="G72" s="1" t="s">
        <v>105</v>
      </c>
      <c r="H72" s="23">
        <f t="shared" si="5"/>
        <v>1.7593040999999998E-5</v>
      </c>
      <c r="I72" s="23">
        <f t="shared" si="6"/>
        <v>3.0249521E-5</v>
      </c>
      <c r="J72" s="23">
        <f t="shared" si="7"/>
        <v>6.2564783921863241E-6</v>
      </c>
      <c r="K72" s="23">
        <f t="shared" si="8"/>
        <v>2.127580536565872E-5</v>
      </c>
      <c r="L72" s="22">
        <f t="shared" si="9"/>
        <v>8.341971189581765E-2</v>
      </c>
      <c r="M72" s="22">
        <f t="shared" si="10"/>
        <v>0.28367740487544957</v>
      </c>
      <c r="N72" s="22">
        <f t="shared" si="11"/>
        <v>6.7130236339052497E-3</v>
      </c>
      <c r="O72" s="9" t="str">
        <f t="shared" si="12"/>
        <v>n</v>
      </c>
      <c r="P72" s="4" t="b">
        <f t="shared" si="13"/>
        <v>1</v>
      </c>
      <c r="U72" s="1">
        <v>6.8375170481676253E-2</v>
      </c>
      <c r="V72" s="1">
        <v>0.29513999158119092</v>
      </c>
      <c r="X72" s="1">
        <f t="shared" si="14"/>
        <v>1.741377824319746</v>
      </c>
      <c r="AA72" s="1">
        <v>0.10102550666666667</v>
      </c>
      <c r="AB72" s="1">
        <v>0.15127568</v>
      </c>
      <c r="XEY72" s="1">
        <f t="shared" si="21"/>
        <v>0.25131939571428558</v>
      </c>
      <c r="XFA72" s="3"/>
      <c r="XFB72" s="3"/>
      <c r="XFC72" s="1">
        <f t="shared" si="22"/>
        <v>0.7000000000000004</v>
      </c>
    </row>
    <row r="73" spans="2:28 16379:16383" x14ac:dyDescent="0.25">
      <c r="B73" s="2" t="s">
        <v>70</v>
      </c>
      <c r="C73" s="3">
        <v>17.045756999999998</v>
      </c>
      <c r="D73" s="3">
        <v>53.78098</v>
      </c>
      <c r="E73" s="22">
        <f t="shared" si="3"/>
        <v>0.22727675999999997</v>
      </c>
      <c r="F73" s="22">
        <f t="shared" si="4"/>
        <v>0.7170797333333333</v>
      </c>
      <c r="G73" s="1" t="s">
        <v>105</v>
      </c>
      <c r="H73" s="23">
        <f t="shared" si="5"/>
        <v>1.7045756999999998E-5</v>
      </c>
      <c r="I73" s="23">
        <f t="shared" si="6"/>
        <v>5.3780979999999997E-5</v>
      </c>
      <c r="J73" s="23">
        <f t="shared" si="7"/>
        <v>6.0618519759579243E-6</v>
      </c>
      <c r="K73" s="23">
        <f t="shared" si="8"/>
        <v>3.7826505181830294E-5</v>
      </c>
      <c r="L73" s="22">
        <f t="shared" si="9"/>
        <v>8.0824693012772328E-2</v>
      </c>
      <c r="M73" s="22">
        <f t="shared" si="10"/>
        <v>0.50435340242440385</v>
      </c>
      <c r="N73" s="22">
        <f t="shared" si="11"/>
        <v>2.0559567466394982E-2</v>
      </c>
      <c r="O73" s="9" t="str">
        <f t="shared" si="12"/>
        <v>n</v>
      </c>
      <c r="P73" s="4" t="b">
        <f t="shared" si="13"/>
        <v>1</v>
      </c>
      <c r="U73" s="1">
        <v>0.14074333496952998</v>
      </c>
      <c r="V73" s="1">
        <v>6.9597147409084861E-2</v>
      </c>
      <c r="X73" s="1">
        <f t="shared" si="14"/>
        <v>0.74997087058456813</v>
      </c>
      <c r="AA73" s="1">
        <v>0.23457387999999998</v>
      </c>
      <c r="AB73" s="1">
        <v>0.40332694666666669</v>
      </c>
      <c r="XEY73" s="1">
        <f t="shared" si="21"/>
        <v>0.24777968591549282</v>
      </c>
      <c r="XFA73" s="3"/>
      <c r="XFB73" s="3"/>
      <c r="XFC73" s="1">
        <f t="shared" si="22"/>
        <v>0.71000000000000041</v>
      </c>
    </row>
    <row r="74" spans="2:28 16379:16383" x14ac:dyDescent="0.25">
      <c r="B74" s="2" t="s">
        <v>71</v>
      </c>
      <c r="C74" s="3">
        <v>19.621371</v>
      </c>
      <c r="D74" s="3">
        <v>9.4491510000000005</v>
      </c>
      <c r="E74" s="22">
        <f t="shared" si="3"/>
        <v>0.26161827999999998</v>
      </c>
      <c r="F74" s="22">
        <f t="shared" si="4"/>
        <v>0.12598868000000002</v>
      </c>
      <c r="G74" s="1" t="s">
        <v>105</v>
      </c>
      <c r="H74" s="23">
        <f t="shared" si="5"/>
        <v>1.9621370999999999E-5</v>
      </c>
      <c r="I74" s="23">
        <f t="shared" si="6"/>
        <v>9.4491510000000002E-6</v>
      </c>
      <c r="J74" s="23">
        <f t="shared" si="7"/>
        <v>6.9777978512396674E-6</v>
      </c>
      <c r="K74" s="23">
        <f t="shared" si="8"/>
        <v>6.6459993712534974E-6</v>
      </c>
      <c r="L74" s="22">
        <f t="shared" si="9"/>
        <v>9.3037304683195571E-2</v>
      </c>
      <c r="M74" s="22">
        <f t="shared" si="10"/>
        <v>8.8613324950046632E-2</v>
      </c>
      <c r="N74" s="22">
        <f t="shared" si="11"/>
        <v>7.3055881471997396E-4</v>
      </c>
      <c r="O74" s="9" t="str">
        <f t="shared" si="12"/>
        <v>n</v>
      </c>
      <c r="P74" s="4" t="b">
        <f t="shared" si="13"/>
        <v>1</v>
      </c>
      <c r="U74" s="1">
        <v>2.6675999799649377E-2</v>
      </c>
      <c r="V74" s="1">
        <v>0.17713952907952579</v>
      </c>
      <c r="X74" s="1">
        <f t="shared" si="14"/>
        <v>0.77405000405672808</v>
      </c>
      <c r="AA74" s="1">
        <v>0.22727675999999997</v>
      </c>
      <c r="AB74" s="1">
        <v>0.7170797333333333</v>
      </c>
      <c r="XEY74" s="1">
        <f t="shared" si="21"/>
        <v>0.24433830138888873</v>
      </c>
      <c r="XFA74" s="3"/>
      <c r="XFB74" s="3"/>
      <c r="XFC74" s="1">
        <f t="shared" si="22"/>
        <v>0.72000000000000042</v>
      </c>
    </row>
    <row r="75" spans="2:28 16379:16383" x14ac:dyDescent="0.25">
      <c r="B75" s="2" t="s">
        <v>72</v>
      </c>
      <c r="C75" s="3">
        <v>17.939064999999999</v>
      </c>
      <c r="D75" s="3">
        <v>16.427097</v>
      </c>
      <c r="E75" s="22">
        <f t="shared" si="3"/>
        <v>0.23918753333333331</v>
      </c>
      <c r="F75" s="22">
        <f t="shared" si="4"/>
        <v>0.21902795999999999</v>
      </c>
      <c r="G75" s="1" t="s">
        <v>105</v>
      </c>
      <c r="H75" s="23">
        <f t="shared" si="5"/>
        <v>1.7939065E-5</v>
      </c>
      <c r="I75" s="23">
        <f t="shared" si="6"/>
        <v>1.6427096999999999E-5</v>
      </c>
      <c r="J75" s="23">
        <f t="shared" si="7"/>
        <v>6.3795322564487841E-6</v>
      </c>
      <c r="K75" s="23">
        <f t="shared" si="8"/>
        <v>1.1553892654855469E-5</v>
      </c>
      <c r="L75" s="22">
        <f t="shared" si="9"/>
        <v>8.5060430085983796E-2</v>
      </c>
      <c r="M75" s="22">
        <f t="shared" si="10"/>
        <v>0.15405190206473957</v>
      </c>
      <c r="N75" s="22">
        <f t="shared" si="11"/>
        <v>2.0186531511373691E-3</v>
      </c>
      <c r="O75" s="9" t="str">
        <f t="shared" si="12"/>
        <v>n</v>
      </c>
      <c r="P75" s="4" t="b">
        <f t="shared" si="13"/>
        <v>1</v>
      </c>
      <c r="U75" s="1">
        <v>0.26779273949411464</v>
      </c>
      <c r="V75" s="1">
        <v>0.13047500114559746</v>
      </c>
      <c r="X75" s="1">
        <f t="shared" si="14"/>
        <v>0.6724437489612729</v>
      </c>
      <c r="AA75" s="1">
        <v>0.26161827999999998</v>
      </c>
      <c r="AB75" s="1">
        <v>0.12598868000000002</v>
      </c>
      <c r="XEY75" s="1">
        <f t="shared" si="21"/>
        <v>0.24099120136986288</v>
      </c>
      <c r="XFA75" s="3"/>
      <c r="XFB75" s="3"/>
      <c r="XFC75" s="1">
        <f t="shared" si="22"/>
        <v>0.73000000000000043</v>
      </c>
    </row>
    <row r="76" spans="2:28 16379:16383" x14ac:dyDescent="0.25">
      <c r="B76" s="2" t="s">
        <v>73</v>
      </c>
      <c r="C76" s="3">
        <v>14.420178999999999</v>
      </c>
      <c r="D76" s="3">
        <v>31.471817000000001</v>
      </c>
      <c r="E76" s="22">
        <f t="shared" si="3"/>
        <v>0.19226905333333333</v>
      </c>
      <c r="F76" s="22">
        <f t="shared" si="4"/>
        <v>0.41962422666666671</v>
      </c>
      <c r="G76" s="1" t="s">
        <v>105</v>
      </c>
      <c r="H76" s="23">
        <f t="shared" si="5"/>
        <v>1.4420178999999999E-5</v>
      </c>
      <c r="I76" s="23">
        <f t="shared" si="6"/>
        <v>3.1471816999999999E-5</v>
      </c>
      <c r="J76" s="23">
        <f t="shared" si="7"/>
        <v>5.1281377861257189E-6</v>
      </c>
      <c r="K76" s="23">
        <f t="shared" si="8"/>
        <v>2.213549936858932E-5</v>
      </c>
      <c r="L76" s="22">
        <f t="shared" si="9"/>
        <v>6.8375170481676253E-2</v>
      </c>
      <c r="M76" s="22">
        <f t="shared" si="10"/>
        <v>0.29513999158119092</v>
      </c>
      <c r="N76" s="22">
        <f t="shared" si="11"/>
        <v>5.9559980006157007E-3</v>
      </c>
      <c r="O76" s="9" t="str">
        <f t="shared" si="12"/>
        <v>n</v>
      </c>
      <c r="P76" s="4" t="b">
        <f t="shared" si="13"/>
        <v>1</v>
      </c>
      <c r="U76" s="1">
        <v>0.14543694291677098</v>
      </c>
      <c r="V76" s="1">
        <v>0.27392091392034107</v>
      </c>
      <c r="X76" s="1">
        <f t="shared" si="14"/>
        <v>0.73550479219513398</v>
      </c>
      <c r="AA76" s="1">
        <v>0.23918753333333331</v>
      </c>
      <c r="AB76" s="1">
        <v>0.21902795999999999</v>
      </c>
      <c r="XEY76" s="1">
        <f t="shared" si="21"/>
        <v>0.23773456351351338</v>
      </c>
      <c r="XFA76" s="3"/>
      <c r="XFB76" s="3"/>
      <c r="XFC76" s="1">
        <f t="shared" si="22"/>
        <v>0.74000000000000044</v>
      </c>
    </row>
    <row r="77" spans="2:28 16379:16383" x14ac:dyDescent="0.25">
      <c r="B77" s="2" t="s">
        <v>74</v>
      </c>
      <c r="C77" s="3">
        <v>29.682472000000001</v>
      </c>
      <c r="D77" s="3">
        <v>7.4213889999999996</v>
      </c>
      <c r="E77" s="22">
        <f t="shared" ref="E77:E107" si="23">C77/75</f>
        <v>0.39576629333333335</v>
      </c>
      <c r="F77" s="22">
        <f t="shared" ref="F77:F107" si="24">D77/75</f>
        <v>9.8951853333333326E-2</v>
      </c>
      <c r="G77" s="1" t="s">
        <v>105</v>
      </c>
      <c r="H77" s="23">
        <f t="shared" ref="H77:H107" si="25">C77/1000000</f>
        <v>2.9682471999999999E-5</v>
      </c>
      <c r="I77" s="23">
        <f t="shared" ref="I77:I107" si="26">D77/1000000</f>
        <v>7.4213889999999997E-6</v>
      </c>
      <c r="J77" s="23">
        <f t="shared" ref="J77:J107" si="27">H77*$E$9</f>
        <v>1.0555750122714748E-5</v>
      </c>
      <c r="K77" s="23">
        <f t="shared" ref="K77:K107" si="28">I77*$F$9</f>
        <v>5.2197860556813646E-6</v>
      </c>
      <c r="L77" s="22">
        <f t="shared" ref="L77:L107" si="29">J77/75*1000000</f>
        <v>0.14074333496952998</v>
      </c>
      <c r="M77" s="22">
        <f t="shared" ref="M77:M107" si="30">K77/75*1000000</f>
        <v>6.9597147409084861E-2</v>
      </c>
      <c r="N77" s="22">
        <f t="shared" ref="N77:N107" si="31">L77*M77*M77</f>
        <v>6.8172734821557446E-4</v>
      </c>
      <c r="O77" s="9" t="str">
        <f t="shared" ref="O77:O107" si="32">IF(N77&gt;=$H$4,"y","n")</f>
        <v>n</v>
      </c>
      <c r="P77" s="4" t="b">
        <f t="shared" ref="P77:P107" si="33">IF(O77=G77,TRUE,FALSE)</f>
        <v>1</v>
      </c>
      <c r="U77" s="1">
        <v>2.4156676316887879E-2</v>
      </c>
      <c r="V77" s="1">
        <v>0.261554755827894</v>
      </c>
      <c r="X77" s="1">
        <f t="shared" si="14"/>
        <v>0.91498644191587364</v>
      </c>
      <c r="AA77" s="1">
        <v>0.19226905333333333</v>
      </c>
      <c r="AB77" s="1">
        <v>0.41962422666666671</v>
      </c>
      <c r="XEY77" s="1">
        <f t="shared" si="21"/>
        <v>0.2345647693333332</v>
      </c>
      <c r="XFA77" s="3"/>
      <c r="XFB77" s="3"/>
      <c r="XFC77" s="1">
        <f t="shared" si="22"/>
        <v>0.75000000000000044</v>
      </c>
    </row>
    <row r="78" spans="2:28 16379:16383" x14ac:dyDescent="0.25">
      <c r="B78" s="2" t="s">
        <v>75</v>
      </c>
      <c r="C78" s="3">
        <v>5.6259119999999996</v>
      </c>
      <c r="D78" s="3">
        <v>18.889012000000001</v>
      </c>
      <c r="E78" s="22">
        <f t="shared" si="23"/>
        <v>7.5012159999999994E-2</v>
      </c>
      <c r="F78" s="22">
        <f t="shared" si="24"/>
        <v>0.25185349333333334</v>
      </c>
      <c r="G78" s="1" t="s">
        <v>105</v>
      </c>
      <c r="H78" s="23">
        <f t="shared" si="25"/>
        <v>5.6259119999999993E-6</v>
      </c>
      <c r="I78" s="23">
        <f t="shared" si="26"/>
        <v>1.8889012000000001E-5</v>
      </c>
      <c r="J78" s="23">
        <f t="shared" si="27"/>
        <v>2.0006999849737035E-6</v>
      </c>
      <c r="K78" s="23">
        <f t="shared" si="28"/>
        <v>1.3285464680964435E-5</v>
      </c>
      <c r="L78" s="22">
        <f t="shared" si="29"/>
        <v>2.6675999799649377E-2</v>
      </c>
      <c r="M78" s="22">
        <f t="shared" si="30"/>
        <v>0.17713952907952579</v>
      </c>
      <c r="N78" s="22">
        <f t="shared" si="31"/>
        <v>8.3705053256619665E-4</v>
      </c>
      <c r="O78" s="9" t="str">
        <f t="shared" si="32"/>
        <v>n</v>
      </c>
      <c r="P78" s="4" t="b">
        <f t="shared" si="33"/>
        <v>1</v>
      </c>
      <c r="U78" s="1">
        <v>0.16469238473996153</v>
      </c>
      <c r="V78" s="1">
        <v>0.29512218292260556</v>
      </c>
      <c r="X78" s="1">
        <f t="shared" ref="X78:X107" si="34">$H$4/E77</f>
        <v>0.4445137950437551</v>
      </c>
      <c r="AA78" s="1">
        <v>0.39576629333333335</v>
      </c>
      <c r="AB78" s="1">
        <v>9.8951853333333326E-2</v>
      </c>
      <c r="XEY78" s="1">
        <f t="shared" si="21"/>
        <v>0.23147839078947355</v>
      </c>
      <c r="XFA78" s="3"/>
      <c r="XFB78" s="3"/>
      <c r="XFC78" s="1">
        <f t="shared" si="22"/>
        <v>0.76000000000000045</v>
      </c>
    </row>
    <row r="79" spans="2:28 16379:16383" x14ac:dyDescent="0.25">
      <c r="B79" s="2" t="s">
        <v>76</v>
      </c>
      <c r="C79" s="3">
        <v>56.476922999999999</v>
      </c>
      <c r="D79" s="3">
        <v>13.913009000000001</v>
      </c>
      <c r="E79" s="22">
        <f t="shared" si="23"/>
        <v>0.75302563999999994</v>
      </c>
      <c r="F79" s="22">
        <f t="shared" si="24"/>
        <v>0.18550678666666667</v>
      </c>
      <c r="G79" s="1" t="s">
        <v>105</v>
      </c>
      <c r="H79" s="23">
        <f t="shared" si="25"/>
        <v>5.6476922999999998E-5</v>
      </c>
      <c r="I79" s="23">
        <f t="shared" si="26"/>
        <v>1.3913009E-5</v>
      </c>
      <c r="J79" s="23">
        <f t="shared" si="27"/>
        <v>2.0084455462058598E-5</v>
      </c>
      <c r="K79" s="23">
        <f t="shared" si="28"/>
        <v>9.7856250859198102E-6</v>
      </c>
      <c r="L79" s="22">
        <f t="shared" si="29"/>
        <v>0.26779273949411464</v>
      </c>
      <c r="M79" s="22">
        <f t="shared" si="30"/>
        <v>0.13047500114559746</v>
      </c>
      <c r="N79" s="22">
        <f t="shared" si="31"/>
        <v>4.55883020156985E-3</v>
      </c>
      <c r="O79" s="9" t="str">
        <f t="shared" si="32"/>
        <v>n</v>
      </c>
      <c r="P79" s="4" t="b">
        <f t="shared" si="33"/>
        <v>1</v>
      </c>
      <c r="U79" s="1">
        <v>0.23419493019450702</v>
      </c>
      <c r="V79" s="1">
        <v>0.1965443648861063</v>
      </c>
      <c r="X79" s="1">
        <f t="shared" si="34"/>
        <v>2.3452674473045438</v>
      </c>
      <c r="AA79" s="1">
        <v>7.5012159999999994E-2</v>
      </c>
      <c r="AB79" s="1">
        <v>0.25185349333333334</v>
      </c>
      <c r="XEY79" s="1">
        <f t="shared" si="21"/>
        <v>0.22847217792207777</v>
      </c>
      <c r="XFA79" s="3"/>
      <c r="XFB79" s="3"/>
      <c r="XFC79" s="1">
        <f t="shared" si="22"/>
        <v>0.77000000000000046</v>
      </c>
    </row>
    <row r="80" spans="2:28 16379:16383" x14ac:dyDescent="0.25">
      <c r="B80" s="2" t="s">
        <v>77</v>
      </c>
      <c r="C80" s="3">
        <v>30.672343999999999</v>
      </c>
      <c r="D80" s="3">
        <v>29.209152</v>
      </c>
      <c r="E80" s="22">
        <f t="shared" si="23"/>
        <v>0.40896458666666663</v>
      </c>
      <c r="F80" s="22">
        <f t="shared" si="24"/>
        <v>0.38945535999999997</v>
      </c>
      <c r="G80" s="1" t="s">
        <v>105</v>
      </c>
      <c r="H80" s="23">
        <f t="shared" si="25"/>
        <v>3.0672344000000001E-5</v>
      </c>
      <c r="I80" s="23">
        <f t="shared" si="26"/>
        <v>2.9209152E-5</v>
      </c>
      <c r="J80" s="23">
        <f t="shared" si="27"/>
        <v>1.0907770718757824E-5</v>
      </c>
      <c r="K80" s="23">
        <f t="shared" si="28"/>
        <v>2.054406854402558E-5</v>
      </c>
      <c r="L80" s="22">
        <f t="shared" si="29"/>
        <v>0.14543694291677098</v>
      </c>
      <c r="M80" s="22">
        <f t="shared" si="30"/>
        <v>0.27392091392034107</v>
      </c>
      <c r="N80" s="22">
        <f t="shared" si="31"/>
        <v>1.0912521719436793E-2</v>
      </c>
      <c r="O80" s="9" t="str">
        <f t="shared" si="32"/>
        <v>n</v>
      </c>
      <c r="P80" s="4" t="b">
        <f t="shared" si="33"/>
        <v>1</v>
      </c>
      <c r="U80" s="1">
        <v>7.3188367109107588E-2</v>
      </c>
      <c r="V80" s="1">
        <v>7.0320043905688037E-2</v>
      </c>
      <c r="X80" s="1">
        <f t="shared" si="34"/>
        <v>0.23362229339229407</v>
      </c>
      <c r="AA80" s="1">
        <v>0.75302563999999994</v>
      </c>
      <c r="AB80" s="1">
        <v>0.18550678666666667</v>
      </c>
      <c r="XEY80" s="1">
        <f t="shared" si="21"/>
        <v>0.22554304743589729</v>
      </c>
      <c r="XFA80" s="3"/>
      <c r="XFB80" s="3"/>
      <c r="XFC80" s="1">
        <f t="shared" si="22"/>
        <v>0.78000000000000047</v>
      </c>
    </row>
    <row r="81" spans="2:28 16379:16383" x14ac:dyDescent="0.25">
      <c r="B81" s="2" t="s">
        <v>78</v>
      </c>
      <c r="C81" s="3">
        <v>5.0945919999999996</v>
      </c>
      <c r="D81" s="3">
        <v>27.890505000000001</v>
      </c>
      <c r="E81" s="22">
        <f t="shared" si="23"/>
        <v>6.7927893333333322E-2</v>
      </c>
      <c r="F81" s="22">
        <f t="shared" si="24"/>
        <v>0.37187340000000002</v>
      </c>
      <c r="G81" s="1" t="s">
        <v>105</v>
      </c>
      <c r="H81" s="23">
        <f t="shared" si="25"/>
        <v>5.0945919999999992E-6</v>
      </c>
      <c r="I81" s="23">
        <f t="shared" si="26"/>
        <v>2.7890505E-5</v>
      </c>
      <c r="J81" s="23">
        <f t="shared" si="27"/>
        <v>1.8117507237665909E-6</v>
      </c>
      <c r="K81" s="23">
        <f t="shared" si="28"/>
        <v>1.961660668709205E-5</v>
      </c>
      <c r="L81" s="22">
        <f t="shared" si="29"/>
        <v>2.4156676316887879E-2</v>
      </c>
      <c r="M81" s="22">
        <f t="shared" si="30"/>
        <v>0.261554755827894</v>
      </c>
      <c r="N81" s="22">
        <f t="shared" si="31"/>
        <v>1.6525797334351697E-3</v>
      </c>
      <c r="O81" s="9" t="str">
        <f t="shared" si="32"/>
        <v>n</v>
      </c>
      <c r="P81" s="4" t="b">
        <f t="shared" si="33"/>
        <v>1</v>
      </c>
      <c r="U81" s="1">
        <v>9.106836129893979E-2</v>
      </c>
      <c r="V81" s="1">
        <v>0.32356117586252836</v>
      </c>
      <c r="X81" s="1">
        <f t="shared" si="34"/>
        <v>0.43016824129906739</v>
      </c>
      <c r="AA81" s="1">
        <v>0.40896458666666663</v>
      </c>
      <c r="AB81" s="1">
        <v>0.38945535999999997</v>
      </c>
      <c r="XEY81" s="1">
        <f t="shared" si="21"/>
        <v>0.22268807215189859</v>
      </c>
      <c r="XFA81" s="3"/>
      <c r="XFB81" s="3"/>
      <c r="XFC81" s="1">
        <f t="shared" si="22"/>
        <v>0.79000000000000048</v>
      </c>
    </row>
    <row r="82" spans="2:28 16379:16383" x14ac:dyDescent="0.25">
      <c r="B82" s="2" t="s">
        <v>79</v>
      </c>
      <c r="C82" s="3">
        <v>34.733275999999996</v>
      </c>
      <c r="D82" s="3">
        <v>31.469918</v>
      </c>
      <c r="E82" s="22">
        <f t="shared" si="23"/>
        <v>0.46311034666666662</v>
      </c>
      <c r="F82" s="22">
        <f t="shared" si="24"/>
        <v>0.41959890666666666</v>
      </c>
      <c r="G82" s="1" t="s">
        <v>105</v>
      </c>
      <c r="H82" s="23">
        <f t="shared" si="25"/>
        <v>3.4733275999999996E-5</v>
      </c>
      <c r="I82" s="23">
        <f t="shared" si="26"/>
        <v>3.1469917999999998E-5</v>
      </c>
      <c r="J82" s="23">
        <f t="shared" si="27"/>
        <v>1.2351928855497116E-5</v>
      </c>
      <c r="K82" s="23">
        <f t="shared" si="28"/>
        <v>2.2134163719195419E-5</v>
      </c>
      <c r="L82" s="22">
        <f t="shared" si="29"/>
        <v>0.16469238473996153</v>
      </c>
      <c r="M82" s="22">
        <f t="shared" si="30"/>
        <v>0.29512218292260556</v>
      </c>
      <c r="N82" s="22">
        <f t="shared" si="31"/>
        <v>1.4344229572802911E-2</v>
      </c>
      <c r="O82" s="9" t="str">
        <f t="shared" si="32"/>
        <v>n</v>
      </c>
      <c r="P82" s="4" t="b">
        <f t="shared" si="33"/>
        <v>1</v>
      </c>
      <c r="U82" s="1">
        <v>4.4435058686033882E-2</v>
      </c>
      <c r="V82" s="1">
        <v>0.38645946364726258</v>
      </c>
      <c r="X82" s="1">
        <f t="shared" si="34"/>
        <v>2.5898576912537847</v>
      </c>
      <c r="AA82" s="1">
        <v>6.7927893333333322E-2</v>
      </c>
      <c r="AB82" s="1">
        <v>0.37187340000000002</v>
      </c>
      <c r="XEY82" s="1">
        <f t="shared" si="21"/>
        <v>0.21990447124999987</v>
      </c>
      <c r="XFA82" s="3"/>
      <c r="XFB82" s="3"/>
      <c r="XFC82" s="1">
        <f t="shared" si="22"/>
        <v>0.80000000000000049</v>
      </c>
    </row>
    <row r="83" spans="2:28 16379:16383" x14ac:dyDescent="0.25">
      <c r="B83" s="2" t="s">
        <v>80</v>
      </c>
      <c r="C83" s="3">
        <v>49.391216</v>
      </c>
      <c r="D83" s="3">
        <v>20.958217999999999</v>
      </c>
      <c r="E83" s="22">
        <f t="shared" si="23"/>
        <v>0.65854954666666665</v>
      </c>
      <c r="F83" s="22">
        <f t="shared" si="24"/>
        <v>0.27944290666666666</v>
      </c>
      <c r="G83" s="1" t="s">
        <v>105</v>
      </c>
      <c r="H83" s="23">
        <f t="shared" si="25"/>
        <v>4.9391215999999999E-5</v>
      </c>
      <c r="I83" s="23">
        <f t="shared" si="26"/>
        <v>2.0958217999999998E-5</v>
      </c>
      <c r="J83" s="23">
        <f t="shared" si="27"/>
        <v>1.7564619764588025E-5</v>
      </c>
      <c r="K83" s="23">
        <f t="shared" si="28"/>
        <v>1.4740827366457973E-5</v>
      </c>
      <c r="L83" s="22">
        <f t="shared" si="29"/>
        <v>0.23419493019450702</v>
      </c>
      <c r="M83" s="22">
        <f t="shared" si="30"/>
        <v>0.1965443648861063</v>
      </c>
      <c r="N83" s="22">
        <f t="shared" si="31"/>
        <v>9.0468769366974806E-3</v>
      </c>
      <c r="O83" s="9" t="str">
        <f t="shared" si="32"/>
        <v>n</v>
      </c>
      <c r="P83" s="4" t="b">
        <f t="shared" si="33"/>
        <v>1</v>
      </c>
      <c r="U83" s="1">
        <v>3.3240669638534094E-2</v>
      </c>
      <c r="V83" s="1">
        <v>0.13792344680964436</v>
      </c>
      <c r="X83" s="1">
        <f t="shared" si="34"/>
        <v>0.37987399388989396</v>
      </c>
      <c r="AA83" s="1">
        <v>0.46311034666666662</v>
      </c>
      <c r="AB83" s="1">
        <v>0.41959890666666666</v>
      </c>
      <c r="XEY83" s="1">
        <f t="shared" si="21"/>
        <v>0.21718960123456776</v>
      </c>
      <c r="XFA83" s="3"/>
      <c r="XFB83" s="3"/>
      <c r="XFC83" s="1">
        <f t="shared" si="22"/>
        <v>0.8100000000000005</v>
      </c>
    </row>
    <row r="84" spans="2:28 16379:16383" x14ac:dyDescent="0.25">
      <c r="B84" s="2" t="s">
        <v>81</v>
      </c>
      <c r="C84" s="3">
        <v>15.435271999999999</v>
      </c>
      <c r="D84" s="3">
        <v>7.4984739999999999</v>
      </c>
      <c r="E84" s="22">
        <f t="shared" si="23"/>
        <v>0.20580362666666666</v>
      </c>
      <c r="F84" s="22">
        <f t="shared" si="24"/>
        <v>9.9979653333333335E-2</v>
      </c>
      <c r="G84" s="1" t="s">
        <v>105</v>
      </c>
      <c r="H84" s="23">
        <f t="shared" si="25"/>
        <v>1.5435271999999998E-5</v>
      </c>
      <c r="I84" s="23">
        <f t="shared" si="26"/>
        <v>7.498474E-6</v>
      </c>
      <c r="J84" s="23">
        <f t="shared" si="27"/>
        <v>5.4891275331830687E-6</v>
      </c>
      <c r="K84" s="23">
        <f t="shared" si="28"/>
        <v>5.2740032929266027E-6</v>
      </c>
      <c r="L84" s="22">
        <f t="shared" si="29"/>
        <v>7.3188367109107588E-2</v>
      </c>
      <c r="M84" s="22">
        <f t="shared" si="30"/>
        <v>7.0320043905688037E-2</v>
      </c>
      <c r="N84" s="22">
        <f t="shared" si="31"/>
        <v>3.6190978410060106E-4</v>
      </c>
      <c r="O84" s="9" t="str">
        <f t="shared" si="32"/>
        <v>n</v>
      </c>
      <c r="P84" s="4" t="b">
        <f t="shared" si="33"/>
        <v>1</v>
      </c>
      <c r="U84" s="1">
        <v>0.15948693667251018</v>
      </c>
      <c r="V84" s="1">
        <v>0.20816838300253102</v>
      </c>
      <c r="X84" s="1">
        <f t="shared" si="34"/>
        <v>0.26713795171594884</v>
      </c>
      <c r="AA84" s="1">
        <v>0.65854954666666665</v>
      </c>
      <c r="AB84" s="1">
        <v>0.27944290666666666</v>
      </c>
      <c r="XEY84" s="1">
        <f t="shared" si="21"/>
        <v>0.21454094756097547</v>
      </c>
      <c r="XFA84" s="3"/>
      <c r="XFB84" s="3"/>
      <c r="XFC84" s="1">
        <f t="shared" si="22"/>
        <v>0.82000000000000051</v>
      </c>
    </row>
    <row r="85" spans="2:28 16379:16383" x14ac:dyDescent="0.25">
      <c r="B85" s="2" t="s">
        <v>82</v>
      </c>
      <c r="C85" s="3">
        <v>19.206125</v>
      </c>
      <c r="D85" s="3">
        <v>34.502468</v>
      </c>
      <c r="E85" s="22">
        <f t="shared" si="23"/>
        <v>0.25608166666666665</v>
      </c>
      <c r="F85" s="22">
        <f t="shared" si="24"/>
        <v>0.46003290666666669</v>
      </c>
      <c r="G85" s="1" t="s">
        <v>105</v>
      </c>
      <c r="H85" s="23">
        <f t="shared" si="25"/>
        <v>1.9206125000000001E-5</v>
      </c>
      <c r="I85" s="23">
        <f t="shared" si="26"/>
        <v>3.4502468000000003E-5</v>
      </c>
      <c r="J85" s="23">
        <f t="shared" si="27"/>
        <v>6.8301270974204845E-6</v>
      </c>
      <c r="K85" s="23">
        <f t="shared" si="28"/>
        <v>2.4267088189689628E-5</v>
      </c>
      <c r="L85" s="22">
        <f t="shared" si="29"/>
        <v>9.106836129893979E-2</v>
      </c>
      <c r="M85" s="22">
        <f t="shared" si="30"/>
        <v>0.32356117586252836</v>
      </c>
      <c r="N85" s="22">
        <f t="shared" si="31"/>
        <v>9.5341138116208785E-3</v>
      </c>
      <c r="O85" s="9" t="str">
        <f t="shared" si="32"/>
        <v>n</v>
      </c>
      <c r="P85" s="4" t="b">
        <f t="shared" si="33"/>
        <v>1</v>
      </c>
      <c r="U85" s="1">
        <v>0.15400149528341259</v>
      </c>
      <c r="V85" s="1">
        <v>0.20888071059011593</v>
      </c>
      <c r="X85" s="1">
        <f t="shared" si="34"/>
        <v>0.85481281282247568</v>
      </c>
      <c r="AA85" s="1">
        <v>0.20580362666666666</v>
      </c>
      <c r="AB85" s="1">
        <v>9.9979653333333335E-2</v>
      </c>
      <c r="XEY85" s="1">
        <f t="shared" si="21"/>
        <v>0.21195611686746973</v>
      </c>
      <c r="XFA85" s="3"/>
      <c r="XFB85" s="3"/>
      <c r="XFC85" s="1">
        <f t="shared" si="22"/>
        <v>0.83000000000000052</v>
      </c>
    </row>
    <row r="86" spans="2:28 16379:16383" x14ac:dyDescent="0.25">
      <c r="B86" s="2" t="s">
        <v>83</v>
      </c>
      <c r="C86" s="3">
        <v>9.3712599999999995</v>
      </c>
      <c r="D86" s="3">
        <v>41.209533999999998</v>
      </c>
      <c r="E86" s="22">
        <f t="shared" si="23"/>
        <v>0.12495013333333332</v>
      </c>
      <c r="F86" s="22">
        <f t="shared" si="24"/>
        <v>0.54946045333333327</v>
      </c>
      <c r="G86" s="1" t="s">
        <v>105</v>
      </c>
      <c r="H86" s="23">
        <f t="shared" si="25"/>
        <v>9.3712600000000001E-6</v>
      </c>
      <c r="I86" s="23">
        <f t="shared" si="26"/>
        <v>4.1209533999999999E-5</v>
      </c>
      <c r="J86" s="23">
        <f t="shared" si="27"/>
        <v>3.3326294014525412E-6</v>
      </c>
      <c r="K86" s="23">
        <f t="shared" si="28"/>
        <v>2.8984459773544695E-5</v>
      </c>
      <c r="L86" s="22">
        <f t="shared" si="29"/>
        <v>4.4435058686033882E-2</v>
      </c>
      <c r="M86" s="22">
        <f t="shared" si="30"/>
        <v>0.38645946364726258</v>
      </c>
      <c r="N86" s="22">
        <f t="shared" si="31"/>
        <v>6.6364167635977927E-3</v>
      </c>
      <c r="O86" s="9" t="str">
        <f t="shared" si="32"/>
        <v>n</v>
      </c>
      <c r="P86" s="4" t="b">
        <f t="shared" si="33"/>
        <v>1</v>
      </c>
      <c r="U86" s="1">
        <v>9.1347254562150412E-2</v>
      </c>
      <c r="V86" s="1">
        <v>8.5837753137072065E-2</v>
      </c>
      <c r="X86" s="1">
        <f t="shared" si="34"/>
        <v>0.68698231814069732</v>
      </c>
      <c r="AA86" s="1">
        <v>0.25608166666666665</v>
      </c>
      <c r="AB86" s="1">
        <v>0.46003290666666669</v>
      </c>
      <c r="XEY86" s="1">
        <f t="shared" si="21"/>
        <v>0.20943282976190464</v>
      </c>
      <c r="XFA86" s="3"/>
      <c r="XFB86" s="3"/>
      <c r="XFC86" s="1">
        <f t="shared" si="22"/>
        <v>0.84000000000000052</v>
      </c>
    </row>
    <row r="87" spans="2:28 16379:16383" x14ac:dyDescent="0.25">
      <c r="B87" s="2" t="s">
        <v>84</v>
      </c>
      <c r="C87" s="3">
        <v>7.0103869999999997</v>
      </c>
      <c r="D87" s="3">
        <v>14.707262999999999</v>
      </c>
      <c r="E87" s="22">
        <f t="shared" si="23"/>
        <v>9.347182666666666E-2</v>
      </c>
      <c r="F87" s="22">
        <f t="shared" si="24"/>
        <v>0.19609683999999999</v>
      </c>
      <c r="G87" s="1" t="s">
        <v>105</v>
      </c>
      <c r="H87" s="23">
        <f t="shared" si="25"/>
        <v>7.0103870000000001E-6</v>
      </c>
      <c r="I87" s="23">
        <f t="shared" si="26"/>
        <v>1.4707262999999999E-5</v>
      </c>
      <c r="J87" s="23">
        <f t="shared" si="27"/>
        <v>2.4930502228900571E-6</v>
      </c>
      <c r="K87" s="23">
        <f t="shared" si="28"/>
        <v>1.0344258510723325E-5</v>
      </c>
      <c r="L87" s="22">
        <f t="shared" si="29"/>
        <v>3.3240669638534094E-2</v>
      </c>
      <c r="M87" s="22">
        <f t="shared" si="30"/>
        <v>0.13792344680964436</v>
      </c>
      <c r="N87" s="22">
        <f t="shared" si="31"/>
        <v>6.3233317590989592E-4</v>
      </c>
      <c r="O87" s="9" t="str">
        <f t="shared" si="32"/>
        <v>n</v>
      </c>
      <c r="P87" s="4" t="b">
        <f t="shared" si="33"/>
        <v>1</v>
      </c>
      <c r="U87" s="1">
        <v>8.1558593204775001E-2</v>
      </c>
      <c r="V87" s="1">
        <v>0.38378338212335161</v>
      </c>
      <c r="X87" s="1">
        <f t="shared" si="34"/>
        <v>1.4079502943040745</v>
      </c>
      <c r="AA87" s="1">
        <v>0.12495013333333332</v>
      </c>
      <c r="AB87" s="1">
        <v>0.54946045333333327</v>
      </c>
      <c r="XEY87" s="1">
        <f t="shared" si="21"/>
        <v>0.20696891411764692</v>
      </c>
      <c r="XFA87" s="3"/>
      <c r="XFB87" s="3"/>
      <c r="XFC87" s="1">
        <f t="shared" si="22"/>
        <v>0.85000000000000053</v>
      </c>
    </row>
    <row r="88" spans="2:28 16379:16383" x14ac:dyDescent="0.25">
      <c r="B88" s="2" t="s">
        <v>85</v>
      </c>
      <c r="C88" s="3">
        <v>33.635458</v>
      </c>
      <c r="D88" s="3">
        <v>22.197728000000001</v>
      </c>
      <c r="E88" s="22">
        <f t="shared" si="23"/>
        <v>0.44847277333333335</v>
      </c>
      <c r="F88" s="22">
        <f t="shared" si="24"/>
        <v>0.29596970666666667</v>
      </c>
      <c r="G88" s="1" t="s">
        <v>105</v>
      </c>
      <c r="H88" s="23">
        <f t="shared" si="25"/>
        <v>3.3635457999999999E-5</v>
      </c>
      <c r="I88" s="23">
        <f t="shared" si="26"/>
        <v>2.2197728000000003E-5</v>
      </c>
      <c r="J88" s="23">
        <f t="shared" si="27"/>
        <v>1.1961520250438264E-5</v>
      </c>
      <c r="K88" s="23">
        <f t="shared" si="28"/>
        <v>1.5612628725189826E-5</v>
      </c>
      <c r="L88" s="22">
        <f t="shared" si="29"/>
        <v>0.15948693667251018</v>
      </c>
      <c r="M88" s="22">
        <f t="shared" si="30"/>
        <v>0.20816838300253102</v>
      </c>
      <c r="N88" s="22">
        <f t="shared" si="31"/>
        <v>6.9112189840391056E-3</v>
      </c>
      <c r="O88" s="9" t="str">
        <f t="shared" si="32"/>
        <v>n</v>
      </c>
      <c r="P88" s="4" t="b">
        <f t="shared" si="33"/>
        <v>1</v>
      </c>
      <c r="U88" s="1">
        <v>0.12828913719008259</v>
      </c>
      <c r="V88" s="1">
        <v>0.15626910350339682</v>
      </c>
      <c r="X88" s="1">
        <f t="shared" si="34"/>
        <v>1.8821026963276066</v>
      </c>
      <c r="AA88" s="1">
        <v>9.347182666666666E-2</v>
      </c>
      <c r="AB88" s="1">
        <v>0.19609683999999999</v>
      </c>
      <c r="XEY88" s="1">
        <f t="shared" si="21"/>
        <v>0.20456229883720917</v>
      </c>
      <c r="XFA88" s="3"/>
      <c r="XFB88" s="3"/>
      <c r="XFC88" s="1">
        <f t="shared" si="22"/>
        <v>0.86000000000000054</v>
      </c>
    </row>
    <row r="89" spans="2:28 16379:16383" x14ac:dyDescent="0.25">
      <c r="B89" s="2" t="s">
        <v>86</v>
      </c>
      <c r="C89" s="3">
        <v>32.478589999999997</v>
      </c>
      <c r="D89" s="3">
        <v>22.273686000000001</v>
      </c>
      <c r="E89" s="22">
        <f t="shared" si="23"/>
        <v>0.43304786666666661</v>
      </c>
      <c r="F89" s="22">
        <f t="shared" si="24"/>
        <v>0.29698247999999999</v>
      </c>
      <c r="G89" s="1" t="s">
        <v>105</v>
      </c>
      <c r="H89" s="23">
        <f t="shared" si="25"/>
        <v>3.2478589999999997E-5</v>
      </c>
      <c r="I89" s="23">
        <f t="shared" si="26"/>
        <v>2.2273686000000002E-5</v>
      </c>
      <c r="J89" s="23">
        <f t="shared" si="27"/>
        <v>1.1550112146255945E-5</v>
      </c>
      <c r="K89" s="23">
        <f t="shared" si="28"/>
        <v>1.5666053294258694E-5</v>
      </c>
      <c r="L89" s="22">
        <f t="shared" si="29"/>
        <v>0.15400149528341259</v>
      </c>
      <c r="M89" s="22">
        <f t="shared" si="30"/>
        <v>0.20888071059011593</v>
      </c>
      <c r="N89" s="22">
        <f t="shared" si="31"/>
        <v>6.7192625344580387E-3</v>
      </c>
      <c r="O89" s="9" t="str">
        <f t="shared" si="32"/>
        <v>n</v>
      </c>
      <c r="P89" s="4" t="b">
        <f t="shared" si="33"/>
        <v>1</v>
      </c>
      <c r="U89" s="1">
        <v>2.7495695066366135E-2</v>
      </c>
      <c r="V89" s="1">
        <v>0.30148877367790067</v>
      </c>
      <c r="X89" s="1">
        <f t="shared" si="34"/>
        <v>0.39227259147177362</v>
      </c>
      <c r="AA89" s="1">
        <v>0.44847277333333335</v>
      </c>
      <c r="AB89" s="1">
        <v>0.29596970666666667</v>
      </c>
      <c r="XEY89" s="1">
        <f t="shared" si="21"/>
        <v>0.20221100804597689</v>
      </c>
      <c r="XFA89" s="3"/>
      <c r="XFB89" s="3"/>
      <c r="XFC89" s="1">
        <f t="shared" si="22"/>
        <v>0.87000000000000055</v>
      </c>
    </row>
    <row r="90" spans="2:28 16379:16383" x14ac:dyDescent="0.25">
      <c r="B90" s="2" t="s">
        <v>87</v>
      </c>
      <c r="C90" s="3">
        <v>19.264942999999999</v>
      </c>
      <c r="D90" s="3">
        <v>9.1531819999999993</v>
      </c>
      <c r="E90" s="22">
        <f t="shared" si="23"/>
        <v>0.25686590666666664</v>
      </c>
      <c r="F90" s="22">
        <f t="shared" si="24"/>
        <v>0.12204242666666666</v>
      </c>
      <c r="G90" s="1" t="s">
        <v>105</v>
      </c>
      <c r="H90" s="23">
        <f t="shared" si="25"/>
        <v>1.9264943E-5</v>
      </c>
      <c r="I90" s="23">
        <f t="shared" si="26"/>
        <v>9.1531819999999998E-6</v>
      </c>
      <c r="J90" s="23">
        <f t="shared" si="27"/>
        <v>6.8510440921612806E-6</v>
      </c>
      <c r="K90" s="23">
        <f t="shared" si="28"/>
        <v>6.4378314852804054E-6</v>
      </c>
      <c r="L90" s="22">
        <f t="shared" si="29"/>
        <v>9.1347254562150412E-2</v>
      </c>
      <c r="M90" s="22">
        <f t="shared" si="30"/>
        <v>8.5837753137072065E-2</v>
      </c>
      <c r="N90" s="22">
        <f t="shared" si="31"/>
        <v>6.7305752082661764E-4</v>
      </c>
      <c r="O90" s="9" t="str">
        <f t="shared" si="32"/>
        <v>n</v>
      </c>
      <c r="P90" s="4" t="b">
        <f t="shared" si="33"/>
        <v>1</v>
      </c>
      <c r="U90" s="1">
        <v>0.23781490955839382</v>
      </c>
      <c r="V90" s="1">
        <v>0.21151092473691227</v>
      </c>
      <c r="X90" s="1">
        <f t="shared" si="34"/>
        <v>0.40624510716136386</v>
      </c>
      <c r="AA90" s="1">
        <v>0.43304786666666661</v>
      </c>
      <c r="AB90" s="1">
        <v>0.29698247999999999</v>
      </c>
      <c r="XEY90" s="1">
        <f t="shared" si="21"/>
        <v>0.19991315568181806</v>
      </c>
      <c r="XFA90" s="3"/>
      <c r="XFB90" s="3"/>
      <c r="XFC90" s="1">
        <f t="shared" si="22"/>
        <v>0.88000000000000056</v>
      </c>
    </row>
    <row r="91" spans="2:28 16379:16383" x14ac:dyDescent="0.25">
      <c r="B91" s="2" t="s">
        <v>88</v>
      </c>
      <c r="C91" s="3">
        <v>34.394866</v>
      </c>
      <c r="D91" s="3">
        <v>33.885024000000001</v>
      </c>
      <c r="E91" s="22">
        <f t="shared" si="23"/>
        <v>0.45859821333333334</v>
      </c>
      <c r="F91" s="22">
        <f t="shared" si="24"/>
        <v>0.45180032000000003</v>
      </c>
      <c r="G91" s="1" t="s">
        <v>106</v>
      </c>
      <c r="H91" s="23">
        <f t="shared" si="25"/>
        <v>3.4394865999999999E-5</v>
      </c>
      <c r="I91" s="23">
        <f t="shared" si="26"/>
        <v>3.3885024000000004E-5</v>
      </c>
      <c r="J91" s="23">
        <f t="shared" si="27"/>
        <v>1.2231582699724515E-5</v>
      </c>
      <c r="K91" s="23">
        <f t="shared" si="28"/>
        <v>2.3832812937258564E-5</v>
      </c>
      <c r="L91" s="22">
        <f t="shared" si="29"/>
        <v>0.16308776932966018</v>
      </c>
      <c r="M91" s="22">
        <f t="shared" si="30"/>
        <v>0.31777083916344756</v>
      </c>
      <c r="N91" s="22">
        <f t="shared" si="31"/>
        <v>1.6468326712537971E-2</v>
      </c>
      <c r="O91" s="9" t="str">
        <f t="shared" si="32"/>
        <v>n</v>
      </c>
      <c r="P91" s="4" t="b">
        <f t="shared" si="33"/>
        <v>0</v>
      </c>
      <c r="U91" s="1">
        <v>7.7704168628433073E-2</v>
      </c>
      <c r="V91" s="1">
        <v>0.41775326239509791</v>
      </c>
      <c r="X91" s="1">
        <f t="shared" si="34"/>
        <v>0.68488488520313817</v>
      </c>
      <c r="AA91" s="1">
        <v>0.25686590666666664</v>
      </c>
      <c r="AB91" s="1">
        <v>0.12204242666666666</v>
      </c>
      <c r="XEY91" s="1">
        <f t="shared" si="21"/>
        <v>0.19766694044943808</v>
      </c>
      <c r="XFA91" s="3"/>
      <c r="XFB91" s="3"/>
      <c r="XFC91" s="1">
        <f t="shared" si="22"/>
        <v>0.89000000000000057</v>
      </c>
    </row>
    <row r="92" spans="2:28 16379:16383" x14ac:dyDescent="0.25">
      <c r="B92" s="2" t="s">
        <v>89</v>
      </c>
      <c r="C92" s="3">
        <v>17.200534999999999</v>
      </c>
      <c r="D92" s="3">
        <v>40.924174000000001</v>
      </c>
      <c r="E92" s="22">
        <f t="shared" si="23"/>
        <v>0.22934046666666666</v>
      </c>
      <c r="F92" s="22">
        <f t="shared" si="24"/>
        <v>0.54565565333333332</v>
      </c>
      <c r="G92" s="1" t="s">
        <v>105</v>
      </c>
      <c r="H92" s="23">
        <f t="shared" si="25"/>
        <v>1.7200534999999998E-5</v>
      </c>
      <c r="I92" s="23">
        <f t="shared" si="26"/>
        <v>4.0924173999999999E-5</v>
      </c>
      <c r="J92" s="23">
        <f t="shared" si="27"/>
        <v>6.1168944903581246E-6</v>
      </c>
      <c r="K92" s="23">
        <f t="shared" si="28"/>
        <v>2.8783753659251369E-5</v>
      </c>
      <c r="L92" s="22">
        <f t="shared" si="29"/>
        <v>8.1558593204775001E-2</v>
      </c>
      <c r="M92" s="22">
        <f t="shared" si="30"/>
        <v>0.38378338212335161</v>
      </c>
      <c r="N92" s="22">
        <f t="shared" si="31"/>
        <v>1.2012739452753086E-2</v>
      </c>
      <c r="O92" s="9" t="str">
        <f t="shared" si="32"/>
        <v>n</v>
      </c>
      <c r="P92" s="4" t="b">
        <f t="shared" si="33"/>
        <v>1</v>
      </c>
      <c r="U92" s="1">
        <v>0.17558512543617993</v>
      </c>
      <c r="V92" s="1">
        <v>0.1426212659118157</v>
      </c>
      <c r="X92" s="1">
        <f t="shared" si="34"/>
        <v>0.38361156211511332</v>
      </c>
      <c r="AA92" s="1">
        <v>0.45859821333333334</v>
      </c>
      <c r="AB92" s="1">
        <v>0.45180032000000003</v>
      </c>
      <c r="XEY92" s="1">
        <f t="shared" si="21"/>
        <v>0.19547064111111098</v>
      </c>
      <c r="XFA92" s="3"/>
      <c r="XFB92" s="3"/>
      <c r="XFC92" s="1">
        <f t="shared" si="22"/>
        <v>0.90000000000000058</v>
      </c>
    </row>
    <row r="93" spans="2:28 16379:16383" x14ac:dyDescent="0.25">
      <c r="B93" s="2" t="s">
        <v>90</v>
      </c>
      <c r="C93" s="3">
        <v>27.055907999999999</v>
      </c>
      <c r="D93" s="3">
        <v>16.663525</v>
      </c>
      <c r="E93" s="22">
        <f t="shared" si="23"/>
        <v>0.36074543999999997</v>
      </c>
      <c r="F93" s="22">
        <f t="shared" si="24"/>
        <v>0.22218033333333334</v>
      </c>
      <c r="G93" s="1" t="s">
        <v>105</v>
      </c>
      <c r="H93" s="23">
        <f t="shared" si="25"/>
        <v>2.7055907999999998E-5</v>
      </c>
      <c r="I93" s="23">
        <f t="shared" si="26"/>
        <v>1.6663524999999999E-5</v>
      </c>
      <c r="J93" s="23">
        <f t="shared" si="27"/>
        <v>9.6216852892561953E-6</v>
      </c>
      <c r="K93" s="23">
        <f t="shared" si="28"/>
        <v>1.1720182762754762E-5</v>
      </c>
      <c r="L93" s="22">
        <f t="shared" si="29"/>
        <v>0.12828913719008259</v>
      </c>
      <c r="M93" s="22">
        <f t="shared" si="30"/>
        <v>0.15626910350339682</v>
      </c>
      <c r="N93" s="22">
        <f t="shared" si="31"/>
        <v>3.1328249264881078E-3</v>
      </c>
      <c r="O93" s="9" t="str">
        <f t="shared" si="32"/>
        <v>n</v>
      </c>
      <c r="P93" s="4" t="b">
        <f t="shared" si="33"/>
        <v>1</v>
      </c>
      <c r="U93" s="1">
        <v>0.10225266015527169</v>
      </c>
      <c r="V93" s="1">
        <v>0.29705791565205814</v>
      </c>
      <c r="X93" s="1">
        <f t="shared" si="34"/>
        <v>0.76708476073563991</v>
      </c>
      <c r="AA93" s="1">
        <v>0.22934046666666666</v>
      </c>
      <c r="AB93" s="1">
        <v>0.54565565333333332</v>
      </c>
      <c r="XEY93" s="1">
        <f t="shared" si="21"/>
        <v>0.19332261208791196</v>
      </c>
      <c r="XFA93" s="3"/>
      <c r="XFB93" s="3"/>
      <c r="XFC93" s="1">
        <f t="shared" si="22"/>
        <v>0.91000000000000059</v>
      </c>
    </row>
    <row r="94" spans="2:28 16379:16383" x14ac:dyDescent="0.25">
      <c r="B94" s="2" t="s">
        <v>91</v>
      </c>
      <c r="C94" s="3">
        <v>5.7987840000000004</v>
      </c>
      <c r="D94" s="3">
        <v>32.148809999999997</v>
      </c>
      <c r="E94" s="22">
        <f t="shared" si="23"/>
        <v>7.7317120000000003E-2</v>
      </c>
      <c r="F94" s="22">
        <f t="shared" si="24"/>
        <v>0.42865079999999994</v>
      </c>
      <c r="G94" s="1" t="s">
        <v>105</v>
      </c>
      <c r="H94" s="23">
        <f t="shared" si="25"/>
        <v>5.7987840000000007E-6</v>
      </c>
      <c r="I94" s="23">
        <f t="shared" si="26"/>
        <v>3.214881E-5</v>
      </c>
      <c r="J94" s="23">
        <f t="shared" si="27"/>
        <v>2.0621771299774602E-6</v>
      </c>
      <c r="K94" s="23">
        <f t="shared" si="28"/>
        <v>2.2611658025842549E-5</v>
      </c>
      <c r="L94" s="22">
        <f t="shared" si="29"/>
        <v>2.7495695066366135E-2</v>
      </c>
      <c r="M94" s="22">
        <f t="shared" si="30"/>
        <v>0.30148877367790067</v>
      </c>
      <c r="N94" s="22">
        <f t="shared" si="31"/>
        <v>2.4992344189677888E-3</v>
      </c>
      <c r="O94" s="9" t="str">
        <f t="shared" si="32"/>
        <v>n</v>
      </c>
      <c r="P94" s="4" t="b">
        <f t="shared" si="33"/>
        <v>1</v>
      </c>
      <c r="U94" s="1">
        <v>0.16281613550379825</v>
      </c>
      <c r="V94" s="1">
        <v>0.2713726346076995</v>
      </c>
      <c r="X94" s="1">
        <f t="shared" si="34"/>
        <v>0.48766680737530599</v>
      </c>
      <c r="AA94" s="1">
        <v>0.36074543999999997</v>
      </c>
      <c r="AB94" s="1">
        <v>0.22218033333333334</v>
      </c>
      <c r="XEY94" s="1">
        <f t="shared" si="21"/>
        <v>0.19122127934782596</v>
      </c>
      <c r="XFA94" s="3"/>
      <c r="XFB94" s="3"/>
      <c r="XFC94" s="1">
        <f t="shared" si="22"/>
        <v>0.9200000000000006</v>
      </c>
    </row>
    <row r="95" spans="2:28 16379:16383" x14ac:dyDescent="0.25">
      <c r="B95" s="2" t="s">
        <v>92</v>
      </c>
      <c r="C95" s="3">
        <v>50.154662000000002</v>
      </c>
      <c r="D95" s="3">
        <v>22.554155000000002</v>
      </c>
      <c r="E95" s="22">
        <f t="shared" si="23"/>
        <v>0.66872882666666666</v>
      </c>
      <c r="F95" s="22">
        <f t="shared" si="24"/>
        <v>0.30072206666666668</v>
      </c>
      <c r="G95" s="1" t="s">
        <v>105</v>
      </c>
      <c r="H95" s="23">
        <f t="shared" si="25"/>
        <v>5.0154661999999999E-5</v>
      </c>
      <c r="I95" s="23">
        <f t="shared" si="26"/>
        <v>2.2554155000000002E-5</v>
      </c>
      <c r="J95" s="23">
        <f t="shared" si="27"/>
        <v>1.7836118216879536E-5</v>
      </c>
      <c r="K95" s="23">
        <f t="shared" si="28"/>
        <v>1.586331935526842E-5</v>
      </c>
      <c r="L95" s="22">
        <f t="shared" si="29"/>
        <v>0.23781490955839382</v>
      </c>
      <c r="M95" s="22">
        <f t="shared" si="30"/>
        <v>0.21151092473691227</v>
      </c>
      <c r="N95" s="22">
        <f t="shared" si="31"/>
        <v>1.0639094998107316E-2</v>
      </c>
      <c r="O95" s="9" t="str">
        <f t="shared" si="32"/>
        <v>n</v>
      </c>
      <c r="P95" s="4" t="b">
        <f t="shared" si="33"/>
        <v>1</v>
      </c>
      <c r="U95" s="1">
        <v>0.27919616335253356</v>
      </c>
      <c r="V95" s="1">
        <v>8.1568795417610238E-2</v>
      </c>
      <c r="X95" s="1">
        <f t="shared" si="34"/>
        <v>2.2753508795982054</v>
      </c>
      <c r="AA95" s="1">
        <v>7.7317120000000003E-2</v>
      </c>
      <c r="AB95" s="1">
        <v>0.42865079999999994</v>
      </c>
      <c r="XEY95" s="1">
        <f t="shared" si="21"/>
        <v>0.18916513655913966</v>
      </c>
      <c r="XFA95" s="3"/>
      <c r="XFB95" s="3"/>
      <c r="XFC95" s="1">
        <f t="shared" si="22"/>
        <v>0.9300000000000006</v>
      </c>
    </row>
    <row r="96" spans="2:28 16379:16383" x14ac:dyDescent="0.25">
      <c r="B96" s="2" t="s">
        <v>93</v>
      </c>
      <c r="C96" s="3">
        <v>16.387644999999999</v>
      </c>
      <c r="D96" s="3">
        <v>44.546501999999997</v>
      </c>
      <c r="E96" s="22">
        <f t="shared" si="23"/>
        <v>0.21850193333333331</v>
      </c>
      <c r="F96" s="22">
        <f t="shared" si="24"/>
        <v>0.59395335999999999</v>
      </c>
      <c r="G96" s="1" t="s">
        <v>105</v>
      </c>
      <c r="H96" s="23">
        <f t="shared" si="25"/>
        <v>1.6387644999999999E-5</v>
      </c>
      <c r="I96" s="23">
        <f t="shared" si="26"/>
        <v>4.4546501999999997E-5</v>
      </c>
      <c r="J96" s="23">
        <f t="shared" si="27"/>
        <v>5.8278126471324804E-6</v>
      </c>
      <c r="K96" s="23">
        <f t="shared" si="28"/>
        <v>3.1331494679632342E-5</v>
      </c>
      <c r="L96" s="22">
        <f t="shared" si="29"/>
        <v>7.7704168628433073E-2</v>
      </c>
      <c r="M96" s="22">
        <f t="shared" si="30"/>
        <v>0.41775326239509791</v>
      </c>
      <c r="N96" s="22">
        <f t="shared" si="31"/>
        <v>1.3560759646197924E-2</v>
      </c>
      <c r="O96" s="9" t="str">
        <f t="shared" si="32"/>
        <v>n</v>
      </c>
      <c r="P96" s="4" t="b">
        <f t="shared" si="33"/>
        <v>1</v>
      </c>
      <c r="U96" s="1">
        <v>0.28412453894315048</v>
      </c>
      <c r="V96" s="1">
        <v>0.12291357037431731</v>
      </c>
      <c r="X96" s="1">
        <f t="shared" si="34"/>
        <v>0.26307162183647054</v>
      </c>
      <c r="AA96" s="1">
        <v>0.66872882666666666</v>
      </c>
      <c r="AB96" s="1">
        <v>0.30072206666666668</v>
      </c>
      <c r="XEY96" s="1">
        <f t="shared" si="21"/>
        <v>0.18715274148936159</v>
      </c>
      <c r="XFA96" s="3"/>
      <c r="XFB96" s="3"/>
      <c r="XFC96" s="1">
        <f t="shared" si="22"/>
        <v>0.94000000000000061</v>
      </c>
    </row>
    <row r="97" spans="2:28 16379:16383" x14ac:dyDescent="0.25">
      <c r="B97" s="2" t="s">
        <v>94</v>
      </c>
      <c r="C97" s="3">
        <v>37.030532000000001</v>
      </c>
      <c r="D97" s="3">
        <v>15.208208000000001</v>
      </c>
      <c r="E97" s="22">
        <f t="shared" si="23"/>
        <v>0.49374042666666668</v>
      </c>
      <c r="F97" s="22">
        <f t="shared" si="24"/>
        <v>0.20277610666666668</v>
      </c>
      <c r="G97" s="1" t="s">
        <v>105</v>
      </c>
      <c r="H97" s="23">
        <f t="shared" si="25"/>
        <v>3.7030531999999998E-5</v>
      </c>
      <c r="I97" s="23">
        <f t="shared" si="26"/>
        <v>1.5208208000000001E-5</v>
      </c>
      <c r="J97" s="23">
        <f t="shared" si="27"/>
        <v>1.3168884407713495E-5</v>
      </c>
      <c r="K97" s="23">
        <f t="shared" si="28"/>
        <v>1.0696594943386176E-5</v>
      </c>
      <c r="L97" s="22">
        <f t="shared" si="29"/>
        <v>0.17558512543617993</v>
      </c>
      <c r="M97" s="22">
        <f t="shared" si="30"/>
        <v>0.1426212659118157</v>
      </c>
      <c r="N97" s="22">
        <f t="shared" si="31"/>
        <v>3.5715463951878127E-3</v>
      </c>
      <c r="O97" s="9" t="str">
        <f t="shared" si="32"/>
        <v>n</v>
      </c>
      <c r="P97" s="4" t="b">
        <f t="shared" si="33"/>
        <v>1</v>
      </c>
      <c r="U97" s="1">
        <v>2.4337123833375066E-2</v>
      </c>
      <c r="V97" s="1">
        <v>0.39274637026775011</v>
      </c>
      <c r="X97" s="1">
        <f t="shared" si="34"/>
        <v>0.80513510483049888</v>
      </c>
      <c r="AA97" s="1">
        <v>0.21850193333333331</v>
      </c>
      <c r="AB97" s="1">
        <v>0.59395335999999999</v>
      </c>
      <c r="XEY97" s="1">
        <f t="shared" si="21"/>
        <v>0.18518271263157882</v>
      </c>
      <c r="XFA97" s="3"/>
      <c r="XFB97" s="3"/>
      <c r="XFC97" s="1">
        <f t="shared" si="22"/>
        <v>0.95000000000000062</v>
      </c>
    </row>
    <row r="98" spans="2:28 16379:16383" x14ac:dyDescent="0.25">
      <c r="B98" s="2" t="s">
        <v>95</v>
      </c>
      <c r="C98" s="3">
        <v>34.874319999999997</v>
      </c>
      <c r="D98" s="3">
        <v>33.756968999999998</v>
      </c>
      <c r="E98" s="22">
        <f t="shared" si="23"/>
        <v>0.4649909333333333</v>
      </c>
      <c r="F98" s="22">
        <f t="shared" si="24"/>
        <v>0.45009291999999995</v>
      </c>
      <c r="G98" s="1" t="s">
        <v>106</v>
      </c>
      <c r="H98" s="23">
        <f t="shared" si="25"/>
        <v>3.4874320000000001E-5</v>
      </c>
      <c r="I98" s="23">
        <f t="shared" si="26"/>
        <v>3.3756968999999997E-5</v>
      </c>
      <c r="J98" s="23">
        <f t="shared" si="27"/>
        <v>1.2402087252692209E-5</v>
      </c>
      <c r="K98" s="23">
        <f t="shared" si="28"/>
        <v>2.3742746279472495E-5</v>
      </c>
      <c r="L98" s="22">
        <f t="shared" si="29"/>
        <v>0.16536116336922946</v>
      </c>
      <c r="M98" s="22">
        <f t="shared" si="30"/>
        <v>0.31656995039296659</v>
      </c>
      <c r="N98" s="22">
        <f t="shared" si="31"/>
        <v>1.6571922567036278E-2</v>
      </c>
      <c r="O98" s="9" t="str">
        <f t="shared" si="32"/>
        <v>n</v>
      </c>
      <c r="P98" s="4" t="b">
        <f t="shared" si="33"/>
        <v>0</v>
      </c>
      <c r="U98" s="1">
        <v>0.1730174847316136</v>
      </c>
      <c r="V98" s="1">
        <v>4.8759544531770359E-2</v>
      </c>
      <c r="X98" s="1">
        <f t="shared" si="34"/>
        <v>0.35630782390595955</v>
      </c>
      <c r="AA98" s="1">
        <v>0.49374042666666668</v>
      </c>
      <c r="AB98" s="1">
        <v>0.20277610666666668</v>
      </c>
      <c r="XEY98" s="1">
        <f t="shared" si="21"/>
        <v>0.18325372604166654</v>
      </c>
      <c r="XFA98" s="3"/>
      <c r="XFB98" s="3"/>
      <c r="XFC98" s="1">
        <f t="shared" si="22"/>
        <v>0.96000000000000063</v>
      </c>
    </row>
    <row r="99" spans="2:28 16379:16383" x14ac:dyDescent="0.25">
      <c r="B99" s="2" t="s">
        <v>96</v>
      </c>
      <c r="C99" s="3">
        <v>21.564869999999999</v>
      </c>
      <c r="D99" s="3">
        <v>31.676331999999999</v>
      </c>
      <c r="E99" s="22">
        <f t="shared" si="23"/>
        <v>0.2875316</v>
      </c>
      <c r="F99" s="22">
        <f t="shared" si="24"/>
        <v>0.42235109333333332</v>
      </c>
      <c r="G99" s="1" t="s">
        <v>105</v>
      </c>
      <c r="H99" s="23">
        <f t="shared" si="25"/>
        <v>2.1564869999999999E-5</v>
      </c>
      <c r="I99" s="23">
        <f t="shared" si="26"/>
        <v>3.1676332000000001E-5</v>
      </c>
      <c r="J99" s="23">
        <f t="shared" si="27"/>
        <v>7.6689495116453774E-6</v>
      </c>
      <c r="K99" s="23">
        <f t="shared" si="28"/>
        <v>2.2279343673904359E-5</v>
      </c>
      <c r="L99" s="22">
        <f t="shared" si="29"/>
        <v>0.10225266015527169</v>
      </c>
      <c r="M99" s="22">
        <f t="shared" si="30"/>
        <v>0.29705791565205814</v>
      </c>
      <c r="N99" s="22">
        <f t="shared" si="31"/>
        <v>9.0231229281301766E-3</v>
      </c>
      <c r="O99" s="9" t="str">
        <f t="shared" si="32"/>
        <v>n</v>
      </c>
      <c r="P99" s="4" t="b">
        <f t="shared" si="33"/>
        <v>1</v>
      </c>
      <c r="U99" s="1">
        <v>0.16885466920444103</v>
      </c>
      <c r="V99" s="1">
        <v>9.958784750233117E-2</v>
      </c>
      <c r="X99" s="1">
        <f t="shared" si="34"/>
        <v>0.37833765002443059</v>
      </c>
      <c r="AA99" s="1">
        <v>0.4649909333333333</v>
      </c>
      <c r="AB99" s="1">
        <v>0.45009291999999995</v>
      </c>
      <c r="XEY99" s="1">
        <f t="shared" si="21"/>
        <v>0.18136451237113391</v>
      </c>
      <c r="XFA99" s="3"/>
      <c r="XFB99" s="3"/>
      <c r="XFC99" s="1">
        <f t="shared" si="22"/>
        <v>0.97000000000000064</v>
      </c>
    </row>
    <row r="100" spans="2:28 16379:16383" x14ac:dyDescent="0.25">
      <c r="B100" s="2" t="s">
        <v>97</v>
      </c>
      <c r="C100" s="3">
        <v>44.181342000000001</v>
      </c>
      <c r="D100" s="3">
        <v>30.70768</v>
      </c>
      <c r="E100" s="22">
        <f t="shared" si="23"/>
        <v>0.58908455999999998</v>
      </c>
      <c r="F100" s="22">
        <f t="shared" si="24"/>
        <v>0.40943573333333333</v>
      </c>
      <c r="G100" s="1" t="s">
        <v>106</v>
      </c>
      <c r="H100" s="23">
        <f t="shared" si="25"/>
        <v>4.4181341999999998E-5</v>
      </c>
      <c r="I100" s="23">
        <f t="shared" si="26"/>
        <v>3.0707680000000003E-5</v>
      </c>
      <c r="J100" s="23">
        <f t="shared" si="27"/>
        <v>1.5711872186326067E-5</v>
      </c>
      <c r="K100" s="23">
        <f t="shared" si="28"/>
        <v>2.15980485413614E-5</v>
      </c>
      <c r="L100" s="22">
        <f t="shared" si="29"/>
        <v>0.20949162915101424</v>
      </c>
      <c r="M100" s="22">
        <f t="shared" si="30"/>
        <v>0.28797398055148538</v>
      </c>
      <c r="N100" s="22">
        <f t="shared" si="31"/>
        <v>1.7372934136694461E-2</v>
      </c>
      <c r="O100" s="9" t="str">
        <f t="shared" si="32"/>
        <v>n</v>
      </c>
      <c r="P100" s="4" t="b">
        <f t="shared" si="33"/>
        <v>0</v>
      </c>
      <c r="U100" s="1">
        <v>0.2161896004674847</v>
      </c>
      <c r="V100" s="1">
        <v>8.1379680404955385E-2</v>
      </c>
      <c r="X100" s="1">
        <f t="shared" si="34"/>
        <v>0.6118408446236866</v>
      </c>
      <c r="AA100" s="1">
        <v>0.2875316</v>
      </c>
      <c r="AB100" s="1">
        <v>0.42235109333333332</v>
      </c>
      <c r="XEY100" s="1">
        <f t="shared" si="21"/>
        <v>0.17951385408163253</v>
      </c>
      <c r="XFA100" s="3"/>
      <c r="XFB100" s="3"/>
      <c r="XFC100" s="1">
        <f t="shared" si="22"/>
        <v>0.98000000000000065</v>
      </c>
    </row>
    <row r="101" spans="2:28 16379:16383" x14ac:dyDescent="0.25">
      <c r="B101" s="2" t="s">
        <v>98</v>
      </c>
      <c r="C101" s="3">
        <v>34.337578999999998</v>
      </c>
      <c r="D101" s="3">
        <v>28.937419999999999</v>
      </c>
      <c r="E101" s="22">
        <f t="shared" si="23"/>
        <v>0.45783438666666665</v>
      </c>
      <c r="F101" s="22">
        <f t="shared" si="24"/>
        <v>0.38583226666666665</v>
      </c>
      <c r="G101" s="1" t="s">
        <v>105</v>
      </c>
      <c r="H101" s="23">
        <f t="shared" si="25"/>
        <v>3.4337578999999997E-5</v>
      </c>
      <c r="I101" s="23">
        <f t="shared" si="26"/>
        <v>2.893742E-5</v>
      </c>
      <c r="J101" s="23">
        <f t="shared" si="27"/>
        <v>1.221121016278487E-5</v>
      </c>
      <c r="K101" s="23">
        <f t="shared" si="28"/>
        <v>2.0352947595577463E-5</v>
      </c>
      <c r="L101" s="22">
        <f t="shared" si="29"/>
        <v>0.16281613550379825</v>
      </c>
      <c r="M101" s="22">
        <f t="shared" si="30"/>
        <v>0.2713726346076995</v>
      </c>
      <c r="N101" s="22">
        <f t="shared" si="31"/>
        <v>1.1990286057936537E-2</v>
      </c>
      <c r="O101" s="9" t="str">
        <f t="shared" si="32"/>
        <v>n</v>
      </c>
      <c r="P101" s="4" t="b">
        <f t="shared" si="33"/>
        <v>1</v>
      </c>
      <c r="X101" s="1">
        <f t="shared" si="34"/>
        <v>0.29863892036145034</v>
      </c>
      <c r="AA101" s="1">
        <v>0.58908455999999998</v>
      </c>
      <c r="AB101" s="1">
        <v>0.40943573333333333</v>
      </c>
      <c r="XEY101" s="1">
        <f t="shared" si="21"/>
        <v>0.17770058282828272</v>
      </c>
      <c r="XFA101" s="3"/>
      <c r="XFB101" s="3"/>
      <c r="XFC101" s="1">
        <f t="shared" si="22"/>
        <v>0.99000000000000066</v>
      </c>
    </row>
    <row r="102" spans="2:28 16379:16383" x14ac:dyDescent="0.25">
      <c r="B102" s="2" t="s">
        <v>99</v>
      </c>
      <c r="C102" s="3">
        <v>58.881881</v>
      </c>
      <c r="D102" s="3">
        <v>8.6979679999999995</v>
      </c>
      <c r="E102" s="22">
        <f t="shared" si="23"/>
        <v>0.7850917466666667</v>
      </c>
      <c r="F102" s="22">
        <f t="shared" si="24"/>
        <v>0.11597290666666665</v>
      </c>
      <c r="G102" s="1" t="s">
        <v>105</v>
      </c>
      <c r="H102" s="23">
        <f t="shared" si="25"/>
        <v>5.8881880999999997E-5</v>
      </c>
      <c r="I102" s="23">
        <f t="shared" si="26"/>
        <v>8.6979679999999995E-6</v>
      </c>
      <c r="J102" s="23">
        <f t="shared" si="27"/>
        <v>2.0939712251440014E-5</v>
      </c>
      <c r="K102" s="23">
        <f t="shared" si="28"/>
        <v>6.1176596563207681E-6</v>
      </c>
      <c r="L102" s="22">
        <f t="shared" si="29"/>
        <v>0.27919616335253356</v>
      </c>
      <c r="M102" s="22">
        <f t="shared" si="30"/>
        <v>8.1568795417610238E-2</v>
      </c>
      <c r="N102" s="22">
        <f t="shared" si="31"/>
        <v>1.8576228463250571E-3</v>
      </c>
      <c r="O102" s="9" t="str">
        <f t="shared" si="32"/>
        <v>n</v>
      </c>
      <c r="P102" s="4" t="b">
        <f t="shared" si="33"/>
        <v>1</v>
      </c>
      <c r="X102" s="1">
        <f t="shared" si="34"/>
        <v>0.3842515593484328</v>
      </c>
      <c r="AA102" s="1">
        <v>0.45783438666666665</v>
      </c>
      <c r="AB102" s="1">
        <v>0.38583226666666665</v>
      </c>
      <c r="XEY102" s="1">
        <f t="shared" si="21"/>
        <v>0.17592357699999989</v>
      </c>
      <c r="XFA102" s="3"/>
      <c r="XFB102" s="3"/>
      <c r="XFC102" s="1">
        <f t="shared" si="22"/>
        <v>1.0000000000000007</v>
      </c>
    </row>
    <row r="103" spans="2:28 16379:16383" x14ac:dyDescent="0.25">
      <c r="B103" s="2" t="s">
        <v>100</v>
      </c>
      <c r="C103" s="3">
        <v>59.921264999999998</v>
      </c>
      <c r="D103" s="3">
        <v>13.106707</v>
      </c>
      <c r="E103" s="22">
        <f t="shared" si="23"/>
        <v>0.79895019999999994</v>
      </c>
      <c r="F103" s="22">
        <f t="shared" si="24"/>
        <v>0.17475609333333333</v>
      </c>
      <c r="G103" s="1" t="s">
        <v>105</v>
      </c>
      <c r="H103" s="23">
        <f t="shared" si="25"/>
        <v>5.9921264999999996E-5</v>
      </c>
      <c r="I103" s="23">
        <f t="shared" si="26"/>
        <v>1.3106707E-5</v>
      </c>
      <c r="J103" s="23">
        <f t="shared" si="27"/>
        <v>2.1309340420736283E-5</v>
      </c>
      <c r="K103" s="23">
        <f t="shared" si="28"/>
        <v>9.2185177780737993E-6</v>
      </c>
      <c r="L103" s="22">
        <f t="shared" si="29"/>
        <v>0.28412453894315048</v>
      </c>
      <c r="M103" s="22">
        <f t="shared" si="30"/>
        <v>0.12291357037431731</v>
      </c>
      <c r="N103" s="22">
        <f t="shared" si="31"/>
        <v>4.2924813048271764E-3</v>
      </c>
      <c r="O103" s="9" t="str">
        <f t="shared" si="32"/>
        <v>n</v>
      </c>
      <c r="P103" s="4" t="b">
        <f t="shared" si="33"/>
        <v>1</v>
      </c>
      <c r="X103" s="1">
        <f t="shared" si="34"/>
        <v>0.22408027819287904</v>
      </c>
      <c r="AA103" s="1">
        <v>0.7850917466666667</v>
      </c>
      <c r="AB103" s="1">
        <v>0.11597290666666665</v>
      </c>
    </row>
    <row r="104" spans="2:28 16379:16383" x14ac:dyDescent="0.25">
      <c r="B104" s="2" t="s">
        <v>101</v>
      </c>
      <c r="C104" s="3">
        <v>5.1326479999999997</v>
      </c>
      <c r="D104" s="3">
        <v>41.879928999999997</v>
      </c>
      <c r="E104" s="22">
        <f t="shared" si="23"/>
        <v>6.8435306666666668E-2</v>
      </c>
      <c r="F104" s="22">
        <f t="shared" si="24"/>
        <v>0.55839905333333328</v>
      </c>
      <c r="G104" s="1" t="s">
        <v>105</v>
      </c>
      <c r="H104" s="23">
        <f t="shared" si="25"/>
        <v>5.1326479999999994E-6</v>
      </c>
      <c r="I104" s="23">
        <f t="shared" si="26"/>
        <v>4.1879928999999998E-5</v>
      </c>
      <c r="J104" s="23">
        <f t="shared" si="27"/>
        <v>1.8252842875031299E-6</v>
      </c>
      <c r="K104" s="23">
        <f t="shared" si="28"/>
        <v>2.9455977770081259E-5</v>
      </c>
      <c r="L104" s="22">
        <f t="shared" si="29"/>
        <v>2.4337123833375066E-2</v>
      </c>
      <c r="M104" s="22">
        <f t="shared" si="30"/>
        <v>0.39274637026775011</v>
      </c>
      <c r="N104" s="22">
        <f t="shared" si="31"/>
        <v>3.7539943265939963E-3</v>
      </c>
      <c r="O104" s="9" t="str">
        <f t="shared" si="32"/>
        <v>n</v>
      </c>
      <c r="P104" s="4" t="b">
        <f t="shared" si="33"/>
        <v>1</v>
      </c>
      <c r="X104" s="1">
        <f t="shared" si="34"/>
        <v>0.22019342006548093</v>
      </c>
      <c r="AA104" s="1">
        <v>0.79895019999999994</v>
      </c>
      <c r="AB104" s="1">
        <v>0.17475609333333333</v>
      </c>
    </row>
    <row r="105" spans="2:28 16379:16383" x14ac:dyDescent="0.25">
      <c r="B105" s="2" t="s">
        <v>102</v>
      </c>
      <c r="C105" s="3">
        <v>36.489021999999999</v>
      </c>
      <c r="D105" s="3">
        <v>5.1994020000000001</v>
      </c>
      <c r="E105" s="22">
        <f t="shared" si="23"/>
        <v>0.4865202933333333</v>
      </c>
      <c r="F105" s="22">
        <f t="shared" si="24"/>
        <v>6.9325360000000003E-2</v>
      </c>
      <c r="G105" s="1" t="s">
        <v>105</v>
      </c>
      <c r="H105" s="23">
        <f t="shared" si="25"/>
        <v>3.6489021999999996E-5</v>
      </c>
      <c r="I105" s="23">
        <f t="shared" si="26"/>
        <v>5.1994020000000002E-6</v>
      </c>
      <c r="J105" s="23">
        <f t="shared" si="27"/>
        <v>1.2976311354871019E-5</v>
      </c>
      <c r="K105" s="23">
        <f t="shared" si="28"/>
        <v>3.6569658398827766E-6</v>
      </c>
      <c r="L105" s="22">
        <f t="shared" si="29"/>
        <v>0.1730174847316136</v>
      </c>
      <c r="M105" s="22">
        <f t="shared" si="30"/>
        <v>4.8759544531770359E-2</v>
      </c>
      <c r="N105" s="22">
        <f t="shared" si="31"/>
        <v>4.1134789047982253E-4</v>
      </c>
      <c r="O105" s="9" t="str">
        <f t="shared" si="32"/>
        <v>n</v>
      </c>
      <c r="P105" s="4" t="b">
        <f t="shared" si="33"/>
        <v>1</v>
      </c>
      <c r="X105" s="1">
        <f t="shared" si="34"/>
        <v>2.5706552007852475</v>
      </c>
      <c r="AA105" s="1">
        <v>6.8435306666666668E-2</v>
      </c>
      <c r="AB105" s="1">
        <v>0.55839905333333328</v>
      </c>
    </row>
    <row r="106" spans="2:28 16379:16383" x14ac:dyDescent="0.25">
      <c r="B106" s="2" t="s">
        <v>103</v>
      </c>
      <c r="C106" s="3">
        <v>35.611092999999997</v>
      </c>
      <c r="D106" s="3">
        <v>10.619403</v>
      </c>
      <c r="E106" s="22">
        <f t="shared" si="23"/>
        <v>0.47481457333333327</v>
      </c>
      <c r="F106" s="22">
        <f t="shared" si="24"/>
        <v>0.14159204</v>
      </c>
      <c r="G106" s="1" t="s">
        <v>105</v>
      </c>
      <c r="H106" s="23">
        <f t="shared" si="25"/>
        <v>3.5611092999999996E-5</v>
      </c>
      <c r="I106" s="23">
        <f t="shared" si="26"/>
        <v>1.0619403E-5</v>
      </c>
      <c r="J106" s="23">
        <f t="shared" si="27"/>
        <v>1.2664100190333078E-5</v>
      </c>
      <c r="K106" s="23">
        <f t="shared" si="28"/>
        <v>7.4690885626748379E-6</v>
      </c>
      <c r="L106" s="22">
        <f t="shared" si="29"/>
        <v>0.16885466920444103</v>
      </c>
      <c r="M106" s="22">
        <f t="shared" si="30"/>
        <v>9.958784750233117E-2</v>
      </c>
      <c r="N106" s="22">
        <f t="shared" si="31"/>
        <v>1.6746566006021293E-3</v>
      </c>
      <c r="O106" s="9" t="str">
        <f t="shared" si="32"/>
        <v>n</v>
      </c>
      <c r="P106" s="4" t="b">
        <f t="shared" si="33"/>
        <v>1</v>
      </c>
      <c r="X106" s="1">
        <f t="shared" si="34"/>
        <v>0.36159555811060107</v>
      </c>
      <c r="AA106" s="1">
        <v>0.4865202933333333</v>
      </c>
      <c r="AB106" s="1">
        <v>6.9325360000000003E-2</v>
      </c>
    </row>
    <row r="107" spans="2:28 16379:16383" ht="15.75" thickBot="1" x14ac:dyDescent="0.3">
      <c r="B107" s="5" t="s">
        <v>104</v>
      </c>
      <c r="C107" s="8">
        <v>45.59393</v>
      </c>
      <c r="D107" s="8">
        <v>8.6778019999999998</v>
      </c>
      <c r="E107" s="24">
        <f t="shared" si="23"/>
        <v>0.60791906666666662</v>
      </c>
      <c r="F107" s="24">
        <f t="shared" si="24"/>
        <v>0.11570402666666667</v>
      </c>
      <c r="G107" s="6" t="s">
        <v>105</v>
      </c>
      <c r="H107" s="25">
        <f t="shared" si="25"/>
        <v>4.5593929999999999E-5</v>
      </c>
      <c r="I107" s="25">
        <f t="shared" si="26"/>
        <v>8.6778019999999989E-6</v>
      </c>
      <c r="J107" s="25">
        <f t="shared" si="27"/>
        <v>1.6214220035061353E-5</v>
      </c>
      <c r="K107" s="25">
        <f t="shared" si="28"/>
        <v>6.1034760303716532E-6</v>
      </c>
      <c r="L107" s="24">
        <f t="shared" si="29"/>
        <v>0.2161896004674847</v>
      </c>
      <c r="M107" s="24">
        <f t="shared" si="30"/>
        <v>8.1379680404955385E-2</v>
      </c>
      <c r="N107" s="24">
        <f t="shared" si="31"/>
        <v>1.4317485726753085E-3</v>
      </c>
      <c r="O107" s="10" t="str">
        <f t="shared" si="32"/>
        <v>n</v>
      </c>
      <c r="P107" s="7" t="b">
        <f t="shared" si="33"/>
        <v>1</v>
      </c>
      <c r="X107" s="1">
        <f t="shared" si="34"/>
        <v>0.37051006199107683</v>
      </c>
      <c r="AA107" s="1">
        <v>0.47481457333333327</v>
      </c>
      <c r="AB107" s="1">
        <v>0.14159204</v>
      </c>
    </row>
    <row r="108" spans="2:28 16379:16383" x14ac:dyDescent="0.25">
      <c r="AA108" s="1">
        <v>0.60791906666666662</v>
      </c>
      <c r="AB108" s="1">
        <v>0.11570402666666667</v>
      </c>
    </row>
  </sheetData>
  <mergeCells count="16">
    <mergeCell ref="AD33:AK42"/>
    <mergeCell ref="J3:N9"/>
    <mergeCell ref="J2:N2"/>
    <mergeCell ref="B9:D9"/>
    <mergeCell ref="B2:F2"/>
    <mergeCell ref="B4:D4"/>
    <mergeCell ref="B5:D5"/>
    <mergeCell ref="B6:D6"/>
    <mergeCell ref="B7:D7"/>
    <mergeCell ref="B8:D8"/>
    <mergeCell ref="AG11:AH11"/>
    <mergeCell ref="X11:Y11"/>
    <mergeCell ref="AA11:AB11"/>
    <mergeCell ref="U11:V11"/>
    <mergeCell ref="R11:S11"/>
    <mergeCell ref="AD11:A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5F98-FA0C-494D-BB1E-AFE174340BC1}">
  <dimension ref="A1"/>
  <sheetViews>
    <sheetView tabSelected="1" zoomScale="80" zoomScaleNormal="80" workbookViewId="0">
      <selection activeCell="T19" sqref="T1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Analysis</vt:lpstr>
      <vt:lpstr>Concentraion Space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Smith</dc:creator>
  <cp:lastModifiedBy>Harry Smith</cp:lastModifiedBy>
  <dcterms:created xsi:type="dcterms:W3CDTF">2025-02-10T12:11:41Z</dcterms:created>
  <dcterms:modified xsi:type="dcterms:W3CDTF">2025-04-10T10:09:20Z</dcterms:modified>
</cp:coreProperties>
</file>