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BUYERS" sheetId="3" r:id="rId1"/>
    <sheet name="SELLERS" sheetId="4" r:id="rId2"/>
    <sheet name="Machinery used &amp; cost" sheetId="6" r:id="rId3"/>
    <sheet name="OTHERS" sheetId="5" r:id="rId4"/>
  </sheets>
  <calcPr calcId="124519"/>
</workbook>
</file>

<file path=xl/calcChain.xml><?xml version="1.0" encoding="utf-8"?>
<calcChain xmlns="http://schemas.openxmlformats.org/spreadsheetml/2006/main">
  <c r="E207" i="6"/>
  <c r="F207"/>
  <c r="G207"/>
  <c r="D207"/>
  <c r="G205"/>
  <c r="G200"/>
  <c r="G198"/>
  <c r="G191"/>
  <c r="G189"/>
  <c r="G169"/>
  <c r="G161"/>
  <c r="G158"/>
  <c r="G155"/>
  <c r="G139"/>
  <c r="G135"/>
  <c r="G113"/>
  <c r="G100"/>
  <c r="G97"/>
  <c r="G88"/>
  <c r="G86"/>
  <c r="G84"/>
  <c r="G82"/>
  <c r="G79"/>
  <c r="G70"/>
  <c r="G54"/>
  <c r="G45"/>
  <c r="G41"/>
  <c r="G35"/>
  <c r="G19"/>
  <c r="G17"/>
  <c r="G14"/>
  <c r="D204"/>
  <c r="E203"/>
  <c r="D203"/>
  <c r="E194"/>
  <c r="E142"/>
  <c r="E141"/>
  <c r="E23"/>
  <c r="E22"/>
</calcChain>
</file>

<file path=xl/sharedStrings.xml><?xml version="1.0" encoding="utf-8"?>
<sst xmlns="http://schemas.openxmlformats.org/spreadsheetml/2006/main" count="432" uniqueCount="296">
  <si>
    <t>Adinath Trading Co.</t>
  </si>
  <si>
    <t>Abhinandan Tea Supplies</t>
  </si>
  <si>
    <t>Aishwarya Tea Company Pvt. Ltd.</t>
  </si>
  <si>
    <t>Amrish Tea Centre</t>
  </si>
  <si>
    <t>Maneklal T Mehta &amp; Co.</t>
  </si>
  <si>
    <t>Maharashtra Tea Supply Co.</t>
  </si>
  <si>
    <t>Quality Tea Company</t>
  </si>
  <si>
    <t>Rajani Distributers Pvt. Ltd.</t>
  </si>
  <si>
    <t>Rajasthan Tea Co.</t>
  </si>
  <si>
    <t>Sachin Trading Co.</t>
  </si>
  <si>
    <t>Sri Shyamkripa Tea Co. Pvt. Ltd.</t>
  </si>
  <si>
    <t>Surajmal Tea Pvt. Ltd.</t>
  </si>
  <si>
    <t>Subhah Chandra &amp; Co</t>
  </si>
  <si>
    <t>The Prem Tea Co.</t>
  </si>
  <si>
    <t>Jain Trading Co.</t>
  </si>
  <si>
    <t>Motilal Khanna &amp; Sons</t>
  </si>
  <si>
    <t>Navarang Tea Center</t>
  </si>
  <si>
    <t>Saraswati Industries</t>
  </si>
  <si>
    <t>Swastik Tea Agency</t>
  </si>
  <si>
    <t>Goyal Tea House</t>
  </si>
  <si>
    <t>With CD 1.5%</t>
  </si>
  <si>
    <t>Aggarwal Agencies</t>
  </si>
  <si>
    <t>Amar Tea Pvt. Ltd.</t>
  </si>
  <si>
    <t>Eastern Tea Co.</t>
  </si>
  <si>
    <t>Gujrat Tea Prossecor &amp; Packers</t>
  </si>
  <si>
    <t>Hasmukhrai &amp; Company</t>
  </si>
  <si>
    <t>Ksri Chai Private Limited</t>
  </si>
  <si>
    <t>Kamal Tea Stores</t>
  </si>
  <si>
    <t>Liberty Tea Corporation (HYDERABAD)</t>
  </si>
  <si>
    <t>Liberty Tea Company (MUMBAI)</t>
  </si>
  <si>
    <t>MALPANI TEA CORPORATION</t>
  </si>
  <si>
    <t>Manidhari Trading Co.</t>
  </si>
  <si>
    <t>Mittal Trading Co.</t>
  </si>
  <si>
    <t>Manjushree Tea Emporium</t>
  </si>
  <si>
    <t>Santokh Chand Shyam Sunder</t>
  </si>
  <si>
    <t>SAPAT INTERNATIONAL PVT LTD</t>
  </si>
  <si>
    <t>Suri Tea Products</t>
  </si>
  <si>
    <t>Sohani Enterprise</t>
  </si>
  <si>
    <t>V.D. Natural Bio-Chem &amp; Fertilizar Pvt. Ltd.</t>
  </si>
  <si>
    <t>Venus Tea Corporation</t>
  </si>
  <si>
    <t>Without CD</t>
  </si>
  <si>
    <t>FOR LOOSE TEA</t>
  </si>
  <si>
    <t>TEA WASTE</t>
  </si>
  <si>
    <t>AHINSHA CHEMICALS LTD.</t>
  </si>
  <si>
    <t>BANSAL FERTILISERS PVT. LTD.</t>
  </si>
  <si>
    <t>POUCH TEA</t>
  </si>
  <si>
    <t>VEDANT TEA</t>
  </si>
  <si>
    <t>AGARWAL AGENCIES</t>
  </si>
  <si>
    <t>MITTAL TRADING COMPANY</t>
  </si>
  <si>
    <t>SANTOKH CHAND SHYAM SUNDER</t>
  </si>
  <si>
    <t>AVG RATE</t>
  </si>
  <si>
    <t>PARTY NAME</t>
  </si>
  <si>
    <t>PRICE AT WHICH WE BUY</t>
  </si>
  <si>
    <t>Pranjiban Shah</t>
  </si>
  <si>
    <t>HUL</t>
  </si>
  <si>
    <t>HINDUSTAN UNILIVER</t>
  </si>
  <si>
    <t>TATA</t>
  </si>
  <si>
    <t>M/S SELECT COMMODITIES PRIVATE LIMITED</t>
  </si>
  <si>
    <t>Kamal Khandelwal</t>
  </si>
  <si>
    <t>KALITA SMALL TEA GARDEN</t>
  </si>
  <si>
    <t>MAHMUDA SAIKIA AHMED</t>
  </si>
  <si>
    <t>ASHOK SHARMA</t>
  </si>
  <si>
    <t>AROBINDO KUMAR DEY</t>
  </si>
  <si>
    <t>BIPLLOB GOGOI</t>
  </si>
  <si>
    <t>DHANESWAR KURMI</t>
  </si>
  <si>
    <t>AJOY KUMAR</t>
  </si>
  <si>
    <t>RUBUL DUWARAH</t>
  </si>
  <si>
    <t>SASANKA GOGOI</t>
  </si>
  <si>
    <t>RAJIV LUCHAN BORAH</t>
  </si>
  <si>
    <t>MD. NURUL HUSSAIN</t>
  </si>
  <si>
    <t>SANTANA DEY</t>
  </si>
  <si>
    <t>PANKAJ DUARAH</t>
  </si>
  <si>
    <t>HIMANTA PHUKAN</t>
  </si>
  <si>
    <t>RITA LODH</t>
  </si>
  <si>
    <t>MOINA MARAR</t>
  </si>
  <si>
    <t>MR. AJIT BORAH</t>
  </si>
  <si>
    <t>MALATI KURMI</t>
  </si>
  <si>
    <t>BIRU SAH</t>
  </si>
  <si>
    <t>HOREN GOWALA</t>
  </si>
  <si>
    <t>SANJIB KALITA</t>
  </si>
  <si>
    <t>MOHESH KUMAR</t>
  </si>
  <si>
    <t>GREEN TEA</t>
  </si>
  <si>
    <t>ABDUL GOFUR KHAN</t>
  </si>
  <si>
    <t>AMAN ULLAH</t>
  </si>
  <si>
    <t>UMESH KURMI</t>
  </si>
  <si>
    <t>ADESH KUMAR DEY</t>
  </si>
  <si>
    <t>DEBOJIT PAYENG</t>
  </si>
  <si>
    <t>JYOTI PRASAD NAYAK</t>
  </si>
  <si>
    <t>SOURAV ROY</t>
  </si>
  <si>
    <t>HASSAN ALI</t>
  </si>
  <si>
    <t>INDESWAR KURMI</t>
  </si>
  <si>
    <t>AMRIT BAKTI</t>
  </si>
  <si>
    <t>BISHNU MAHANTA</t>
  </si>
  <si>
    <t>RUBI MECH</t>
  </si>
  <si>
    <t>BINI MAHANTA</t>
  </si>
  <si>
    <t>RANJIT FULMALI</t>
  </si>
  <si>
    <t>JUNU KURMI</t>
  </si>
  <si>
    <t>MADHUMITA PHUKAN CHETIA</t>
  </si>
  <si>
    <t>RAJA GOGOI</t>
  </si>
  <si>
    <t>UDDIP GOGOI</t>
  </si>
  <si>
    <t>TOK BAHADUR PRODHAN</t>
  </si>
  <si>
    <t>RITOM GHATUAR</t>
  </si>
  <si>
    <t>RAKESH LOCHAN GOGOI</t>
  </si>
  <si>
    <t>TAPAN CHETIA</t>
  </si>
  <si>
    <t>S.K.BORAH TEA ESTATE</t>
  </si>
  <si>
    <t>SANTOSH GOWALA</t>
  </si>
  <si>
    <t>PAMILA MECH</t>
  </si>
  <si>
    <t>SMALL GROWER LIST ( PURCHASE LIST)</t>
  </si>
  <si>
    <t>NAME OF THE BUYERS</t>
  </si>
  <si>
    <t>BORSHILLA BARUAH</t>
  </si>
  <si>
    <t>BARUAH FACTORY</t>
  </si>
  <si>
    <t>S.K. BORAH</t>
  </si>
  <si>
    <t>SARATHI RAJPUT</t>
  </si>
  <si>
    <t>GAURAV ROY</t>
  </si>
  <si>
    <t>MS AHMED</t>
  </si>
  <si>
    <t>MADHUMITA PHUKON CHETIA</t>
  </si>
  <si>
    <t>AK DEY</t>
  </si>
  <si>
    <t>HOREN GUWALLA</t>
  </si>
  <si>
    <t>RABI SHARMA</t>
  </si>
  <si>
    <t>HOREN KOLITA</t>
  </si>
  <si>
    <t>KAMLI KUMAR</t>
  </si>
  <si>
    <t>DEEPA KURMI</t>
  </si>
  <si>
    <t>RIDIP KOLITA</t>
  </si>
  <si>
    <t>PURNIMA KURMI</t>
  </si>
  <si>
    <t>JUBAD ALI</t>
  </si>
  <si>
    <t>AJAY KUMAR</t>
  </si>
  <si>
    <t>SL. NO.</t>
  </si>
  <si>
    <t>NAME OF THE SELLERS</t>
  </si>
  <si>
    <t>DEBTORS LIST -</t>
  </si>
  <si>
    <t>KAMAL KANDELWAL</t>
  </si>
  <si>
    <t>ANAND VASANT</t>
  </si>
  <si>
    <t>a)</t>
  </si>
  <si>
    <t>b)</t>
  </si>
  <si>
    <t>c)</t>
  </si>
  <si>
    <t>RIAZ KHAN</t>
  </si>
  <si>
    <t>RAJESH</t>
  </si>
  <si>
    <t xml:space="preserve">BROKER </t>
  </si>
  <si>
    <t>DIRECT PARTY</t>
  </si>
  <si>
    <t>PRICE AT WHICH WE SELL</t>
  </si>
  <si>
    <t>AVERAGE SALE PRICE</t>
  </si>
  <si>
    <t>LOOSE TEA</t>
  </si>
  <si>
    <t>AUCTION</t>
  </si>
  <si>
    <t>1)</t>
  </si>
  <si>
    <t>2)</t>
  </si>
  <si>
    <t>3)</t>
  </si>
  <si>
    <t>ANY NEW PROJECTS THAT WERE SUCCESSFUL</t>
  </si>
  <si>
    <t>4)</t>
  </si>
  <si>
    <t>a)   THIS YEAR WE HAVE INSTALLED AUTOMATED PACKING SYSTEM, WHICH WILL START FROM THIS SEASON (2022)</t>
  </si>
  <si>
    <t>ANY NEW PROJECTS THAT WERE NOT SUCCESSFUL</t>
  </si>
  <si>
    <t>5)</t>
  </si>
  <si>
    <t>RAKESH KESARIA</t>
  </si>
  <si>
    <t>NO.</t>
  </si>
  <si>
    <t>b)   SECONDLY, WE HAVE PLANNED TO START NEW SOLAR PLANT AT OUR EXISTING FACTORY. IT WILL BE DISCUSS WITH FACTORY TO IMPLIMENT AS SOON AS POSSIBLE.</t>
  </si>
  <si>
    <t>CTC</t>
  </si>
  <si>
    <t>WEIGH BRIDGE</t>
  </si>
  <si>
    <t>EXHAUST FAN &amp; MOTORS</t>
  </si>
  <si>
    <t>AIR HEATER</t>
  </si>
  <si>
    <t>DUCTING</t>
  </si>
  <si>
    <t>ROTORVANE</t>
  </si>
  <si>
    <t>CHIMNEY</t>
  </si>
  <si>
    <t>TEA PROCESSING MACHINE</t>
  </si>
  <si>
    <t>TRANSFORMER</t>
  </si>
  <si>
    <t>SORTING MACHINE</t>
  </si>
  <si>
    <t>MONORAIL</t>
  </si>
  <si>
    <t>HUMIDIFICATION PLANT</t>
  </si>
  <si>
    <t>GHOOGY</t>
  </si>
  <si>
    <t>WATER TREATMENT PLANT</t>
  </si>
  <si>
    <t xml:space="preserve">ATMARAM &amp; COMPANY </t>
  </si>
  <si>
    <t xml:space="preserve">PLANT &amp; MACHINERY / EQUIPMENTS / AUXILIARY ITEMS (2020-2021) </t>
  </si>
  <si>
    <t>Particulars</t>
  </si>
  <si>
    <t xml:space="preserve">Name of machinery &amp; Specification </t>
  </si>
  <si>
    <t>Technical Specification / Make</t>
  </si>
  <si>
    <t>Sub-Total (Gross Amount)</t>
  </si>
  <si>
    <t>Other Charges/ Rounded off/TCS</t>
  </si>
  <si>
    <t>Grand Total (Capitalized)</t>
  </si>
  <si>
    <t>PLANT &amp; MACHINERIES</t>
  </si>
  <si>
    <t>126 KVA GENSET</t>
  </si>
  <si>
    <t>LUMMIN'S Generator</t>
  </si>
  <si>
    <t>Water Pump &amp; Shafting</t>
  </si>
  <si>
    <t>16 Series Nexa Air Heater</t>
  </si>
  <si>
    <t xml:space="preserve">PLANT &amp; MACHINERIES </t>
  </si>
  <si>
    <t xml:space="preserve">AXIAL FLOW FAN FOR TROUGH </t>
  </si>
  <si>
    <t>Axial Flow Fan for Trough</t>
  </si>
  <si>
    <t>CFM (FERMENTING MACHINE)</t>
  </si>
  <si>
    <t>Transportation Charge</t>
  </si>
  <si>
    <t>Frementing Machine</t>
  </si>
  <si>
    <t>MS Angle, Nut &amp; Bolt</t>
  </si>
  <si>
    <t>Aluminium Sheet, Rivit</t>
  </si>
  <si>
    <t>MS Angle, Patty etc</t>
  </si>
  <si>
    <t>Ducting making charge</t>
  </si>
  <si>
    <t xml:space="preserve">LESS: CRDIT NOTE NO </t>
  </si>
  <si>
    <t>Wire Rope, Clamp etc</t>
  </si>
  <si>
    <t>Labour charge</t>
  </si>
  <si>
    <t>Cement, Black wire</t>
  </si>
  <si>
    <t>Bricks , Sand</t>
  </si>
  <si>
    <t xml:space="preserve">CONVEYOR </t>
  </si>
  <si>
    <t>Conveyor belt</t>
  </si>
  <si>
    <t>24" Feed Conveyor, Belt</t>
  </si>
  <si>
    <t>CTC Segment</t>
  </si>
  <si>
    <t>MS Rod</t>
  </si>
  <si>
    <t>Sand</t>
  </si>
  <si>
    <t>CTC Machine</t>
  </si>
  <si>
    <t>Electric Motors</t>
  </si>
  <si>
    <t>DEEP TUBEWELL</t>
  </si>
  <si>
    <t>DEEP TUBEWELL (Baruah Tea Factory)</t>
  </si>
  <si>
    <t>Sand Gravel</t>
  </si>
  <si>
    <t>Submersible Pump &amp; Fittings</t>
  </si>
  <si>
    <t>Digging &amp; Installation Charge</t>
  </si>
  <si>
    <t xml:space="preserve">Compressor Charge </t>
  </si>
  <si>
    <t>PVC Pipes &amp; Fittings</t>
  </si>
  <si>
    <t>Boring &amp; Air Cmpressor</t>
  </si>
  <si>
    <t>Supreme PVC Pipe</t>
  </si>
  <si>
    <t>GI Pipe &amp; Fittings</t>
  </si>
  <si>
    <t>GI Elvow, Flange etc</t>
  </si>
  <si>
    <t>Motors</t>
  </si>
  <si>
    <t xml:space="preserve">DRYER </t>
  </si>
  <si>
    <t>Dryer</t>
  </si>
  <si>
    <t>Air Heater</t>
  </si>
  <si>
    <t>Cement</t>
  </si>
  <si>
    <t>MCC DB</t>
  </si>
  <si>
    <t>Alluminium Sheet</t>
  </si>
  <si>
    <t>Exhaust Fan &amp; Motors</t>
  </si>
  <si>
    <t>FIRE SAFETY DEVICE</t>
  </si>
  <si>
    <t>Fire Safety Equipments</t>
  </si>
  <si>
    <t>Ghoogy</t>
  </si>
  <si>
    <t>Cement, Angle etc</t>
  </si>
  <si>
    <t>GM Valve</t>
  </si>
  <si>
    <t>MS Aangle</t>
  </si>
  <si>
    <t>Screw</t>
  </si>
  <si>
    <t>Hook</t>
  </si>
  <si>
    <t>Metel Screw</t>
  </si>
  <si>
    <t>LATHE &amp; MILLING</t>
  </si>
  <si>
    <t>Monorail (S-Hook &amp; Chain Assembly)</t>
  </si>
  <si>
    <t>MS Chennal, Angle</t>
  </si>
  <si>
    <t>MS Joist, Angle</t>
  </si>
  <si>
    <t>MS Chennal</t>
  </si>
  <si>
    <t>MS Joist</t>
  </si>
  <si>
    <t>Welded Mesh,Bolt &amp; Nuts</t>
  </si>
  <si>
    <t>Cement, MS Joist etc</t>
  </si>
  <si>
    <t xml:space="preserve">PANEL BOARD </t>
  </si>
  <si>
    <t>Capitors for Penal Board</t>
  </si>
  <si>
    <t>Ind.Alu, Arm Cable</t>
  </si>
  <si>
    <t>Febrication</t>
  </si>
  <si>
    <t>Transformer</t>
  </si>
  <si>
    <t>Copper Earthing Wire</t>
  </si>
  <si>
    <t>Alluminium Arm Cable</t>
  </si>
  <si>
    <t>AE Make Coil, AM Meter</t>
  </si>
  <si>
    <t>ABC Panel Board</t>
  </si>
  <si>
    <t>GI Pipe, Wire, MS Angle</t>
  </si>
  <si>
    <t>Stone Chips</t>
  </si>
  <si>
    <t>Isolator, MCB Box etc</t>
  </si>
  <si>
    <t>GI Pipe</t>
  </si>
  <si>
    <t>Cable, GI Chennal etc</t>
  </si>
  <si>
    <t>Copper, Pipe etc</t>
  </si>
  <si>
    <t>Labour Charge</t>
  </si>
  <si>
    <t>Transportaion Charge</t>
  </si>
  <si>
    <t>Rotorvane (Balance Shifter)</t>
  </si>
  <si>
    <t>"Supervane" Rotorvane</t>
  </si>
  <si>
    <t>Sorting Machine</t>
  </si>
  <si>
    <t>Conveyor</t>
  </si>
  <si>
    <t>Conveyor Belt</t>
  </si>
  <si>
    <t>"B" Dust Machine</t>
  </si>
  <si>
    <t>"C" Fanning Machine</t>
  </si>
  <si>
    <t>"D" Broken Machine</t>
  </si>
  <si>
    <t>Ball Separator Jigger Machine</t>
  </si>
  <si>
    <t>Fibre Extractor</t>
  </si>
  <si>
    <t>Installation Cgarge</t>
  </si>
  <si>
    <t>630 KVA Transformer</t>
  </si>
  <si>
    <t>Reservoir</t>
  </si>
  <si>
    <t>C ETP/STP</t>
  </si>
  <si>
    <t>Stone Chips, JC Board</t>
  </si>
  <si>
    <t>Cement, Rod etc</t>
  </si>
  <si>
    <t>FRP Water Filter</t>
  </si>
  <si>
    <t>Filter Pump</t>
  </si>
  <si>
    <t>MS Plate</t>
  </si>
  <si>
    <t>Bricks</t>
  </si>
  <si>
    <t>"SWIFT" Fully Electronic Weighbridge</t>
  </si>
  <si>
    <t>Bricks &amp; Sand</t>
  </si>
  <si>
    <t>WEIGHING MACHINE &amp; BELT WEIGHER</t>
  </si>
  <si>
    <t>Automatic Weighing Machine</t>
  </si>
  <si>
    <t>11 KVA ELECTRIC LINE</t>
  </si>
  <si>
    <t>PSC Electric Poles</t>
  </si>
  <si>
    <t>CTS Coil</t>
  </si>
  <si>
    <t>PLANT &amp; MACHINERS</t>
  </si>
  <si>
    <t>BTF WOOD CUTTER</t>
  </si>
  <si>
    <t>CHAINSAW MACHINE</t>
  </si>
  <si>
    <t>CHAIN</t>
  </si>
  <si>
    <t>COMPUTER &amp; PRINTER</t>
  </si>
  <si>
    <t xml:space="preserve">COMPUTER </t>
  </si>
  <si>
    <t>PRINTER</t>
  </si>
  <si>
    <t>GREEN LEAF- AVG. PURCHASE RATE</t>
  </si>
  <si>
    <t>PARTICULAR TIME/MONTH OF SELLING</t>
  </si>
  <si>
    <t>a)  PRODUCTION STARTS FROM APRIL UPTO DECEMBER</t>
  </si>
  <si>
    <t>b)  PEAK TIME (JULY TO OCTOBER)</t>
  </si>
  <si>
    <t>GST Add</t>
  </si>
  <si>
    <t>TYPES OF MACHINERY USED &amp; COST OF MACHINERY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</si>
</sst>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Verdan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8"/>
      <name val="Tahoma"/>
      <family val="2"/>
    </font>
    <font>
      <b/>
      <sz val="8"/>
      <color rgb="FFFF0000"/>
      <name val="Tahoma"/>
      <family val="2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2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0" xfId="0" applyFill="1"/>
    <xf numFmtId="0" fontId="0" fillId="0" borderId="1" xfId="0" applyBorder="1"/>
    <xf numFmtId="0" fontId="0" fillId="2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2" fillId="2" borderId="13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1" xfId="0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" fillId="0" borderId="26" xfId="0" applyFont="1" applyBorder="1"/>
    <xf numFmtId="0" fontId="1" fillId="0" borderId="20" xfId="0" applyFont="1" applyBorder="1"/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/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13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3" borderId="18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8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horizontal="center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43" fontId="8" fillId="0" borderId="1" xfId="1" applyFont="1" applyFill="1" applyBorder="1" applyAlignment="1">
      <alignment vertical="top" wrapText="1"/>
    </xf>
    <xf numFmtId="43" fontId="8" fillId="0" borderId="1" xfId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43" fontId="11" fillId="0" borderId="1" xfId="1" applyFont="1" applyFill="1" applyBorder="1" applyAlignment="1">
      <alignment vertical="top" wrapText="1"/>
    </xf>
    <xf numFmtId="43" fontId="8" fillId="0" borderId="0" xfId="0" applyNumberFormat="1" applyFont="1" applyFill="1" applyAlignment="1">
      <alignment horizontal="center" vertical="top" wrapText="1"/>
    </xf>
    <xf numFmtId="0" fontId="8" fillId="0" borderId="1" xfId="0" applyFont="1" applyFill="1" applyBorder="1" applyAlignment="1">
      <alignment horizontal="center" vertical="center" wrapText="1"/>
    </xf>
    <xf numFmtId="43" fontId="11" fillId="0" borderId="1" xfId="1" applyFont="1" applyFill="1" applyBorder="1" applyAlignment="1"/>
    <xf numFmtId="0" fontId="11" fillId="0" borderId="1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left" vertical="top" wrapText="1"/>
    </xf>
    <xf numFmtId="43" fontId="12" fillId="0" borderId="1" xfId="1" applyFont="1" applyFill="1" applyBorder="1" applyAlignment="1">
      <alignment vertical="top" wrapText="1"/>
    </xf>
    <xf numFmtId="43" fontId="8" fillId="0" borderId="1" xfId="1" applyFont="1" applyFill="1" applyBorder="1" applyAlignment="1"/>
    <xf numFmtId="43" fontId="8" fillId="0" borderId="1" xfId="1" applyFont="1" applyFill="1" applyBorder="1" applyAlignment="1">
      <alignment vertical="top"/>
    </xf>
    <xf numFmtId="43" fontId="11" fillId="0" borderId="1" xfId="1" applyFont="1" applyFill="1" applyBorder="1" applyAlignment="1">
      <alignment vertical="top"/>
    </xf>
    <xf numFmtId="0" fontId="8" fillId="0" borderId="0" xfId="0" applyFont="1" applyFill="1"/>
    <xf numFmtId="43" fontId="8" fillId="0" borderId="1" xfId="1" applyFont="1" applyFill="1" applyBorder="1" applyAlignment="1">
      <alignment horizontal="right" vertical="top" wrapText="1"/>
    </xf>
    <xf numFmtId="0" fontId="11" fillId="0" borderId="0" xfId="0" applyFont="1" applyFill="1" applyAlignment="1">
      <alignment vertical="top" wrapText="1"/>
    </xf>
    <xf numFmtId="2" fontId="8" fillId="0" borderId="1" xfId="0" applyNumberFormat="1" applyFont="1" applyFill="1" applyBorder="1" applyAlignment="1">
      <alignment vertical="top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43" fontId="11" fillId="0" borderId="0" xfId="1" applyFont="1" applyFill="1" applyAlignment="1"/>
    <xf numFmtId="43" fontId="12" fillId="0" borderId="1" xfId="1" applyFont="1" applyFill="1" applyBorder="1" applyAlignment="1">
      <alignment vertical="top"/>
    </xf>
    <xf numFmtId="0" fontId="11" fillId="0" borderId="32" xfId="0" applyFont="1" applyFill="1" applyBorder="1" applyAlignment="1">
      <alignment vertical="center" wrapText="1"/>
    </xf>
    <xf numFmtId="43" fontId="11" fillId="0" borderId="1" xfId="0" applyNumberFormat="1" applyFont="1" applyFill="1" applyBorder="1"/>
    <xf numFmtId="0" fontId="1" fillId="2" borderId="0" xfId="0" applyFont="1" applyFill="1" applyBorder="1" applyAlignment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29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2" borderId="16" xfId="0" applyFont="1" applyFill="1" applyBorder="1" applyAlignment="1">
      <alignment horizontal="left"/>
    </xf>
    <xf numFmtId="0" fontId="11" fillId="0" borderId="31" xfId="0" applyFont="1" applyFill="1" applyBorder="1" applyAlignment="1">
      <alignment horizontal="left" vertical="center" wrapText="1"/>
    </xf>
    <xf numFmtId="0" fontId="11" fillId="0" borderId="3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left" vertical="top" wrapText="1"/>
    </xf>
    <xf numFmtId="0" fontId="11" fillId="0" borderId="3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2" borderId="31" xfId="0" applyFont="1" applyFill="1" applyBorder="1" applyAlignment="1">
      <alignment horizontal="center" vertical="top" wrapText="1"/>
    </xf>
    <xf numFmtId="0" fontId="11" fillId="2" borderId="32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0" borderId="31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0" fillId="0" borderId="33" xfId="0" applyFont="1" applyFill="1" applyBorder="1" applyAlignment="1">
      <alignment horizontal="center" vertical="top" wrapText="1"/>
    </xf>
    <xf numFmtId="0" fontId="10" fillId="0" borderId="34" xfId="0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horizontal="center" vertical="top" wrapText="1"/>
    </xf>
    <xf numFmtId="0" fontId="13" fillId="5" borderId="35" xfId="0" applyFont="1" applyFill="1" applyBorder="1" applyAlignment="1">
      <alignment horizontal="center" vertical="top" wrapText="1"/>
    </xf>
    <xf numFmtId="0" fontId="13" fillId="5" borderId="36" xfId="0" applyFont="1" applyFill="1" applyBorder="1" applyAlignment="1">
      <alignment horizontal="center" vertical="top" wrapText="1"/>
    </xf>
    <xf numFmtId="0" fontId="13" fillId="5" borderId="37" xfId="0" applyFont="1" applyFill="1" applyBorder="1" applyAlignment="1">
      <alignment horizontal="center" vertical="top" wrapText="1"/>
    </xf>
    <xf numFmtId="0" fontId="9" fillId="5" borderId="38" xfId="0" applyFont="1" applyFill="1" applyBorder="1" applyAlignment="1">
      <alignment horizontal="center" vertical="top" wrapText="1"/>
    </xf>
    <xf numFmtId="0" fontId="9" fillId="5" borderId="16" xfId="0" applyFont="1" applyFill="1" applyBorder="1" applyAlignment="1">
      <alignment horizontal="center" vertical="top" wrapText="1"/>
    </xf>
    <xf numFmtId="0" fontId="9" fillId="5" borderId="2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3" fontId="0" fillId="0" borderId="0" xfId="0" applyNumberFormat="1"/>
    <xf numFmtId="0" fontId="11" fillId="0" borderId="1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57"/>
  <sheetViews>
    <sheetView tabSelected="1" workbookViewId="0">
      <selection activeCell="F48" sqref="F48"/>
    </sheetView>
  </sheetViews>
  <sheetFormatPr defaultRowHeight="15" customHeight="1"/>
  <cols>
    <col min="1" max="1" width="3.5703125" customWidth="1"/>
    <col min="2" max="2" width="6.42578125" customWidth="1"/>
    <col min="3" max="3" width="33.85546875" style="7" customWidth="1"/>
    <col min="4" max="4" width="14" customWidth="1"/>
    <col min="5" max="5" width="5" customWidth="1"/>
    <col min="6" max="6" width="33.7109375" style="7" customWidth="1"/>
    <col min="7" max="7" width="15.42578125" bestFit="1" customWidth="1"/>
  </cols>
  <sheetData>
    <row r="2" spans="2:7" ht="15" customHeight="1" thickBot="1">
      <c r="B2" s="90" t="s">
        <v>108</v>
      </c>
      <c r="C2" s="90"/>
      <c r="D2" s="90"/>
      <c r="E2" s="90"/>
      <c r="F2" s="90"/>
    </row>
    <row r="3" spans="2:7" ht="15" customHeight="1">
      <c r="B3" s="37"/>
      <c r="C3" s="37"/>
      <c r="D3" s="26"/>
      <c r="E3" s="26"/>
      <c r="F3" s="26"/>
    </row>
    <row r="4" spans="2:7" ht="15" customHeight="1">
      <c r="B4" s="37"/>
      <c r="C4" s="37"/>
      <c r="D4" s="26"/>
      <c r="E4" s="26"/>
      <c r="F4" s="26"/>
    </row>
    <row r="5" spans="2:7" ht="15" customHeight="1">
      <c r="B5" s="91" t="s">
        <v>107</v>
      </c>
      <c r="C5" s="91"/>
      <c r="D5" s="91"/>
      <c r="E5" s="91"/>
      <c r="F5" s="91"/>
    </row>
    <row r="6" spans="2:7" ht="15" customHeight="1" thickBot="1"/>
    <row r="7" spans="2:7" ht="15" customHeight="1">
      <c r="B7" s="89" t="s">
        <v>109</v>
      </c>
      <c r="C7" s="87"/>
      <c r="D7" s="88"/>
      <c r="E7" s="87" t="s">
        <v>110</v>
      </c>
      <c r="F7" s="87"/>
      <c r="G7" s="88"/>
    </row>
    <row r="8" spans="2:7" ht="15" customHeight="1">
      <c r="B8" s="39" t="s">
        <v>126</v>
      </c>
      <c r="C8" s="24" t="s">
        <v>51</v>
      </c>
      <c r="D8" s="40" t="s">
        <v>50</v>
      </c>
      <c r="E8" s="44" t="s">
        <v>126</v>
      </c>
      <c r="F8" s="24" t="s">
        <v>51</v>
      </c>
      <c r="G8" s="40" t="s">
        <v>50</v>
      </c>
    </row>
    <row r="9" spans="2:7" ht="15" customHeight="1">
      <c r="B9" s="41">
        <v>1</v>
      </c>
      <c r="C9" s="38" t="s">
        <v>59</v>
      </c>
      <c r="D9" s="85">
        <v>23.09</v>
      </c>
      <c r="E9" s="45">
        <v>1</v>
      </c>
      <c r="F9" s="8" t="s">
        <v>111</v>
      </c>
      <c r="G9" s="85">
        <v>23.17</v>
      </c>
    </row>
    <row r="10" spans="2:7" ht="15" customHeight="1">
      <c r="B10" s="42">
        <v>2</v>
      </c>
      <c r="C10" s="8" t="s">
        <v>60</v>
      </c>
      <c r="D10" s="85"/>
      <c r="E10" s="46">
        <v>2</v>
      </c>
      <c r="F10" s="8" t="s">
        <v>98</v>
      </c>
      <c r="G10" s="85"/>
    </row>
    <row r="11" spans="2:7" ht="15" customHeight="1">
      <c r="B11" s="42">
        <v>3</v>
      </c>
      <c r="C11" s="8" t="s">
        <v>61</v>
      </c>
      <c r="D11" s="85"/>
      <c r="E11" s="46">
        <v>3</v>
      </c>
      <c r="F11" s="8" t="s">
        <v>112</v>
      </c>
      <c r="G11" s="85"/>
    </row>
    <row r="12" spans="2:7" ht="15" customHeight="1">
      <c r="B12" s="42">
        <v>4</v>
      </c>
      <c r="C12" s="8" t="s">
        <v>62</v>
      </c>
      <c r="D12" s="85"/>
      <c r="E12" s="46">
        <v>4</v>
      </c>
      <c r="F12" s="8" t="s">
        <v>113</v>
      </c>
      <c r="G12" s="85"/>
    </row>
    <row r="13" spans="2:7" ht="15" customHeight="1">
      <c r="B13" s="42">
        <v>5</v>
      </c>
      <c r="C13" s="8" t="s">
        <v>63</v>
      </c>
      <c r="D13" s="85"/>
      <c r="E13" s="46">
        <v>5</v>
      </c>
      <c r="F13" s="8" t="s">
        <v>114</v>
      </c>
      <c r="G13" s="85"/>
    </row>
    <row r="14" spans="2:7" ht="15" customHeight="1">
      <c r="B14" s="42">
        <v>6</v>
      </c>
      <c r="C14" s="8" t="s">
        <v>64</v>
      </c>
      <c r="D14" s="85"/>
      <c r="E14" s="46">
        <v>6</v>
      </c>
      <c r="F14" s="8" t="s">
        <v>115</v>
      </c>
      <c r="G14" s="85"/>
    </row>
    <row r="15" spans="2:7" ht="15" customHeight="1">
      <c r="B15" s="42">
        <v>7</v>
      </c>
      <c r="C15" s="8" t="s">
        <v>65</v>
      </c>
      <c r="D15" s="85"/>
      <c r="E15" s="46">
        <v>7</v>
      </c>
      <c r="F15" s="8" t="s">
        <v>116</v>
      </c>
      <c r="G15" s="85"/>
    </row>
    <row r="16" spans="2:7" ht="15" customHeight="1">
      <c r="B16" s="42">
        <v>8</v>
      </c>
      <c r="C16" s="8" t="s">
        <v>66</v>
      </c>
      <c r="D16" s="85"/>
      <c r="E16" s="46">
        <v>8</v>
      </c>
      <c r="F16" s="8" t="s">
        <v>117</v>
      </c>
      <c r="G16" s="85"/>
    </row>
    <row r="17" spans="2:7" ht="15" customHeight="1">
      <c r="B17" s="42">
        <v>9</v>
      </c>
      <c r="C17" s="8" t="s">
        <v>67</v>
      </c>
      <c r="D17" s="85"/>
      <c r="E17" s="46">
        <v>9</v>
      </c>
      <c r="F17" s="8" t="s">
        <v>118</v>
      </c>
      <c r="G17" s="85"/>
    </row>
    <row r="18" spans="2:7" ht="15" customHeight="1">
      <c r="B18" s="42">
        <v>10</v>
      </c>
      <c r="C18" s="8" t="s">
        <v>68</v>
      </c>
      <c r="D18" s="85"/>
      <c r="E18" s="46">
        <v>10</v>
      </c>
      <c r="F18" s="8" t="s">
        <v>119</v>
      </c>
      <c r="G18" s="85"/>
    </row>
    <row r="19" spans="2:7" ht="15" customHeight="1">
      <c r="B19" s="42">
        <v>11</v>
      </c>
      <c r="C19" s="8" t="s">
        <v>69</v>
      </c>
      <c r="D19" s="85"/>
      <c r="E19" s="46">
        <v>11</v>
      </c>
      <c r="F19" s="8" t="s">
        <v>120</v>
      </c>
      <c r="G19" s="85"/>
    </row>
    <row r="20" spans="2:7" ht="15" customHeight="1">
      <c r="B20" s="42">
        <v>12</v>
      </c>
      <c r="C20" s="8" t="s">
        <v>70</v>
      </c>
      <c r="D20" s="85"/>
      <c r="E20" s="46">
        <v>12</v>
      </c>
      <c r="F20" s="8" t="s">
        <v>93</v>
      </c>
      <c r="G20" s="85"/>
    </row>
    <row r="21" spans="2:7" ht="15" customHeight="1">
      <c r="B21" s="42">
        <v>13</v>
      </c>
      <c r="C21" s="8" t="s">
        <v>71</v>
      </c>
      <c r="D21" s="85"/>
      <c r="E21" s="46">
        <v>13</v>
      </c>
      <c r="F21" s="8" t="s">
        <v>121</v>
      </c>
      <c r="G21" s="85"/>
    </row>
    <row r="22" spans="2:7" ht="15" customHeight="1">
      <c r="B22" s="42">
        <v>14</v>
      </c>
      <c r="C22" s="8" t="s">
        <v>72</v>
      </c>
      <c r="D22" s="85"/>
      <c r="E22" s="46">
        <v>14</v>
      </c>
      <c r="F22" s="8" t="s">
        <v>122</v>
      </c>
      <c r="G22" s="85"/>
    </row>
    <row r="23" spans="2:7" ht="15" customHeight="1">
      <c r="B23" s="42">
        <v>15</v>
      </c>
      <c r="C23" s="8" t="s">
        <v>73</v>
      </c>
      <c r="D23" s="85"/>
      <c r="E23" s="46">
        <v>15</v>
      </c>
      <c r="F23" s="8" t="s">
        <v>123</v>
      </c>
      <c r="G23" s="85"/>
    </row>
    <row r="24" spans="2:7" ht="15" customHeight="1">
      <c r="B24" s="42">
        <v>16</v>
      </c>
      <c r="C24" s="8" t="s">
        <v>74</v>
      </c>
      <c r="D24" s="85"/>
      <c r="E24" s="46">
        <v>16</v>
      </c>
      <c r="F24" s="8" t="s">
        <v>84</v>
      </c>
      <c r="G24" s="85"/>
    </row>
    <row r="25" spans="2:7" ht="15" customHeight="1">
      <c r="B25" s="42">
        <v>17</v>
      </c>
      <c r="C25" s="8" t="s">
        <v>75</v>
      </c>
      <c r="D25" s="85"/>
      <c r="E25" s="46">
        <v>17</v>
      </c>
      <c r="F25" s="8" t="s">
        <v>95</v>
      </c>
      <c r="G25" s="85"/>
    </row>
    <row r="26" spans="2:7" ht="15" customHeight="1">
      <c r="B26" s="42">
        <v>18</v>
      </c>
      <c r="C26" s="8" t="s">
        <v>76</v>
      </c>
      <c r="D26" s="85"/>
      <c r="E26" s="46">
        <v>18</v>
      </c>
      <c r="F26" s="8" t="s">
        <v>124</v>
      </c>
      <c r="G26" s="85"/>
    </row>
    <row r="27" spans="2:7" ht="15" customHeight="1" thickBot="1">
      <c r="B27" s="42">
        <v>19</v>
      </c>
      <c r="C27" s="8" t="s">
        <v>77</v>
      </c>
      <c r="D27" s="85"/>
      <c r="E27" s="47">
        <v>19</v>
      </c>
      <c r="F27" s="8" t="s">
        <v>125</v>
      </c>
      <c r="G27" s="86"/>
    </row>
    <row r="28" spans="2:7" ht="15" customHeight="1">
      <c r="B28" s="42">
        <v>20</v>
      </c>
      <c r="C28" s="8" t="s">
        <v>46</v>
      </c>
      <c r="D28" s="85"/>
    </row>
    <row r="29" spans="2:7" ht="15" customHeight="1">
      <c r="B29" s="42">
        <v>21</v>
      </c>
      <c r="C29" s="8" t="s">
        <v>78</v>
      </c>
      <c r="D29" s="85"/>
    </row>
    <row r="30" spans="2:7" ht="15" customHeight="1">
      <c r="B30" s="42">
        <v>22</v>
      </c>
      <c r="C30" s="8" t="s">
        <v>79</v>
      </c>
      <c r="D30" s="85"/>
    </row>
    <row r="31" spans="2:7" ht="15" customHeight="1">
      <c r="B31" s="42">
        <v>23</v>
      </c>
      <c r="C31" s="8" t="s">
        <v>80</v>
      </c>
      <c r="D31" s="85"/>
    </row>
    <row r="32" spans="2:7" ht="15" customHeight="1">
      <c r="B32" s="42">
        <v>24</v>
      </c>
      <c r="C32" s="8" t="s">
        <v>81</v>
      </c>
      <c r="D32" s="85"/>
    </row>
    <row r="33" spans="2:4" ht="15" customHeight="1">
      <c r="B33" s="42">
        <v>25</v>
      </c>
      <c r="C33" s="8" t="s">
        <v>82</v>
      </c>
      <c r="D33" s="85"/>
    </row>
    <row r="34" spans="2:4" ht="15" customHeight="1">
      <c r="B34" s="42">
        <v>26</v>
      </c>
      <c r="C34" s="8" t="s">
        <v>83</v>
      </c>
      <c r="D34" s="85"/>
    </row>
    <row r="35" spans="2:4" ht="15" customHeight="1">
      <c r="B35" s="42">
        <v>27</v>
      </c>
      <c r="C35" s="8" t="s">
        <v>84</v>
      </c>
      <c r="D35" s="85"/>
    </row>
    <row r="36" spans="2:4" ht="15" customHeight="1">
      <c r="B36" s="42">
        <v>28</v>
      </c>
      <c r="C36" s="8" t="s">
        <v>85</v>
      </c>
      <c r="D36" s="85"/>
    </row>
    <row r="37" spans="2:4" ht="15" customHeight="1">
      <c r="B37" s="42">
        <v>29</v>
      </c>
      <c r="C37" s="8" t="s">
        <v>86</v>
      </c>
      <c r="D37" s="85"/>
    </row>
    <row r="38" spans="2:4" ht="15" customHeight="1">
      <c r="B38" s="42">
        <v>30</v>
      </c>
      <c r="C38" s="8" t="s">
        <v>87</v>
      </c>
      <c r="D38" s="85"/>
    </row>
    <row r="39" spans="2:4" ht="15" customHeight="1">
      <c r="B39" s="42">
        <v>31</v>
      </c>
      <c r="C39" s="8" t="s">
        <v>88</v>
      </c>
      <c r="D39" s="85"/>
    </row>
    <row r="40" spans="2:4" ht="15" customHeight="1">
      <c r="B40" s="42">
        <v>32</v>
      </c>
      <c r="C40" s="8" t="s">
        <v>89</v>
      </c>
      <c r="D40" s="85"/>
    </row>
    <row r="41" spans="2:4" ht="15" customHeight="1">
      <c r="B41" s="42">
        <v>33</v>
      </c>
      <c r="C41" s="8" t="s">
        <v>90</v>
      </c>
      <c r="D41" s="85"/>
    </row>
    <row r="42" spans="2:4" ht="15" customHeight="1">
      <c r="B42" s="42">
        <v>34</v>
      </c>
      <c r="C42" s="8" t="s">
        <v>91</v>
      </c>
      <c r="D42" s="85"/>
    </row>
    <row r="43" spans="2:4" ht="15" customHeight="1">
      <c r="B43" s="42">
        <v>35</v>
      </c>
      <c r="C43" s="8" t="s">
        <v>92</v>
      </c>
      <c r="D43" s="85"/>
    </row>
    <row r="44" spans="2:4" ht="15" customHeight="1">
      <c r="B44" s="42">
        <v>36</v>
      </c>
      <c r="C44" s="8" t="s">
        <v>93</v>
      </c>
      <c r="D44" s="85"/>
    </row>
    <row r="45" spans="2:4" ht="15" customHeight="1">
      <c r="B45" s="42">
        <v>37</v>
      </c>
      <c r="C45" s="8" t="s">
        <v>94</v>
      </c>
      <c r="D45" s="85"/>
    </row>
    <row r="46" spans="2:4" ht="15" customHeight="1">
      <c r="B46" s="42">
        <v>38</v>
      </c>
      <c r="C46" s="8" t="s">
        <v>95</v>
      </c>
      <c r="D46" s="85"/>
    </row>
    <row r="47" spans="2:4" ht="15" customHeight="1">
      <c r="B47" s="42">
        <v>39</v>
      </c>
      <c r="C47" s="8" t="s">
        <v>96</v>
      </c>
      <c r="D47" s="85"/>
    </row>
    <row r="48" spans="2:4" ht="15" customHeight="1">
      <c r="B48" s="42">
        <v>40</v>
      </c>
      <c r="C48" s="8" t="s">
        <v>97</v>
      </c>
      <c r="D48" s="85"/>
    </row>
    <row r="49" spans="2:4" ht="15" customHeight="1">
      <c r="B49" s="42">
        <v>41</v>
      </c>
      <c r="C49" s="8" t="s">
        <v>98</v>
      </c>
      <c r="D49" s="85"/>
    </row>
    <row r="50" spans="2:4" ht="15" customHeight="1">
      <c r="B50" s="42">
        <v>42</v>
      </c>
      <c r="C50" s="8" t="s">
        <v>99</v>
      </c>
      <c r="D50" s="85"/>
    </row>
    <row r="51" spans="2:4" ht="15" customHeight="1">
      <c r="B51" s="42">
        <v>43</v>
      </c>
      <c r="C51" s="8" t="s">
        <v>100</v>
      </c>
      <c r="D51" s="85"/>
    </row>
    <row r="52" spans="2:4" ht="15" customHeight="1">
      <c r="B52" s="42">
        <v>44</v>
      </c>
      <c r="C52" s="8" t="s">
        <v>101</v>
      </c>
      <c r="D52" s="85"/>
    </row>
    <row r="53" spans="2:4" ht="15" customHeight="1">
      <c r="B53" s="42">
        <v>45</v>
      </c>
      <c r="C53" s="8" t="s">
        <v>102</v>
      </c>
      <c r="D53" s="85"/>
    </row>
    <row r="54" spans="2:4" ht="15" customHeight="1">
      <c r="B54" s="42">
        <v>46</v>
      </c>
      <c r="C54" s="8" t="s">
        <v>103</v>
      </c>
      <c r="D54" s="85"/>
    </row>
    <row r="55" spans="2:4" ht="15" customHeight="1">
      <c r="B55" s="42">
        <v>47</v>
      </c>
      <c r="C55" s="8" t="s">
        <v>104</v>
      </c>
      <c r="D55" s="85"/>
    </row>
    <row r="56" spans="2:4" ht="15" customHeight="1">
      <c r="B56" s="42">
        <v>48</v>
      </c>
      <c r="C56" s="8" t="s">
        <v>105</v>
      </c>
      <c r="D56" s="85"/>
    </row>
    <row r="57" spans="2:4" ht="15" customHeight="1" thickBot="1">
      <c r="B57" s="43">
        <v>49</v>
      </c>
      <c r="C57" s="48" t="s">
        <v>106</v>
      </c>
      <c r="D57" s="86"/>
    </row>
  </sheetData>
  <mergeCells count="6">
    <mergeCell ref="G9:G27"/>
    <mergeCell ref="D9:D57"/>
    <mergeCell ref="E7:G7"/>
    <mergeCell ref="B7:D7"/>
    <mergeCell ref="B2:F2"/>
    <mergeCell ref="B5:F5"/>
  </mergeCells>
  <pageMargins left="0" right="0" top="0" bottom="0" header="0" footer="0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45"/>
  <sheetViews>
    <sheetView workbookViewId="0">
      <selection activeCell="D13" sqref="D13:D32"/>
    </sheetView>
  </sheetViews>
  <sheetFormatPr defaultRowHeight="15"/>
  <cols>
    <col min="1" max="1" width="8.28515625" customWidth="1"/>
    <col min="2" max="2" width="19" style="7" bestFit="1" customWidth="1"/>
    <col min="3" max="3" width="30.7109375" style="7" bestFit="1" customWidth="1"/>
    <col min="4" max="4" width="7.85546875" style="7" customWidth="1"/>
    <col min="5" max="5" width="17.5703125" style="7" bestFit="1" customWidth="1"/>
    <col min="6" max="6" width="39.5703125" style="7" bestFit="1" customWidth="1"/>
    <col min="7" max="7" width="10.7109375" style="7" bestFit="1" customWidth="1"/>
    <col min="9" max="9" width="14.28515625" bestFit="1" customWidth="1"/>
    <col min="10" max="10" width="10.42578125" bestFit="1" customWidth="1"/>
    <col min="11" max="11" width="40" bestFit="1" customWidth="1"/>
    <col min="12" max="12" width="10.42578125" bestFit="1" customWidth="1"/>
  </cols>
  <sheetData>
    <row r="2" spans="1:14" ht="19.5" thickBot="1">
      <c r="B2" s="98" t="s">
        <v>127</v>
      </c>
      <c r="C2" s="98"/>
      <c r="D2" s="98"/>
      <c r="E2" s="98"/>
      <c r="F2" s="98"/>
      <c r="G2" s="98"/>
    </row>
    <row r="3" spans="1:14">
      <c r="A3" s="2"/>
    </row>
    <row r="4" spans="1:14">
      <c r="A4" s="97" t="s">
        <v>128</v>
      </c>
      <c r="B4" s="97"/>
    </row>
    <row r="5" spans="1:14">
      <c r="A5" s="25" t="s">
        <v>131</v>
      </c>
      <c r="B5" s="9" t="s">
        <v>129</v>
      </c>
    </row>
    <row r="6" spans="1:14">
      <c r="A6" s="25" t="s">
        <v>132</v>
      </c>
      <c r="B6" s="9" t="s">
        <v>150</v>
      </c>
    </row>
    <row r="7" spans="1:14">
      <c r="A7" s="25" t="s">
        <v>133</v>
      </c>
      <c r="B7" s="9" t="s">
        <v>130</v>
      </c>
    </row>
    <row r="8" spans="1:14">
      <c r="A8" s="2"/>
    </row>
    <row r="10" spans="1:14" ht="15.75" customHeight="1" thickBot="1">
      <c r="B10" s="96" t="s">
        <v>41</v>
      </c>
      <c r="C10" s="96"/>
      <c r="D10" s="96"/>
      <c r="E10" s="96"/>
      <c r="F10" s="96"/>
      <c r="G10" s="96"/>
      <c r="I10" s="11"/>
      <c r="J10" s="11"/>
      <c r="K10" s="11"/>
      <c r="L10" s="11"/>
      <c r="M10" s="12"/>
      <c r="N10" s="12"/>
    </row>
    <row r="11" spans="1:14" ht="16.5" thickBot="1">
      <c r="B11" s="102" t="s">
        <v>20</v>
      </c>
      <c r="C11" s="103"/>
      <c r="D11" s="104"/>
      <c r="E11" s="102" t="s">
        <v>40</v>
      </c>
      <c r="F11" s="103"/>
      <c r="G11" s="104"/>
      <c r="H11" s="2"/>
      <c r="I11" s="92"/>
      <c r="J11" s="92"/>
      <c r="K11" s="92"/>
      <c r="L11" s="92"/>
      <c r="M11" s="12"/>
      <c r="N11" s="12"/>
    </row>
    <row r="12" spans="1:14" ht="15.75">
      <c r="B12" s="53" t="s">
        <v>136</v>
      </c>
      <c r="C12" s="54" t="s">
        <v>51</v>
      </c>
      <c r="D12" s="55" t="s">
        <v>50</v>
      </c>
      <c r="E12" s="33" t="s">
        <v>136</v>
      </c>
      <c r="F12" s="23" t="s">
        <v>51</v>
      </c>
      <c r="G12" s="34" t="s">
        <v>50</v>
      </c>
      <c r="I12" s="13"/>
      <c r="J12" s="13"/>
      <c r="K12" s="13"/>
      <c r="L12" s="13"/>
      <c r="M12" s="12"/>
      <c r="N12" s="12"/>
    </row>
    <row r="13" spans="1:14">
      <c r="B13" s="20" t="s">
        <v>150</v>
      </c>
      <c r="C13" s="27" t="s">
        <v>0</v>
      </c>
      <c r="D13" s="93">
        <v>157.52000000000001</v>
      </c>
      <c r="E13" s="20" t="s">
        <v>58</v>
      </c>
      <c r="F13" s="16" t="s">
        <v>21</v>
      </c>
      <c r="G13" s="105">
        <v>157.52000000000001</v>
      </c>
      <c r="I13" s="11"/>
      <c r="J13" s="11"/>
      <c r="K13" s="14"/>
      <c r="L13" s="11"/>
      <c r="M13" s="12"/>
      <c r="N13" s="12"/>
    </row>
    <row r="14" spans="1:14">
      <c r="B14" s="20" t="s">
        <v>150</v>
      </c>
      <c r="C14" s="27" t="s">
        <v>1</v>
      </c>
      <c r="D14" s="94"/>
      <c r="E14" s="20" t="s">
        <v>150</v>
      </c>
      <c r="F14" s="16" t="s">
        <v>22</v>
      </c>
      <c r="G14" s="85"/>
      <c r="I14" s="11"/>
      <c r="J14" s="11"/>
      <c r="K14" s="11"/>
      <c r="L14" s="11"/>
      <c r="M14" s="12"/>
      <c r="N14" s="12"/>
    </row>
    <row r="15" spans="1:14">
      <c r="B15" s="20" t="s">
        <v>58</v>
      </c>
      <c r="C15" s="27" t="s">
        <v>2</v>
      </c>
      <c r="D15" s="94"/>
      <c r="E15" s="20" t="s">
        <v>58</v>
      </c>
      <c r="F15" s="16" t="s">
        <v>23</v>
      </c>
      <c r="G15" s="85"/>
      <c r="I15" s="11"/>
      <c r="J15" s="11"/>
      <c r="K15" s="11"/>
      <c r="L15" s="11"/>
      <c r="M15" s="12"/>
      <c r="N15" s="12"/>
    </row>
    <row r="16" spans="1:14">
      <c r="B16" s="20" t="s">
        <v>58</v>
      </c>
      <c r="C16" s="27" t="s">
        <v>3</v>
      </c>
      <c r="D16" s="94"/>
      <c r="E16" s="20" t="s">
        <v>150</v>
      </c>
      <c r="F16" s="1" t="s">
        <v>24</v>
      </c>
      <c r="G16" s="85"/>
      <c r="I16" s="10"/>
      <c r="J16" s="10"/>
      <c r="K16" s="10"/>
      <c r="L16" s="10"/>
    </row>
    <row r="17" spans="2:12">
      <c r="B17" s="20" t="s">
        <v>150</v>
      </c>
      <c r="C17" s="27" t="s">
        <v>4</v>
      </c>
      <c r="D17" s="94"/>
      <c r="E17" s="20" t="s">
        <v>150</v>
      </c>
      <c r="F17" s="16" t="s">
        <v>25</v>
      </c>
      <c r="G17" s="85"/>
      <c r="I17" s="10"/>
      <c r="J17" s="10"/>
      <c r="K17" s="10"/>
      <c r="L17" s="10"/>
    </row>
    <row r="18" spans="2:12">
      <c r="B18" s="20" t="s">
        <v>150</v>
      </c>
      <c r="C18" s="27" t="s">
        <v>5</v>
      </c>
      <c r="D18" s="94"/>
      <c r="E18" s="20" t="s">
        <v>58</v>
      </c>
      <c r="F18" s="16" t="s">
        <v>26</v>
      </c>
      <c r="G18" s="85"/>
    </row>
    <row r="19" spans="2:12">
      <c r="B19" s="20" t="s">
        <v>58</v>
      </c>
      <c r="C19" s="27" t="s">
        <v>6</v>
      </c>
      <c r="D19" s="94"/>
      <c r="E19" s="20" t="s">
        <v>150</v>
      </c>
      <c r="F19" s="16" t="s">
        <v>27</v>
      </c>
      <c r="G19" s="85"/>
    </row>
    <row r="20" spans="2:12">
      <c r="B20" s="20" t="s">
        <v>150</v>
      </c>
      <c r="C20" s="27" t="s">
        <v>7</v>
      </c>
      <c r="D20" s="94"/>
      <c r="E20" s="20" t="s">
        <v>150</v>
      </c>
      <c r="F20" s="16" t="s">
        <v>28</v>
      </c>
      <c r="G20" s="85"/>
    </row>
    <row r="21" spans="2:12">
      <c r="B21" s="20" t="s">
        <v>58</v>
      </c>
      <c r="C21" s="27" t="s">
        <v>8</v>
      </c>
      <c r="D21" s="94"/>
      <c r="E21" s="20" t="s">
        <v>150</v>
      </c>
      <c r="F21" s="16" t="s">
        <v>29</v>
      </c>
      <c r="G21" s="85"/>
    </row>
    <row r="22" spans="2:12">
      <c r="B22" s="20" t="s">
        <v>150</v>
      </c>
      <c r="C22" s="27" t="s">
        <v>9</v>
      </c>
      <c r="D22" s="94"/>
      <c r="E22" s="20" t="s">
        <v>150</v>
      </c>
      <c r="F22" s="17" t="s">
        <v>30</v>
      </c>
      <c r="G22" s="85"/>
    </row>
    <row r="23" spans="2:12">
      <c r="B23" s="20" t="s">
        <v>58</v>
      </c>
      <c r="C23" s="27" t="s">
        <v>10</v>
      </c>
      <c r="D23" s="94"/>
      <c r="E23" s="20" t="s">
        <v>58</v>
      </c>
      <c r="F23" s="16" t="s">
        <v>31</v>
      </c>
      <c r="G23" s="85"/>
    </row>
    <row r="24" spans="2:12">
      <c r="B24" s="20" t="s">
        <v>58</v>
      </c>
      <c r="C24" s="27" t="s">
        <v>11</v>
      </c>
      <c r="D24" s="94"/>
      <c r="E24" s="20" t="s">
        <v>58</v>
      </c>
      <c r="F24" s="16" t="s">
        <v>32</v>
      </c>
      <c r="G24" s="85"/>
    </row>
    <row r="25" spans="2:12">
      <c r="B25" s="20" t="s">
        <v>58</v>
      </c>
      <c r="C25" s="27" t="s">
        <v>12</v>
      </c>
      <c r="D25" s="94"/>
      <c r="E25" s="20" t="s">
        <v>58</v>
      </c>
      <c r="F25" s="16" t="s">
        <v>33</v>
      </c>
      <c r="G25" s="85"/>
    </row>
    <row r="26" spans="2:12">
      <c r="B26" s="20" t="s">
        <v>150</v>
      </c>
      <c r="C26" s="27" t="s">
        <v>13</v>
      </c>
      <c r="D26" s="94"/>
      <c r="E26" s="20" t="s">
        <v>58</v>
      </c>
      <c r="F26" s="16" t="s">
        <v>34</v>
      </c>
      <c r="G26" s="85"/>
    </row>
    <row r="27" spans="2:12">
      <c r="B27" s="20" t="s">
        <v>150</v>
      </c>
      <c r="C27" s="27" t="s">
        <v>14</v>
      </c>
      <c r="D27" s="94"/>
      <c r="E27" s="20" t="s">
        <v>58</v>
      </c>
      <c r="F27" s="17" t="s">
        <v>35</v>
      </c>
      <c r="G27" s="85"/>
    </row>
    <row r="28" spans="2:12">
      <c r="B28" s="20" t="s">
        <v>58</v>
      </c>
      <c r="C28" s="27" t="s">
        <v>15</v>
      </c>
      <c r="D28" s="94"/>
      <c r="E28" s="20" t="s">
        <v>58</v>
      </c>
      <c r="F28" s="16" t="s">
        <v>36</v>
      </c>
      <c r="G28" s="85"/>
    </row>
    <row r="29" spans="2:12">
      <c r="B29" s="20" t="s">
        <v>150</v>
      </c>
      <c r="C29" s="27" t="s">
        <v>16</v>
      </c>
      <c r="D29" s="94"/>
      <c r="E29" s="20" t="s">
        <v>58</v>
      </c>
      <c r="F29" s="1" t="s">
        <v>37</v>
      </c>
      <c r="G29" s="85"/>
    </row>
    <row r="30" spans="2:12">
      <c r="B30" s="20" t="s">
        <v>150</v>
      </c>
      <c r="C30" s="27" t="s">
        <v>17</v>
      </c>
      <c r="D30" s="94"/>
      <c r="E30" s="20" t="s">
        <v>58</v>
      </c>
      <c r="F30" s="16" t="s">
        <v>38</v>
      </c>
      <c r="G30" s="85"/>
    </row>
    <row r="31" spans="2:12" ht="15.75" thickBot="1">
      <c r="B31" s="20" t="s">
        <v>150</v>
      </c>
      <c r="C31" s="27" t="s">
        <v>18</v>
      </c>
      <c r="D31" s="94"/>
      <c r="E31" s="21" t="s">
        <v>58</v>
      </c>
      <c r="F31" s="22" t="s">
        <v>39</v>
      </c>
      <c r="G31" s="86"/>
    </row>
    <row r="32" spans="2:12" ht="15.75" thickBot="1">
      <c r="B32" s="21" t="s">
        <v>58</v>
      </c>
      <c r="C32" s="28" t="s">
        <v>19</v>
      </c>
      <c r="D32" s="95"/>
      <c r="F32" s="18"/>
      <c r="G32" s="19"/>
    </row>
    <row r="33" spans="2:12">
      <c r="B33" s="9"/>
    </row>
    <row r="34" spans="2:12" ht="15.75" thickBot="1">
      <c r="B34" s="9"/>
    </row>
    <row r="35" spans="2:12" ht="16.5" thickBot="1">
      <c r="B35" s="99" t="s">
        <v>42</v>
      </c>
      <c r="C35" s="100"/>
      <c r="D35" s="101"/>
      <c r="E35" s="99" t="s">
        <v>45</v>
      </c>
      <c r="F35" s="100"/>
      <c r="G35" s="101"/>
    </row>
    <row r="36" spans="2:12" ht="15.75" thickBot="1">
      <c r="B36" s="15"/>
      <c r="C36" s="4"/>
      <c r="D36" s="4"/>
      <c r="E36" s="4"/>
      <c r="F36" s="4"/>
      <c r="G36" s="4"/>
      <c r="H36" s="2"/>
      <c r="I36" s="2"/>
      <c r="J36" s="2"/>
      <c r="K36" s="2"/>
      <c r="L36" s="2"/>
    </row>
    <row r="37" spans="2:12">
      <c r="B37" s="50" t="s">
        <v>137</v>
      </c>
      <c r="C37" s="51" t="s">
        <v>51</v>
      </c>
      <c r="D37" s="52" t="s">
        <v>50</v>
      </c>
      <c r="E37" s="50" t="s">
        <v>136</v>
      </c>
      <c r="F37" s="51" t="s">
        <v>51</v>
      </c>
      <c r="G37" s="52" t="s">
        <v>50</v>
      </c>
    </row>
    <row r="38" spans="2:12">
      <c r="B38" s="29" t="s">
        <v>135</v>
      </c>
      <c r="C38" s="6" t="s">
        <v>43</v>
      </c>
      <c r="D38" s="105">
        <v>38.590000000000003</v>
      </c>
      <c r="E38" s="31" t="s">
        <v>58</v>
      </c>
      <c r="F38" s="6" t="s">
        <v>47</v>
      </c>
      <c r="G38" s="106">
        <v>220</v>
      </c>
    </row>
    <row r="39" spans="2:12">
      <c r="B39" s="29" t="s">
        <v>134</v>
      </c>
      <c r="C39" s="6" t="s">
        <v>44</v>
      </c>
      <c r="D39" s="85"/>
      <c r="E39" s="31" t="s">
        <v>58</v>
      </c>
      <c r="F39" s="6" t="s">
        <v>48</v>
      </c>
      <c r="G39" s="106"/>
    </row>
    <row r="40" spans="2:12" ht="15.75" thickBot="1">
      <c r="B40" s="30"/>
      <c r="C40" s="22"/>
      <c r="D40" s="86"/>
      <c r="E40" s="21" t="s">
        <v>58</v>
      </c>
      <c r="F40" s="32" t="s">
        <v>49</v>
      </c>
      <c r="G40" s="107"/>
    </row>
    <row r="42" spans="2:12" ht="15.75" thickBot="1"/>
    <row r="43" spans="2:12" ht="16.5" thickBot="1">
      <c r="B43" s="99" t="s">
        <v>55</v>
      </c>
      <c r="C43" s="100"/>
      <c r="D43" s="101"/>
      <c r="E43" s="99" t="s">
        <v>56</v>
      </c>
      <c r="F43" s="100"/>
      <c r="G43" s="101"/>
    </row>
    <row r="44" spans="2:12" ht="15.75">
      <c r="B44" s="33" t="s">
        <v>136</v>
      </c>
      <c r="C44" s="23" t="s">
        <v>51</v>
      </c>
      <c r="D44" s="34" t="s">
        <v>50</v>
      </c>
      <c r="E44" s="33" t="s">
        <v>136</v>
      </c>
      <c r="F44" s="23" t="s">
        <v>51</v>
      </c>
      <c r="G44" s="34" t="s">
        <v>50</v>
      </c>
    </row>
    <row r="45" spans="2:12" ht="15.75" thickBot="1">
      <c r="B45" s="35" t="s">
        <v>130</v>
      </c>
      <c r="C45" s="22" t="s">
        <v>53</v>
      </c>
      <c r="D45" s="36">
        <v>166.45</v>
      </c>
      <c r="E45" s="35" t="s">
        <v>130</v>
      </c>
      <c r="F45" s="32" t="s">
        <v>57</v>
      </c>
      <c r="G45" s="36">
        <v>191.03</v>
      </c>
    </row>
  </sheetData>
  <mergeCells count="15">
    <mergeCell ref="B2:G2"/>
    <mergeCell ref="B43:D43"/>
    <mergeCell ref="E43:G43"/>
    <mergeCell ref="B35:D35"/>
    <mergeCell ref="E35:G35"/>
    <mergeCell ref="B11:D11"/>
    <mergeCell ref="E11:G11"/>
    <mergeCell ref="G13:G31"/>
    <mergeCell ref="D38:D40"/>
    <mergeCell ref="G38:G40"/>
    <mergeCell ref="I11:J11"/>
    <mergeCell ref="K11:L11"/>
    <mergeCell ref="D13:D32"/>
    <mergeCell ref="B10:G10"/>
    <mergeCell ref="A4:B4"/>
  </mergeCells>
  <pageMargins left="0" right="0" top="0" bottom="0" header="0" footer="0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210"/>
  <sheetViews>
    <sheetView workbookViewId="0">
      <selection activeCell="B16" sqref="B16:B17"/>
    </sheetView>
  </sheetViews>
  <sheetFormatPr defaultRowHeight="15"/>
  <cols>
    <col min="1" max="1" width="18.5703125" customWidth="1"/>
    <col min="2" max="2" width="24.28515625" customWidth="1"/>
    <col min="3" max="3" width="22.5703125" customWidth="1"/>
    <col min="4" max="4" width="19.42578125" customWidth="1"/>
    <col min="5" max="5" width="14.28515625" bestFit="1" customWidth="1"/>
    <col min="6" max="6" width="8.140625" customWidth="1"/>
    <col min="7" max="7" width="15.7109375" customWidth="1"/>
    <col min="8" max="8" width="12.5703125" customWidth="1"/>
    <col min="9" max="9" width="8" customWidth="1"/>
    <col min="10" max="10" width="14.5703125" customWidth="1"/>
  </cols>
  <sheetData>
    <row r="2" spans="1:10" ht="16.5" thickBot="1">
      <c r="A2" s="90" t="s">
        <v>295</v>
      </c>
      <c r="B2" s="90"/>
      <c r="C2" s="90"/>
      <c r="D2" s="90"/>
      <c r="E2" s="90"/>
      <c r="F2" s="90"/>
      <c r="G2" s="90"/>
    </row>
    <row r="4" spans="1:10" s="10" customFormat="1" ht="15.75" thickBot="1">
      <c r="A4" s="84"/>
      <c r="B4" s="84"/>
      <c r="C4" s="84"/>
      <c r="D4" s="84"/>
      <c r="E4" s="84"/>
      <c r="F4" s="84"/>
      <c r="G4" s="84"/>
      <c r="H4" s="84"/>
      <c r="I4" s="84"/>
      <c r="J4" s="84"/>
    </row>
    <row r="5" spans="1:10" s="56" customFormat="1" ht="12.75">
      <c r="A5" s="130" t="s">
        <v>167</v>
      </c>
      <c r="B5" s="131"/>
      <c r="C5" s="131"/>
      <c r="D5" s="131"/>
      <c r="E5" s="131"/>
      <c r="F5" s="131"/>
      <c r="G5" s="132"/>
    </row>
    <row r="6" spans="1:10" s="56" customFormat="1" ht="18.75" thickBot="1">
      <c r="A6" s="133" t="s">
        <v>168</v>
      </c>
      <c r="B6" s="134"/>
      <c r="C6" s="134"/>
      <c r="D6" s="134"/>
      <c r="E6" s="134"/>
      <c r="F6" s="134"/>
      <c r="G6" s="135"/>
    </row>
    <row r="7" spans="1:10" s="57" customFormat="1" ht="18">
      <c r="A7" s="127"/>
      <c r="B7" s="128"/>
      <c r="C7" s="128"/>
      <c r="D7" s="128"/>
      <c r="E7" s="128"/>
      <c r="F7" s="128"/>
      <c r="G7" s="129"/>
    </row>
    <row r="8" spans="1:10" s="56" customFormat="1" ht="42">
      <c r="A8" s="59" t="s">
        <v>169</v>
      </c>
      <c r="B8" s="59" t="s">
        <v>170</v>
      </c>
      <c r="C8" s="59" t="s">
        <v>171</v>
      </c>
      <c r="D8" s="61" t="s">
        <v>172</v>
      </c>
      <c r="E8" s="61" t="s">
        <v>294</v>
      </c>
      <c r="F8" s="61" t="s">
        <v>173</v>
      </c>
      <c r="G8" s="61" t="s">
        <v>174</v>
      </c>
    </row>
    <row r="9" spans="1:10" s="56" customFormat="1" ht="10.5">
      <c r="A9" s="62"/>
      <c r="B9" s="59"/>
      <c r="C9" s="59"/>
      <c r="D9" s="60"/>
      <c r="E9" s="60"/>
      <c r="F9" s="61"/>
      <c r="G9" s="63"/>
      <c r="H9" s="64"/>
    </row>
    <row r="10" spans="1:10" s="56" customFormat="1" ht="10.5">
      <c r="A10" s="119" t="s">
        <v>175</v>
      </c>
      <c r="B10" s="122" t="s">
        <v>176</v>
      </c>
      <c r="C10" s="59" t="s">
        <v>177</v>
      </c>
      <c r="D10" s="60">
        <v>385860</v>
      </c>
      <c r="E10" s="60">
        <v>58860</v>
      </c>
      <c r="F10" s="74"/>
      <c r="G10" s="141"/>
      <c r="H10" s="64"/>
      <c r="I10" s="64"/>
    </row>
    <row r="11" spans="1:10" s="56" customFormat="1" ht="10.5">
      <c r="A11" s="120"/>
      <c r="B11" s="123"/>
      <c r="C11" s="59"/>
      <c r="D11" s="60"/>
      <c r="E11" s="60"/>
      <c r="F11" s="74"/>
      <c r="G11" s="141"/>
      <c r="H11" s="64"/>
      <c r="I11" s="64"/>
    </row>
    <row r="12" spans="1:10" s="56" customFormat="1" ht="10.5">
      <c r="A12" s="120"/>
      <c r="B12" s="123"/>
      <c r="C12" s="59" t="s">
        <v>178</v>
      </c>
      <c r="D12" s="60">
        <v>11210</v>
      </c>
      <c r="E12" s="60">
        <v>1710</v>
      </c>
      <c r="F12" s="74"/>
      <c r="G12" s="72"/>
      <c r="H12" s="64"/>
      <c r="I12" s="64"/>
    </row>
    <row r="13" spans="1:10" s="56" customFormat="1" ht="10.5">
      <c r="A13" s="120"/>
      <c r="B13" s="123"/>
      <c r="C13" s="59"/>
      <c r="D13" s="60">
        <v>118590</v>
      </c>
      <c r="E13" s="60">
        <v>18090</v>
      </c>
      <c r="F13" s="74"/>
      <c r="G13" s="72"/>
      <c r="H13" s="64"/>
      <c r="I13" s="64"/>
    </row>
    <row r="14" spans="1:10" s="56" customFormat="1" ht="10.5">
      <c r="A14" s="121"/>
      <c r="B14" s="124"/>
      <c r="C14" s="59"/>
      <c r="D14" s="60">
        <v>4779</v>
      </c>
      <c r="E14" s="60">
        <v>729</v>
      </c>
      <c r="F14" s="74"/>
      <c r="G14" s="69">
        <f>SUM(D10:D14)+SUM(E10:E14)</f>
        <v>599828</v>
      </c>
      <c r="H14" s="64"/>
      <c r="I14" s="64"/>
    </row>
    <row r="15" spans="1:10" s="56" customFormat="1" ht="10.5">
      <c r="A15" s="68"/>
      <c r="B15" s="67"/>
      <c r="C15" s="59"/>
      <c r="D15" s="60"/>
      <c r="E15" s="60"/>
      <c r="F15" s="74"/>
      <c r="G15" s="72"/>
      <c r="H15" s="64"/>
      <c r="I15" s="64"/>
    </row>
    <row r="16" spans="1:10" s="56" customFormat="1" ht="10.5">
      <c r="A16" s="119" t="s">
        <v>175</v>
      </c>
      <c r="B16" s="125" t="s">
        <v>156</v>
      </c>
      <c r="C16" s="59" t="s">
        <v>179</v>
      </c>
      <c r="D16" s="60">
        <v>1187818</v>
      </c>
      <c r="E16" s="60">
        <v>181192.5</v>
      </c>
      <c r="F16" s="74"/>
      <c r="G16" s="75"/>
      <c r="H16" s="64"/>
      <c r="I16" s="64"/>
    </row>
    <row r="17" spans="1:9" s="56" customFormat="1" ht="10.5">
      <c r="A17" s="121"/>
      <c r="B17" s="126"/>
      <c r="C17" s="59"/>
      <c r="D17" s="60">
        <v>68100</v>
      </c>
      <c r="E17" s="60"/>
      <c r="F17" s="74"/>
      <c r="G17" s="69">
        <f>SUM(D16:D17)+E16</f>
        <v>1437110.5</v>
      </c>
      <c r="H17" s="64"/>
      <c r="I17" s="64"/>
    </row>
    <row r="18" spans="1:9" s="56" customFormat="1" ht="10.5">
      <c r="A18" s="62"/>
      <c r="B18" s="67"/>
      <c r="C18" s="59"/>
      <c r="D18" s="60"/>
      <c r="E18" s="60"/>
      <c r="F18" s="74"/>
      <c r="G18" s="72"/>
      <c r="H18" s="64"/>
      <c r="I18" s="64"/>
    </row>
    <row r="19" spans="1:9" s="73" customFormat="1" ht="21">
      <c r="A19" s="62" t="s">
        <v>180</v>
      </c>
      <c r="B19" s="67" t="s">
        <v>181</v>
      </c>
      <c r="C19" s="59" t="s">
        <v>182</v>
      </c>
      <c r="D19" s="71">
        <v>541667</v>
      </c>
      <c r="E19" s="71">
        <v>82627.199999999997</v>
      </c>
      <c r="F19" s="71"/>
      <c r="G19" s="69">
        <f>SUM(D19:E19)</f>
        <v>624294.19999999995</v>
      </c>
      <c r="H19" s="64"/>
      <c r="I19" s="64"/>
    </row>
    <row r="20" spans="1:9" s="73" customFormat="1" ht="10.5">
      <c r="A20" s="62"/>
      <c r="B20" s="59"/>
      <c r="C20" s="59"/>
      <c r="D20" s="71"/>
      <c r="E20" s="71"/>
      <c r="F20" s="71"/>
      <c r="G20" s="72"/>
      <c r="H20" s="64"/>
      <c r="I20" s="64"/>
    </row>
    <row r="21" spans="1:9" s="73" customFormat="1" ht="10.5">
      <c r="A21" s="109" t="s">
        <v>180</v>
      </c>
      <c r="B21" s="112" t="s">
        <v>183</v>
      </c>
      <c r="C21" s="59" t="s">
        <v>184</v>
      </c>
      <c r="D21" s="76">
        <v>75100</v>
      </c>
      <c r="E21" s="76"/>
      <c r="F21" s="76"/>
      <c r="G21" s="63"/>
      <c r="H21" s="64"/>
      <c r="I21" s="64"/>
    </row>
    <row r="22" spans="1:9" s="73" customFormat="1" ht="10.5">
      <c r="A22" s="110"/>
      <c r="B22" s="113"/>
      <c r="C22" s="59" t="s">
        <v>185</v>
      </c>
      <c r="D22" s="71">
        <v>354000</v>
      </c>
      <c r="E22" s="71">
        <f>27000+27000</f>
        <v>54000</v>
      </c>
      <c r="F22" s="71"/>
      <c r="G22" s="72"/>
      <c r="H22" s="64"/>
      <c r="I22" s="64"/>
    </row>
    <row r="23" spans="1:9" s="73" customFormat="1" ht="10.5">
      <c r="A23" s="110"/>
      <c r="B23" s="113"/>
      <c r="C23" s="59" t="s">
        <v>185</v>
      </c>
      <c r="D23" s="71">
        <v>236000</v>
      </c>
      <c r="E23" s="71">
        <f>18000+18000</f>
        <v>36000</v>
      </c>
      <c r="F23" s="71"/>
      <c r="G23" s="72"/>
      <c r="H23" s="64"/>
      <c r="I23" s="64"/>
    </row>
    <row r="24" spans="1:9" s="73" customFormat="1" ht="10.5">
      <c r="A24" s="110"/>
      <c r="B24" s="113"/>
      <c r="C24" s="59" t="s">
        <v>185</v>
      </c>
      <c r="D24" s="71">
        <v>118000</v>
      </c>
      <c r="E24" s="71">
        <v>18000</v>
      </c>
      <c r="F24" s="71"/>
      <c r="G24" s="72"/>
      <c r="H24" s="64"/>
      <c r="I24" s="64"/>
    </row>
    <row r="25" spans="1:9" s="73" customFormat="1" ht="10.5">
      <c r="A25" s="110"/>
      <c r="B25" s="113"/>
      <c r="C25" s="59" t="s">
        <v>185</v>
      </c>
      <c r="D25" s="71">
        <v>118000</v>
      </c>
      <c r="E25" s="71">
        <v>18000</v>
      </c>
      <c r="F25" s="71"/>
      <c r="G25" s="72"/>
      <c r="H25" s="64"/>
      <c r="I25" s="64"/>
    </row>
    <row r="26" spans="1:9" s="73" customFormat="1" ht="10.5">
      <c r="A26" s="110"/>
      <c r="B26" s="113"/>
      <c r="C26" s="59" t="s">
        <v>185</v>
      </c>
      <c r="D26" s="71">
        <v>354000</v>
      </c>
      <c r="E26" s="71">
        <v>54000</v>
      </c>
      <c r="F26" s="71"/>
      <c r="G26" s="63"/>
      <c r="H26" s="64"/>
      <c r="I26" s="64"/>
    </row>
    <row r="27" spans="1:9" s="73" customFormat="1" ht="10.5">
      <c r="A27" s="110"/>
      <c r="B27" s="113"/>
      <c r="C27" s="59"/>
      <c r="D27" s="71"/>
      <c r="E27" s="71"/>
      <c r="F27" s="71"/>
      <c r="G27" s="72"/>
      <c r="H27" s="64"/>
      <c r="I27" s="64"/>
    </row>
    <row r="28" spans="1:9" s="73" customFormat="1" ht="10.5">
      <c r="A28" s="110"/>
      <c r="B28" s="113"/>
      <c r="C28" s="59"/>
      <c r="D28" s="71">
        <v>118000</v>
      </c>
      <c r="E28" s="71">
        <v>18000</v>
      </c>
      <c r="F28" s="71"/>
      <c r="G28" s="72"/>
      <c r="H28" s="64"/>
      <c r="I28" s="64"/>
    </row>
    <row r="29" spans="1:9" s="73" customFormat="1" ht="10.5">
      <c r="A29" s="110"/>
      <c r="B29" s="113"/>
      <c r="C29" s="59" t="s">
        <v>186</v>
      </c>
      <c r="D29" s="71">
        <v>4488</v>
      </c>
      <c r="E29" s="71">
        <v>688.6</v>
      </c>
      <c r="F29" s="71"/>
      <c r="G29" s="72"/>
      <c r="H29" s="64"/>
      <c r="I29" s="64"/>
    </row>
    <row r="30" spans="1:9" s="73" customFormat="1" ht="10.5">
      <c r="A30" s="110"/>
      <c r="B30" s="113"/>
      <c r="C30" s="59" t="s">
        <v>187</v>
      </c>
      <c r="D30" s="71">
        <v>96486</v>
      </c>
      <c r="E30" s="71">
        <v>14718.2</v>
      </c>
      <c r="F30" s="71"/>
      <c r="G30" s="72"/>
      <c r="H30" s="64"/>
      <c r="I30" s="64"/>
    </row>
    <row r="31" spans="1:9" s="73" customFormat="1" ht="10.5">
      <c r="A31" s="110"/>
      <c r="B31" s="113"/>
      <c r="C31" s="59" t="s">
        <v>188</v>
      </c>
      <c r="D31" s="71">
        <v>6298</v>
      </c>
      <c r="E31" s="71">
        <v>960.76</v>
      </c>
      <c r="F31" s="71"/>
      <c r="G31" s="72"/>
      <c r="H31" s="64"/>
      <c r="I31" s="64"/>
    </row>
    <row r="32" spans="1:9" s="73" customFormat="1" ht="10.5">
      <c r="A32" s="110"/>
      <c r="B32" s="113"/>
      <c r="C32" s="59" t="s">
        <v>189</v>
      </c>
      <c r="D32" s="71">
        <v>78150</v>
      </c>
      <c r="E32" s="71"/>
      <c r="F32" s="71"/>
      <c r="G32" s="63"/>
      <c r="H32" s="64"/>
      <c r="I32" s="64"/>
    </row>
    <row r="33" spans="1:9" s="73" customFormat="1" ht="10.5">
      <c r="A33" s="110"/>
      <c r="B33" s="113"/>
      <c r="C33" s="59"/>
      <c r="D33" s="71"/>
      <c r="E33" s="71"/>
      <c r="F33" s="71"/>
      <c r="G33" s="63"/>
      <c r="H33" s="64"/>
      <c r="I33" s="64"/>
    </row>
    <row r="34" spans="1:9" s="73" customFormat="1" ht="10.5">
      <c r="A34" s="110"/>
      <c r="B34" s="113"/>
      <c r="C34" s="59" t="s">
        <v>190</v>
      </c>
      <c r="D34" s="71">
        <v>3560</v>
      </c>
      <c r="E34" s="71">
        <v>543.05999999999995</v>
      </c>
      <c r="F34" s="71"/>
      <c r="G34" s="63"/>
      <c r="H34" s="64"/>
      <c r="I34" s="64"/>
    </row>
    <row r="35" spans="1:9" s="73" customFormat="1" ht="10.5">
      <c r="A35" s="111"/>
      <c r="B35" s="114"/>
      <c r="C35" s="59"/>
      <c r="D35" s="71"/>
      <c r="E35" s="71"/>
      <c r="F35" s="71"/>
      <c r="G35" s="69">
        <f>SUM(D21:D34)+SUM(E21:E34)</f>
        <v>1776992.62</v>
      </c>
      <c r="H35" s="64"/>
      <c r="I35" s="64"/>
    </row>
    <row r="36" spans="1:9" s="73" customFormat="1" ht="10.5">
      <c r="A36" s="109" t="s">
        <v>180</v>
      </c>
      <c r="B36" s="112" t="s">
        <v>159</v>
      </c>
      <c r="C36" s="59" t="s">
        <v>159</v>
      </c>
      <c r="D36" s="71">
        <v>300900</v>
      </c>
      <c r="E36" s="71">
        <v>45900</v>
      </c>
      <c r="F36" s="71"/>
      <c r="G36" s="63"/>
      <c r="H36" s="64"/>
      <c r="I36" s="64"/>
    </row>
    <row r="37" spans="1:9" s="73" customFormat="1" ht="10.5">
      <c r="A37" s="110"/>
      <c r="B37" s="113"/>
      <c r="C37" s="59"/>
      <c r="D37" s="71"/>
      <c r="E37" s="71"/>
      <c r="F37" s="71"/>
      <c r="G37" s="63"/>
      <c r="H37" s="64"/>
      <c r="I37" s="64"/>
    </row>
    <row r="38" spans="1:9" s="73" customFormat="1" ht="10.5">
      <c r="A38" s="110"/>
      <c r="B38" s="113"/>
      <c r="C38" s="59" t="s">
        <v>191</v>
      </c>
      <c r="D38" s="71">
        <v>13174</v>
      </c>
      <c r="E38" s="71">
        <v>2009.52</v>
      </c>
      <c r="F38" s="71"/>
      <c r="G38" s="63"/>
      <c r="H38" s="64"/>
      <c r="I38" s="64"/>
    </row>
    <row r="39" spans="1:9" s="73" customFormat="1" ht="10.5">
      <c r="A39" s="110"/>
      <c r="B39" s="113"/>
      <c r="C39" s="59" t="s">
        <v>192</v>
      </c>
      <c r="D39" s="71">
        <v>18000</v>
      </c>
      <c r="E39" s="71"/>
      <c r="F39" s="71"/>
      <c r="G39" s="63"/>
      <c r="H39" s="64"/>
      <c r="I39" s="64"/>
    </row>
    <row r="40" spans="1:9" s="73" customFormat="1" ht="10.5">
      <c r="A40" s="110"/>
      <c r="B40" s="113"/>
      <c r="C40" s="59" t="s">
        <v>193</v>
      </c>
      <c r="D40" s="71">
        <v>14300</v>
      </c>
      <c r="E40" s="71">
        <v>2777.16</v>
      </c>
      <c r="F40" s="71"/>
      <c r="G40" s="63"/>
      <c r="H40" s="64"/>
      <c r="I40" s="64"/>
    </row>
    <row r="41" spans="1:9" s="73" customFormat="1" ht="10.5">
      <c r="A41" s="111"/>
      <c r="B41" s="114"/>
      <c r="C41" s="59" t="s">
        <v>194</v>
      </c>
      <c r="D41" s="71">
        <v>31800</v>
      </c>
      <c r="E41" s="71"/>
      <c r="F41" s="71"/>
      <c r="G41" s="69">
        <f>SUM(D36:D41)+SUM(E36:E41)</f>
        <v>428860.68</v>
      </c>
      <c r="H41" s="64"/>
      <c r="I41" s="64"/>
    </row>
    <row r="42" spans="1:9" s="73" customFormat="1" ht="10.5">
      <c r="A42" s="62"/>
      <c r="B42" s="59"/>
      <c r="C42" s="59"/>
      <c r="D42" s="71"/>
      <c r="E42" s="71"/>
      <c r="F42" s="71"/>
      <c r="G42" s="72"/>
      <c r="H42" s="64"/>
      <c r="I42" s="64"/>
    </row>
    <row r="43" spans="1:9" s="73" customFormat="1" ht="10.5">
      <c r="A43" s="109" t="s">
        <v>180</v>
      </c>
      <c r="B43" s="112" t="s">
        <v>195</v>
      </c>
      <c r="C43" s="59" t="s">
        <v>196</v>
      </c>
      <c r="D43" s="71">
        <v>64900</v>
      </c>
      <c r="E43" s="71">
        <v>9900</v>
      </c>
      <c r="F43" s="71"/>
      <c r="G43" s="63"/>
      <c r="H43" s="64"/>
      <c r="I43" s="64"/>
    </row>
    <row r="44" spans="1:9" s="73" customFormat="1" ht="10.5">
      <c r="A44" s="110"/>
      <c r="B44" s="113"/>
      <c r="C44" s="59"/>
      <c r="D44" s="71"/>
      <c r="E44" s="71"/>
      <c r="F44" s="71"/>
      <c r="G44" s="63"/>
      <c r="H44" s="64"/>
      <c r="I44" s="64"/>
    </row>
    <row r="45" spans="1:9" s="73" customFormat="1" ht="10.5">
      <c r="A45" s="111"/>
      <c r="B45" s="114"/>
      <c r="C45" s="59" t="s">
        <v>197</v>
      </c>
      <c r="D45" s="71">
        <v>308275</v>
      </c>
      <c r="E45" s="71">
        <v>47025</v>
      </c>
      <c r="F45" s="71"/>
      <c r="G45" s="69">
        <f>SUM(D43:E45)</f>
        <v>430100</v>
      </c>
      <c r="H45" s="64"/>
      <c r="I45" s="64"/>
    </row>
    <row r="46" spans="1:9" s="73" customFormat="1" ht="10.5">
      <c r="A46" s="62"/>
      <c r="B46" s="67"/>
      <c r="C46" s="59"/>
      <c r="D46" s="71"/>
      <c r="E46" s="71"/>
      <c r="F46" s="71"/>
      <c r="G46" s="63"/>
      <c r="H46" s="64"/>
      <c r="I46" s="64"/>
    </row>
    <row r="47" spans="1:9" s="73" customFormat="1" ht="10.5">
      <c r="A47" s="117" t="s">
        <v>180</v>
      </c>
      <c r="B47" s="118" t="s">
        <v>153</v>
      </c>
      <c r="C47" s="59" t="s">
        <v>198</v>
      </c>
      <c r="D47" s="71">
        <v>935693</v>
      </c>
      <c r="E47" s="71">
        <v>142732.79999999999</v>
      </c>
      <c r="F47" s="71"/>
      <c r="G47" s="72"/>
      <c r="H47" s="64"/>
      <c r="I47" s="64"/>
    </row>
    <row r="48" spans="1:9" s="73" customFormat="1" ht="10.5">
      <c r="A48" s="117"/>
      <c r="B48" s="118"/>
      <c r="C48" s="59" t="s">
        <v>199</v>
      </c>
      <c r="D48" s="71">
        <v>48403</v>
      </c>
      <c r="E48" s="71">
        <v>7352.94</v>
      </c>
      <c r="F48" s="71"/>
      <c r="G48" s="72"/>
      <c r="H48" s="64"/>
      <c r="I48" s="64"/>
    </row>
    <row r="49" spans="1:9" s="73" customFormat="1" ht="10.5">
      <c r="A49" s="117"/>
      <c r="B49" s="118"/>
      <c r="C49" s="59" t="s">
        <v>200</v>
      </c>
      <c r="D49" s="71">
        <v>30000</v>
      </c>
      <c r="E49" s="71">
        <v>0</v>
      </c>
      <c r="F49" s="71"/>
      <c r="G49" s="72"/>
      <c r="H49" s="64"/>
      <c r="I49" s="64"/>
    </row>
    <row r="50" spans="1:9" s="73" customFormat="1" ht="10.5">
      <c r="A50" s="117"/>
      <c r="B50" s="118"/>
      <c r="C50" s="59" t="s">
        <v>201</v>
      </c>
      <c r="D50" s="71">
        <v>767000</v>
      </c>
      <c r="E50" s="71">
        <v>117000</v>
      </c>
      <c r="F50" s="71"/>
      <c r="G50" s="72"/>
      <c r="H50" s="64"/>
      <c r="I50" s="64"/>
    </row>
    <row r="51" spans="1:9" s="73" customFormat="1" ht="10.5">
      <c r="A51" s="117"/>
      <c r="B51" s="118"/>
      <c r="C51" s="59" t="s">
        <v>201</v>
      </c>
      <c r="D51" s="71">
        <v>590000</v>
      </c>
      <c r="E51" s="71">
        <v>90000</v>
      </c>
      <c r="F51" s="71"/>
      <c r="G51" s="72"/>
      <c r="H51" s="64"/>
      <c r="I51" s="64"/>
    </row>
    <row r="52" spans="1:9" s="73" customFormat="1" ht="10.5">
      <c r="A52" s="117"/>
      <c r="B52" s="118"/>
      <c r="C52" s="59" t="s">
        <v>201</v>
      </c>
      <c r="D52" s="71">
        <v>236000</v>
      </c>
      <c r="E52" s="71">
        <v>36000</v>
      </c>
      <c r="F52" s="71"/>
      <c r="G52" s="72"/>
      <c r="H52" s="64"/>
      <c r="I52" s="64"/>
    </row>
    <row r="53" spans="1:9" s="73" customFormat="1" ht="10.5">
      <c r="A53" s="117"/>
      <c r="B53" s="118"/>
      <c r="C53" s="59" t="s">
        <v>199</v>
      </c>
      <c r="D53" s="71">
        <v>57334</v>
      </c>
      <c r="E53" s="71">
        <v>8745.9</v>
      </c>
      <c r="F53" s="71"/>
      <c r="G53" s="72"/>
      <c r="H53" s="64"/>
      <c r="I53" s="64"/>
    </row>
    <row r="54" spans="1:9" s="73" customFormat="1" ht="10.5">
      <c r="A54" s="117"/>
      <c r="B54" s="118"/>
      <c r="C54" s="59" t="s">
        <v>202</v>
      </c>
      <c r="D54" s="71">
        <v>274912</v>
      </c>
      <c r="E54" s="71">
        <v>41935.68</v>
      </c>
      <c r="F54" s="71"/>
      <c r="G54" s="69">
        <f>SUM(D47:E54)</f>
        <v>3383109.3200000003</v>
      </c>
      <c r="H54" s="64"/>
      <c r="I54" s="64"/>
    </row>
    <row r="55" spans="1:9" s="73" customFormat="1" ht="10.5">
      <c r="A55" s="62"/>
      <c r="B55" s="59"/>
      <c r="C55" s="59"/>
      <c r="D55" s="71"/>
      <c r="E55" s="70"/>
      <c r="F55" s="71"/>
      <c r="G55" s="72"/>
      <c r="H55" s="64"/>
      <c r="I55" s="64"/>
    </row>
    <row r="56" spans="1:9" s="56" customFormat="1" ht="10.5">
      <c r="A56" s="115" t="s">
        <v>203</v>
      </c>
      <c r="B56" s="116" t="s">
        <v>204</v>
      </c>
      <c r="C56" s="59" t="s">
        <v>205</v>
      </c>
      <c r="D56" s="60">
        <v>6600</v>
      </c>
      <c r="E56" s="60"/>
      <c r="F56" s="74"/>
      <c r="G56" s="72"/>
      <c r="H56" s="64"/>
    </row>
    <row r="57" spans="1:9" s="56" customFormat="1" ht="10.5">
      <c r="A57" s="115"/>
      <c r="B57" s="116"/>
      <c r="C57" s="59" t="s">
        <v>205</v>
      </c>
      <c r="D57" s="60">
        <v>6600</v>
      </c>
      <c r="E57" s="60"/>
      <c r="F57" s="74"/>
      <c r="G57" s="72"/>
      <c r="H57" s="64"/>
    </row>
    <row r="58" spans="1:9" s="56" customFormat="1" ht="10.5">
      <c r="A58" s="115"/>
      <c r="B58" s="116"/>
      <c r="C58" s="59" t="s">
        <v>205</v>
      </c>
      <c r="D58" s="60">
        <v>6600</v>
      </c>
      <c r="E58" s="60"/>
      <c r="F58" s="74"/>
      <c r="G58" s="72"/>
      <c r="H58" s="64"/>
    </row>
    <row r="59" spans="1:9" s="56" customFormat="1" ht="10.5">
      <c r="A59" s="115"/>
      <c r="B59" s="116"/>
      <c r="C59" s="59" t="s">
        <v>206</v>
      </c>
      <c r="D59" s="60">
        <v>35000</v>
      </c>
      <c r="E59" s="60">
        <v>4680.7</v>
      </c>
      <c r="F59" s="74"/>
      <c r="G59" s="72"/>
      <c r="H59" s="64"/>
    </row>
    <row r="60" spans="1:9" s="56" customFormat="1" ht="10.5">
      <c r="A60" s="115"/>
      <c r="B60" s="116"/>
      <c r="C60" s="59" t="s">
        <v>207</v>
      </c>
      <c r="D60" s="60">
        <v>16000</v>
      </c>
      <c r="E60" s="60"/>
      <c r="F60" s="74"/>
      <c r="G60" s="72"/>
      <c r="H60" s="64"/>
    </row>
    <row r="61" spans="1:9" s="56" customFormat="1" ht="10.5">
      <c r="A61" s="115"/>
      <c r="B61" s="116"/>
      <c r="C61" s="59" t="s">
        <v>208</v>
      </c>
      <c r="D61" s="60">
        <v>6500</v>
      </c>
      <c r="E61" s="60"/>
      <c r="F61" s="74"/>
      <c r="G61" s="72"/>
      <c r="H61" s="64"/>
    </row>
    <row r="62" spans="1:9" s="56" customFormat="1" ht="10.5">
      <c r="A62" s="115"/>
      <c r="B62" s="116"/>
      <c r="C62" s="59" t="s">
        <v>209</v>
      </c>
      <c r="D62" s="60">
        <v>2600</v>
      </c>
      <c r="E62" s="60">
        <v>396.6</v>
      </c>
      <c r="F62" s="74"/>
      <c r="G62" s="72"/>
      <c r="H62" s="64"/>
    </row>
    <row r="63" spans="1:9" s="56" customFormat="1" ht="10.5">
      <c r="A63" s="115"/>
      <c r="B63" s="116"/>
      <c r="C63" s="59" t="s">
        <v>209</v>
      </c>
      <c r="D63" s="60">
        <v>4020</v>
      </c>
      <c r="E63" s="60">
        <v>478.92</v>
      </c>
      <c r="F63" s="74"/>
      <c r="G63" s="72"/>
      <c r="H63" s="64"/>
    </row>
    <row r="64" spans="1:9" s="56" customFormat="1" ht="10.5">
      <c r="A64" s="115"/>
      <c r="B64" s="116"/>
      <c r="C64" s="59" t="s">
        <v>210</v>
      </c>
      <c r="D64" s="60">
        <v>313219</v>
      </c>
      <c r="E64" s="60">
        <v>47779.199999999997</v>
      </c>
      <c r="F64" s="74"/>
      <c r="G64" s="72"/>
      <c r="H64" s="64"/>
    </row>
    <row r="65" spans="1:9" s="56" customFormat="1" ht="10.5">
      <c r="A65" s="115"/>
      <c r="B65" s="116"/>
      <c r="C65" s="59"/>
      <c r="D65" s="60"/>
      <c r="E65" s="60"/>
      <c r="F65" s="74"/>
      <c r="G65" s="72"/>
      <c r="H65" s="64"/>
    </row>
    <row r="66" spans="1:9" s="56" customFormat="1" ht="10.5">
      <c r="A66" s="115"/>
      <c r="B66" s="116"/>
      <c r="C66" s="59" t="s">
        <v>211</v>
      </c>
      <c r="D66" s="60">
        <v>37339</v>
      </c>
      <c r="E66" s="60">
        <v>5695.72</v>
      </c>
      <c r="F66" s="74"/>
      <c r="G66" s="72"/>
      <c r="H66" s="64"/>
    </row>
    <row r="67" spans="1:9" s="56" customFormat="1" ht="10.5">
      <c r="A67" s="115"/>
      <c r="B67" s="116"/>
      <c r="C67" s="59" t="s">
        <v>212</v>
      </c>
      <c r="D67" s="60">
        <v>45321</v>
      </c>
      <c r="E67" s="60">
        <v>6913.36</v>
      </c>
      <c r="F67" s="74"/>
      <c r="G67" s="72"/>
      <c r="H67" s="64"/>
    </row>
    <row r="68" spans="1:9" s="56" customFormat="1" ht="10.5">
      <c r="A68" s="115"/>
      <c r="B68" s="116"/>
      <c r="C68" s="59" t="s">
        <v>213</v>
      </c>
      <c r="D68" s="60">
        <v>1570</v>
      </c>
      <c r="E68" s="60">
        <v>239.56</v>
      </c>
      <c r="F68" s="74"/>
      <c r="G68" s="72"/>
      <c r="H68" s="64"/>
    </row>
    <row r="69" spans="1:9" s="56" customFormat="1" ht="10.5">
      <c r="A69" s="115"/>
      <c r="B69" s="116"/>
      <c r="C69" s="59"/>
      <c r="D69" s="60">
        <v>6984</v>
      </c>
      <c r="E69" s="60">
        <v>1065.3599999999999</v>
      </c>
      <c r="F69" s="74"/>
      <c r="G69" s="72"/>
      <c r="H69" s="64"/>
    </row>
    <row r="70" spans="1:9" s="56" customFormat="1" ht="10.5">
      <c r="A70" s="115"/>
      <c r="B70" s="116"/>
      <c r="C70" s="59" t="s">
        <v>214</v>
      </c>
      <c r="D70" s="60">
        <v>8200</v>
      </c>
      <c r="E70" s="60">
        <v>878.56</v>
      </c>
      <c r="F70" s="74"/>
      <c r="G70" s="69">
        <f>SUM(D56:E70)</f>
        <v>564680.98</v>
      </c>
      <c r="H70" s="64"/>
      <c r="I70" s="64"/>
    </row>
    <row r="71" spans="1:9" s="56" customFormat="1" ht="10.5">
      <c r="A71" s="62"/>
      <c r="B71" s="67"/>
      <c r="C71" s="59"/>
      <c r="D71" s="60"/>
      <c r="E71" s="60"/>
      <c r="F71" s="74"/>
      <c r="G71" s="63"/>
      <c r="H71" s="64"/>
      <c r="I71" s="64"/>
    </row>
    <row r="72" spans="1:9" s="73" customFormat="1" ht="10.5">
      <c r="A72" s="109" t="s">
        <v>180</v>
      </c>
      <c r="B72" s="112" t="s">
        <v>215</v>
      </c>
      <c r="C72" s="59" t="s">
        <v>199</v>
      </c>
      <c r="D72" s="71">
        <v>15689</v>
      </c>
      <c r="E72" s="71">
        <v>2393.2399999999998</v>
      </c>
      <c r="F72" s="71"/>
      <c r="G72" s="72"/>
      <c r="H72" s="64"/>
    </row>
    <row r="73" spans="1:9" s="73" customFormat="1" ht="10.5">
      <c r="A73" s="110"/>
      <c r="B73" s="113"/>
      <c r="C73" s="59" t="s">
        <v>200</v>
      </c>
      <c r="D73" s="71">
        <v>5000</v>
      </c>
      <c r="E73" s="71">
        <v>0</v>
      </c>
      <c r="F73" s="71"/>
      <c r="G73" s="72"/>
      <c r="H73" s="64"/>
      <c r="I73" s="64"/>
    </row>
    <row r="74" spans="1:9" s="73" customFormat="1" ht="10.5">
      <c r="A74" s="110"/>
      <c r="B74" s="113"/>
      <c r="C74" s="59" t="s">
        <v>216</v>
      </c>
      <c r="D74" s="71">
        <v>2532575</v>
      </c>
      <c r="E74" s="71">
        <v>386325</v>
      </c>
      <c r="F74" s="71"/>
      <c r="G74" s="72"/>
      <c r="H74" s="64"/>
      <c r="I74" s="64"/>
    </row>
    <row r="75" spans="1:9" s="73" customFormat="1" ht="10.5">
      <c r="A75" s="110"/>
      <c r="B75" s="113"/>
      <c r="C75" s="59" t="s">
        <v>184</v>
      </c>
      <c r="D75" s="71">
        <v>260100</v>
      </c>
      <c r="E75" s="71">
        <v>0</v>
      </c>
      <c r="F75" s="71">
        <v>100</v>
      </c>
      <c r="G75" s="66"/>
      <c r="H75" s="64"/>
      <c r="I75" s="64"/>
    </row>
    <row r="76" spans="1:9" s="73" customFormat="1" ht="10.5">
      <c r="A76" s="110"/>
      <c r="B76" s="113"/>
      <c r="C76" s="59" t="s">
        <v>217</v>
      </c>
      <c r="D76" s="71">
        <v>1239000</v>
      </c>
      <c r="E76" s="71">
        <v>189000</v>
      </c>
      <c r="F76" s="71"/>
      <c r="G76" s="66"/>
      <c r="H76" s="64"/>
      <c r="I76" s="64"/>
    </row>
    <row r="77" spans="1:9" s="73" customFormat="1" ht="10.5">
      <c r="A77" s="110"/>
      <c r="B77" s="113"/>
      <c r="C77" s="59" t="s">
        <v>218</v>
      </c>
      <c r="D77" s="71">
        <v>33037</v>
      </c>
      <c r="E77" s="71">
        <v>7078.8</v>
      </c>
      <c r="F77" s="71"/>
      <c r="G77" s="72"/>
      <c r="H77" s="64"/>
      <c r="I77" s="64"/>
    </row>
    <row r="78" spans="1:9" s="73" customFormat="1" ht="10.5">
      <c r="A78" s="110"/>
      <c r="B78" s="113"/>
      <c r="C78" s="59"/>
      <c r="D78" s="71"/>
      <c r="E78" s="71"/>
      <c r="F78" s="71"/>
      <c r="G78" s="72"/>
      <c r="H78" s="64"/>
      <c r="I78" s="64"/>
    </row>
    <row r="79" spans="1:9" s="73" customFormat="1" ht="10.5">
      <c r="A79" s="111"/>
      <c r="B79" s="114"/>
      <c r="C79" s="59"/>
      <c r="D79" s="71">
        <v>600</v>
      </c>
      <c r="E79" s="71">
        <v>0</v>
      </c>
      <c r="F79" s="71"/>
      <c r="G79" s="69">
        <f>SUM(D72:F79)</f>
        <v>4670898.04</v>
      </c>
      <c r="H79" s="64"/>
      <c r="I79" s="64"/>
    </row>
    <row r="80" spans="1:9" s="73" customFormat="1" ht="10.5">
      <c r="A80" s="62"/>
      <c r="B80" s="59"/>
      <c r="C80" s="59"/>
      <c r="D80" s="71"/>
      <c r="E80" s="71"/>
      <c r="F80" s="71"/>
      <c r="G80" s="72"/>
      <c r="H80" s="64"/>
      <c r="I80" s="64"/>
    </row>
    <row r="81" spans="1:9" s="73" customFormat="1" ht="10.5">
      <c r="A81" s="117" t="s">
        <v>180</v>
      </c>
      <c r="B81" s="118" t="s">
        <v>157</v>
      </c>
      <c r="C81" s="59" t="s">
        <v>219</v>
      </c>
      <c r="D81" s="60">
        <v>195034</v>
      </c>
      <c r="E81" s="60">
        <v>29750.92</v>
      </c>
      <c r="F81" s="71"/>
      <c r="G81" s="72"/>
      <c r="H81" s="64"/>
      <c r="I81" s="64"/>
    </row>
    <row r="82" spans="1:9" s="73" customFormat="1" ht="10.5">
      <c r="A82" s="117"/>
      <c r="B82" s="118"/>
      <c r="C82" s="59" t="s">
        <v>220</v>
      </c>
      <c r="D82" s="71">
        <v>40920</v>
      </c>
      <c r="E82" s="71">
        <v>6242.04</v>
      </c>
      <c r="F82" s="71"/>
      <c r="G82" s="69">
        <f>SUM(D81:E82)</f>
        <v>271946.95999999996</v>
      </c>
      <c r="H82" s="64"/>
      <c r="I82" s="64"/>
    </row>
    <row r="83" spans="1:9" s="73" customFormat="1" ht="10.5">
      <c r="A83" s="77"/>
      <c r="B83" s="78"/>
      <c r="C83" s="59"/>
      <c r="D83" s="71"/>
      <c r="E83" s="71"/>
      <c r="F83" s="71"/>
      <c r="G83" s="63"/>
      <c r="H83" s="64"/>
      <c r="I83" s="64"/>
    </row>
    <row r="84" spans="1:9" s="73" customFormat="1" ht="21">
      <c r="A84" s="77" t="s">
        <v>180</v>
      </c>
      <c r="B84" s="78" t="s">
        <v>155</v>
      </c>
      <c r="C84" s="59" t="s">
        <v>221</v>
      </c>
      <c r="D84" s="71">
        <v>86653</v>
      </c>
      <c r="E84" s="71">
        <v>13218.3</v>
      </c>
      <c r="F84" s="71"/>
      <c r="G84" s="69">
        <f>SUM(D84:E84)</f>
        <v>99871.3</v>
      </c>
      <c r="H84" s="64"/>
      <c r="I84" s="64"/>
    </row>
    <row r="85" spans="1:9" s="73" customFormat="1" ht="10.5">
      <c r="A85" s="77"/>
      <c r="B85" s="65"/>
      <c r="C85" s="59"/>
      <c r="D85" s="71"/>
      <c r="E85" s="71"/>
      <c r="F85" s="71"/>
      <c r="G85" s="72"/>
      <c r="H85" s="64"/>
      <c r="I85" s="64"/>
    </row>
    <row r="86" spans="1:9" s="73" customFormat="1" ht="21">
      <c r="A86" s="77" t="s">
        <v>180</v>
      </c>
      <c r="B86" s="78" t="s">
        <v>222</v>
      </c>
      <c r="C86" s="59" t="s">
        <v>223</v>
      </c>
      <c r="D86" s="71">
        <v>94235</v>
      </c>
      <c r="E86" s="71">
        <v>14374.8</v>
      </c>
      <c r="F86" s="71"/>
      <c r="G86" s="69">
        <f>SUM(D86:E86)</f>
        <v>108609.8</v>
      </c>
      <c r="H86" s="64"/>
      <c r="I86" s="64"/>
    </row>
    <row r="87" spans="1:9" s="73" customFormat="1" ht="10.5">
      <c r="A87" s="77"/>
      <c r="B87" s="65"/>
      <c r="C87" s="59"/>
      <c r="D87" s="71"/>
      <c r="E87" s="71"/>
      <c r="F87" s="71"/>
      <c r="G87" s="72"/>
      <c r="H87" s="64"/>
      <c r="I87" s="64"/>
    </row>
    <row r="88" spans="1:9" s="73" customFormat="1" ht="21">
      <c r="A88" s="77" t="s">
        <v>180</v>
      </c>
      <c r="B88" s="78" t="s">
        <v>165</v>
      </c>
      <c r="C88" s="59" t="s">
        <v>224</v>
      </c>
      <c r="D88" s="71">
        <v>165200</v>
      </c>
      <c r="E88" s="71">
        <v>25200</v>
      </c>
      <c r="F88" s="71"/>
      <c r="G88" s="69">
        <f>SUM(D88:E88)</f>
        <v>190400</v>
      </c>
      <c r="H88" s="64"/>
      <c r="I88" s="64"/>
    </row>
    <row r="89" spans="1:9" s="73" customFormat="1" ht="10.5">
      <c r="A89" s="62"/>
      <c r="B89" s="59"/>
      <c r="C89" s="59"/>
      <c r="D89" s="71"/>
      <c r="E89" s="71"/>
      <c r="F89" s="71"/>
      <c r="G89" s="72"/>
      <c r="H89" s="64"/>
      <c r="I89" s="64"/>
    </row>
    <row r="90" spans="1:9" s="73" customFormat="1" ht="10.5">
      <c r="A90" s="109" t="s">
        <v>180</v>
      </c>
      <c r="B90" s="112" t="s">
        <v>164</v>
      </c>
      <c r="C90" s="59" t="s">
        <v>225</v>
      </c>
      <c r="D90" s="71">
        <v>21708</v>
      </c>
      <c r="E90" s="71">
        <v>4160.54</v>
      </c>
      <c r="F90" s="71"/>
      <c r="G90" s="72"/>
      <c r="H90" s="64"/>
      <c r="I90" s="64"/>
    </row>
    <row r="91" spans="1:9" s="73" customFormat="1" ht="10.5">
      <c r="A91" s="110"/>
      <c r="B91" s="113"/>
      <c r="C91" s="59" t="s">
        <v>226</v>
      </c>
      <c r="D91" s="71">
        <v>7464</v>
      </c>
      <c r="E91" s="71">
        <v>1138.5</v>
      </c>
      <c r="F91" s="71"/>
      <c r="G91" s="72"/>
      <c r="H91" s="64"/>
      <c r="I91" s="64"/>
    </row>
    <row r="92" spans="1:9" s="73" customFormat="1" ht="10.5">
      <c r="A92" s="110"/>
      <c r="B92" s="113"/>
      <c r="C92" s="59" t="s">
        <v>227</v>
      </c>
      <c r="D92" s="71">
        <v>2231</v>
      </c>
      <c r="E92" s="71">
        <v>340.3</v>
      </c>
      <c r="F92" s="71"/>
      <c r="G92" s="72"/>
      <c r="H92" s="64"/>
      <c r="I92" s="64"/>
    </row>
    <row r="93" spans="1:9" s="73" customFormat="1" ht="10.5">
      <c r="A93" s="110"/>
      <c r="B93" s="113"/>
      <c r="C93" s="59" t="s">
        <v>228</v>
      </c>
      <c r="D93" s="71">
        <v>120</v>
      </c>
      <c r="E93" s="71"/>
      <c r="F93" s="71"/>
      <c r="G93" s="72"/>
      <c r="H93" s="64"/>
      <c r="I93" s="64"/>
    </row>
    <row r="94" spans="1:9" s="73" customFormat="1" ht="10.5">
      <c r="A94" s="110"/>
      <c r="B94" s="113"/>
      <c r="C94" s="59" t="s">
        <v>229</v>
      </c>
      <c r="D94" s="71">
        <v>330</v>
      </c>
      <c r="E94" s="71"/>
      <c r="F94" s="71"/>
      <c r="G94" s="72"/>
      <c r="H94" s="64"/>
      <c r="I94" s="64"/>
    </row>
    <row r="95" spans="1:9" s="73" customFormat="1" ht="10.5">
      <c r="A95" s="110"/>
      <c r="B95" s="113"/>
      <c r="C95" s="59" t="s">
        <v>228</v>
      </c>
      <c r="D95" s="71">
        <v>80</v>
      </c>
      <c r="E95" s="71"/>
      <c r="F95" s="71"/>
      <c r="G95" s="72"/>
      <c r="H95" s="64"/>
      <c r="I95" s="64"/>
    </row>
    <row r="96" spans="1:9" s="73" customFormat="1" ht="10.5">
      <c r="A96" s="110"/>
      <c r="B96" s="113"/>
      <c r="C96" s="59" t="s">
        <v>230</v>
      </c>
      <c r="D96" s="71">
        <v>506</v>
      </c>
      <c r="E96" s="71">
        <v>77.180000000000007</v>
      </c>
      <c r="F96" s="71"/>
      <c r="G96" s="72"/>
      <c r="H96" s="64"/>
      <c r="I96" s="64"/>
    </row>
    <row r="97" spans="1:9" s="73" customFormat="1" ht="10.5">
      <c r="A97" s="111"/>
      <c r="B97" s="114"/>
      <c r="C97" s="59"/>
      <c r="D97" s="71">
        <v>7739.55</v>
      </c>
      <c r="E97" s="71"/>
      <c r="F97" s="71"/>
      <c r="G97" s="69">
        <f>SUM(D90:E97)</f>
        <v>45895.070000000007</v>
      </c>
      <c r="H97" s="64"/>
      <c r="I97" s="64"/>
    </row>
    <row r="98" spans="1:9" s="73" customFormat="1" ht="10.5">
      <c r="A98" s="62"/>
      <c r="B98" s="59"/>
      <c r="C98" s="59"/>
      <c r="D98" s="71"/>
      <c r="E98" s="71"/>
      <c r="F98" s="71"/>
      <c r="G98" s="72"/>
      <c r="H98" s="64"/>
      <c r="I98" s="64"/>
    </row>
    <row r="99" spans="1:9" s="73" customFormat="1" ht="10.5">
      <c r="A99" s="117" t="s">
        <v>180</v>
      </c>
      <c r="B99" s="118" t="s">
        <v>231</v>
      </c>
      <c r="C99" s="59"/>
      <c r="D99" s="60">
        <v>1604800</v>
      </c>
      <c r="E99" s="60">
        <v>244800</v>
      </c>
      <c r="F99" s="71"/>
      <c r="G99" s="72"/>
      <c r="H99" s="64"/>
      <c r="I99" s="64"/>
    </row>
    <row r="100" spans="1:9" s="73" customFormat="1" ht="10.5">
      <c r="A100" s="117"/>
      <c r="B100" s="118"/>
      <c r="C100" s="59"/>
      <c r="D100" s="71">
        <v>87203</v>
      </c>
      <c r="E100" s="71"/>
      <c r="F100" s="71"/>
      <c r="G100" s="69">
        <f>SUM(D99:E100)</f>
        <v>1936803</v>
      </c>
      <c r="H100" s="64"/>
      <c r="I100" s="64"/>
    </row>
    <row r="101" spans="1:9" s="73" customFormat="1" ht="10.5">
      <c r="A101" s="62"/>
      <c r="B101" s="67"/>
      <c r="C101" s="59"/>
      <c r="D101" s="71"/>
      <c r="E101" s="71"/>
      <c r="F101" s="71"/>
      <c r="G101" s="63"/>
      <c r="H101" s="64"/>
      <c r="I101" s="64"/>
    </row>
    <row r="102" spans="1:9" s="73" customFormat="1" ht="21">
      <c r="A102" s="109" t="s">
        <v>180</v>
      </c>
      <c r="B102" s="112" t="s">
        <v>163</v>
      </c>
      <c r="C102" s="59" t="s">
        <v>232</v>
      </c>
      <c r="D102" s="71">
        <v>968485</v>
      </c>
      <c r="E102" s="71">
        <v>147735</v>
      </c>
      <c r="F102" s="71"/>
      <c r="G102" s="63"/>
      <c r="H102" s="64"/>
      <c r="I102" s="64"/>
    </row>
    <row r="103" spans="1:9" s="73" customFormat="1" ht="10.5">
      <c r="A103" s="110"/>
      <c r="B103" s="113"/>
      <c r="C103" s="59" t="s">
        <v>233</v>
      </c>
      <c r="D103" s="71">
        <v>57856</v>
      </c>
      <c r="E103" s="71">
        <v>8825.5</v>
      </c>
      <c r="F103" s="71"/>
      <c r="G103" s="63"/>
      <c r="H103" s="64"/>
      <c r="I103" s="64"/>
    </row>
    <row r="104" spans="1:9" s="73" customFormat="1" ht="10.5">
      <c r="A104" s="110"/>
      <c r="B104" s="113"/>
      <c r="C104" s="59" t="s">
        <v>233</v>
      </c>
      <c r="D104" s="71">
        <v>106788</v>
      </c>
      <c r="E104" s="71">
        <v>16289.82</v>
      </c>
      <c r="F104" s="71"/>
      <c r="G104" s="63"/>
      <c r="H104" s="64"/>
      <c r="I104" s="64"/>
    </row>
    <row r="105" spans="1:9" s="73" customFormat="1" ht="10.5">
      <c r="A105" s="110"/>
      <c r="B105" s="113"/>
      <c r="C105" s="59" t="s">
        <v>234</v>
      </c>
      <c r="D105" s="71">
        <v>14975</v>
      </c>
      <c r="E105" s="71">
        <v>2284.3200000000002</v>
      </c>
      <c r="F105" s="71"/>
      <c r="G105" s="63"/>
      <c r="H105" s="64"/>
      <c r="I105" s="64"/>
    </row>
    <row r="106" spans="1:9" s="73" customFormat="1" ht="10.5">
      <c r="A106" s="110"/>
      <c r="B106" s="113"/>
      <c r="C106" s="59" t="s">
        <v>235</v>
      </c>
      <c r="D106" s="71">
        <v>20132</v>
      </c>
      <c r="E106" s="71">
        <v>3071</v>
      </c>
      <c r="F106" s="71"/>
      <c r="G106" s="63"/>
      <c r="H106" s="64"/>
      <c r="I106" s="64"/>
    </row>
    <row r="107" spans="1:9" s="73" customFormat="1" ht="10.5">
      <c r="A107" s="110"/>
      <c r="B107" s="113"/>
      <c r="C107" s="59" t="s">
        <v>184</v>
      </c>
      <c r="D107" s="71">
        <v>63100</v>
      </c>
      <c r="E107" s="71"/>
      <c r="F107" s="71"/>
      <c r="G107" s="63"/>
      <c r="H107" s="64"/>
      <c r="I107" s="64"/>
    </row>
    <row r="108" spans="1:9" s="73" customFormat="1" ht="10.5">
      <c r="A108" s="110"/>
      <c r="B108" s="113"/>
      <c r="C108" s="59" t="s">
        <v>184</v>
      </c>
      <c r="D108" s="71">
        <v>74100</v>
      </c>
      <c r="E108" s="71"/>
      <c r="F108" s="71"/>
      <c r="G108" s="63"/>
      <c r="H108" s="64"/>
      <c r="I108" s="64"/>
    </row>
    <row r="109" spans="1:9" s="73" customFormat="1" ht="10.5">
      <c r="A109" s="110"/>
      <c r="B109" s="113"/>
      <c r="C109" s="59" t="s">
        <v>236</v>
      </c>
      <c r="D109" s="71">
        <v>26137</v>
      </c>
      <c r="E109" s="71">
        <v>3987.08</v>
      </c>
      <c r="F109" s="71"/>
      <c r="G109" s="63"/>
      <c r="H109" s="64"/>
      <c r="I109" s="64"/>
    </row>
    <row r="110" spans="1:9" s="73" customFormat="1" ht="10.5">
      <c r="A110" s="110"/>
      <c r="B110" s="113"/>
      <c r="C110" s="59" t="s">
        <v>236</v>
      </c>
      <c r="D110" s="71">
        <v>15990</v>
      </c>
      <c r="E110" s="71">
        <v>2439.16</v>
      </c>
      <c r="F110" s="71"/>
      <c r="G110" s="63"/>
      <c r="H110" s="64"/>
      <c r="I110" s="64"/>
    </row>
    <row r="111" spans="1:9" s="73" customFormat="1" ht="10.5">
      <c r="A111" s="110"/>
      <c r="B111" s="113"/>
      <c r="C111" s="59" t="s">
        <v>233</v>
      </c>
      <c r="D111" s="71">
        <v>29729</v>
      </c>
      <c r="E111" s="71">
        <v>4534.9799999999996</v>
      </c>
      <c r="F111" s="71"/>
      <c r="G111" s="63"/>
      <c r="H111" s="64"/>
      <c r="I111" s="64"/>
    </row>
    <row r="112" spans="1:9" s="73" customFormat="1" ht="10.5">
      <c r="A112" s="110"/>
      <c r="B112" s="113"/>
      <c r="C112" s="59" t="s">
        <v>237</v>
      </c>
      <c r="D112" s="71">
        <v>8334</v>
      </c>
      <c r="E112" s="71">
        <v>1271.28</v>
      </c>
      <c r="F112" s="71"/>
      <c r="G112" s="63"/>
      <c r="H112" s="64"/>
      <c r="I112" s="64"/>
    </row>
    <row r="113" spans="1:9" s="73" customFormat="1" ht="10.5">
      <c r="A113" s="111"/>
      <c r="B113" s="114"/>
      <c r="C113" s="59" t="s">
        <v>238</v>
      </c>
      <c r="D113" s="71">
        <v>32462</v>
      </c>
      <c r="E113" s="71">
        <v>5547.68</v>
      </c>
      <c r="F113" s="71"/>
      <c r="G113" s="69">
        <f>SUM(D102:E113)</f>
        <v>1614073.82</v>
      </c>
      <c r="H113" s="64"/>
      <c r="I113" s="64"/>
    </row>
    <row r="114" spans="1:9" s="73" customFormat="1" ht="10.5">
      <c r="A114" s="62"/>
      <c r="B114" s="67"/>
      <c r="C114" s="59"/>
      <c r="D114" s="71"/>
      <c r="E114" s="71"/>
      <c r="F114" s="71"/>
      <c r="G114" s="72"/>
      <c r="H114" s="64"/>
      <c r="I114" s="64"/>
    </row>
    <row r="115" spans="1:9" s="73" customFormat="1" ht="10.5">
      <c r="A115" s="109" t="s">
        <v>180</v>
      </c>
      <c r="B115" s="112" t="s">
        <v>239</v>
      </c>
      <c r="C115" s="59" t="s">
        <v>240</v>
      </c>
      <c r="D115" s="71">
        <v>126850</v>
      </c>
      <c r="E115" s="71">
        <v>19350</v>
      </c>
      <c r="F115" s="71"/>
      <c r="G115" s="63"/>
      <c r="H115" s="64"/>
      <c r="I115" s="64"/>
    </row>
    <row r="116" spans="1:9" s="73" customFormat="1" ht="10.5">
      <c r="A116" s="110"/>
      <c r="B116" s="113"/>
      <c r="C116" s="59"/>
      <c r="D116" s="71"/>
      <c r="E116" s="71"/>
      <c r="F116" s="71"/>
      <c r="G116" s="63"/>
      <c r="H116" s="64"/>
      <c r="I116" s="64"/>
    </row>
    <row r="117" spans="1:9" s="73" customFormat="1" ht="10.5">
      <c r="A117" s="110"/>
      <c r="B117" s="113"/>
      <c r="C117" s="59" t="s">
        <v>241</v>
      </c>
      <c r="D117" s="71">
        <v>903100</v>
      </c>
      <c r="E117" s="71">
        <v>137761.06</v>
      </c>
      <c r="F117" s="71"/>
      <c r="G117" s="63"/>
      <c r="H117" s="64"/>
      <c r="I117" s="64"/>
    </row>
    <row r="118" spans="1:9" s="73" customFormat="1" ht="10.5">
      <c r="A118" s="110"/>
      <c r="B118" s="113"/>
      <c r="C118" s="59" t="s">
        <v>242</v>
      </c>
      <c r="D118" s="71">
        <v>451699</v>
      </c>
      <c r="E118" s="71">
        <v>68903.259999999995</v>
      </c>
      <c r="F118" s="71"/>
      <c r="G118" s="63"/>
      <c r="H118" s="64"/>
      <c r="I118" s="64"/>
    </row>
    <row r="119" spans="1:9" s="73" customFormat="1" ht="10.5">
      <c r="A119" s="110"/>
      <c r="B119" s="113"/>
      <c r="C119" s="59" t="s">
        <v>243</v>
      </c>
      <c r="D119" s="71">
        <v>33017</v>
      </c>
      <c r="E119" s="71">
        <v>5036.5</v>
      </c>
      <c r="F119" s="71"/>
      <c r="G119" s="63"/>
      <c r="H119" s="64"/>
      <c r="I119" s="64"/>
    </row>
    <row r="120" spans="1:9" s="73" customFormat="1" ht="10.5">
      <c r="A120" s="110"/>
      <c r="B120" s="113"/>
      <c r="C120" s="59" t="s">
        <v>244</v>
      </c>
      <c r="D120" s="71">
        <v>400420</v>
      </c>
      <c r="E120" s="71">
        <v>61080.959999999999</v>
      </c>
      <c r="F120" s="71"/>
      <c r="G120" s="63"/>
      <c r="H120" s="64"/>
      <c r="I120" s="64"/>
    </row>
    <row r="121" spans="1:9" s="73" customFormat="1" ht="10.5">
      <c r="A121" s="110"/>
      <c r="B121" s="113"/>
      <c r="C121" s="59" t="s">
        <v>245</v>
      </c>
      <c r="D121" s="71">
        <v>4106</v>
      </c>
      <c r="E121" s="71">
        <v>626.4</v>
      </c>
      <c r="F121" s="71"/>
      <c r="G121" s="63"/>
      <c r="H121" s="64"/>
      <c r="I121" s="64"/>
    </row>
    <row r="122" spans="1:9" s="73" customFormat="1" ht="10.5">
      <c r="A122" s="110"/>
      <c r="B122" s="113"/>
      <c r="C122" s="59" t="s">
        <v>246</v>
      </c>
      <c r="D122" s="71">
        <v>4083</v>
      </c>
      <c r="E122" s="71">
        <v>622.79999999999995</v>
      </c>
      <c r="F122" s="71"/>
      <c r="G122" s="63"/>
      <c r="H122" s="64"/>
      <c r="I122" s="64"/>
    </row>
    <row r="123" spans="1:9" s="73" customFormat="1" ht="10.5">
      <c r="A123" s="110"/>
      <c r="B123" s="113"/>
      <c r="C123" s="59" t="s">
        <v>218</v>
      </c>
      <c r="D123" s="71">
        <v>13500</v>
      </c>
      <c r="E123" s="71">
        <v>2953.1</v>
      </c>
      <c r="F123" s="71"/>
      <c r="G123" s="63"/>
      <c r="H123" s="64"/>
      <c r="I123" s="64"/>
    </row>
    <row r="124" spans="1:9" s="73" customFormat="1" ht="10.5">
      <c r="A124" s="110"/>
      <c r="B124" s="113"/>
      <c r="C124" s="59" t="s">
        <v>184</v>
      </c>
      <c r="D124" s="71">
        <v>56100</v>
      </c>
      <c r="E124" s="71"/>
      <c r="F124" s="71"/>
      <c r="G124" s="63"/>
      <c r="H124" s="64"/>
      <c r="I124" s="64"/>
    </row>
    <row r="125" spans="1:9" s="73" customFormat="1" ht="10.5">
      <c r="A125" s="110"/>
      <c r="B125" s="113"/>
      <c r="C125" s="59" t="s">
        <v>247</v>
      </c>
      <c r="D125" s="71">
        <v>210428</v>
      </c>
      <c r="E125" s="71">
        <v>32099.16</v>
      </c>
      <c r="F125" s="71"/>
      <c r="G125" s="63"/>
      <c r="H125" s="64"/>
      <c r="I125" s="64"/>
    </row>
    <row r="126" spans="1:9" s="73" customFormat="1" ht="10.5">
      <c r="A126" s="110"/>
      <c r="B126" s="113"/>
      <c r="C126" s="59" t="s">
        <v>248</v>
      </c>
      <c r="D126" s="71">
        <v>185812</v>
      </c>
      <c r="E126" s="71">
        <v>28344.240000000002</v>
      </c>
      <c r="F126" s="71"/>
      <c r="G126" s="63"/>
      <c r="H126" s="64"/>
      <c r="I126" s="64"/>
    </row>
    <row r="127" spans="1:9" s="73" customFormat="1" ht="10.5">
      <c r="A127" s="110"/>
      <c r="B127" s="113"/>
      <c r="C127" s="59" t="s">
        <v>249</v>
      </c>
      <c r="D127" s="71">
        <v>12800</v>
      </c>
      <c r="E127" s="71">
        <v>0</v>
      </c>
      <c r="F127" s="71"/>
      <c r="G127" s="63"/>
      <c r="H127" s="64"/>
      <c r="I127" s="64"/>
    </row>
    <row r="128" spans="1:9" s="73" customFormat="1" ht="10.5">
      <c r="A128" s="110"/>
      <c r="B128" s="113"/>
      <c r="C128" s="59" t="s">
        <v>250</v>
      </c>
      <c r="D128" s="71">
        <v>49286</v>
      </c>
      <c r="E128" s="71">
        <v>7518.24</v>
      </c>
      <c r="F128" s="71"/>
      <c r="G128" s="63"/>
      <c r="H128" s="64"/>
      <c r="I128" s="64"/>
    </row>
    <row r="129" spans="1:9" s="73" customFormat="1" ht="10.5">
      <c r="A129" s="110"/>
      <c r="B129" s="113"/>
      <c r="C129" s="59" t="s">
        <v>251</v>
      </c>
      <c r="D129" s="71">
        <v>9000</v>
      </c>
      <c r="E129" s="71">
        <v>1372.88</v>
      </c>
      <c r="F129" s="71"/>
      <c r="G129" s="63"/>
      <c r="H129" s="64"/>
      <c r="I129" s="64"/>
    </row>
    <row r="130" spans="1:9" s="73" customFormat="1" ht="10.5">
      <c r="A130" s="110"/>
      <c r="B130" s="113"/>
      <c r="C130" s="59" t="s">
        <v>252</v>
      </c>
      <c r="D130" s="71">
        <v>92380</v>
      </c>
      <c r="E130" s="71">
        <v>14091.84</v>
      </c>
      <c r="F130" s="71"/>
      <c r="G130" s="63"/>
      <c r="H130" s="64"/>
      <c r="I130" s="64"/>
    </row>
    <row r="131" spans="1:9" s="73" customFormat="1" ht="10.5">
      <c r="A131" s="110"/>
      <c r="B131" s="113"/>
      <c r="C131" s="59" t="s">
        <v>253</v>
      </c>
      <c r="D131" s="71">
        <v>7481</v>
      </c>
      <c r="E131" s="71">
        <v>1141.1199999999999</v>
      </c>
      <c r="F131" s="71"/>
      <c r="G131" s="63"/>
      <c r="H131" s="64"/>
      <c r="I131" s="64"/>
    </row>
    <row r="132" spans="1:9" s="73" customFormat="1" ht="10.5">
      <c r="A132" s="110"/>
      <c r="B132" s="113"/>
      <c r="C132" s="59" t="s">
        <v>254</v>
      </c>
      <c r="D132" s="71">
        <v>289100</v>
      </c>
      <c r="E132" s="71">
        <v>44100</v>
      </c>
      <c r="F132" s="71"/>
      <c r="G132" s="63"/>
      <c r="H132" s="64"/>
      <c r="I132" s="64"/>
    </row>
    <row r="133" spans="1:9" s="73" customFormat="1" ht="10.5">
      <c r="A133" s="110"/>
      <c r="B133" s="113"/>
      <c r="C133" s="59" t="s">
        <v>255</v>
      </c>
      <c r="D133" s="71">
        <v>60576</v>
      </c>
      <c r="E133" s="71"/>
      <c r="F133" s="71"/>
      <c r="G133" s="63"/>
      <c r="H133" s="64"/>
      <c r="I133" s="64"/>
    </row>
    <row r="134" spans="1:9" s="73" customFormat="1" ht="10.5">
      <c r="A134" s="110"/>
      <c r="B134" s="113"/>
      <c r="C134" s="59"/>
      <c r="D134" s="71"/>
      <c r="E134" s="71"/>
      <c r="F134" s="71"/>
      <c r="G134" s="63"/>
      <c r="H134" s="64"/>
      <c r="I134" s="64"/>
    </row>
    <row r="135" spans="1:9" s="73" customFormat="1" ht="10.5">
      <c r="A135" s="110"/>
      <c r="B135" s="113"/>
      <c r="C135" s="59" t="s">
        <v>190</v>
      </c>
      <c r="D135" s="71">
        <v>347929</v>
      </c>
      <c r="E135" s="71">
        <v>53074</v>
      </c>
      <c r="F135" s="71"/>
      <c r="G135" s="69">
        <f>SUM(D115:E135)</f>
        <v>3735742.5600000005</v>
      </c>
      <c r="H135" s="64"/>
      <c r="I135" s="64"/>
    </row>
    <row r="136" spans="1:9" s="73" customFormat="1" ht="10.5">
      <c r="A136" s="111"/>
      <c r="B136" s="114"/>
      <c r="C136" s="59"/>
      <c r="D136" s="71"/>
      <c r="E136" s="71"/>
      <c r="F136" s="71"/>
      <c r="G136" s="69"/>
      <c r="H136" s="64"/>
      <c r="I136" s="64"/>
    </row>
    <row r="137" spans="1:9" s="73" customFormat="1" ht="10.5">
      <c r="A137" s="62"/>
      <c r="B137" s="67"/>
      <c r="C137" s="59"/>
      <c r="D137" s="71"/>
      <c r="E137" s="71"/>
      <c r="F137" s="71"/>
      <c r="G137" s="79"/>
      <c r="H137" s="64"/>
      <c r="I137" s="64"/>
    </row>
    <row r="138" spans="1:9" s="73" customFormat="1" ht="10.5">
      <c r="A138" s="62"/>
      <c r="B138" s="67" t="s">
        <v>158</v>
      </c>
      <c r="C138" s="59" t="s">
        <v>256</v>
      </c>
      <c r="D138" s="71">
        <v>151040</v>
      </c>
      <c r="E138" s="71">
        <v>23040</v>
      </c>
      <c r="F138" s="71"/>
      <c r="G138" s="63"/>
      <c r="H138" s="64"/>
      <c r="I138" s="64"/>
    </row>
    <row r="139" spans="1:9" s="73" customFormat="1" ht="10.5">
      <c r="A139" s="62"/>
      <c r="B139" s="67"/>
      <c r="C139" s="59" t="s">
        <v>257</v>
      </c>
      <c r="D139" s="71">
        <v>430700</v>
      </c>
      <c r="E139" s="71">
        <v>65700</v>
      </c>
      <c r="F139" s="71"/>
      <c r="G139" s="69">
        <f>SUM(D138:E139)</f>
        <v>670480</v>
      </c>
      <c r="H139" s="64"/>
      <c r="I139" s="64"/>
    </row>
    <row r="140" spans="1:9" s="73" customFormat="1" ht="10.5">
      <c r="A140" s="62"/>
      <c r="B140" s="67"/>
      <c r="C140" s="59"/>
      <c r="D140" s="71"/>
      <c r="E140" s="71"/>
      <c r="F140" s="71"/>
      <c r="G140" s="63"/>
      <c r="H140" s="64"/>
      <c r="I140" s="64"/>
    </row>
    <row r="141" spans="1:9" s="73" customFormat="1" ht="10.5">
      <c r="A141" s="109" t="s">
        <v>180</v>
      </c>
      <c r="B141" s="112" t="s">
        <v>162</v>
      </c>
      <c r="C141" s="59" t="s">
        <v>258</v>
      </c>
      <c r="D141" s="71">
        <v>223945</v>
      </c>
      <c r="E141" s="71">
        <f>11997.06+11997.06</f>
        <v>23994.12</v>
      </c>
      <c r="F141" s="71"/>
      <c r="G141" s="72"/>
      <c r="H141" s="64"/>
      <c r="I141" s="64"/>
    </row>
    <row r="142" spans="1:9" s="73" customFormat="1" ht="10.5">
      <c r="A142" s="110"/>
      <c r="B142" s="113"/>
      <c r="C142" s="59" t="s">
        <v>259</v>
      </c>
      <c r="D142" s="71">
        <v>163127</v>
      </c>
      <c r="E142" s="71">
        <f>24883.74</f>
        <v>24883.74</v>
      </c>
      <c r="F142" s="71"/>
      <c r="G142" s="72"/>
      <c r="H142" s="64"/>
      <c r="I142" s="64"/>
    </row>
    <row r="143" spans="1:9" s="73" customFormat="1" ht="10.5">
      <c r="A143" s="110"/>
      <c r="B143" s="113"/>
      <c r="C143" s="59" t="s">
        <v>260</v>
      </c>
      <c r="D143" s="71">
        <v>109424</v>
      </c>
      <c r="E143" s="71">
        <v>16691.759999999998</v>
      </c>
      <c r="F143" s="71"/>
      <c r="G143" s="72"/>
      <c r="H143" s="64"/>
      <c r="I143" s="64"/>
    </row>
    <row r="144" spans="1:9" s="73" customFormat="1" ht="10.5">
      <c r="A144" s="110"/>
      <c r="B144" s="113"/>
      <c r="C144" s="59" t="s">
        <v>259</v>
      </c>
      <c r="D144" s="71">
        <v>199113</v>
      </c>
      <c r="E144" s="71">
        <v>30373.200000000001</v>
      </c>
      <c r="F144" s="71"/>
      <c r="G144" s="72"/>
      <c r="H144" s="64"/>
      <c r="I144" s="64"/>
    </row>
    <row r="145" spans="1:9" s="73" customFormat="1" ht="10.5">
      <c r="A145" s="110"/>
      <c r="B145" s="113"/>
      <c r="C145" s="59" t="s">
        <v>259</v>
      </c>
      <c r="D145" s="71">
        <v>52551</v>
      </c>
      <c r="E145" s="71">
        <v>8016.3</v>
      </c>
      <c r="F145" s="71"/>
      <c r="G145" s="72"/>
      <c r="H145" s="64"/>
      <c r="I145" s="64"/>
    </row>
    <row r="146" spans="1:9" s="73" customFormat="1" ht="10.5">
      <c r="A146" s="110"/>
      <c r="B146" s="113"/>
      <c r="C146" s="59" t="s">
        <v>259</v>
      </c>
      <c r="D146" s="71">
        <v>156011</v>
      </c>
      <c r="E146" s="71">
        <v>23798.34</v>
      </c>
      <c r="F146" s="71"/>
      <c r="G146" s="80"/>
      <c r="H146" s="64"/>
      <c r="I146" s="64"/>
    </row>
    <row r="147" spans="1:9" s="73" customFormat="1" ht="10.5">
      <c r="A147" s="110"/>
      <c r="B147" s="113"/>
      <c r="C147" s="59"/>
      <c r="D147" s="71"/>
      <c r="E147" s="71"/>
      <c r="F147" s="71"/>
      <c r="G147" s="63"/>
      <c r="H147" s="64"/>
      <c r="I147" s="64"/>
    </row>
    <row r="148" spans="1:9" s="73" customFormat="1" ht="10.5">
      <c r="A148" s="110"/>
      <c r="B148" s="113"/>
      <c r="C148" s="59" t="s">
        <v>261</v>
      </c>
      <c r="D148" s="71">
        <v>191412</v>
      </c>
      <c r="E148" s="71">
        <v>20508.48</v>
      </c>
      <c r="F148" s="71"/>
      <c r="G148" s="63"/>
      <c r="H148" s="64"/>
      <c r="I148" s="64"/>
    </row>
    <row r="149" spans="1:9" s="73" customFormat="1" ht="10.5">
      <c r="A149" s="110"/>
      <c r="B149" s="113"/>
      <c r="C149" s="59" t="s">
        <v>262</v>
      </c>
      <c r="D149" s="71">
        <v>191412</v>
      </c>
      <c r="E149" s="71">
        <v>20508.48</v>
      </c>
      <c r="F149" s="71"/>
      <c r="G149" s="63"/>
      <c r="H149" s="64"/>
      <c r="I149" s="64"/>
    </row>
    <row r="150" spans="1:9" s="73" customFormat="1" ht="10.5">
      <c r="A150" s="110"/>
      <c r="B150" s="113"/>
      <c r="C150" s="59" t="s">
        <v>263</v>
      </c>
      <c r="D150" s="71">
        <v>191412</v>
      </c>
      <c r="E150" s="71">
        <v>20508.48</v>
      </c>
      <c r="F150" s="71"/>
      <c r="G150" s="63"/>
      <c r="H150" s="64"/>
      <c r="I150" s="64"/>
    </row>
    <row r="151" spans="1:9" s="73" customFormat="1" ht="10.5">
      <c r="A151" s="110"/>
      <c r="B151" s="113"/>
      <c r="C151" s="59" t="s">
        <v>264</v>
      </c>
      <c r="D151" s="71">
        <v>109999</v>
      </c>
      <c r="E151" s="71">
        <v>11785.56</v>
      </c>
      <c r="F151" s="71"/>
      <c r="G151" s="63"/>
      <c r="H151" s="64"/>
      <c r="I151" s="64"/>
    </row>
    <row r="152" spans="1:9" s="73" customFormat="1" ht="10.5">
      <c r="A152" s="110"/>
      <c r="B152" s="113"/>
      <c r="C152" s="59" t="s">
        <v>265</v>
      </c>
      <c r="D152" s="71">
        <v>226004</v>
      </c>
      <c r="E152" s="71">
        <v>24214.68</v>
      </c>
      <c r="F152" s="71"/>
      <c r="G152" s="69"/>
      <c r="H152" s="64"/>
      <c r="I152" s="64"/>
    </row>
    <row r="153" spans="1:9" s="73" customFormat="1" ht="10.5">
      <c r="A153" s="110"/>
      <c r="B153" s="113"/>
      <c r="C153" s="59"/>
      <c r="D153" s="71"/>
      <c r="E153" s="71"/>
      <c r="F153" s="71"/>
      <c r="G153" s="63"/>
      <c r="H153" s="64"/>
      <c r="I153" s="64"/>
    </row>
    <row r="154" spans="1:9" s="73" customFormat="1" ht="10.5">
      <c r="A154" s="110"/>
      <c r="B154" s="113"/>
      <c r="C154" s="59" t="s">
        <v>266</v>
      </c>
      <c r="D154" s="71">
        <v>34304</v>
      </c>
      <c r="E154" s="71">
        <v>5232.78</v>
      </c>
      <c r="F154" s="71"/>
      <c r="G154" s="63"/>
      <c r="H154" s="64"/>
      <c r="I154" s="64"/>
    </row>
    <row r="155" spans="1:9" s="73" customFormat="1" ht="10.5">
      <c r="A155" s="110"/>
      <c r="B155" s="113"/>
      <c r="C155" s="59" t="s">
        <v>190</v>
      </c>
      <c r="D155" s="71">
        <v>56395</v>
      </c>
      <c r="E155" s="71">
        <v>8602.56</v>
      </c>
      <c r="F155" s="71"/>
      <c r="G155" s="81">
        <f>SUM(D141:E155)</f>
        <v>2144227.48</v>
      </c>
      <c r="H155" s="64"/>
      <c r="I155" s="64"/>
    </row>
    <row r="156" spans="1:9" s="73" customFormat="1" ht="10.5">
      <c r="A156" s="111"/>
      <c r="B156" s="114"/>
      <c r="C156" s="59"/>
      <c r="D156" s="71"/>
      <c r="E156" s="71"/>
      <c r="F156" s="71"/>
      <c r="G156" s="81"/>
      <c r="H156" s="64"/>
      <c r="I156" s="64"/>
    </row>
    <row r="157" spans="1:9" s="73" customFormat="1" ht="10.5">
      <c r="A157" s="62"/>
      <c r="B157" s="67"/>
      <c r="C157" s="59"/>
      <c r="D157" s="71"/>
      <c r="E157" s="71"/>
      <c r="F157" s="71"/>
      <c r="G157" s="63"/>
      <c r="H157" s="64"/>
      <c r="I157" s="64"/>
    </row>
    <row r="158" spans="1:9" s="73" customFormat="1" ht="21">
      <c r="A158" s="62" t="s">
        <v>180</v>
      </c>
      <c r="B158" s="67" t="s">
        <v>160</v>
      </c>
      <c r="C158" s="59"/>
      <c r="D158" s="71">
        <v>53053</v>
      </c>
      <c r="E158" s="71">
        <v>8092.8</v>
      </c>
      <c r="F158" s="71"/>
      <c r="G158" s="69">
        <f>SUM(D158:E158)</f>
        <v>61145.8</v>
      </c>
      <c r="H158" s="64"/>
      <c r="I158" s="64"/>
    </row>
    <row r="159" spans="1:9" s="73" customFormat="1" ht="10.5">
      <c r="A159" s="62"/>
      <c r="B159" s="59"/>
      <c r="C159" s="59"/>
      <c r="D159" s="71"/>
      <c r="E159" s="71"/>
      <c r="F159" s="71"/>
      <c r="G159" s="72"/>
      <c r="H159" s="64"/>
      <c r="I159" s="64"/>
    </row>
    <row r="160" spans="1:9" s="73" customFormat="1" ht="21">
      <c r="A160" s="62" t="s">
        <v>180</v>
      </c>
      <c r="B160" s="67" t="s">
        <v>161</v>
      </c>
      <c r="C160" s="59" t="s">
        <v>267</v>
      </c>
      <c r="D160" s="71">
        <v>991200</v>
      </c>
      <c r="E160" s="71">
        <v>151200</v>
      </c>
      <c r="F160" s="71"/>
      <c r="G160" s="79"/>
      <c r="H160" s="64"/>
      <c r="I160" s="64"/>
    </row>
    <row r="161" spans="1:9" s="73" customFormat="1" ht="10.5">
      <c r="A161" s="62"/>
      <c r="B161" s="67"/>
      <c r="C161" s="59" t="s">
        <v>254</v>
      </c>
      <c r="D161" s="71">
        <v>13500</v>
      </c>
      <c r="E161" s="71"/>
      <c r="F161" s="71"/>
      <c r="G161" s="69">
        <f>SUM(D160:E161)</f>
        <v>1155900</v>
      </c>
      <c r="H161" s="64"/>
      <c r="I161" s="64"/>
    </row>
    <row r="162" spans="1:9" s="73" customFormat="1" ht="10.5">
      <c r="A162" s="62"/>
      <c r="B162" s="59"/>
      <c r="C162" s="59"/>
      <c r="D162" s="71"/>
      <c r="E162" s="71"/>
      <c r="F162" s="71"/>
      <c r="G162" s="72"/>
      <c r="H162" s="64"/>
      <c r="I162" s="64"/>
    </row>
    <row r="163" spans="1:9" s="73" customFormat="1" ht="10.5">
      <c r="A163" s="115" t="s">
        <v>180</v>
      </c>
      <c r="B163" s="116" t="s">
        <v>166</v>
      </c>
      <c r="C163" s="59" t="s">
        <v>268</v>
      </c>
      <c r="D163" s="71">
        <v>41000</v>
      </c>
      <c r="E163" s="71"/>
      <c r="F163" s="71"/>
      <c r="G163" s="72"/>
      <c r="H163" s="64"/>
      <c r="I163" s="64"/>
    </row>
    <row r="164" spans="1:9" s="73" customFormat="1" ht="10.5">
      <c r="A164" s="115"/>
      <c r="B164" s="116"/>
      <c r="C164" s="59" t="s">
        <v>269</v>
      </c>
      <c r="D164" s="71">
        <v>257600</v>
      </c>
      <c r="E164" s="71">
        <v>27600</v>
      </c>
      <c r="F164" s="71"/>
      <c r="G164" s="72"/>
      <c r="H164" s="64"/>
      <c r="I164" s="64"/>
    </row>
    <row r="165" spans="1:9" s="73" customFormat="1" ht="10.5">
      <c r="A165" s="115"/>
      <c r="B165" s="116"/>
      <c r="C165" s="59" t="s">
        <v>270</v>
      </c>
      <c r="D165" s="71">
        <v>13200</v>
      </c>
      <c r="E165" s="71"/>
      <c r="F165" s="71"/>
      <c r="G165" s="72"/>
      <c r="H165" s="64"/>
      <c r="I165" s="64"/>
    </row>
    <row r="166" spans="1:9" s="73" customFormat="1" ht="10.5">
      <c r="A166" s="115"/>
      <c r="B166" s="116"/>
      <c r="C166" s="59" t="s">
        <v>271</v>
      </c>
      <c r="D166" s="71">
        <v>38847</v>
      </c>
      <c r="E166" s="71">
        <v>6521.74</v>
      </c>
      <c r="F166" s="71"/>
      <c r="G166" s="72"/>
      <c r="H166" s="64"/>
      <c r="I166" s="64"/>
    </row>
    <row r="167" spans="1:9" s="73" customFormat="1" ht="10.5">
      <c r="A167" s="115"/>
      <c r="B167" s="116"/>
      <c r="C167" s="59" t="s">
        <v>272</v>
      </c>
      <c r="D167" s="71">
        <v>59000</v>
      </c>
      <c r="E167" s="71">
        <v>9000</v>
      </c>
      <c r="F167" s="71"/>
      <c r="G167" s="72"/>
      <c r="H167" s="64"/>
      <c r="I167" s="64"/>
    </row>
    <row r="168" spans="1:9" s="73" customFormat="1" ht="10.5">
      <c r="A168" s="115"/>
      <c r="B168" s="116"/>
      <c r="C168" s="59" t="s">
        <v>273</v>
      </c>
      <c r="D168" s="71">
        <v>4720</v>
      </c>
      <c r="E168" s="71">
        <v>720</v>
      </c>
      <c r="F168" s="71"/>
      <c r="G168" s="72"/>
      <c r="H168" s="64"/>
      <c r="I168" s="64"/>
    </row>
    <row r="169" spans="1:9" s="73" customFormat="1" ht="10.5">
      <c r="A169" s="115"/>
      <c r="B169" s="116"/>
      <c r="C169" s="59" t="s">
        <v>254</v>
      </c>
      <c r="D169" s="71">
        <v>11500</v>
      </c>
      <c r="E169" s="71"/>
      <c r="F169" s="71"/>
      <c r="G169" s="69">
        <f>SUM(D163:E169)</f>
        <v>469708.74</v>
      </c>
      <c r="H169" s="64"/>
      <c r="I169" s="64"/>
    </row>
    <row r="170" spans="1:9" s="73" customFormat="1" ht="10.5">
      <c r="A170" s="115"/>
      <c r="B170" s="116"/>
      <c r="C170" s="59"/>
      <c r="D170" s="71"/>
      <c r="E170" s="71">
        <v>0</v>
      </c>
      <c r="F170" s="71"/>
      <c r="H170" s="64"/>
      <c r="I170" s="64"/>
    </row>
    <row r="171" spans="1:9" s="73" customFormat="1" ht="10.5">
      <c r="A171" s="62"/>
      <c r="B171" s="59"/>
      <c r="C171" s="59"/>
      <c r="D171" s="71"/>
      <c r="E171" s="71"/>
      <c r="F171" s="71"/>
      <c r="G171" s="72"/>
      <c r="H171" s="64"/>
      <c r="I171" s="64"/>
    </row>
    <row r="172" spans="1:9" s="73" customFormat="1" ht="10.5">
      <c r="A172" s="109" t="s">
        <v>180</v>
      </c>
      <c r="B172" s="112" t="s">
        <v>154</v>
      </c>
      <c r="C172" s="59" t="s">
        <v>200</v>
      </c>
      <c r="D172" s="71">
        <v>10000</v>
      </c>
      <c r="E172" s="71">
        <v>0</v>
      </c>
      <c r="F172" s="71"/>
      <c r="G172" s="72"/>
      <c r="H172" s="64"/>
      <c r="I172" s="64"/>
    </row>
    <row r="173" spans="1:9" s="73" customFormat="1" ht="10.5">
      <c r="A173" s="110"/>
      <c r="B173" s="113"/>
      <c r="C173" s="59" t="s">
        <v>218</v>
      </c>
      <c r="D173" s="71">
        <v>21900</v>
      </c>
      <c r="E173" s="71">
        <v>4757.76</v>
      </c>
      <c r="F173" s="71"/>
      <c r="G173" s="72"/>
      <c r="H173" s="64"/>
      <c r="I173" s="64"/>
    </row>
    <row r="174" spans="1:9" s="73" customFormat="1" ht="10.5">
      <c r="A174" s="110"/>
      <c r="B174" s="113"/>
      <c r="C174" s="59" t="s">
        <v>199</v>
      </c>
      <c r="D174" s="71">
        <v>74321</v>
      </c>
      <c r="E174" s="71">
        <v>12793.6</v>
      </c>
      <c r="F174" s="71"/>
      <c r="G174" s="72"/>
      <c r="H174" s="64"/>
      <c r="I174" s="64"/>
    </row>
    <row r="175" spans="1:9" s="73" customFormat="1" ht="10.5">
      <c r="A175" s="110"/>
      <c r="B175" s="113"/>
      <c r="C175" s="59" t="s">
        <v>274</v>
      </c>
      <c r="D175" s="71">
        <v>11800</v>
      </c>
      <c r="E175" s="71">
        <v>1800</v>
      </c>
      <c r="F175" s="71"/>
      <c r="G175" s="72"/>
      <c r="H175" s="64"/>
      <c r="I175" s="64"/>
    </row>
    <row r="176" spans="1:9" s="73" customFormat="1" ht="10.5">
      <c r="A176" s="110"/>
      <c r="B176" s="113"/>
      <c r="C176" s="59" t="s">
        <v>249</v>
      </c>
      <c r="D176" s="71">
        <v>12000</v>
      </c>
      <c r="E176" s="71">
        <v>0</v>
      </c>
      <c r="F176" s="71"/>
      <c r="G176" s="72"/>
      <c r="H176" s="64"/>
      <c r="I176" s="64"/>
    </row>
    <row r="177" spans="1:9" s="73" customFormat="1" ht="10.5">
      <c r="A177" s="110"/>
      <c r="B177" s="113"/>
      <c r="C177" s="59" t="s">
        <v>275</v>
      </c>
      <c r="D177" s="71">
        <v>11000</v>
      </c>
      <c r="E177" s="71">
        <v>0</v>
      </c>
      <c r="F177" s="71"/>
      <c r="G177" s="72"/>
      <c r="H177" s="64"/>
      <c r="I177" s="64"/>
    </row>
    <row r="178" spans="1:9" s="73" customFormat="1" ht="21">
      <c r="A178" s="110"/>
      <c r="B178" s="113"/>
      <c r="C178" s="59" t="s">
        <v>276</v>
      </c>
      <c r="D178" s="71">
        <v>271400</v>
      </c>
      <c r="E178" s="71">
        <v>41400</v>
      </c>
      <c r="F178" s="71"/>
      <c r="G178" s="72"/>
      <c r="H178" s="64"/>
      <c r="I178" s="64"/>
    </row>
    <row r="179" spans="1:9" s="73" customFormat="1" ht="10.5">
      <c r="A179" s="110"/>
      <c r="B179" s="113"/>
      <c r="C179" s="59" t="s">
        <v>277</v>
      </c>
      <c r="D179" s="71">
        <v>28400</v>
      </c>
      <c r="E179" s="71"/>
      <c r="F179" s="71"/>
      <c r="G179" s="72"/>
      <c r="H179" s="64"/>
      <c r="I179" s="64"/>
    </row>
    <row r="180" spans="1:9" s="73" customFormat="1" ht="10.5">
      <c r="A180" s="110"/>
      <c r="B180" s="113"/>
      <c r="C180" s="59" t="s">
        <v>254</v>
      </c>
      <c r="D180" s="71">
        <v>65000</v>
      </c>
      <c r="E180" s="71"/>
      <c r="F180" s="71"/>
      <c r="G180" s="72"/>
      <c r="H180" s="64"/>
      <c r="I180" s="64"/>
    </row>
    <row r="181" spans="1:9" s="73" customFormat="1" ht="10.5">
      <c r="A181" s="110"/>
      <c r="B181" s="113"/>
      <c r="C181" s="59" t="s">
        <v>218</v>
      </c>
      <c r="D181" s="71">
        <v>9000</v>
      </c>
      <c r="E181" s="71">
        <v>1968.74</v>
      </c>
      <c r="F181" s="71"/>
      <c r="G181" s="72"/>
      <c r="H181" s="64"/>
      <c r="I181" s="64"/>
    </row>
    <row r="182" spans="1:9" s="73" customFormat="1" ht="10.5">
      <c r="A182" s="110"/>
      <c r="B182" s="113"/>
      <c r="C182" s="59" t="s">
        <v>249</v>
      </c>
      <c r="D182" s="71">
        <v>3900</v>
      </c>
      <c r="E182" s="71"/>
      <c r="F182" s="71"/>
      <c r="G182" s="72"/>
      <c r="H182" s="64"/>
      <c r="I182" s="64"/>
    </row>
    <row r="183" spans="1:9" s="73" customFormat="1" ht="10.5">
      <c r="A183" s="110"/>
      <c r="B183" s="113"/>
      <c r="C183" s="59" t="s">
        <v>199</v>
      </c>
      <c r="D183" s="71">
        <v>3339</v>
      </c>
      <c r="E183" s="71">
        <v>451.36</v>
      </c>
      <c r="F183" s="71"/>
      <c r="G183" s="72"/>
      <c r="H183" s="64"/>
      <c r="I183" s="64"/>
    </row>
    <row r="184" spans="1:9" s="73" customFormat="1" ht="10.5">
      <c r="A184" s="110"/>
      <c r="B184" s="113"/>
      <c r="C184" s="59" t="s">
        <v>200</v>
      </c>
      <c r="D184" s="71">
        <v>3200</v>
      </c>
      <c r="E184" s="71"/>
      <c r="F184" s="71"/>
      <c r="G184" s="72"/>
      <c r="H184" s="64"/>
      <c r="I184" s="64"/>
    </row>
    <row r="185" spans="1:9" s="73" customFormat="1" ht="10.5">
      <c r="A185" s="110"/>
      <c r="B185" s="113"/>
      <c r="C185" s="59" t="s">
        <v>218</v>
      </c>
      <c r="D185" s="71">
        <v>16123</v>
      </c>
      <c r="E185" s="71">
        <v>3055.32</v>
      </c>
      <c r="F185" s="71"/>
      <c r="G185" s="72"/>
      <c r="H185" s="64"/>
      <c r="I185" s="64"/>
    </row>
    <row r="186" spans="1:9" s="73" customFormat="1" ht="10.5">
      <c r="A186" s="110"/>
      <c r="B186" s="113"/>
      <c r="C186" s="59" t="s">
        <v>218</v>
      </c>
      <c r="D186" s="71">
        <v>4500</v>
      </c>
      <c r="E186" s="71">
        <v>984.36</v>
      </c>
      <c r="F186" s="71"/>
      <c r="G186" s="72"/>
      <c r="H186" s="64"/>
      <c r="I186" s="64"/>
    </row>
    <row r="187" spans="1:9" s="73" customFormat="1" ht="10.5">
      <c r="A187" s="110"/>
      <c r="B187" s="113"/>
      <c r="C187" s="59" t="s">
        <v>249</v>
      </c>
      <c r="D187" s="71">
        <v>6300</v>
      </c>
      <c r="E187" s="71">
        <v>300</v>
      </c>
      <c r="F187" s="71"/>
      <c r="G187" s="72"/>
      <c r="H187" s="64"/>
      <c r="I187" s="64"/>
    </row>
    <row r="188" spans="1:9" s="73" customFormat="1" ht="10.5">
      <c r="A188" s="110"/>
      <c r="B188" s="113"/>
      <c r="C188" s="59" t="s">
        <v>200</v>
      </c>
      <c r="D188" s="71">
        <v>3200</v>
      </c>
      <c r="E188" s="71"/>
      <c r="F188" s="71"/>
      <c r="G188" s="72"/>
      <c r="H188" s="64"/>
      <c r="I188" s="64"/>
    </row>
    <row r="189" spans="1:9" s="73" customFormat="1" ht="10.5">
      <c r="A189" s="111"/>
      <c r="B189" s="114"/>
      <c r="C189" s="59" t="s">
        <v>254</v>
      </c>
      <c r="D189" s="71">
        <v>19000</v>
      </c>
      <c r="E189" s="71">
        <v>0</v>
      </c>
      <c r="F189" s="71"/>
      <c r="G189" s="69">
        <f>SUM(D172:E189)</f>
        <v>641894.1399999999</v>
      </c>
      <c r="H189" s="64"/>
      <c r="I189" s="64"/>
    </row>
    <row r="190" spans="1:9" s="73" customFormat="1" ht="10.5">
      <c r="A190" s="62"/>
      <c r="B190" s="59"/>
      <c r="C190" s="59"/>
      <c r="D190" s="71"/>
      <c r="E190" s="71"/>
      <c r="F190" s="71"/>
      <c r="G190" s="72"/>
      <c r="H190" s="64"/>
      <c r="I190" s="64"/>
    </row>
    <row r="191" spans="1:9" s="73" customFormat="1" ht="21">
      <c r="A191" s="62" t="s">
        <v>180</v>
      </c>
      <c r="B191" s="67" t="s">
        <v>278</v>
      </c>
      <c r="C191" s="59" t="s">
        <v>279</v>
      </c>
      <c r="D191" s="71">
        <v>456660</v>
      </c>
      <c r="E191" s="71">
        <v>69660</v>
      </c>
      <c r="F191" s="71"/>
      <c r="G191" s="69">
        <f>SUM(D191:E191)</f>
        <v>526320</v>
      </c>
      <c r="H191" s="64"/>
      <c r="I191" s="64"/>
    </row>
    <row r="192" spans="1:9" s="73" customFormat="1" ht="10.5">
      <c r="A192" s="62"/>
      <c r="B192" s="59"/>
      <c r="C192" s="59"/>
      <c r="D192" s="71"/>
      <c r="E192" s="71"/>
      <c r="F192" s="71"/>
      <c r="G192" s="72"/>
      <c r="H192" s="64"/>
      <c r="I192" s="64"/>
    </row>
    <row r="193" spans="1:9" s="73" customFormat="1" ht="10.5">
      <c r="A193" s="82"/>
      <c r="B193" s="82"/>
      <c r="C193" s="59" t="s">
        <v>249</v>
      </c>
      <c r="D193" s="71">
        <v>11550</v>
      </c>
      <c r="E193" s="71">
        <v>550</v>
      </c>
      <c r="F193" s="71"/>
      <c r="G193" s="63"/>
      <c r="H193" s="64"/>
      <c r="I193" s="64"/>
    </row>
    <row r="194" spans="1:9" s="73" customFormat="1" ht="10.5">
      <c r="A194" s="109" t="s">
        <v>280</v>
      </c>
      <c r="B194" s="112" t="s">
        <v>280</v>
      </c>
      <c r="C194" s="59" t="s">
        <v>281</v>
      </c>
      <c r="D194" s="71">
        <v>179360</v>
      </c>
      <c r="E194" s="71">
        <f>13680+13680</f>
        <v>27360</v>
      </c>
      <c r="F194" s="71"/>
      <c r="G194" s="72"/>
      <c r="H194" s="64"/>
      <c r="I194" s="64"/>
    </row>
    <row r="195" spans="1:9" s="73" customFormat="1" ht="10.5">
      <c r="A195" s="110"/>
      <c r="B195" s="113"/>
      <c r="C195" s="59" t="s">
        <v>200</v>
      </c>
      <c r="D195" s="71">
        <v>5400</v>
      </c>
      <c r="E195" s="71">
        <v>0</v>
      </c>
      <c r="F195" s="71"/>
      <c r="G195" s="72"/>
      <c r="H195" s="64"/>
      <c r="I195" s="64"/>
    </row>
    <row r="196" spans="1:9" s="73" customFormat="1" ht="10.5">
      <c r="A196" s="110"/>
      <c r="B196" s="113"/>
      <c r="C196" s="59"/>
      <c r="D196" s="71"/>
      <c r="E196" s="71"/>
      <c r="F196" s="71"/>
      <c r="G196" s="72"/>
      <c r="H196" s="64"/>
      <c r="I196" s="64"/>
    </row>
    <row r="197" spans="1:9" s="73" customFormat="1" ht="10.5">
      <c r="A197" s="110"/>
      <c r="B197" s="113"/>
      <c r="C197" s="59" t="s">
        <v>282</v>
      </c>
      <c r="D197" s="71">
        <v>974468</v>
      </c>
      <c r="E197" s="71">
        <v>148647.6</v>
      </c>
      <c r="F197" s="71"/>
      <c r="G197" s="83"/>
      <c r="H197" s="64"/>
      <c r="I197" s="64"/>
    </row>
    <row r="198" spans="1:9" s="73" customFormat="1" ht="10.5">
      <c r="A198" s="111"/>
      <c r="B198" s="114"/>
      <c r="C198" s="59"/>
      <c r="D198" s="71">
        <v>50000</v>
      </c>
      <c r="E198" s="71"/>
      <c r="F198" s="71"/>
      <c r="G198" s="69">
        <f>SUM(D193:E198)</f>
        <v>1397335.6</v>
      </c>
      <c r="H198" s="64"/>
      <c r="I198" s="64"/>
    </row>
    <row r="199" spans="1:9" s="73" customFormat="1" ht="10.5">
      <c r="A199" s="62"/>
      <c r="B199" s="67"/>
      <c r="C199" s="59"/>
      <c r="D199" s="71"/>
      <c r="E199" s="71"/>
      <c r="F199" s="71"/>
      <c r="G199" s="63"/>
      <c r="H199" s="64"/>
      <c r="I199" s="64"/>
    </row>
    <row r="200" spans="1:9" s="73" customFormat="1" ht="10.5">
      <c r="A200" s="62" t="s">
        <v>283</v>
      </c>
      <c r="B200" s="67" t="s">
        <v>284</v>
      </c>
      <c r="C200" s="59" t="s">
        <v>285</v>
      </c>
      <c r="D200" s="71">
        <v>12850</v>
      </c>
      <c r="E200" s="71">
        <v>1960.17</v>
      </c>
      <c r="F200" s="71"/>
      <c r="G200" s="81">
        <f>SUM(D200:E200)</f>
        <v>14810.17</v>
      </c>
      <c r="H200" s="64"/>
      <c r="I200" s="64"/>
    </row>
    <row r="201" spans="1:9" s="73" customFormat="1" ht="10.5">
      <c r="A201" s="62"/>
      <c r="B201" s="67"/>
      <c r="C201" s="59" t="s">
        <v>286</v>
      </c>
      <c r="D201" s="71"/>
      <c r="E201" s="71"/>
      <c r="F201" s="71"/>
      <c r="G201" s="81"/>
      <c r="H201" s="64"/>
      <c r="I201" s="64"/>
    </row>
    <row r="202" spans="1:9" s="73" customFormat="1" ht="10.5">
      <c r="A202" s="62"/>
      <c r="B202" s="67"/>
      <c r="C202" s="59"/>
      <c r="D202" s="71"/>
      <c r="E202" s="71"/>
      <c r="F202" s="71"/>
      <c r="G202" s="81"/>
      <c r="H202" s="64"/>
      <c r="I202" s="64"/>
    </row>
    <row r="203" spans="1:9" s="73" customFormat="1" ht="21">
      <c r="A203" s="62" t="s">
        <v>175</v>
      </c>
      <c r="B203" s="67" t="s">
        <v>287</v>
      </c>
      <c r="C203" s="59" t="s">
        <v>288</v>
      </c>
      <c r="D203" s="71">
        <f>4067.79+34788.14+70296.6+24406.76+732.2+18915.24+4393.26</f>
        <v>157599.99000000002</v>
      </c>
      <c r="E203" s="71">
        <f>732.2+18915.24+4393.22</f>
        <v>24040.660000000003</v>
      </c>
      <c r="F203" s="71"/>
      <c r="G203" s="63"/>
      <c r="H203" s="64"/>
      <c r="I203" s="64"/>
    </row>
    <row r="204" spans="1:9" s="73" customFormat="1" ht="10.5">
      <c r="A204" s="62"/>
      <c r="B204" s="67"/>
      <c r="C204" s="59" t="s">
        <v>289</v>
      </c>
      <c r="D204" s="71">
        <f>8898.31+1601.7</f>
        <v>10500.01</v>
      </c>
      <c r="E204" s="71">
        <v>1601.7</v>
      </c>
      <c r="F204" s="71"/>
      <c r="G204" s="63"/>
      <c r="H204" s="64"/>
      <c r="I204" s="64"/>
    </row>
    <row r="205" spans="1:9" s="73" customFormat="1" ht="10.5">
      <c r="A205" s="62"/>
      <c r="B205" s="67"/>
      <c r="C205" s="59"/>
      <c r="D205" s="71"/>
      <c r="E205" s="71"/>
      <c r="F205" s="71"/>
      <c r="G205" s="69">
        <f>SUM(D203:E204)</f>
        <v>193742.36000000004</v>
      </c>
      <c r="H205" s="64"/>
      <c r="I205" s="64"/>
    </row>
    <row r="206" spans="1:9" s="73" customFormat="1" ht="10.5">
      <c r="A206" s="62"/>
      <c r="B206" s="67"/>
      <c r="C206" s="59"/>
      <c r="D206" s="71"/>
      <c r="E206" s="71"/>
      <c r="F206" s="71"/>
      <c r="G206" s="69"/>
      <c r="H206" s="64"/>
      <c r="I206" s="64"/>
    </row>
    <row r="207" spans="1:9" s="56" customFormat="1" ht="10.5">
      <c r="A207" s="58"/>
      <c r="B207" s="59"/>
      <c r="C207" s="59"/>
      <c r="D207" s="63">
        <f>SUM(D9:D205)</f>
        <v>25546569.550000001</v>
      </c>
      <c r="E207" s="63">
        <f t="shared" ref="E207:G207" si="0">SUM(E9:E205)</f>
        <v>3648111.59</v>
      </c>
      <c r="F207" s="63">
        <f t="shared" si="0"/>
        <v>100</v>
      </c>
      <c r="G207" s="63">
        <f t="shared" si="0"/>
        <v>29194781.140000004</v>
      </c>
      <c r="H207" s="64"/>
    </row>
    <row r="210" spans="5:6">
      <c r="E210" s="140"/>
      <c r="F210" s="140"/>
    </row>
  </sheetData>
  <mergeCells count="38">
    <mergeCell ref="A7:G7"/>
    <mergeCell ref="A5:G5"/>
    <mergeCell ref="A6:G6"/>
    <mergeCell ref="A2:G2"/>
    <mergeCell ref="A10:A14"/>
    <mergeCell ref="B10:B14"/>
    <mergeCell ref="A16:A17"/>
    <mergeCell ref="B16:B17"/>
    <mergeCell ref="A21:A35"/>
    <mergeCell ref="B21:B35"/>
    <mergeCell ref="A36:A41"/>
    <mergeCell ref="B36:B41"/>
    <mergeCell ref="A43:A45"/>
    <mergeCell ref="B43:B45"/>
    <mergeCell ref="A47:A54"/>
    <mergeCell ref="B47:B54"/>
    <mergeCell ref="B102:B113"/>
    <mergeCell ref="A56:A70"/>
    <mergeCell ref="B56:B70"/>
    <mergeCell ref="A72:A79"/>
    <mergeCell ref="B72:B79"/>
    <mergeCell ref="A81:A82"/>
    <mergeCell ref="B81:B82"/>
    <mergeCell ref="A172:A189"/>
    <mergeCell ref="B172:B189"/>
    <mergeCell ref="A194:A198"/>
    <mergeCell ref="B194:B198"/>
    <mergeCell ref="A115:A136"/>
    <mergeCell ref="B115:B136"/>
    <mergeCell ref="A141:A156"/>
    <mergeCell ref="B141:B156"/>
    <mergeCell ref="A163:A170"/>
    <mergeCell ref="B163:B170"/>
    <mergeCell ref="A90:A97"/>
    <mergeCell ref="B90:B97"/>
    <mergeCell ref="A99:A100"/>
    <mergeCell ref="B99:B100"/>
    <mergeCell ref="A102:A113"/>
  </mergeCells>
  <pageMargins left="0" right="0" top="0" bottom="0" header="0" footer="0"/>
  <pageSetup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D34"/>
  <sheetViews>
    <sheetView workbookViewId="0">
      <selection activeCell="J27" sqref="J27"/>
    </sheetView>
  </sheetViews>
  <sheetFormatPr defaultRowHeight="15"/>
  <cols>
    <col min="1" max="1" width="4" style="49" customWidth="1"/>
    <col min="2" max="2" width="32.28515625" bestFit="1" customWidth="1"/>
    <col min="3" max="3" width="7" bestFit="1" customWidth="1"/>
    <col min="4" max="4" width="11.85546875" customWidth="1"/>
  </cols>
  <sheetData>
    <row r="3" spans="1:3" ht="16.5" thickBot="1">
      <c r="A3" s="49" t="s">
        <v>142</v>
      </c>
      <c r="B3" s="108" t="s">
        <v>138</v>
      </c>
      <c r="C3" s="108"/>
    </row>
    <row r="4" spans="1:3" ht="15.75" thickBot="1"/>
    <row r="5" spans="1:3" ht="15.75" thickBot="1">
      <c r="B5" s="136" t="s">
        <v>139</v>
      </c>
      <c r="C5" s="137"/>
    </row>
    <row r="7" spans="1:3">
      <c r="B7" s="16" t="s">
        <v>140</v>
      </c>
      <c r="C7" s="16">
        <v>157.52000000000001</v>
      </c>
    </row>
    <row r="8" spans="1:3">
      <c r="B8" s="16" t="s">
        <v>42</v>
      </c>
      <c r="C8" s="16">
        <v>38.590000000000003</v>
      </c>
    </row>
    <row r="9" spans="1:3">
      <c r="B9" s="16" t="s">
        <v>45</v>
      </c>
      <c r="C9" s="16">
        <v>220</v>
      </c>
    </row>
    <row r="10" spans="1:3">
      <c r="B10" s="16" t="s">
        <v>141</v>
      </c>
      <c r="C10" s="16">
        <v>163.97</v>
      </c>
    </row>
    <row r="11" spans="1:3">
      <c r="B11" s="5" t="s">
        <v>54</v>
      </c>
      <c r="C11" s="5">
        <v>166.45</v>
      </c>
    </row>
    <row r="12" spans="1:3">
      <c r="B12" s="5" t="s">
        <v>56</v>
      </c>
      <c r="C12" s="5">
        <v>191.03</v>
      </c>
    </row>
    <row r="13" spans="1:3">
      <c r="B13" s="11"/>
      <c r="C13" s="11"/>
    </row>
    <row r="15" spans="1:3" ht="16.5" thickBot="1">
      <c r="A15" s="49" t="s">
        <v>143</v>
      </c>
      <c r="B15" s="108" t="s">
        <v>52</v>
      </c>
      <c r="C15" s="108"/>
    </row>
    <row r="17" spans="1:4">
      <c r="B17" s="3" t="s">
        <v>290</v>
      </c>
      <c r="C17" s="3">
        <v>23.09</v>
      </c>
    </row>
    <row r="20" spans="1:4" ht="16.5" thickBot="1">
      <c r="A20" s="49" t="s">
        <v>144</v>
      </c>
      <c r="B20" s="108" t="s">
        <v>291</v>
      </c>
      <c r="C20" s="108"/>
      <c r="D20" s="108"/>
    </row>
    <row r="22" spans="1:4">
      <c r="B22" s="138" t="s">
        <v>292</v>
      </c>
      <c r="C22" s="138"/>
      <c r="D22" s="138"/>
    </row>
    <row r="23" spans="1:4">
      <c r="B23" s="138" t="s">
        <v>293</v>
      </c>
      <c r="C23" s="138"/>
      <c r="D23" s="138"/>
    </row>
    <row r="26" spans="1:4" ht="16.5" thickBot="1">
      <c r="A26" s="49" t="s">
        <v>146</v>
      </c>
      <c r="B26" s="108" t="s">
        <v>145</v>
      </c>
      <c r="C26" s="108"/>
      <c r="D26" s="108"/>
    </row>
    <row r="28" spans="1:4" ht="47.25" customHeight="1">
      <c r="B28" s="139" t="s">
        <v>147</v>
      </c>
      <c r="C28" s="139"/>
      <c r="D28" s="139"/>
    </row>
    <row r="29" spans="1:4" ht="63" customHeight="1">
      <c r="B29" s="139" t="s">
        <v>152</v>
      </c>
      <c r="C29" s="139"/>
      <c r="D29" s="139"/>
    </row>
    <row r="32" spans="1:4" ht="16.5" thickBot="1">
      <c r="A32" s="49" t="s">
        <v>149</v>
      </c>
      <c r="B32" s="108" t="s">
        <v>148</v>
      </c>
      <c r="C32" s="108"/>
      <c r="D32" s="108"/>
    </row>
    <row r="34" spans="2:2">
      <c r="B34" s="3" t="s">
        <v>151</v>
      </c>
    </row>
  </sheetData>
  <mergeCells count="10">
    <mergeCell ref="B23:D23"/>
    <mergeCell ref="B26:D26"/>
    <mergeCell ref="B29:D29"/>
    <mergeCell ref="B28:D28"/>
    <mergeCell ref="B32:D32"/>
    <mergeCell ref="B5:C5"/>
    <mergeCell ref="B3:C3"/>
    <mergeCell ref="B15:C15"/>
    <mergeCell ref="B20:D20"/>
    <mergeCell ref="B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BUYERS</vt:lpstr>
      <vt:lpstr>SELLERS</vt:lpstr>
      <vt:lpstr>Machinery used &amp; cost</vt:lpstr>
      <vt:lpstr>OTHERS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cp:lastPrinted>2022-02-23T06:48:26Z</cp:lastPrinted>
  <dcterms:created xsi:type="dcterms:W3CDTF">2022-02-22T05:48:05Z</dcterms:created>
  <dcterms:modified xsi:type="dcterms:W3CDTF">2022-02-23T09:28:20Z</dcterms:modified>
</cp:coreProperties>
</file>