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USC\Spring 2025\ISE 513\"/>
    </mc:Choice>
  </mc:AlternateContent>
  <xr:revisionPtr revIDLastSave="0" documentId="8_{D341C43E-1810-47A4-ADB4-89824A562959}" xr6:coauthVersionLast="47" xr6:coauthVersionMax="47" xr10:uidLastSave="{00000000-0000-0000-0000-000000000000}"/>
  <bookViews>
    <workbookView xWindow="-98" yWindow="-98" windowWidth="21795" windowHeight="13695" xr2:uid="{1B653E87-35CB-4A4A-AD9A-2A14DF148622}"/>
  </bookViews>
  <sheets>
    <sheet name="Newsvendor_multi" sheetId="1" r:id="rId1"/>
  </sheets>
  <definedNames>
    <definedName name="solver_adj" localSheetId="0" hidden="1">Newsvendor_multi!$B$11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Newsvendor_multi!$F$13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Newsvendor_multi!$F$21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30000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B23" i="1"/>
  <c r="C22" i="1"/>
  <c r="D22" i="1"/>
  <c r="E22" i="1"/>
  <c r="B22" i="1"/>
  <c r="C12" i="1"/>
  <c r="C13" i="1" s="1"/>
  <c r="D12" i="1"/>
  <c r="D13" i="1" s="1"/>
  <c r="E12" i="1"/>
  <c r="E13" i="1" s="1"/>
  <c r="B12" i="1"/>
  <c r="B13" i="1" s="1"/>
  <c r="E19" i="1" l="1"/>
  <c r="D19" i="1"/>
  <c r="C19" i="1"/>
  <c r="B19" i="1"/>
  <c r="F13" i="1"/>
  <c r="E20" i="1" l="1"/>
  <c r="E21" i="1" s="1"/>
  <c r="D20" i="1"/>
  <c r="D21" i="1" s="1"/>
  <c r="C20" i="1"/>
  <c r="C21" i="1" s="1"/>
  <c r="B20" i="1"/>
  <c r="B21" i="1" s="1"/>
  <c r="F21" i="1" l="1"/>
</calcChain>
</file>

<file path=xl/sharedStrings.xml><?xml version="1.0" encoding="utf-8"?>
<sst xmlns="http://schemas.openxmlformats.org/spreadsheetml/2006/main" count="22" uniqueCount="22">
  <si>
    <t>Optimal order quantity</t>
  </si>
  <si>
    <t>Inputs</t>
  </si>
  <si>
    <t>Mean Demand, Mu</t>
  </si>
  <si>
    <t>Standard Deviation of demand</t>
  </si>
  <si>
    <t>distributor's Cost, c =</t>
  </si>
  <si>
    <t>distributor's Sale price, p =</t>
  </si>
  <si>
    <t>distributor's Salvage value, s =</t>
  </si>
  <si>
    <t>distributor's Expected Profit</t>
  </si>
  <si>
    <t>expected understock</t>
  </si>
  <si>
    <t>expected overstock</t>
  </si>
  <si>
    <r>
      <t xml:space="preserve">Order size, </t>
    </r>
    <r>
      <rPr>
        <i/>
        <sz val="14"/>
        <rFont val="Arial"/>
        <family val="2"/>
      </rPr>
      <t>Q</t>
    </r>
  </si>
  <si>
    <t>Penalty, B =</t>
  </si>
  <si>
    <t>item 1</t>
  </si>
  <si>
    <t>item 2</t>
  </si>
  <si>
    <t>item 3</t>
  </si>
  <si>
    <t>item 4</t>
  </si>
  <si>
    <t>M</t>
  </si>
  <si>
    <t>Qc</t>
  </si>
  <si>
    <t xml:space="preserve">Budget, W = </t>
  </si>
  <si>
    <t>Also, calculate expected profit:</t>
  </si>
  <si>
    <t>cu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</si>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</sst>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name val="Arial"/>
      <family val="2"/>
    </font>
    <font>
      <b/>
      <i/>
      <u/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4" xfId="0" applyFont="1" applyBorder="1"/>
    <xf numFmtId="1" fontId="4" fillId="0" borderId="3" xfId="0" applyNumberFormat="1" applyFont="1" applyBorder="1"/>
    <xf numFmtId="0" fontId="7" fillId="0" borderId="5" xfId="0" applyFont="1" applyBorder="1"/>
    <xf numFmtId="165" fontId="4" fillId="0" borderId="6" xfId="1" applyNumberFormat="1" applyFont="1" applyFill="1" applyBorder="1"/>
    <xf numFmtId="0" fontId="4" fillId="2" borderId="0" xfId="0" applyFont="1" applyFill="1"/>
    <xf numFmtId="164" fontId="4" fillId="2" borderId="0" xfId="1" applyFont="1" applyFill="1" applyBorder="1"/>
    <xf numFmtId="0" fontId="5" fillId="3" borderId="0" xfId="0" applyFont="1" applyFill="1"/>
    <xf numFmtId="0" fontId="6" fillId="3" borderId="0" xfId="0" applyFont="1" applyFill="1"/>
    <xf numFmtId="0" fontId="4" fillId="3" borderId="1" xfId="0" applyFont="1" applyFill="1" applyBorder="1"/>
    <xf numFmtId="0" fontId="7" fillId="3" borderId="4" xfId="0" applyFont="1" applyFill="1" applyBorder="1"/>
    <xf numFmtId="164" fontId="4" fillId="3" borderId="3" xfId="1" applyFont="1" applyFill="1" applyBorder="1"/>
    <xf numFmtId="0" fontId="4" fillId="3" borderId="5" xfId="0" applyFont="1" applyFill="1" applyBorder="1"/>
    <xf numFmtId="164" fontId="4" fillId="3" borderId="6" xfId="1" applyFont="1" applyFill="1" applyBorder="1"/>
    <xf numFmtId="0" fontId="2" fillId="4" borderId="0" xfId="0" applyFont="1" applyFill="1"/>
    <xf numFmtId="164" fontId="10" fillId="0" borderId="0" xfId="0" applyNumberFormat="1" applyFont="1"/>
    <xf numFmtId="1" fontId="4" fillId="0" borderId="2" xfId="0" applyNumberFormat="1" applyFont="1" applyBorder="1"/>
    <xf numFmtId="164" fontId="4" fillId="5" borderId="2" xfId="0" applyNumberFormat="1" applyFont="1" applyFill="1" applyBorder="1"/>
    <xf numFmtId="165" fontId="4" fillId="4" borderId="0" xfId="0" applyNumberFormat="1" applyFont="1" applyFill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165" fontId="4" fillId="3" borderId="6" xfId="1" applyNumberFormat="1" applyFont="1" applyFill="1" applyBorder="1"/>
    <xf numFmtId="164" fontId="4" fillId="3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A29E-9828-E342-84EC-F0D769167C51}">
  <dimension ref="A1:F23"/>
  <sheetViews>
    <sheetView tabSelected="1" zoomScale="84" zoomScaleNormal="140" workbookViewId="0">
      <selection activeCell="F13" sqref="F13"/>
    </sheetView>
  </sheetViews>
  <sheetFormatPr defaultColWidth="11" defaultRowHeight="15.75" x14ac:dyDescent="0.5"/>
  <cols>
    <col min="1" max="1" width="31.3125" bestFit="1" customWidth="1"/>
    <col min="2" max="2" width="14.0625" customWidth="1"/>
    <col min="3" max="3" width="13.8125" bestFit="1" customWidth="1"/>
    <col min="4" max="5" width="15" bestFit="1" customWidth="1"/>
    <col min="6" max="6" width="14.4375" customWidth="1"/>
  </cols>
  <sheetData>
    <row r="1" spans="1:6" ht="18" x14ac:dyDescent="0.55000000000000004">
      <c r="A1" s="2" t="s">
        <v>0</v>
      </c>
      <c r="B1" s="3"/>
      <c r="C1" s="3"/>
    </row>
    <row r="2" spans="1:6" ht="18" thickBot="1" x14ac:dyDescent="0.55000000000000004">
      <c r="A2" s="12" t="s">
        <v>1</v>
      </c>
      <c r="B2" s="13" t="s">
        <v>12</v>
      </c>
      <c r="C2" s="13" t="s">
        <v>13</v>
      </c>
      <c r="D2" s="13" t="s">
        <v>14</v>
      </c>
      <c r="E2" s="13" t="s">
        <v>15</v>
      </c>
    </row>
    <row r="3" spans="1:6" ht="18" x14ac:dyDescent="0.55000000000000004">
      <c r="A3" s="14" t="s">
        <v>2</v>
      </c>
      <c r="B3" s="28">
        <v>200</v>
      </c>
      <c r="C3" s="28">
        <v>150</v>
      </c>
      <c r="D3" s="28">
        <v>180</v>
      </c>
      <c r="E3" s="28">
        <v>220</v>
      </c>
    </row>
    <row r="4" spans="1:6" ht="18" x14ac:dyDescent="0.55000000000000004">
      <c r="A4" s="15" t="s">
        <v>3</v>
      </c>
      <c r="B4" s="16">
        <v>50</v>
      </c>
      <c r="C4" s="16">
        <v>40</v>
      </c>
      <c r="D4" s="16">
        <v>60</v>
      </c>
      <c r="E4" s="16">
        <v>45</v>
      </c>
    </row>
    <row r="5" spans="1:6" ht="18" x14ac:dyDescent="0.55000000000000004">
      <c r="A5" s="15" t="s">
        <v>4</v>
      </c>
      <c r="B5" s="16">
        <v>50</v>
      </c>
      <c r="C5" s="16">
        <v>40</v>
      </c>
      <c r="D5" s="16">
        <v>80</v>
      </c>
      <c r="E5" s="16">
        <v>30</v>
      </c>
    </row>
    <row r="6" spans="1:6" ht="18" x14ac:dyDescent="0.55000000000000004">
      <c r="A6" s="15" t="s">
        <v>5</v>
      </c>
      <c r="B6" s="16">
        <v>120</v>
      </c>
      <c r="C6" s="16">
        <v>90</v>
      </c>
      <c r="D6" s="16">
        <v>200</v>
      </c>
      <c r="E6" s="16">
        <v>70</v>
      </c>
    </row>
    <row r="7" spans="1:6" ht="18" x14ac:dyDescent="0.55000000000000004">
      <c r="A7" s="15" t="s">
        <v>6</v>
      </c>
      <c r="B7" s="16">
        <v>30</v>
      </c>
      <c r="C7" s="16">
        <v>20</v>
      </c>
      <c r="D7" s="16">
        <v>50</v>
      </c>
      <c r="E7" s="16">
        <v>15</v>
      </c>
    </row>
    <row r="8" spans="1:6" ht="18" x14ac:dyDescent="0.55000000000000004">
      <c r="A8" s="15" t="s">
        <v>11</v>
      </c>
      <c r="B8" s="16">
        <v>0</v>
      </c>
      <c r="C8" s="16">
        <v>0</v>
      </c>
      <c r="D8" s="16">
        <v>0</v>
      </c>
      <c r="E8" s="16">
        <v>0</v>
      </c>
    </row>
    <row r="9" spans="1:6" ht="18.399999999999999" thickBot="1" x14ac:dyDescent="0.6">
      <c r="A9" s="17" t="s">
        <v>18</v>
      </c>
      <c r="B9" s="27">
        <v>30000</v>
      </c>
      <c r="C9" s="18"/>
      <c r="D9" s="18"/>
      <c r="E9" s="18"/>
    </row>
    <row r="10" spans="1:6" ht="18" x14ac:dyDescent="0.55000000000000004">
      <c r="A10" s="10"/>
      <c r="B10" s="11"/>
      <c r="C10" s="11"/>
      <c r="D10" s="11"/>
      <c r="E10" s="11"/>
    </row>
    <row r="11" spans="1:6" s="1" customFormat="1" ht="17.649999999999999" thickBot="1" x14ac:dyDescent="0.5">
      <c r="A11" s="4" t="s">
        <v>16</v>
      </c>
      <c r="B11" s="19">
        <v>0.95519038136605106</v>
      </c>
    </row>
    <row r="12" spans="1:6" ht="18" x14ac:dyDescent="0.55000000000000004">
      <c r="A12" s="5" t="s">
        <v>10</v>
      </c>
      <c r="B12" s="22">
        <f>B3+B4*_xlfn.NORM.INV((B6-($B$11+1)*B5+B8)/(B6-B7+B8),0,1)</f>
        <v>165.82040568601201</v>
      </c>
      <c r="C12" s="22">
        <f>C3+C4*_xlfn.NORM.INV((C6-($B$11+1)*C5+C8)/(C6-C7+C8),0,1)</f>
        <v>111.58967172473197</v>
      </c>
      <c r="D12" s="22">
        <f>D3+D4*_xlfn.NORM.INV((D6-($B$11+1)*D5+D8)/(D6-D7+D8),0,1)</f>
        <v>146.89592918200998</v>
      </c>
      <c r="E12" s="22">
        <f>E3+E4*_xlfn.NORM.INV((E6-($B$11+1)*E5+E8)/(E6-E7+E8),0,1)</f>
        <v>183.1239504120858</v>
      </c>
    </row>
    <row r="13" spans="1:6" ht="18.399999999999999" thickBot="1" x14ac:dyDescent="0.6">
      <c r="A13" s="8" t="s">
        <v>17</v>
      </c>
      <c r="B13" s="9">
        <f>B12*B5</f>
        <v>8291.0202843006009</v>
      </c>
      <c r="C13" s="9">
        <f>C12*C5</f>
        <v>4463.5868689892786</v>
      </c>
      <c r="D13" s="9">
        <f>D12*D5</f>
        <v>11751.674334560797</v>
      </c>
      <c r="E13" s="9">
        <f>E12*E5</f>
        <v>5493.7185123625741</v>
      </c>
      <c r="F13" s="23">
        <f>SUM(B13:E13)</f>
        <v>30000.000000213251</v>
      </c>
    </row>
    <row r="15" spans="1:6" x14ac:dyDescent="0.5">
      <c r="A15" t="s">
        <v>19</v>
      </c>
      <c r="F15" s="25"/>
    </row>
    <row r="17" spans="1:6" x14ac:dyDescent="0.5">
      <c r="A17" s="1"/>
      <c r="B17" s="20"/>
      <c r="C17" s="20"/>
      <c r="D17" s="20"/>
      <c r="E17" s="20"/>
    </row>
    <row r="18" spans="1:6" ht="16.149999999999999" thickBot="1" x14ac:dyDescent="0.55000000000000004">
      <c r="A18" s="1"/>
      <c r="B18" s="20"/>
      <c r="C18" s="20"/>
      <c r="D18" s="20"/>
      <c r="E18" s="20"/>
    </row>
    <row r="19" spans="1:6" ht="18" x14ac:dyDescent="0.55000000000000004">
      <c r="A19" s="5" t="s">
        <v>8</v>
      </c>
      <c r="B19" s="21">
        <f>(B3-B12)*(1-_xlfn.NORM.DIST((B12-B3)/B4,0,1,TRUE))+B4*_xlfn.NORM.DIST((B12-B3)/B4,0,1,FALSE)</f>
        <v>41.524181206139446</v>
      </c>
      <c r="C19" s="21">
        <f t="shared" ref="C19:E19" si="0">(C3-C12)*(1-_xlfn.NORM.DIST((C12-C3)/C4,0,1,TRUE))+C4*_xlfn.NORM.DIST((C12-C3)/C4,0,1,FALSE)</f>
        <v>42.00290152846479</v>
      </c>
      <c r="D19" s="21">
        <f t="shared" si="0"/>
        <v>44.042162171303524</v>
      </c>
      <c r="E19" s="21">
        <f t="shared" si="0"/>
        <v>42.102236732387034</v>
      </c>
    </row>
    <row r="20" spans="1:6" ht="18" x14ac:dyDescent="0.55000000000000004">
      <c r="A20" s="6" t="s">
        <v>9</v>
      </c>
      <c r="B20" s="7">
        <f>B19+B12-B3</f>
        <v>7.3445868921514545</v>
      </c>
      <c r="C20" s="7">
        <f t="shared" ref="C20:E20" si="1">C19+C12-C3</f>
        <v>3.5925732531967469</v>
      </c>
      <c r="D20" s="7">
        <f t="shared" si="1"/>
        <v>10.938091353313496</v>
      </c>
      <c r="E20" s="7">
        <f t="shared" si="1"/>
        <v>5.2261871444728456</v>
      </c>
    </row>
    <row r="21" spans="1:6" ht="18.399999999999999" thickBot="1" x14ac:dyDescent="0.6">
      <c r="A21" s="8" t="s">
        <v>7</v>
      </c>
      <c r="B21" s="9">
        <f>(B6-B5)*B3-B22*B19-B23*B20</f>
        <v>10946.41557772721</v>
      </c>
      <c r="C21" s="9">
        <f>(C6-C5)*C3-C22*C19-C23*C20</f>
        <v>5328.0034585128251</v>
      </c>
      <c r="D21" s="9">
        <f>(D6-D5)*D3-D22*D19-D23*D20</f>
        <v>15986.797798844173</v>
      </c>
      <c r="E21" s="9">
        <f>(E6-E5)*E3-E22*E19-E23*E20</f>
        <v>7037.5177235374258</v>
      </c>
      <c r="F21" s="26">
        <f>SUM(B21:E21)</f>
        <v>39298.734558621632</v>
      </c>
    </row>
    <row r="22" spans="1:6" x14ac:dyDescent="0.5">
      <c r="A22" t="s">
        <v>20</v>
      </c>
      <c r="B22" s="24">
        <f>B6-B5+B8</f>
        <v>70</v>
      </c>
      <c r="C22" s="24">
        <f>C6-C5+C8</f>
        <v>50</v>
      </c>
      <c r="D22" s="24">
        <f>D6-D5+D8</f>
        <v>120</v>
      </c>
      <c r="E22" s="24">
        <f>E6-E5+E8</f>
        <v>40</v>
      </c>
    </row>
    <row r="23" spans="1:6" x14ac:dyDescent="0.5">
      <c r="A23" t="s">
        <v>21</v>
      </c>
      <c r="B23" s="24">
        <f>B5-B7</f>
        <v>20</v>
      </c>
      <c r="C23" s="24">
        <f>C5-C7</f>
        <v>20</v>
      </c>
      <c r="D23" s="24">
        <f>D5-D7</f>
        <v>30</v>
      </c>
      <c r="E23" s="24">
        <f>E5-E7</f>
        <v>15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Newsvendor_multi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Harsh Kubadia</cp:lastModifiedBy>
  <dcterms:created xsi:type="dcterms:W3CDTF">2023-02-27T02:24:35Z</dcterms:created>
  <dcterms:modified xsi:type="dcterms:W3CDTF">2025-05-10T14:58:57Z</dcterms:modified>
</cp:coreProperties>
</file>