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ncial engineer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D47" i="1"/>
  <c r="E46" i="1"/>
  <c r="F45" i="1"/>
  <c r="G44" i="1"/>
  <c r="H43" i="1"/>
  <c r="I42" i="1"/>
  <c r="J41" i="1"/>
  <c r="K40" i="1"/>
  <c r="L39" i="1"/>
  <c r="X67" i="1" l="1"/>
  <c r="W67" i="1"/>
  <c r="D25" i="1"/>
  <c r="D24" i="1"/>
  <c r="C25" i="1"/>
  <c r="B8" i="1"/>
  <c r="B9" i="1" s="1"/>
  <c r="B11" i="1" s="1"/>
  <c r="E23" i="1" l="1"/>
  <c r="X66" i="1"/>
  <c r="E25" i="1"/>
  <c r="E24" i="1"/>
  <c r="Y66" i="1" l="1"/>
  <c r="F23" i="1"/>
  <c r="F22" i="1"/>
  <c r="Y65" i="1"/>
  <c r="F25" i="1"/>
  <c r="Y67" i="1"/>
  <c r="F24" i="1"/>
  <c r="G25" i="1" l="1"/>
  <c r="Z67" i="1"/>
  <c r="G24" i="1"/>
  <c r="Z65" i="1"/>
  <c r="G22" i="1"/>
  <c r="Z66" i="1"/>
  <c r="G23" i="1"/>
  <c r="Z64" i="1"/>
  <c r="G21" i="1"/>
  <c r="AA64" i="1" l="1"/>
  <c r="H21" i="1"/>
  <c r="AA65" i="1"/>
  <c r="H22" i="1"/>
  <c r="AA63" i="1"/>
  <c r="H20" i="1"/>
  <c r="AA66" i="1"/>
  <c r="H23" i="1"/>
  <c r="H25" i="1"/>
  <c r="AA67" i="1"/>
  <c r="H24" i="1"/>
  <c r="AB66" i="1" l="1"/>
  <c r="I23" i="1"/>
  <c r="I25" i="1"/>
  <c r="I24" i="1"/>
  <c r="AB67" i="1"/>
  <c r="AB64" i="1"/>
  <c r="I21" i="1"/>
  <c r="AB63" i="1"/>
  <c r="I20" i="1"/>
  <c r="AB65" i="1"/>
  <c r="I22" i="1"/>
  <c r="AB62" i="1"/>
  <c r="I19" i="1"/>
  <c r="J23" i="1" l="1"/>
  <c r="J21" i="1"/>
  <c r="J18" i="1"/>
  <c r="J20" i="1"/>
  <c r="J22" i="1"/>
  <c r="J19" i="1"/>
  <c r="J25" i="1"/>
  <c r="AC67" i="1"/>
  <c r="J24" i="1"/>
  <c r="K25" i="1" l="1"/>
  <c r="AD67" i="1"/>
  <c r="K24" i="1"/>
  <c r="K22" i="1"/>
  <c r="K23" i="1"/>
  <c r="K17" i="1"/>
  <c r="K18" i="1"/>
  <c r="K19" i="1"/>
  <c r="K20" i="1"/>
  <c r="K21" i="1"/>
  <c r="L21" i="1" l="1"/>
  <c r="L20" i="1"/>
  <c r="L17" i="1"/>
  <c r="L19" i="1"/>
  <c r="L22" i="1"/>
  <c r="L18" i="1"/>
  <c r="L16" i="1"/>
  <c r="L23" i="1"/>
  <c r="L25" i="1"/>
  <c r="AE67" i="1"/>
  <c r="L24" i="1"/>
  <c r="M18" i="1" l="1"/>
  <c r="M20" i="1"/>
  <c r="M17" i="1"/>
  <c r="M23" i="1"/>
  <c r="M25" i="1"/>
  <c r="M24" i="1"/>
  <c r="AF67" i="1"/>
  <c r="M15" i="1"/>
  <c r="M21" i="1"/>
  <c r="M19" i="1"/>
  <c r="M16" i="1"/>
  <c r="M22" i="1"/>
  <c r="N25" i="1" l="1"/>
  <c r="N24" i="1"/>
  <c r="AG67" i="1"/>
  <c r="N15" i="1"/>
  <c r="N23" i="1"/>
  <c r="N21" i="1"/>
  <c r="N14" i="1"/>
  <c r="N19" i="1"/>
  <c r="N18" i="1"/>
  <c r="N16" i="1"/>
  <c r="N22" i="1"/>
  <c r="N17" i="1"/>
  <c r="N20" i="1"/>
  <c r="O15" i="1" l="1"/>
  <c r="O20" i="1"/>
  <c r="O25" i="1"/>
  <c r="AH67" i="1"/>
  <c r="O24" i="1"/>
  <c r="O21" i="1"/>
  <c r="O13" i="1"/>
  <c r="O23" i="1"/>
  <c r="O18" i="1"/>
  <c r="O16" i="1"/>
  <c r="O14" i="1"/>
  <c r="O19" i="1"/>
  <c r="O17" i="1"/>
  <c r="O22" i="1"/>
  <c r="P22" i="1" l="1"/>
  <c r="P19" i="1"/>
  <c r="P18" i="1"/>
  <c r="P20" i="1"/>
  <c r="P17" i="1"/>
  <c r="P16" i="1"/>
  <c r="P15" i="1"/>
  <c r="P12" i="1"/>
  <c r="P14" i="1"/>
  <c r="P21" i="1"/>
  <c r="P13" i="1"/>
  <c r="P23" i="1"/>
  <c r="P25" i="1"/>
  <c r="AI67" i="1"/>
  <c r="P24" i="1"/>
  <c r="Q19" i="1" l="1"/>
  <c r="Q16" i="1"/>
  <c r="Q22" i="1"/>
  <c r="Q13" i="1"/>
  <c r="Q20" i="1"/>
  <c r="Q15" i="1"/>
  <c r="Q18" i="1"/>
  <c r="Q11" i="1"/>
  <c r="Q21" i="1"/>
  <c r="Q23" i="1"/>
  <c r="Q25" i="1"/>
  <c r="Q24" i="1"/>
  <c r="AJ67" i="1"/>
  <c r="Q12" i="1"/>
  <c r="Q14" i="1"/>
  <c r="Q17" i="1"/>
  <c r="R12" i="1" l="1"/>
  <c r="R16" i="1"/>
  <c r="AK67" i="1"/>
  <c r="R24" i="1"/>
  <c r="R25" i="1"/>
  <c r="R10" i="1"/>
  <c r="R18" i="1"/>
  <c r="R20" i="1"/>
  <c r="R19" i="1"/>
  <c r="R11" i="1"/>
  <c r="R23" i="1"/>
  <c r="R22" i="1"/>
  <c r="R14" i="1"/>
  <c r="R15" i="1"/>
  <c r="R13" i="1"/>
  <c r="R17" i="1"/>
  <c r="R21" i="1"/>
  <c r="R39" i="1" l="1"/>
  <c r="AI16" i="1"/>
  <c r="R79" i="1"/>
  <c r="R58" i="1"/>
  <c r="R42" i="1"/>
  <c r="AI19" i="1"/>
  <c r="R82" i="1"/>
  <c r="R61" i="1"/>
  <c r="AI18" i="1"/>
  <c r="AH19" i="1" s="1"/>
  <c r="R81" i="1"/>
  <c r="R60" i="1"/>
  <c r="R41" i="1"/>
  <c r="Q42" i="1" s="1"/>
  <c r="R67" i="1"/>
  <c r="AL67" i="1"/>
  <c r="R48" i="1"/>
  <c r="AI25" i="1"/>
  <c r="R88" i="1"/>
  <c r="R38" i="1"/>
  <c r="Q39" i="1" s="1"/>
  <c r="AI15" i="1"/>
  <c r="AH16" i="1" s="1"/>
  <c r="R78" i="1"/>
  <c r="R57" i="1"/>
  <c r="Q58" i="1" s="1"/>
  <c r="AI22" i="1"/>
  <c r="R85" i="1"/>
  <c r="R64" i="1"/>
  <c r="R45" i="1"/>
  <c r="R34" i="1"/>
  <c r="AI11" i="1"/>
  <c r="R74" i="1"/>
  <c r="Q74" i="1" s="1"/>
  <c r="R53" i="1"/>
  <c r="R43" i="1"/>
  <c r="AI20" i="1"/>
  <c r="R83" i="1"/>
  <c r="R62" i="1"/>
  <c r="AI10" i="1"/>
  <c r="R73" i="1"/>
  <c r="R52" i="1"/>
  <c r="Q53" i="1" s="1"/>
  <c r="R33" i="1"/>
  <c r="Q34" i="1" s="1"/>
  <c r="R47" i="1"/>
  <c r="Q48" i="1" s="1"/>
  <c r="AI24" i="1"/>
  <c r="R87" i="1"/>
  <c r="R66" i="1"/>
  <c r="Q67" i="1" s="1"/>
  <c r="R40" i="1"/>
  <c r="Q41" i="1" s="1"/>
  <c r="P42" i="1" s="1"/>
  <c r="AI17" i="1"/>
  <c r="AH18" i="1" s="1"/>
  <c r="AG19" i="1" s="1"/>
  <c r="R80" i="1"/>
  <c r="R59" i="1"/>
  <c r="Q60" i="1" s="1"/>
  <c r="R44" i="1"/>
  <c r="Q45" i="1" s="1"/>
  <c r="AI21" i="1"/>
  <c r="AH22" i="1" s="1"/>
  <c r="R84" i="1"/>
  <c r="R63" i="1"/>
  <c r="Q64" i="1" s="1"/>
  <c r="R36" i="1"/>
  <c r="AI13" i="1"/>
  <c r="R76" i="1"/>
  <c r="R55" i="1"/>
  <c r="Q56" i="1" s="1"/>
  <c r="P57" i="1" s="1"/>
  <c r="O58" i="1" s="1"/>
  <c r="AI14" i="1"/>
  <c r="AH15" i="1" s="1"/>
  <c r="AG16" i="1" s="1"/>
  <c r="R77" i="1"/>
  <c r="R56" i="1"/>
  <c r="Q57" i="1" s="1"/>
  <c r="P58" i="1" s="1"/>
  <c r="R37" i="1"/>
  <c r="Q38" i="1" s="1"/>
  <c r="P39" i="1" s="1"/>
  <c r="R46" i="1"/>
  <c r="Q47" i="1" s="1"/>
  <c r="P48" i="1" s="1"/>
  <c r="AI23" i="1"/>
  <c r="AH24" i="1" s="1"/>
  <c r="R86" i="1"/>
  <c r="R65" i="1"/>
  <c r="Q66" i="1" s="1"/>
  <c r="P67" i="1" s="1"/>
  <c r="R35" i="1"/>
  <c r="Q36" i="1" s="1"/>
  <c r="AI12" i="1"/>
  <c r="AH13" i="1" s="1"/>
  <c r="R75" i="1"/>
  <c r="R54" i="1"/>
  <c r="Q55" i="1" s="1"/>
  <c r="P56" i="1" s="1"/>
  <c r="O57" i="1" s="1"/>
  <c r="N58" i="1" s="1"/>
  <c r="Q65" i="1" l="1"/>
  <c r="P66" i="1" s="1"/>
  <c r="O67" i="1" s="1"/>
  <c r="P43" i="1"/>
  <c r="Q62" i="1"/>
  <c r="Q59" i="1"/>
  <c r="P60" i="1" s="1"/>
  <c r="AG14" i="1"/>
  <c r="AF15" i="1" s="1"/>
  <c r="AE16" i="1" s="1"/>
  <c r="AH14" i="1"/>
  <c r="AG15" i="1" s="1"/>
  <c r="AF16" i="1" s="1"/>
  <c r="AH25" i="1"/>
  <c r="AG25" i="1" s="1"/>
  <c r="AH21" i="1"/>
  <c r="AG22" i="1" s="1"/>
  <c r="AH12" i="1"/>
  <c r="AG17" i="1"/>
  <c r="AF17" i="1" s="1"/>
  <c r="Q61" i="1"/>
  <c r="P62" i="1" s="1"/>
  <c r="Q37" i="1"/>
  <c r="P38" i="1" s="1"/>
  <c r="O39" i="1" s="1"/>
  <c r="AH11" i="1"/>
  <c r="Q44" i="1"/>
  <c r="P45" i="1" s="1"/>
  <c r="Q35" i="1"/>
  <c r="P36" i="1" s="1"/>
  <c r="AH23" i="1"/>
  <c r="AG24" i="1" s="1"/>
  <c r="AH20" i="1"/>
  <c r="AG21" i="1" s="1"/>
  <c r="AF22" i="1" s="1"/>
  <c r="AH17" i="1"/>
  <c r="AG18" i="1" s="1"/>
  <c r="P61" i="1"/>
  <c r="O62" i="1" s="1"/>
  <c r="P35" i="1"/>
  <c r="O36" i="1" s="1"/>
  <c r="Q63" i="1"/>
  <c r="P64" i="1" s="1"/>
  <c r="Q54" i="1"/>
  <c r="P55" i="1" s="1"/>
  <c r="O56" i="1" s="1"/>
  <c r="N57" i="1" s="1"/>
  <c r="M58" i="1" s="1"/>
  <c r="Q46" i="1"/>
  <c r="P47" i="1" s="1"/>
  <c r="O48" i="1" s="1"/>
  <c r="P59" i="1"/>
  <c r="O60" i="1" s="1"/>
  <c r="Q43" i="1"/>
  <c r="Q40" i="1"/>
  <c r="P41" i="1" s="1"/>
  <c r="O42" i="1" s="1"/>
  <c r="O46" i="1" l="1"/>
  <c r="P40" i="1"/>
  <c r="AG12" i="1"/>
  <c r="AF13" i="1" s="1"/>
  <c r="AE14" i="1" s="1"/>
  <c r="AD15" i="1" s="1"/>
  <c r="AG13" i="1"/>
  <c r="AF14" i="1" s="1"/>
  <c r="AE15" i="1" s="1"/>
  <c r="AD16" i="1" s="1"/>
  <c r="AG23" i="1"/>
  <c r="AF24" i="1" s="1"/>
  <c r="O59" i="1"/>
  <c r="P44" i="1"/>
  <c r="O45" i="1" s="1"/>
  <c r="N46" i="1" s="1"/>
  <c r="AG20" i="1"/>
  <c r="AF25" i="1"/>
  <c r="O43" i="1"/>
  <c r="P37" i="1"/>
  <c r="O38" i="1" s="1"/>
  <c r="N39" i="1" s="1"/>
  <c r="AF23" i="1"/>
  <c r="AE24" i="1" s="1"/>
  <c r="AE17" i="1"/>
  <c r="O61" i="1"/>
  <c r="N62" i="1" s="1"/>
  <c r="P54" i="1"/>
  <c r="O55" i="1" s="1"/>
  <c r="N56" i="1" s="1"/>
  <c r="M57" i="1" s="1"/>
  <c r="L58" i="1" s="1"/>
  <c r="N37" i="1"/>
  <c r="M38" i="1" s="1"/>
  <c r="AF18" i="1"/>
  <c r="AE18" i="1" s="1"/>
  <c r="AF19" i="1"/>
  <c r="O37" i="1"/>
  <c r="N38" i="1" s="1"/>
  <c r="P46" i="1"/>
  <c r="O47" i="1" s="1"/>
  <c r="O63" i="1"/>
  <c r="N64" i="1" s="1"/>
  <c r="P63" i="1"/>
  <c r="O64" i="1" s="1"/>
  <c r="P65" i="1"/>
  <c r="O66" i="1" s="1"/>
  <c r="N67" i="1" s="1"/>
  <c r="N44" i="1" l="1"/>
  <c r="M45" i="1" s="1"/>
  <c r="L46" i="1" s="1"/>
  <c r="AC16" i="1"/>
  <c r="AD45" i="1"/>
  <c r="AD30" i="1"/>
  <c r="N47" i="1"/>
  <c r="M48" i="1" s="1"/>
  <c r="N48" i="1"/>
  <c r="AD18" i="1"/>
  <c r="O44" i="1"/>
  <c r="N45" i="1" s="1"/>
  <c r="M46" i="1" s="1"/>
  <c r="N60" i="1"/>
  <c r="N59" i="1"/>
  <c r="O41" i="1"/>
  <c r="N42" i="1" s="1"/>
  <c r="O40" i="1"/>
  <c r="AE23" i="1"/>
  <c r="AD24" i="1" s="1"/>
  <c r="N63" i="1"/>
  <c r="M64" i="1" s="1"/>
  <c r="M39" i="1"/>
  <c r="N61" i="1"/>
  <c r="M62" i="1" s="1"/>
  <c r="O65" i="1"/>
  <c r="N66" i="1" s="1"/>
  <c r="M67" i="1" s="1"/>
  <c r="AE25" i="1"/>
  <c r="AD25" i="1" s="1"/>
  <c r="N43" i="1"/>
  <c r="M44" i="1" s="1"/>
  <c r="L45" i="1" s="1"/>
  <c r="K46" i="1" s="1"/>
  <c r="N65" i="1"/>
  <c r="M65" i="1" s="1"/>
  <c r="AE19" i="1"/>
  <c r="AE20" i="1"/>
  <c r="AD21" i="1" s="1"/>
  <c r="AF21" i="1"/>
  <c r="AE22" i="1" s="1"/>
  <c r="AF20" i="1"/>
  <c r="AE21" i="1" s="1"/>
  <c r="AD22" i="1" s="1"/>
  <c r="AD46" i="1"/>
  <c r="AD31" i="1"/>
  <c r="AD17" i="1"/>
  <c r="AD55" i="1" l="1"/>
  <c r="AD40" i="1"/>
  <c r="AC25" i="1"/>
  <c r="AD39" i="1"/>
  <c r="AD54" i="1"/>
  <c r="M61" i="1"/>
  <c r="L62" i="1" s="1"/>
  <c r="AD37" i="1"/>
  <c r="AD52" i="1"/>
  <c r="N41" i="1"/>
  <c r="M42" i="1" s="1"/>
  <c r="N40" i="1"/>
  <c r="AC47" i="1"/>
  <c r="AC22" i="1"/>
  <c r="AD51" i="1"/>
  <c r="AC52" i="1" s="1"/>
  <c r="AD36" i="1"/>
  <c r="AD20" i="1"/>
  <c r="AD23" i="1"/>
  <c r="AC23" i="1" s="1"/>
  <c r="M66" i="1"/>
  <c r="L67" i="1" s="1"/>
  <c r="L65" i="1"/>
  <c r="M43" i="1"/>
  <c r="L44" i="1" s="1"/>
  <c r="K45" i="1" s="1"/>
  <c r="J46" i="1" s="1"/>
  <c r="AD33" i="1"/>
  <c r="AD48" i="1"/>
  <c r="AC46" i="1"/>
  <c r="AD19" i="1"/>
  <c r="AC18" i="1"/>
  <c r="AD47" i="1"/>
  <c r="AD32" i="1"/>
  <c r="AC17" i="1"/>
  <c r="M63" i="1"/>
  <c r="L64" i="1" s="1"/>
  <c r="K65" i="1" s="1"/>
  <c r="M47" i="1"/>
  <c r="L48" i="1" s="1"/>
  <c r="M60" i="1"/>
  <c r="L61" i="1" s="1"/>
  <c r="K62" i="1" s="1"/>
  <c r="M59" i="1"/>
  <c r="AC31" i="1"/>
  <c r="AB17" i="1"/>
  <c r="L63" i="1" l="1"/>
  <c r="K64" i="1" s="1"/>
  <c r="J65" i="1" s="1"/>
  <c r="K63" i="1"/>
  <c r="J64" i="1" s="1"/>
  <c r="I65" i="1" s="1"/>
  <c r="L60" i="1"/>
  <c r="K61" i="1" s="1"/>
  <c r="J62" i="1" s="1"/>
  <c r="L59" i="1"/>
  <c r="AB18" i="1"/>
  <c r="AC32" i="1"/>
  <c r="AB32" i="1" s="1"/>
  <c r="L47" i="1"/>
  <c r="AC55" i="1"/>
  <c r="AC33" i="1"/>
  <c r="J63" i="1"/>
  <c r="I64" i="1" s="1"/>
  <c r="H65" i="1" s="1"/>
  <c r="AD49" i="1"/>
  <c r="AD34" i="1"/>
  <c r="AC20" i="1"/>
  <c r="AC19" i="1"/>
  <c r="AB19" i="1" s="1"/>
  <c r="AD53" i="1"/>
  <c r="AC54" i="1" s="1"/>
  <c r="AB55" i="1" s="1"/>
  <c r="AD38" i="1"/>
  <c r="AC38" i="1" s="1"/>
  <c r="AC24" i="1"/>
  <c r="AB53" i="1"/>
  <c r="AA54" i="1" s="1"/>
  <c r="Z55" i="1" s="1"/>
  <c r="M41" i="1"/>
  <c r="L42" i="1" s="1"/>
  <c r="M40" i="1"/>
  <c r="AC53" i="1"/>
  <c r="AB54" i="1" s="1"/>
  <c r="AA55" i="1" s="1"/>
  <c r="AC49" i="1"/>
  <c r="AA18" i="1"/>
  <c r="AC48" i="1"/>
  <c r="AB47" i="1"/>
  <c r="AC21" i="1"/>
  <c r="AD50" i="1"/>
  <c r="AC51" i="1" s="1"/>
  <c r="AB52" i="1" s="1"/>
  <c r="AD35" i="1"/>
  <c r="AC37" i="1"/>
  <c r="AB23" i="1"/>
  <c r="L43" i="1"/>
  <c r="K44" i="1" s="1"/>
  <c r="J45" i="1" s="1"/>
  <c r="I46" i="1" s="1"/>
  <c r="AC40" i="1"/>
  <c r="L66" i="1"/>
  <c r="K67" i="1" s="1"/>
  <c r="AB50" i="1" l="1"/>
  <c r="AA51" i="1" s="1"/>
  <c r="Z52" i="1" s="1"/>
  <c r="Y53" i="1" s="1"/>
  <c r="X54" i="1" s="1"/>
  <c r="W55" i="1" s="1"/>
  <c r="AC34" i="1"/>
  <c r="AB34" i="1" s="1"/>
  <c r="AB20" i="1"/>
  <c r="I63" i="1"/>
  <c r="H64" i="1" s="1"/>
  <c r="G65" i="1" s="1"/>
  <c r="K66" i="1"/>
  <c r="AA53" i="1"/>
  <c r="Z54" i="1" s="1"/>
  <c r="Y55" i="1" s="1"/>
  <c r="AB49" i="1"/>
  <c r="AA50" i="1" s="1"/>
  <c r="Z51" i="1" s="1"/>
  <c r="Y52" i="1" s="1"/>
  <c r="X53" i="1" s="1"/>
  <c r="W54" i="1" s="1"/>
  <c r="V55" i="1" s="1"/>
  <c r="AB25" i="1"/>
  <c r="AB40" i="1" s="1"/>
  <c r="AC39" i="1"/>
  <c r="AB21" i="1"/>
  <c r="AC35" i="1"/>
  <c r="AB38" i="1"/>
  <c r="AB22" i="1"/>
  <c r="AC36" i="1"/>
  <c r="L41" i="1"/>
  <c r="K42" i="1" s="1"/>
  <c r="L40" i="1"/>
  <c r="AB33" i="1"/>
  <c r="AA19" i="1"/>
  <c r="AB48" i="1"/>
  <c r="AA48" i="1" s="1"/>
  <c r="AB24" i="1"/>
  <c r="K48" i="1"/>
  <c r="K47" i="1"/>
  <c r="AA33" i="1"/>
  <c r="AM33" i="1"/>
  <c r="K43" i="1"/>
  <c r="J44" i="1" s="1"/>
  <c r="I45" i="1" s="1"/>
  <c r="H46" i="1" s="1"/>
  <c r="AC50" i="1"/>
  <c r="AB51" i="1" s="1"/>
  <c r="AA52" i="1" s="1"/>
  <c r="Z53" i="1" s="1"/>
  <c r="Y54" i="1" s="1"/>
  <c r="X55" i="1" s="1"/>
  <c r="K60" i="1"/>
  <c r="J61" i="1" s="1"/>
  <c r="I62" i="1" s="1"/>
  <c r="H63" i="1" s="1"/>
  <c r="G64" i="1" s="1"/>
  <c r="F65" i="1" s="1"/>
  <c r="K59" i="1"/>
  <c r="J60" i="1" s="1"/>
  <c r="I61" i="1" s="1"/>
  <c r="H62" i="1" s="1"/>
  <c r="G63" i="1" s="1"/>
  <c r="F64" i="1" s="1"/>
  <c r="E65" i="1" s="1"/>
  <c r="AA34" i="1" l="1"/>
  <c r="AM34" i="1"/>
  <c r="AA21" i="1"/>
  <c r="AB35" i="1"/>
  <c r="AB37" i="1"/>
  <c r="AA23" i="1"/>
  <c r="AA22" i="1"/>
  <c r="AB36" i="1"/>
  <c r="Z19" i="1"/>
  <c r="AA25" i="1"/>
  <c r="AB39" i="1"/>
  <c r="K41" i="1"/>
  <c r="J42" i="1" s="1"/>
  <c r="I43" i="1" s="1"/>
  <c r="H44" i="1" s="1"/>
  <c r="G45" i="1" s="1"/>
  <c r="AA24" i="1"/>
  <c r="J67" i="1"/>
  <c r="J66" i="1"/>
  <c r="AA20" i="1"/>
  <c r="Z20" i="1" s="1"/>
  <c r="J48" i="1"/>
  <c r="J47" i="1"/>
  <c r="AA49" i="1"/>
  <c r="Z50" i="1" s="1"/>
  <c r="Y51" i="1" s="1"/>
  <c r="X52" i="1" s="1"/>
  <c r="W53" i="1" s="1"/>
  <c r="V54" i="1" s="1"/>
  <c r="U55" i="1" s="1"/>
  <c r="J43" i="1"/>
  <c r="I44" i="1" s="1"/>
  <c r="H45" i="1" s="1"/>
  <c r="G46" i="1" s="1"/>
  <c r="AL35" i="1" l="1"/>
  <c r="Z25" i="1"/>
  <c r="AM39" i="1"/>
  <c r="AA39" i="1"/>
  <c r="AL34" i="1"/>
  <c r="Z34" i="1"/>
  <c r="Y20" i="1"/>
  <c r="F46" i="1"/>
  <c r="I48" i="1"/>
  <c r="I47" i="1"/>
  <c r="Z21" i="1"/>
  <c r="AM35" i="1"/>
  <c r="AA35" i="1"/>
  <c r="Z35" i="1" s="1"/>
  <c r="I67" i="1"/>
  <c r="I66" i="1"/>
  <c r="AA37" i="1"/>
  <c r="AM37" i="1"/>
  <c r="Z23" i="1"/>
  <c r="AM40" i="1"/>
  <c r="AA40" i="1"/>
  <c r="AA38" i="1"/>
  <c r="AM38" i="1"/>
  <c r="Z24" i="1"/>
  <c r="Z22" i="1"/>
  <c r="AM36" i="1"/>
  <c r="AA36" i="1"/>
  <c r="Z49" i="1"/>
  <c r="Y50" i="1" s="1"/>
  <c r="X51" i="1" s="1"/>
  <c r="W52" i="1" s="1"/>
  <c r="V53" i="1" s="1"/>
  <c r="U54" i="1" s="1"/>
  <c r="T55" i="1" s="1"/>
  <c r="Z38" i="1" l="1"/>
  <c r="AL38" i="1"/>
  <c r="Y24" i="1"/>
  <c r="H48" i="1"/>
  <c r="H47" i="1"/>
  <c r="AL40" i="1"/>
  <c r="Z40" i="1"/>
  <c r="AL37" i="1"/>
  <c r="Z37" i="1"/>
  <c r="Y23" i="1"/>
  <c r="Y25" i="1"/>
  <c r="Z39" i="1"/>
  <c r="AL39" i="1"/>
  <c r="H67" i="1"/>
  <c r="H66" i="1"/>
  <c r="Y22" i="1"/>
  <c r="AL36" i="1"/>
  <c r="Z36" i="1"/>
  <c r="Y35" i="1"/>
  <c r="AK35" i="1"/>
  <c r="Y21" i="1"/>
  <c r="X21" i="1" s="1"/>
  <c r="AJ36" i="1" l="1"/>
  <c r="G67" i="1"/>
  <c r="G66" i="1"/>
  <c r="AK40" i="1"/>
  <c r="Y40" i="1"/>
  <c r="X22" i="1"/>
  <c r="AK36" i="1"/>
  <c r="Y36" i="1"/>
  <c r="X36" i="1" s="1"/>
  <c r="X25" i="1"/>
  <c r="AK39" i="1"/>
  <c r="Y39" i="1"/>
  <c r="AK38" i="1"/>
  <c r="Y38" i="1"/>
  <c r="X24" i="1"/>
  <c r="Y37" i="1"/>
  <c r="AK37" i="1"/>
  <c r="X23" i="1"/>
  <c r="G48" i="1"/>
  <c r="G47" i="1"/>
  <c r="X39" i="1" l="1"/>
  <c r="AJ39" i="1"/>
  <c r="W25" i="1"/>
  <c r="AJ37" i="1"/>
  <c r="X37" i="1"/>
  <c r="W23" i="1"/>
  <c r="X38" i="1"/>
  <c r="AJ38" i="1"/>
  <c r="W24" i="1"/>
  <c r="X40" i="1"/>
  <c r="AJ40" i="1"/>
  <c r="F48" i="1"/>
  <c r="F47" i="1"/>
  <c r="F67" i="1"/>
  <c r="F66" i="1"/>
  <c r="W22" i="1"/>
  <c r="AI37" i="1" l="1"/>
  <c r="W37" i="1"/>
  <c r="V23" i="1"/>
  <c r="AI40" i="1"/>
  <c r="W40" i="1"/>
  <c r="E67" i="1"/>
  <c r="E66" i="1"/>
  <c r="AI38" i="1"/>
  <c r="W38" i="1"/>
  <c r="V24" i="1"/>
  <c r="E48" i="1"/>
  <c r="E47" i="1"/>
  <c r="AI39" i="1"/>
  <c r="W39" i="1"/>
  <c r="V25" i="1"/>
  <c r="D48" i="1" l="1"/>
  <c r="V40" i="1"/>
  <c r="AH40" i="1"/>
  <c r="D67" i="1"/>
  <c r="D66" i="1"/>
  <c r="V38" i="1"/>
  <c r="AH38" i="1"/>
  <c r="U24" i="1"/>
  <c r="AH39" i="1"/>
  <c r="V39" i="1"/>
  <c r="U25" i="1"/>
  <c r="AG39" i="1" l="1"/>
  <c r="U39" i="1"/>
  <c r="T25" i="1"/>
  <c r="AG40" i="1"/>
  <c r="U40" i="1"/>
  <c r="C67" i="1"/>
  <c r="AF40" i="1" l="1"/>
  <c r="T40" i="1"/>
</calcChain>
</file>

<file path=xl/sharedStrings.xml><?xml version="1.0" encoding="utf-8"?>
<sst xmlns="http://schemas.openxmlformats.org/spreadsheetml/2006/main" count="16" uniqueCount="16">
  <si>
    <t>Lattice Parameters</t>
  </si>
  <si>
    <t>Initial Price</t>
  </si>
  <si>
    <t>T (years)</t>
  </si>
  <si>
    <t>volatility</t>
  </si>
  <si>
    <t># Periods</t>
  </si>
  <si>
    <t>r</t>
  </si>
  <si>
    <t>Div-Yield</t>
  </si>
  <si>
    <t>u</t>
  </si>
  <si>
    <t>d</t>
  </si>
  <si>
    <t>q</t>
  </si>
  <si>
    <t>1-q</t>
  </si>
  <si>
    <t>Stock prices</t>
  </si>
  <si>
    <t>Option pricing</t>
  </si>
  <si>
    <t>R=</t>
  </si>
  <si>
    <t>futures price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</si>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</sst>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%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164" fontId="2" fillId="3" borderId="5" xfId="2" applyFont="1" applyFill="1" applyBorder="1" applyAlignment="1" applyProtection="1">
      <alignment horizontal="center"/>
    </xf>
    <xf numFmtId="2" fontId="0" fillId="0" borderId="6" xfId="3" applyNumberFormat="1" applyFont="1" applyBorder="1" applyAlignment="1">
      <alignment horizontal="center"/>
    </xf>
    <xf numFmtId="165" fontId="0" fillId="0" borderId="6" xfId="3" applyNumberFormat="1" applyFont="1" applyBorder="1" applyAlignment="1">
      <alignment horizontal="center"/>
    </xf>
    <xf numFmtId="0" fontId="1" fillId="0" borderId="5" xfId="1" applyBorder="1" applyAlignment="1">
      <alignment horizontal="center"/>
    </xf>
    <xf numFmtId="10" fontId="0" fillId="0" borderId="6" xfId="3" applyNumberFormat="1" applyFont="1" applyBorder="1" applyAlignment="1">
      <alignment horizontal="center"/>
    </xf>
    <xf numFmtId="164" fontId="2" fillId="3" borderId="7" xfId="2" applyFont="1" applyFill="1" applyBorder="1" applyAlignment="1" applyProtection="1">
      <alignment horizontal="center"/>
    </xf>
    <xf numFmtId="10" fontId="0" fillId="0" borderId="7" xfId="3" applyNumberFormat="1" applyFont="1" applyBorder="1" applyAlignment="1">
      <alignment horizontal="center"/>
    </xf>
    <xf numFmtId="164" fontId="2" fillId="4" borderId="8" xfId="2" applyFont="1" applyFill="1" applyBorder="1" applyAlignment="1" applyProtection="1">
      <alignment horizontal="center"/>
    </xf>
    <xf numFmtId="166" fontId="1" fillId="0" borderId="3" xfId="1" applyNumberFormat="1" applyBorder="1" applyAlignment="1">
      <alignment horizontal="center"/>
    </xf>
    <xf numFmtId="164" fontId="2" fillId="4" borderId="9" xfId="2" applyFont="1" applyFill="1" applyBorder="1" applyAlignment="1" applyProtection="1">
      <alignment horizontal="center"/>
    </xf>
    <xf numFmtId="166" fontId="1" fillId="0" borderId="5" xfId="1" applyNumberFormat="1" applyBorder="1" applyAlignment="1">
      <alignment horizontal="center"/>
    </xf>
    <xf numFmtId="10" fontId="1" fillId="0" borderId="5" xfId="3" applyNumberFormat="1" applyBorder="1" applyAlignment="1">
      <alignment horizontal="center"/>
    </xf>
    <xf numFmtId="0" fontId="1" fillId="4" borderId="10" xfId="1" applyFont="1" applyFill="1" applyBorder="1" applyAlignment="1">
      <alignment horizontal="center"/>
    </xf>
    <xf numFmtId="10" fontId="1" fillId="0" borderId="7" xfId="3" applyNumberFormat="1" applyBorder="1" applyAlignment="1">
      <alignment horizontal="center"/>
    </xf>
    <xf numFmtId="10" fontId="0" fillId="0" borderId="0" xfId="0" applyNumberFormat="1"/>
  </cellXfs>
  <cellStyles count="4">
    <cellStyle name="Normal" xfId="0" builtinId="0"/>
    <cellStyle name="Normal 2" xfId="1"/>
    <cellStyle name="Normal_Call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topLeftCell="Q16" workbookViewId="0">
      <selection activeCell="AA33" sqref="AA33"/>
    </sheetView>
  </sheetViews>
  <sheetFormatPr defaultRowHeight="14.4" x14ac:dyDescent="0.3"/>
  <cols>
    <col min="17" max="17" width="10" bestFit="1" customWidth="1"/>
  </cols>
  <sheetData>
    <row r="1" spans="1:35" ht="15" thickBot="1" x14ac:dyDescent="0.35">
      <c r="A1" s="1" t="s">
        <v>0</v>
      </c>
      <c r="B1" s="2"/>
    </row>
    <row r="2" spans="1:35" x14ac:dyDescent="0.3">
      <c r="A2" s="3" t="s">
        <v>1</v>
      </c>
      <c r="B2" s="4">
        <v>100</v>
      </c>
    </row>
    <row r="3" spans="1:35" x14ac:dyDescent="0.3">
      <c r="A3" s="5" t="s">
        <v>2</v>
      </c>
      <c r="B3" s="6">
        <v>0.25</v>
      </c>
      <c r="E3" t="s">
        <v>13</v>
      </c>
      <c r="F3">
        <v>1.01</v>
      </c>
    </row>
    <row r="4" spans="1:35" x14ac:dyDescent="0.3">
      <c r="A4" s="5" t="s">
        <v>3</v>
      </c>
      <c r="B4" s="7">
        <v>0.3</v>
      </c>
    </row>
    <row r="5" spans="1:35" x14ac:dyDescent="0.3">
      <c r="A5" s="5" t="s">
        <v>4</v>
      </c>
      <c r="B5" s="8">
        <v>15</v>
      </c>
    </row>
    <row r="6" spans="1:35" x14ac:dyDescent="0.3">
      <c r="A6" s="5" t="s">
        <v>5</v>
      </c>
      <c r="B6" s="9">
        <v>0.02</v>
      </c>
    </row>
    <row r="7" spans="1:35" ht="15" thickBot="1" x14ac:dyDescent="0.35">
      <c r="A7" s="10" t="s">
        <v>6</v>
      </c>
      <c r="B7" s="11">
        <v>0.01</v>
      </c>
    </row>
    <row r="8" spans="1:35" x14ac:dyDescent="0.3">
      <c r="A8" s="12" t="s">
        <v>7</v>
      </c>
      <c r="B8" s="13">
        <f>EXP(B4*SQRT(B3/B5))</f>
        <v>1.0394896104013376</v>
      </c>
    </row>
    <row r="9" spans="1:35" x14ac:dyDescent="0.3">
      <c r="A9" s="14" t="s">
        <v>8</v>
      </c>
      <c r="B9" s="15">
        <f>1/B8</f>
        <v>0.96201057710803761</v>
      </c>
    </row>
    <row r="10" spans="1:35" x14ac:dyDescent="0.3">
      <c r="A10" s="14" t="s">
        <v>9</v>
      </c>
      <c r="B10" s="16">
        <v>0.49249999999999999</v>
      </c>
      <c r="E10" t="s">
        <v>11</v>
      </c>
      <c r="R10">
        <f t="shared" ref="E10:R24" si="0">Q11*$B$8</f>
        <v>178.77315075823685</v>
      </c>
      <c r="AI10">
        <f>R10</f>
        <v>178.77315075823685</v>
      </c>
    </row>
    <row r="11" spans="1:35" ht="15" thickBot="1" x14ac:dyDescent="0.35">
      <c r="A11" s="17" t="s">
        <v>10</v>
      </c>
      <c r="B11" s="18">
        <f>1 - B10</f>
        <v>0.50750000000000006</v>
      </c>
      <c r="Q11">
        <f t="shared" si="0"/>
        <v>171.98166193235366</v>
      </c>
      <c r="R11">
        <f t="shared" si="0"/>
        <v>165.44817784754298</v>
      </c>
      <c r="AH11">
        <f>0.4925*AI10+0.5075*AI11</f>
        <v>172.01072700605971</v>
      </c>
      <c r="AI11">
        <f t="shared" ref="AI11:AI25" si="1">R11</f>
        <v>165.44817784754298</v>
      </c>
    </row>
    <row r="12" spans="1:35" x14ac:dyDescent="0.3">
      <c r="P12">
        <f t="shared" si="0"/>
        <v>165.44817784754298</v>
      </c>
      <c r="Q12">
        <f t="shared" si="0"/>
        <v>159.16289705258808</v>
      </c>
      <c r="R12">
        <f t="shared" si="0"/>
        <v>153.11639044774745</v>
      </c>
      <c r="AG12">
        <f t="shared" ref="AG12:AH25" si="2">0.4925*AH11+0.5075*AH12</f>
        <v>165.50410438962388</v>
      </c>
      <c r="AH12">
        <f t="shared" si="2"/>
        <v>159.18979574214674</v>
      </c>
      <c r="AI12">
        <f t="shared" si="1"/>
        <v>153.11639044774745</v>
      </c>
    </row>
    <row r="13" spans="1:35" x14ac:dyDescent="0.3">
      <c r="O13">
        <f t="shared" si="0"/>
        <v>159.16289705258808</v>
      </c>
      <c r="P13">
        <f t="shared" si="0"/>
        <v>153.11639044774745</v>
      </c>
      <c r="Q13">
        <f t="shared" si="0"/>
        <v>147.29958713933715</v>
      </c>
      <c r="R13">
        <f t="shared" si="0"/>
        <v>141.70376083168938</v>
      </c>
      <c r="AF13">
        <f t="shared" ref="AF13" si="3">0.4925*AG12+0.5075*AG13</f>
        <v>159.24360675974901</v>
      </c>
      <c r="AG13">
        <f t="shared" si="2"/>
        <v>153.16814846868823</v>
      </c>
      <c r="AH13">
        <f t="shared" si="2"/>
        <v>147.32448091759798</v>
      </c>
      <c r="AI13">
        <f t="shared" si="1"/>
        <v>141.70376083168938</v>
      </c>
    </row>
    <row r="14" spans="1:35" x14ac:dyDescent="0.3">
      <c r="B14">
        <v>0.49249999999999999</v>
      </c>
      <c r="N14">
        <f t="shared" si="0"/>
        <v>153.11639044774745</v>
      </c>
      <c r="O14">
        <f t="shared" si="0"/>
        <v>147.29958713933715</v>
      </c>
      <c r="P14">
        <f t="shared" si="0"/>
        <v>141.70376083168941</v>
      </c>
      <c r="Q14">
        <f t="shared" si="0"/>
        <v>136.32051673607285</v>
      </c>
      <c r="R14">
        <f t="shared" si="0"/>
        <v>131.14177897693534</v>
      </c>
      <c r="AE14">
        <f t="shared" ref="AE14" si="4">0.4925*AF13+0.5075*AF14</f>
        <v>153.21992398542238</v>
      </c>
      <c r="AF14">
        <f t="shared" ref="AF14:AG14" si="5">0.4925*AG13+0.5075*AG14</f>
        <v>147.37428109605128</v>
      </c>
      <c r="AG14">
        <f t="shared" si="5"/>
        <v>141.75166103492086</v>
      </c>
      <c r="AH14">
        <f t="shared" si="2"/>
        <v>136.3435550404017</v>
      </c>
      <c r="AI14">
        <f t="shared" si="1"/>
        <v>131.14177897693534</v>
      </c>
    </row>
    <row r="15" spans="1:35" x14ac:dyDescent="0.3">
      <c r="B15">
        <v>0.50749999999999995</v>
      </c>
      <c r="M15">
        <f t="shared" si="0"/>
        <v>147.29958713933715</v>
      </c>
      <c r="N15">
        <f t="shared" si="0"/>
        <v>141.70376083168941</v>
      </c>
      <c r="O15">
        <f t="shared" si="0"/>
        <v>136.32051673607288</v>
      </c>
      <c r="P15">
        <f t="shared" si="0"/>
        <v>131.14177897693534</v>
      </c>
      <c r="Q15">
        <f t="shared" si="0"/>
        <v>126.15977847657628</v>
      </c>
      <c r="R15">
        <f t="shared" si="0"/>
        <v>121.36704130007332</v>
      </c>
      <c r="AD15">
        <f t="shared" ref="AD15" si="6">0.4925*AE14+0.5075*AE15</f>
        <v>147.42409810848733</v>
      </c>
      <c r="AE15">
        <f t="shared" ref="AE15:AF15" si="7">0.4925*AF14+0.5075*AF15</f>
        <v>141.79957742988537</v>
      </c>
      <c r="AF15">
        <f t="shared" si="7"/>
        <v>136.38964333020715</v>
      </c>
      <c r="AG15">
        <f t="shared" ref="AG15" si="8">0.4925*AH14+0.5075*AH15</f>
        <v>131.18610890740621</v>
      </c>
      <c r="AH15">
        <f t="shared" si="2"/>
        <v>126.18109960592787</v>
      </c>
      <c r="AI15">
        <f t="shared" si="1"/>
        <v>121.36704130007332</v>
      </c>
    </row>
    <row r="16" spans="1:35" x14ac:dyDescent="0.3">
      <c r="L16">
        <f t="shared" si="0"/>
        <v>141.70376083168941</v>
      </c>
      <c r="M16">
        <f t="shared" si="0"/>
        <v>136.32051673607288</v>
      </c>
      <c r="N16">
        <f t="shared" si="0"/>
        <v>131.14177897693537</v>
      </c>
      <c r="O16">
        <f t="shared" si="0"/>
        <v>126.15977847657629</v>
      </c>
      <c r="P16">
        <f t="shared" si="0"/>
        <v>121.36704130007334</v>
      </c>
      <c r="Q16">
        <f t="shared" si="0"/>
        <v>116.75637744297858</v>
      </c>
      <c r="R16">
        <f t="shared" si="0"/>
        <v>112.32087004496367</v>
      </c>
      <c r="AC16">
        <f t="shared" ref="AC16" si="9">0.4925*AD15+0.5075*AD16</f>
        <v>141.84751002205627</v>
      </c>
      <c r="AD16">
        <f t="shared" ref="AD16:AE16" si="10">0.4925*AE15+0.5075*AE16</f>
        <v>136.43574719926357</v>
      </c>
      <c r="AE16">
        <f t="shared" si="10"/>
        <v>131.23045382274881</v>
      </c>
      <c r="AF16">
        <f t="shared" ref="AF16" si="11">0.4925*AG15+0.5075*AG16</f>
        <v>126.22375267511686</v>
      </c>
      <c r="AG16">
        <f t="shared" ref="AG16" si="12">0.4925*AH15+0.5075*AH16</f>
        <v>121.40806707038284</v>
      </c>
      <c r="AH16">
        <f t="shared" si="2"/>
        <v>116.77610938810517</v>
      </c>
      <c r="AI16">
        <f t="shared" si="1"/>
        <v>112.32087004496367</v>
      </c>
    </row>
    <row r="17" spans="3:35" x14ac:dyDescent="0.3">
      <c r="K17">
        <f t="shared" si="0"/>
        <v>136.32051673607288</v>
      </c>
      <c r="L17">
        <f t="shared" si="0"/>
        <v>131.14177897693537</v>
      </c>
      <c r="M17">
        <f t="shared" si="0"/>
        <v>126.15977847657631</v>
      </c>
      <c r="N17">
        <f t="shared" si="0"/>
        <v>121.36704130007335</v>
      </c>
      <c r="O17">
        <f t="shared" si="0"/>
        <v>116.75637744297859</v>
      </c>
      <c r="P17">
        <f t="shared" si="0"/>
        <v>112.32087004496368</v>
      </c>
      <c r="Q17">
        <f t="shared" si="0"/>
        <v>108.0538650132324</v>
      </c>
      <c r="R17">
        <f t="shared" si="0"/>
        <v>103.9489610401337</v>
      </c>
      <c r="AB17">
        <f t="shared" ref="AB17" si="13">0.4925*AC16+0.5075*AC17</f>
        <v>136.4818666528372</v>
      </c>
      <c r="AC17">
        <f t="shared" ref="AC17:AD17" si="14">0.4925*AD16+0.5075*AD17</f>
        <v>131.27481372802851</v>
      </c>
      <c r="AD17">
        <f t="shared" si="14"/>
        <v>126.26642016234717</v>
      </c>
      <c r="AE17">
        <f t="shared" ref="AE17" si="15">0.4925*AF16+0.5075*AF17</f>
        <v>121.44910670865693</v>
      </c>
      <c r="AF17">
        <f t="shared" ref="AF17" si="16">0.4925*AG16+0.5075*AG17</f>
        <v>116.81558328307761</v>
      </c>
      <c r="AG17">
        <f t="shared" ref="AG17" si="17">0.4925*AH16+0.5075*AH17</f>
        <v>112.35883793283561</v>
      </c>
      <c r="AH17">
        <f t="shared" si="2"/>
        <v>108.07212622501245</v>
      </c>
      <c r="AI17">
        <f t="shared" si="1"/>
        <v>103.9489610401337</v>
      </c>
    </row>
    <row r="18" spans="3:35" x14ac:dyDescent="0.3">
      <c r="J18">
        <f t="shared" si="0"/>
        <v>131.14177897693537</v>
      </c>
      <c r="K18">
        <f t="shared" si="0"/>
        <v>126.15977847657631</v>
      </c>
      <c r="L18">
        <f t="shared" si="0"/>
        <v>121.36704130007337</v>
      </c>
      <c r="M18">
        <f t="shared" si="0"/>
        <v>116.7563774429786</v>
      </c>
      <c r="N18">
        <f t="shared" si="0"/>
        <v>112.3208700449637</v>
      </c>
      <c r="O18">
        <f t="shared" si="0"/>
        <v>108.05386501323241</v>
      </c>
      <c r="P18">
        <f t="shared" si="0"/>
        <v>103.9489610401337</v>
      </c>
      <c r="Q18">
        <f t="shared" si="0"/>
        <v>99.999999999999943</v>
      </c>
      <c r="R18">
        <f t="shared" si="0"/>
        <v>96.20105771080371</v>
      </c>
      <c r="AA18">
        <f t="shared" ref="AA18" si="18">0.4925*AB17+0.5075*AB18</f>
        <v>131.3191886283123</v>
      </c>
      <c r="AB18">
        <f t="shared" ref="AB18:AC18" si="19">0.4925*AC17+0.5075*AC18</f>
        <v>126.30910207249261</v>
      </c>
      <c r="AC18">
        <f t="shared" si="19"/>
        <v>121.4901602195834</v>
      </c>
      <c r="AD18">
        <f t="shared" ref="AD18" si="20">0.4925*AE17+0.5075*AE18</f>
        <v>116.85507052143333</v>
      </c>
      <c r="AE18">
        <f t="shared" ref="AE18" si="21">0.4925*AF17+0.5075*AF18</f>
        <v>112.39681865501439</v>
      </c>
      <c r="AF18">
        <f t="shared" ref="AF18" si="22">0.4925*AG17+0.5075*AG18</f>
        <v>108.10865790758356</v>
      </c>
      <c r="AG18">
        <f t="shared" ref="AG18" si="23">0.4925*AH17+0.5075*AH18</f>
        <v>103.98409896682173</v>
      </c>
      <c r="AH18">
        <f t="shared" si="2"/>
        <v>100.01690010049873</v>
      </c>
      <c r="AI18">
        <f t="shared" si="1"/>
        <v>96.20105771080371</v>
      </c>
    </row>
    <row r="19" spans="3:35" x14ac:dyDescent="0.3">
      <c r="I19">
        <f t="shared" si="0"/>
        <v>126.15977847657631</v>
      </c>
      <c r="J19">
        <f t="shared" si="0"/>
        <v>121.36704130007337</v>
      </c>
      <c r="K19">
        <f t="shared" si="0"/>
        <v>116.75637744297862</v>
      </c>
      <c r="L19">
        <f t="shared" si="0"/>
        <v>112.32087004496371</v>
      </c>
      <c r="M19">
        <f t="shared" si="0"/>
        <v>108.05386501323242</v>
      </c>
      <c r="N19">
        <f t="shared" si="0"/>
        <v>103.94896104013371</v>
      </c>
      <c r="O19">
        <f t="shared" si="0"/>
        <v>99.999999999999943</v>
      </c>
      <c r="P19">
        <f t="shared" si="0"/>
        <v>96.20105771080371</v>
      </c>
      <c r="Q19">
        <f t="shared" si="0"/>
        <v>92.546435046773908</v>
      </c>
      <c r="R19">
        <f t="shared" si="0"/>
        <v>89.03064938863848</v>
      </c>
      <c r="Z19">
        <f t="shared" ref="Z19" si="24">0.4925*AA18+0.5075*AA19</f>
        <v>126.3517984104285</v>
      </c>
      <c r="AA19">
        <f t="shared" ref="AA19:AB19" si="25">0.4925*AB18+0.5075*AB19</f>
        <v>121.53122760785162</v>
      </c>
      <c r="AB19">
        <f t="shared" si="25"/>
        <v>116.89457110768279</v>
      </c>
      <c r="AC19">
        <f t="shared" ref="AC19" si="26">0.4925*AD18+0.5075*AD19</f>
        <v>112.43481221583835</v>
      </c>
      <c r="AD19">
        <f t="shared" ref="AD19" si="27">0.4925*AE18+0.5075*AE19</f>
        <v>108.14520193898019</v>
      </c>
      <c r="AE19">
        <f t="shared" ref="AE19" si="28">0.4925*AF18+0.5075*AF19</f>
        <v>104.01924877120319</v>
      </c>
      <c r="AF19">
        <f t="shared" ref="AF19" si="29">0.4925*AG18+0.5075*AG19</f>
        <v>100.05070887038087</v>
      </c>
      <c r="AG19">
        <f t="shared" ref="AG19" si="30">0.4925*AH18+0.5075*AH19</f>
        <v>96.233576609302816</v>
      </c>
      <c r="AH19">
        <f t="shared" si="2"/>
        <v>92.562075487304838</v>
      </c>
      <c r="AI19">
        <f t="shared" si="1"/>
        <v>89.03064938863848</v>
      </c>
    </row>
    <row r="20" spans="3:35" x14ac:dyDescent="0.3">
      <c r="H20">
        <f t="shared" si="0"/>
        <v>121.36704130007337</v>
      </c>
      <c r="I20">
        <f t="shared" si="0"/>
        <v>116.75637744297862</v>
      </c>
      <c r="J20">
        <f t="shared" si="0"/>
        <v>112.32087004496373</v>
      </c>
      <c r="K20">
        <f t="shared" si="0"/>
        <v>108.05386501323244</v>
      </c>
      <c r="L20">
        <f t="shared" si="0"/>
        <v>103.94896104013372</v>
      </c>
      <c r="M20">
        <f t="shared" si="0"/>
        <v>99.999999999999957</v>
      </c>
      <c r="N20">
        <f t="shared" si="0"/>
        <v>96.20105771080371</v>
      </c>
      <c r="O20">
        <f t="shared" si="0"/>
        <v>92.546435046773908</v>
      </c>
      <c r="P20">
        <f t="shared" si="0"/>
        <v>89.030649388638494</v>
      </c>
      <c r="Q20">
        <f t="shared" si="0"/>
        <v>85.648426398667468</v>
      </c>
      <c r="R20">
        <f t="shared" si="0"/>
        <v>82.394692108177381</v>
      </c>
      <c r="Y20">
        <f t="shared" ref="Y20" si="31">0.4925*Z19+0.5075*Z20</f>
        <v>121.57230887815257</v>
      </c>
      <c r="Z20">
        <f t="shared" ref="Z20:AA20" si="32">0.4925*AA19+0.5075*AA20</f>
        <v>116.93408504633798</v>
      </c>
      <c r="AA20">
        <f t="shared" si="32"/>
        <v>112.47281861964743</v>
      </c>
      <c r="AB20">
        <f t="shared" ref="AB20" si="33">0.4925*AC19+0.5075*AC20</f>
        <v>108.18175832337664</v>
      </c>
      <c r="AC20">
        <f t="shared" ref="AC20" si="34">0.4925*AD19+0.5075*AD20</f>
        <v>104.0544104572931</v>
      </c>
      <c r="AD20">
        <f t="shared" ref="AD20" si="35">0.4925*AE19+0.5075*AE20</f>
        <v>100.08452906866083</v>
      </c>
      <c r="AE20">
        <f t="shared" ref="AE20" si="36">0.4925*AF19+0.5075*AF20</f>
        <v>96.266106500183781</v>
      </c>
      <c r="AF20">
        <f t="shared" ref="AF20" si="37">0.4925*AG19+0.5075*AG20</f>
        <v>92.593364298563955</v>
      </c>
      <c r="AG20">
        <f t="shared" ref="AG20" si="38">0.4925*AH19+0.5075*AH20</f>
        <v>89.060744469915903</v>
      </c>
      <c r="AH20">
        <f t="shared" si="2"/>
        <v>85.662901068804473</v>
      </c>
      <c r="AI20">
        <f t="shared" si="1"/>
        <v>82.394692108177381</v>
      </c>
    </row>
    <row r="21" spans="3:35" x14ac:dyDescent="0.3">
      <c r="G21">
        <f t="shared" si="0"/>
        <v>116.75637744297862</v>
      </c>
      <c r="H21">
        <f t="shared" si="0"/>
        <v>112.32087004496373</v>
      </c>
      <c r="I21">
        <f t="shared" si="0"/>
        <v>108.05386501323245</v>
      </c>
      <c r="J21">
        <f t="shared" si="0"/>
        <v>103.94896104013374</v>
      </c>
      <c r="K21">
        <f t="shared" si="0"/>
        <v>99.999999999999972</v>
      </c>
      <c r="L21">
        <f t="shared" si="0"/>
        <v>96.201057710803724</v>
      </c>
      <c r="M21">
        <f t="shared" si="0"/>
        <v>92.546435046773908</v>
      </c>
      <c r="N21">
        <f t="shared" si="0"/>
        <v>89.030649388638494</v>
      </c>
      <c r="O21">
        <f t="shared" si="0"/>
        <v>85.648426398667482</v>
      </c>
      <c r="P21">
        <f t="shared" si="0"/>
        <v>82.394692108177381</v>
      </c>
      <c r="Q21">
        <f t="shared" si="0"/>
        <v>79.264565305626803</v>
      </c>
      <c r="R21">
        <f t="shared" si="0"/>
        <v>76.253350213883763</v>
      </c>
      <c r="X21">
        <f t="shared" ref="X21" si="39">0.4925*Y20+0.5075*Y21</f>
        <v>116.97361234191243</v>
      </c>
      <c r="Y21">
        <f t="shared" ref="Y21:Z21" si="40">0.4925*Z20+0.5075*Z21</f>
        <v>112.51083787078286</v>
      </c>
      <c r="Z21">
        <f t="shared" si="40"/>
        <v>108.2183270649486</v>
      </c>
      <c r="AA21">
        <f t="shared" ref="AA21" si="41">0.4925*AB20+0.5075*AB21</f>
        <v>104.08958402910787</v>
      </c>
      <c r="AB21">
        <f t="shared" ref="AB21" si="42">0.4925*AC20+0.5075*AC21</f>
        <v>100.11836069920173</v>
      </c>
      <c r="AC21">
        <f t="shared" ref="AC21" si="43">0.4925*AD20+0.5075*AD21</f>
        <v>96.298647387162333</v>
      </c>
      <c r="AD21">
        <f t="shared" ref="AD21" si="44">0.4925*AE20+0.5075*AE21</f>
        <v>92.62466368639781</v>
      </c>
      <c r="AE21">
        <f t="shared" ref="AE21" si="45">0.4925*AF20+0.5075*AF21</f>
        <v>89.09084972425083</v>
      </c>
      <c r="AF21">
        <f t="shared" ref="AF21" si="46">0.4925*AG20+0.5075*AG21</f>
        <v>85.691857748193286</v>
      </c>
      <c r="AG21">
        <f t="shared" ref="AG21" si="47">0.4925*AH20+0.5075*AH21</f>
        <v>82.422544033024053</v>
      </c>
      <c r="AH21">
        <f t="shared" si="2"/>
        <v>79.277961096823361</v>
      </c>
      <c r="AI21">
        <f t="shared" si="1"/>
        <v>76.253350213883763</v>
      </c>
    </row>
    <row r="22" spans="3:35" x14ac:dyDescent="0.3">
      <c r="F22">
        <f t="shared" si="0"/>
        <v>112.32087004496373</v>
      </c>
      <c r="G22">
        <f t="shared" si="0"/>
        <v>108.05386501323245</v>
      </c>
      <c r="H22">
        <f t="shared" si="0"/>
        <v>103.94896104013375</v>
      </c>
      <c r="I22">
        <f t="shared" si="0"/>
        <v>99.999999999999986</v>
      </c>
      <c r="J22">
        <f t="shared" si="0"/>
        <v>96.201057710803738</v>
      </c>
      <c r="K22">
        <f t="shared" si="0"/>
        <v>92.546435046773922</v>
      </c>
      <c r="L22">
        <f t="shared" si="0"/>
        <v>89.030649388638494</v>
      </c>
      <c r="M22">
        <f t="shared" si="0"/>
        <v>85.648426398667482</v>
      </c>
      <c r="N22">
        <f t="shared" si="0"/>
        <v>82.394692108177395</v>
      </c>
      <c r="O22">
        <f t="shared" si="0"/>
        <v>79.264565305626803</v>
      </c>
      <c r="P22">
        <f t="shared" si="0"/>
        <v>76.253350213883778</v>
      </c>
      <c r="Q22">
        <f t="shared" si="0"/>
        <v>73.356529445679627</v>
      </c>
      <c r="R22">
        <f t="shared" si="0"/>
        <v>70.56975722668102</v>
      </c>
      <c r="W22">
        <f t="shared" ref="W22" si="48">0.4925*X21+0.5075*X22</f>
        <v>112.5488699735875</v>
      </c>
      <c r="X22">
        <f t="shared" ref="X22:Y22" si="49">0.4925*Y21+0.5075*Y22</f>
        <v>108.25490816787315</v>
      </c>
      <c r="Y22">
        <f t="shared" si="49"/>
        <v>104.12476949066522</v>
      </c>
      <c r="Z22">
        <f t="shared" ref="Z22" si="50">0.4925*AA21+0.5075*AA22</f>
        <v>100.15220376586805</v>
      </c>
      <c r="AA22">
        <f t="shared" ref="AA22" si="51">0.4925*AB21+0.5075*AB22</f>
        <v>96.331199273955519</v>
      </c>
      <c r="AB22">
        <f t="shared" ref="AB22" si="52">0.4925*AC21+0.5075*AC22</f>
        <v>92.655973654381611</v>
      </c>
      <c r="AC22">
        <f t="shared" ref="AC22" si="53">0.4925*AD21+0.5075*AD22</f>
        <v>89.120965155082104</v>
      </c>
      <c r="AD22">
        <f t="shared" ref="AD22" si="54">0.4925*AE21+0.5075*AE22</f>
        <v>85.720824215824976</v>
      </c>
      <c r="AE22">
        <f t="shared" ref="AE22" si="55">0.4925*AF21+0.5075*AF22</f>
        <v>82.450405372672805</v>
      </c>
      <c r="AF22">
        <f t="shared" ref="AF22" si="56">0.4925*AG21+0.5075*AG22</f>
        <v>79.30475947130563</v>
      </c>
      <c r="AG22">
        <f t="shared" ref="AG22" si="57">0.4925*AH21+0.5075*AH22</f>
        <v>76.279126177421261</v>
      </c>
      <c r="AH22">
        <f t="shared" si="2"/>
        <v>73.368926772878368</v>
      </c>
      <c r="AI22">
        <f t="shared" si="1"/>
        <v>70.56975722668102</v>
      </c>
    </row>
    <row r="23" spans="3:35" x14ac:dyDescent="0.3">
      <c r="E23">
        <f t="shared" si="0"/>
        <v>108.05386501323245</v>
      </c>
      <c r="F23">
        <f t="shared" si="0"/>
        <v>103.94896104013375</v>
      </c>
      <c r="G23">
        <f t="shared" si="0"/>
        <v>100</v>
      </c>
      <c r="H23">
        <f t="shared" si="0"/>
        <v>96.201057710803752</v>
      </c>
      <c r="I23">
        <f t="shared" si="0"/>
        <v>92.546435046773937</v>
      </c>
      <c r="J23">
        <f t="shared" si="0"/>
        <v>89.030649388638508</v>
      </c>
      <c r="K23">
        <f t="shared" si="0"/>
        <v>85.648426398667482</v>
      </c>
      <c r="L23">
        <f t="shared" si="0"/>
        <v>82.394692108177395</v>
      </c>
      <c r="M23">
        <f t="shared" si="0"/>
        <v>79.264565305626817</v>
      </c>
      <c r="N23">
        <f t="shared" si="0"/>
        <v>76.253350213883778</v>
      </c>
      <c r="O23">
        <f t="shared" si="0"/>
        <v>73.356529445679641</v>
      </c>
      <c r="P23">
        <f t="shared" si="0"/>
        <v>70.56975722668102</v>
      </c>
      <c r="Q23">
        <f t="shared" si="0"/>
        <v>67.888852876013516</v>
      </c>
      <c r="R23">
        <f t="shared" si="0"/>
        <v>65.309794534456429</v>
      </c>
      <c r="V23">
        <f t="shared" ref="V23" si="58">0.4925*W22+0.5075*W23</f>
        <v>108.29150163632883</v>
      </c>
      <c r="W23">
        <f t="shared" ref="W23:X23" si="59">0.4925*X22+0.5075*X23</f>
        <v>104.15996684598423</v>
      </c>
      <c r="X23">
        <f t="shared" si="59"/>
        <v>100.18605827252551</v>
      </c>
      <c r="Y23">
        <f t="shared" ref="Y23" si="60">0.4925*Z22+0.5075*Z23</f>
        <v>96.363762164281596</v>
      </c>
      <c r="Z23">
        <f t="shared" ref="Z23" si="61">0.4925*AA22+0.5075*AA23</f>
        <v>92.687294206091792</v>
      </c>
      <c r="AA23">
        <f t="shared" ref="AA23" si="62">0.4925*AB22+0.5075*AB23</f>
        <v>89.151090765849645</v>
      </c>
      <c r="AB23">
        <f t="shared" ref="AB23" si="63">0.4925*AC22+0.5075*AC23</f>
        <v>85.749800475008286</v>
      </c>
      <c r="AC23">
        <f t="shared" ref="AC23" si="64">0.4925*AD22+0.5075*AD23</f>
        <v>82.478276130306114</v>
      </c>
      <c r="AD23">
        <f t="shared" ref="AD23" si="65">0.4925*AE22+0.5075*AE23</f>
        <v>79.331566904457745</v>
      </c>
      <c r="AE23">
        <f t="shared" ref="AE23" si="66">0.4925*AF22+0.5075*AF23</f>
        <v>76.304910854022452</v>
      </c>
      <c r="AF23">
        <f t="shared" ref="AF23" si="67">0.4925*AG22+0.5075*AG23</f>
        <v>73.393727713112185</v>
      </c>
      <c r="AG23">
        <f t="shared" ref="AG23" si="68">0.4925*AH22+0.5075*AH23</f>
        <v>70.593611962033933</v>
      </c>
      <c r="AH23">
        <f t="shared" si="2"/>
        <v>67.900326160377034</v>
      </c>
      <c r="AI23">
        <f t="shared" si="1"/>
        <v>65.309794534456429</v>
      </c>
    </row>
    <row r="24" spans="3:35" x14ac:dyDescent="0.3">
      <c r="D24">
        <f>C25*$B$8</f>
        <v>103.94896104013375</v>
      </c>
      <c r="E24">
        <f t="shared" si="0"/>
        <v>100</v>
      </c>
      <c r="F24">
        <f t="shared" si="0"/>
        <v>96.201057710803767</v>
      </c>
      <c r="G24">
        <f t="shared" si="0"/>
        <v>92.546435046773951</v>
      </c>
      <c r="H24">
        <f t="shared" si="0"/>
        <v>89.030649388638523</v>
      </c>
      <c r="I24">
        <f t="shared" si="0"/>
        <v>85.648426398667496</v>
      </c>
      <c r="J24">
        <f t="shared" si="0"/>
        <v>82.394692108177395</v>
      </c>
      <c r="K24">
        <f t="shared" si="0"/>
        <v>79.264565305626817</v>
      </c>
      <c r="L24">
        <f t="shared" si="0"/>
        <v>76.253350213883792</v>
      </c>
      <c r="M24">
        <f t="shared" si="0"/>
        <v>73.356529445679641</v>
      </c>
      <c r="N24">
        <f t="shared" si="0"/>
        <v>70.569757226681034</v>
      </c>
      <c r="O24">
        <f t="shared" si="0"/>
        <v>67.888852876013516</v>
      </c>
      <c r="P24">
        <f t="shared" si="0"/>
        <v>65.309794534456429</v>
      </c>
      <c r="Q24">
        <f t="shared" si="0"/>
        <v>62.828713130899793</v>
      </c>
      <c r="R24">
        <f t="shared" si="0"/>
        <v>60.441886578012252</v>
      </c>
      <c r="U24">
        <f t="shared" ref="T24:U25" si="69">0.4925*V23+0.5075*V24</f>
        <v>104.19517609908536</v>
      </c>
      <c r="V24">
        <f t="shared" ref="V24:W25" si="70">0.4925*W23+0.5075*W24</f>
        <v>100.21992422304122</v>
      </c>
      <c r="W24">
        <f t="shared" si="70"/>
        <v>96.396336061860083</v>
      </c>
      <c r="X24">
        <f t="shared" ref="W24:X24" si="71">0.4925*Y23+0.5075*Y24</f>
        <v>92.718625345105949</v>
      </c>
      <c r="Y24">
        <f t="shared" ref="Y24" si="72">0.4925*Z23+0.5075*Z24</f>
        <v>89.181226559994627</v>
      </c>
      <c r="Z24">
        <f t="shared" ref="Z24" si="73">0.4925*AA23+0.5075*AA24</f>
        <v>85.778786529053036</v>
      </c>
      <c r="AA24">
        <f t="shared" ref="AA24" si="74">0.4925*AB23+0.5075*AB24</f>
        <v>82.506156309107553</v>
      </c>
      <c r="AB24">
        <f t="shared" ref="AB24" si="75">0.4925*AC23+0.5075*AC24</f>
        <v>79.358383399341818</v>
      </c>
      <c r="AC24">
        <f t="shared" ref="AC24" si="76">0.4925*AD23+0.5075*AD24</f>
        <v>76.330704246632621</v>
      </c>
      <c r="AD24">
        <f t="shared" ref="AD24" si="77">0.4925*AE23+0.5075*AE24</f>
        <v>73.418537036822016</v>
      </c>
      <c r="AE24">
        <f t="shared" ref="AE24" si="78">0.4925*AF23+0.5075*AF24</f>
        <v>70.617474761016666</v>
      </c>
      <c r="AF24">
        <f t="shared" ref="AF24" si="79">0.4925*AG23+0.5075*AG24</f>
        <v>67.923278546421514</v>
      </c>
      <c r="AG24">
        <f t="shared" ref="AG24" si="80">0.4925*AH23+0.5075*AH24</f>
        <v>65.331871241615389</v>
      </c>
      <c r="AH24">
        <f t="shared" si="2"/>
        <v>62.839331246561002</v>
      </c>
      <c r="AI24">
        <f t="shared" si="1"/>
        <v>60.441886578012252</v>
      </c>
    </row>
    <row r="25" spans="3:35" x14ac:dyDescent="0.3">
      <c r="C25">
        <f>B2</f>
        <v>100</v>
      </c>
      <c r="D25">
        <f>C25*$B$9</f>
        <v>96.201057710803767</v>
      </c>
      <c r="E25">
        <f t="shared" ref="E25:R25" si="81">D25*$B$9</f>
        <v>92.546435046773965</v>
      </c>
      <c r="F25">
        <f t="shared" si="81"/>
        <v>89.030649388638537</v>
      </c>
      <c r="G25">
        <f t="shared" si="81"/>
        <v>85.64842639866751</v>
      </c>
      <c r="H25">
        <f t="shared" si="81"/>
        <v>82.394692108177409</v>
      </c>
      <c r="I25">
        <f t="shared" si="81"/>
        <v>79.264565305626817</v>
      </c>
      <c r="J25">
        <f t="shared" si="81"/>
        <v>76.253350213883792</v>
      </c>
      <c r="K25">
        <f t="shared" si="81"/>
        <v>73.356529445679655</v>
      </c>
      <c r="L25">
        <f t="shared" si="81"/>
        <v>70.569757226681034</v>
      </c>
      <c r="M25">
        <f t="shared" si="81"/>
        <v>67.88885287601353</v>
      </c>
      <c r="N25">
        <f t="shared" si="81"/>
        <v>65.309794534456429</v>
      </c>
      <c r="O25">
        <f t="shared" si="81"/>
        <v>62.828713130899793</v>
      </c>
      <c r="P25">
        <f t="shared" si="81"/>
        <v>60.441886578012252</v>
      </c>
      <c r="Q25">
        <f t="shared" si="81"/>
        <v>58.145734188412121</v>
      </c>
      <c r="R25">
        <f t="shared" si="81"/>
        <v>55.936811302964898</v>
      </c>
      <c r="T25">
        <f t="shared" si="69"/>
        <v>100.25380162128351</v>
      </c>
      <c r="U25">
        <f t="shared" si="69"/>
        <v>96.428920970411781</v>
      </c>
      <c r="V25">
        <f t="shared" si="70"/>
        <v>92.749967075002928</v>
      </c>
      <c r="W25">
        <f t="shared" ref="V25:W25" si="82">0.4925*X24+0.5075*X25</f>
        <v>89.211372540959289</v>
      </c>
      <c r="X25">
        <f t="shared" ref="W25:X25" si="83">0.4925*Y24+0.5075*Y25</f>
        <v>85.807782381270187</v>
      </c>
      <c r="Y25">
        <f t="shared" ref="Y25" si="84">0.4925*Z24+0.5075*Z25</f>
        <v>82.534045912261746</v>
      </c>
      <c r="Z25">
        <f t="shared" ref="Z25" si="85">0.4925*AA24+0.5075*AA25</f>
        <v>79.385208959020957</v>
      </c>
      <c r="AA25">
        <f t="shared" ref="AA25" si="86">0.4925*AB24+0.5075*AB25</f>
        <v>76.356506358198004</v>
      </c>
      <c r="AB25">
        <f t="shared" ref="AB25" si="87">0.4925*AC24+0.5075*AC25</f>
        <v>73.44335474684172</v>
      </c>
      <c r="AC25">
        <f t="shared" ref="AC25" si="88">0.4925*AD24+0.5075*AD25</f>
        <v>70.64134562635499</v>
      </c>
      <c r="AD25">
        <f t="shared" ref="AD25" si="89">0.4925*AE24+0.5075*AE25</f>
        <v>67.946238691074171</v>
      </c>
      <c r="AE25">
        <f t="shared" ref="AE25" si="90">0.4925*AF24+0.5075*AF25</f>
        <v>65.35395541137629</v>
      </c>
      <c r="AF25">
        <f t="shared" ref="AF25" si="91">0.4925*AG24+0.5075*AG25</f>
        <v>62.860572861603345</v>
      </c>
      <c r="AG25">
        <f t="shared" ref="AG25" si="92">0.4925*AH24+0.5075*AH25</f>
        <v>60.46231778346359</v>
      </c>
      <c r="AH25">
        <f t="shared" si="2"/>
        <v>58.155560875925715</v>
      </c>
      <c r="AI25">
        <f t="shared" si="1"/>
        <v>55.936811302964898</v>
      </c>
    </row>
    <row r="27" spans="3:35" x14ac:dyDescent="0.3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U27">
        <v>1</v>
      </c>
      <c r="V27">
        <v>2</v>
      </c>
      <c r="W27">
        <v>3</v>
      </c>
      <c r="X27">
        <v>4</v>
      </c>
      <c r="Y27">
        <v>5</v>
      </c>
      <c r="Z27">
        <v>6</v>
      </c>
      <c r="AA27">
        <v>7</v>
      </c>
      <c r="AB27">
        <v>8</v>
      </c>
      <c r="AC27">
        <v>9</v>
      </c>
      <c r="AD27">
        <v>10</v>
      </c>
      <c r="AE27">
        <v>11</v>
      </c>
      <c r="AF27">
        <v>12</v>
      </c>
      <c r="AG27">
        <v>13</v>
      </c>
      <c r="AH27">
        <v>14</v>
      </c>
      <c r="AI27">
        <v>15</v>
      </c>
    </row>
    <row r="30" spans="3:35" x14ac:dyDescent="0.3">
      <c r="AD30">
        <f>MAX(AD15-110,0)</f>
        <v>37.424098108487328</v>
      </c>
    </row>
    <row r="31" spans="3:35" x14ac:dyDescent="0.3">
      <c r="AC31">
        <f>MAX(AC16-110,($B$10*AD30+$B$11*AD31)*EXP(-$B$6 * $B$3/$B$5))</f>
        <v>31.847510022056269</v>
      </c>
      <c r="AD31">
        <f t="shared" ref="AD31:AD40" si="93">MAX(AD16-110,0)</f>
        <v>26.435747199263574</v>
      </c>
    </row>
    <row r="32" spans="3:35" x14ac:dyDescent="0.3">
      <c r="E32" t="s">
        <v>12</v>
      </c>
      <c r="AB32">
        <f t="shared" ref="AB32:AC40" si="94">MAX(AB17-110,($B$10*AC31+$B$11*AC32)*EXP(-$B$6 * $B$3/$B$5))</f>
        <v>26.481866652837198</v>
      </c>
      <c r="AC32">
        <f t="shared" si="94"/>
        <v>21.274813728028505</v>
      </c>
      <c r="AD32">
        <f t="shared" si="93"/>
        <v>16.266420162347174</v>
      </c>
    </row>
    <row r="33" spans="3:39" x14ac:dyDescent="0.3">
      <c r="R33">
        <f>MAX(R10-110,0)</f>
        <v>68.773150758236852</v>
      </c>
      <c r="AA33">
        <f t="shared" ref="AA33:AB33" si="95">MAX(AA18-110,($B$10*AB32+$B$11*AB33)*EXP(-$B$6 * $B$3/$B$5))</f>
        <v>21.319188628312304</v>
      </c>
      <c r="AB33">
        <f t="shared" si="95"/>
        <v>16.309102072492607</v>
      </c>
      <c r="AC33">
        <f t="shared" si="94"/>
        <v>11.490160219583402</v>
      </c>
      <c r="AD33">
        <f t="shared" si="93"/>
        <v>6.8550705214333334</v>
      </c>
      <c r="AM33">
        <f t="shared" ref="AG33:AM40" si="96">AA18-110</f>
        <v>21.319188628312304</v>
      </c>
    </row>
    <row r="34" spans="3:39" x14ac:dyDescent="0.3">
      <c r="Q34">
        <f>MAX(Q11-110,($B$10*R33+$B$11*R34)*EXP(-$B$6 * $B$3/$B$5))</f>
        <v>61.990060208382005</v>
      </c>
      <c r="R34">
        <f t="shared" ref="R34:R48" si="97">MAX(R11-110,0)</f>
        <v>55.448177847542979</v>
      </c>
      <c r="Z34">
        <f t="shared" ref="Z34" si="98">MAX(Z19-110,($B$10*AA33+$B$11*AA34)*EXP(-$B$6 * $B$3/$B$5))</f>
        <v>16.466576112947237</v>
      </c>
      <c r="AA34">
        <f t="shared" ref="AA34:AB34" si="99">MAX(AA19-110,($B$10*AB33+$B$11*AB34)*EXP(-$B$6 * $B$3/$B$5))</f>
        <v>11.76820785639247</v>
      </c>
      <c r="AB34">
        <f t="shared" si="99"/>
        <v>7.3692580798107725</v>
      </c>
      <c r="AC34">
        <f t="shared" si="94"/>
        <v>3.3749970452701556</v>
      </c>
      <c r="AD34">
        <f t="shared" si="93"/>
        <v>0</v>
      </c>
      <c r="AL34">
        <f t="shared" si="96"/>
        <v>16.351798410428501</v>
      </c>
      <c r="AM34">
        <f t="shared" si="96"/>
        <v>11.531227607851619</v>
      </c>
    </row>
    <row r="35" spans="3:39" x14ac:dyDescent="0.3">
      <c r="P35">
        <f t="shared" ref="P35:Q48" si="100">MAX(P12-110,($B$10*Q34+$B$11*Q35)*EXP(-$B$6 * $B$3/$B$5))</f>
        <v>55.467113984869073</v>
      </c>
      <c r="Q35">
        <f t="shared" si="100"/>
        <v>49.173401876028848</v>
      </c>
      <c r="R35">
        <f t="shared" si="97"/>
        <v>43.116390447747449</v>
      </c>
      <c r="Y35">
        <f t="shared" ref="Y35" si="101">MAX(Y20-110,($B$10*Z34+$B$11*Z35)*EXP(-$B$6 * $B$3/$B$5))</f>
        <v>12.197320112994573</v>
      </c>
      <c r="Z35">
        <f t="shared" ref="Z35:AA35" si="102">MAX(Z20-110,($B$10*AA34+$B$11*AA35)*EXP(-$B$6 * $B$3/$B$5))</f>
        <v>8.0622617309226605</v>
      </c>
      <c r="AA35">
        <f t="shared" si="102"/>
        <v>4.4711472515853092</v>
      </c>
      <c r="AB35">
        <f t="shared" ref="AB35" si="103">MAX(AB20-110,($B$10*AC34+$B$11*AC35)*EXP(-$B$6 * $B$3/$B$5))</f>
        <v>1.6616320751140294</v>
      </c>
      <c r="AC35">
        <f t="shared" si="94"/>
        <v>0</v>
      </c>
      <c r="AD35">
        <f t="shared" si="93"/>
        <v>0</v>
      </c>
      <c r="AK35">
        <f t="shared" si="96"/>
        <v>11.572308878152569</v>
      </c>
      <c r="AL35">
        <f t="shared" si="96"/>
        <v>6.9340850463379837</v>
      </c>
      <c r="AM35">
        <f t="shared" si="96"/>
        <v>2.4728186196474269</v>
      </c>
    </row>
    <row r="36" spans="3:39" x14ac:dyDescent="0.3">
      <c r="O36">
        <f t="shared" ref="O36:P48" si="104">MAX(O13-110,($B$10*P35+$B$11*P36)*EXP(-$B$6 * $B$3/$B$5))</f>
        <v>49.194387766587468</v>
      </c>
      <c r="P36">
        <f t="shared" si="104"/>
        <v>43.139379293832938</v>
      </c>
      <c r="Q36">
        <f t="shared" si="100"/>
        <v>37.312041497310673</v>
      </c>
      <c r="R36">
        <f t="shared" si="97"/>
        <v>31.70376083168938</v>
      </c>
      <c r="X36">
        <f t="shared" ref="X36" si="105">MAX(X21-110,($B$10*Y35+$B$11*Y36)*EXP(-$B$6 * $B$3/$B$5))</f>
        <v>8.6923537019287895</v>
      </c>
      <c r="Y36">
        <f t="shared" ref="Y36:Z36" si="106">MAX(Y21-110,($B$10*Z35+$B$11*Z36)*EXP(-$B$6 * $B$3/$B$5))</f>
        <v>5.2966925723648037</v>
      </c>
      <c r="Z36">
        <f t="shared" si="106"/>
        <v>2.6163438982651774</v>
      </c>
      <c r="AA36">
        <f t="shared" ref="AA36" si="107">MAX(AA21-110,($B$10*AB35+$B$11*AB36)*EXP(-$B$6 * $B$3/$B$5))</f>
        <v>0.81808105785371033</v>
      </c>
      <c r="AB36">
        <f t="shared" ref="AB36" si="108">MAX(AB21-110,($B$10*AC35+$B$11*AC36)*EXP(-$B$6 * $B$3/$B$5))</f>
        <v>0</v>
      </c>
      <c r="AC36">
        <f t="shared" si="94"/>
        <v>0</v>
      </c>
      <c r="AD36">
        <f t="shared" si="93"/>
        <v>0</v>
      </c>
      <c r="AJ36">
        <f t="shared" si="96"/>
        <v>6.9736123419124283</v>
      </c>
      <c r="AK36">
        <f t="shared" si="96"/>
        <v>2.5108378707828649</v>
      </c>
      <c r="AL36">
        <f t="shared" si="96"/>
        <v>-1.7816729350514038</v>
      </c>
      <c r="AM36">
        <f t="shared" si="96"/>
        <v>-5.9104159708921316</v>
      </c>
    </row>
    <row r="37" spans="3:39" x14ac:dyDescent="0.3">
      <c r="N37">
        <f t="shared" ref="M36:O48" si="109">MAX(N14-110,($B$10*O36+$B$11*O37)*EXP(-$B$6 * $B$3/$B$5))</f>
        <v>43.162335820749917</v>
      </c>
      <c r="O37">
        <f t="shared" si="109"/>
        <v>37.336925495868314</v>
      </c>
      <c r="P37">
        <f t="shared" si="104"/>
        <v>31.730500315254542</v>
      </c>
      <c r="Q37">
        <f t="shared" si="100"/>
        <v>26.334775318756471</v>
      </c>
      <c r="R37">
        <f t="shared" si="97"/>
        <v>21.141778976935342</v>
      </c>
      <c r="W37">
        <f t="shared" ref="W37" si="110">MAX(W22-110,($B$10*X36+$B$11*X37)*EXP(-$B$6 * $B$3/$B$5))</f>
        <v>5.9866860406688565</v>
      </c>
      <c r="X37">
        <f t="shared" ref="X37:Y37" si="111">MAX(X22-110,($B$10*Y36+$B$11*Y37)*EXP(-$B$6 * $B$3/$B$5))</f>
        <v>3.3649216494839611</v>
      </c>
      <c r="Y37">
        <f t="shared" si="111"/>
        <v>1.4924579016847039</v>
      </c>
      <c r="Z37">
        <f t="shared" ref="Z37" si="112">MAX(Z22-110,($B$10*AA36+$B$11*AA37)*EXP(-$B$6 * $B$3/$B$5))</f>
        <v>0.40277064173374122</v>
      </c>
      <c r="AA37">
        <f t="shared" ref="AA37" si="113">MAX(AA22-110,($B$10*AB36+$B$11*AB37)*EXP(-$B$6 * $B$3/$B$5))</f>
        <v>0</v>
      </c>
      <c r="AB37">
        <f t="shared" ref="AB37" si="114">MAX(AB22-110,($B$10*AC36+$B$11*AC37)*EXP(-$B$6 * $B$3/$B$5))</f>
        <v>0</v>
      </c>
      <c r="AC37">
        <f t="shared" si="94"/>
        <v>0</v>
      </c>
      <c r="AD37">
        <f t="shared" si="93"/>
        <v>0</v>
      </c>
      <c r="AI37">
        <f t="shared" si="96"/>
        <v>2.5488699735875002</v>
      </c>
      <c r="AJ37">
        <f t="shared" si="96"/>
        <v>-1.745091832126846</v>
      </c>
      <c r="AK37">
        <f t="shared" si="96"/>
        <v>-5.8752305093347843</v>
      </c>
      <c r="AL37">
        <f t="shared" si="96"/>
        <v>-9.8477962341319483</v>
      </c>
      <c r="AM37">
        <f t="shared" si="96"/>
        <v>-13.668800726044481</v>
      </c>
    </row>
    <row r="38" spans="3:39" x14ac:dyDescent="0.3">
      <c r="M38">
        <f t="shared" si="109"/>
        <v>37.361776560689385</v>
      </c>
      <c r="N38">
        <f t="shared" si="109"/>
        <v>31.757206247044682</v>
      </c>
      <c r="O38">
        <f t="shared" si="109"/>
        <v>26.363266877301477</v>
      </c>
      <c r="P38">
        <f t="shared" si="104"/>
        <v>21.171989541779443</v>
      </c>
      <c r="Q38">
        <f t="shared" si="100"/>
        <v>16.175706804909328</v>
      </c>
      <c r="R38">
        <f t="shared" si="97"/>
        <v>11.367041300073325</v>
      </c>
      <c r="V38">
        <f t="shared" ref="V38" si="115">MAX(V23-110,($B$10*W37+$B$11*W38)*EXP(-$B$6 * $B$3/$B$5))</f>
        <v>4.0029582667039474</v>
      </c>
      <c r="W38">
        <f t="shared" ref="W38:X38" si="116">MAX(W23-110,($B$10*X37+$B$11*X38)*EXP(-$B$6 * $B$3/$B$5))</f>
        <v>2.0804924798188233</v>
      </c>
      <c r="X38">
        <f t="shared" si="116"/>
        <v>0.83539345918621588</v>
      </c>
      <c r="Y38">
        <f t="shared" ref="Y38" si="117">MAX(Y23-110,($B$10*Z37+$B$11*Z38)*EXP(-$B$6 * $B$3/$B$5))</f>
        <v>0.19829843055921084</v>
      </c>
      <c r="Z38">
        <f t="shared" ref="Z38" si="118">MAX(Z23-110,($B$10*AA37+$B$11*AA38)*EXP(-$B$6 * $B$3/$B$5))</f>
        <v>0</v>
      </c>
      <c r="AA38">
        <f t="shared" ref="AA38" si="119">MAX(AA23-110,($B$10*AB37+$B$11*AB38)*EXP(-$B$6 * $B$3/$B$5))</f>
        <v>0</v>
      </c>
      <c r="AB38">
        <f t="shared" ref="AB38" si="120">MAX(AB23-110,($B$10*AC37+$B$11*AC38)*EXP(-$B$6 * $B$3/$B$5))</f>
        <v>0</v>
      </c>
      <c r="AC38">
        <f t="shared" si="94"/>
        <v>0</v>
      </c>
      <c r="AD38">
        <f t="shared" si="93"/>
        <v>0</v>
      </c>
      <c r="AH38">
        <f t="shared" si="96"/>
        <v>-1.7084983636711684</v>
      </c>
      <c r="AI38">
        <f t="shared" si="96"/>
        <v>-5.8400331540157708</v>
      </c>
      <c r="AJ38">
        <f t="shared" si="96"/>
        <v>-9.8139417274744858</v>
      </c>
      <c r="AK38">
        <f t="shared" si="96"/>
        <v>-13.636237835718404</v>
      </c>
      <c r="AL38">
        <f t="shared" si="96"/>
        <v>-17.312705793908208</v>
      </c>
      <c r="AM38">
        <f t="shared" si="96"/>
        <v>-20.848909234150355</v>
      </c>
    </row>
    <row r="39" spans="3:39" x14ac:dyDescent="0.3">
      <c r="L39">
        <f>MAX(L16-110,($B$10*M38+$B$11*M39)*EXP(-$B$6 * $B$3/$B$5))</f>
        <v>31.783878654590151</v>
      </c>
      <c r="M39">
        <f>MAX(M16-110,($B$10*N38+$B$11*N39)*EXP(-$B$6 * $B$3/$B$5))</f>
        <v>26.391724316524275</v>
      </c>
      <c r="N39">
        <f t="shared" si="109"/>
        <v>21.20216541411515</v>
      </c>
      <c r="O39">
        <f t="shared" si="109"/>
        <v>16.207537031614802</v>
      </c>
      <c r="P39">
        <f t="shared" si="104"/>
        <v>11.400464226898677</v>
      </c>
      <c r="Q39">
        <f t="shared" si="100"/>
        <v>6.7738510613845033</v>
      </c>
      <c r="R39">
        <f t="shared" si="97"/>
        <v>2.3208700449636694</v>
      </c>
      <c r="U39">
        <f t="shared" ref="T39:U40" si="121">MAX(U24-110,($B$10*V38+$B$11*V39)*EXP(-$B$6 * $B$3/$B$5))</f>
        <v>2.6090685921569894</v>
      </c>
      <c r="V39">
        <f t="shared" ref="V39:W40" si="122">MAX(V24-110,($B$10*W38+$B$11*W39)*EXP(-$B$6 * $B$3/$B$5))</f>
        <v>1.258091586798771</v>
      </c>
      <c r="W39">
        <f t="shared" si="122"/>
        <v>0.46082457980691727</v>
      </c>
      <c r="X39">
        <f t="shared" ref="X39" si="123">MAX(X24-110,($B$10*Y38+$B$11*Y39)*EXP(-$B$6 * $B$3/$B$5))</f>
        <v>9.7629428483123795E-2</v>
      </c>
      <c r="Y39">
        <f t="shared" ref="Y39" si="124">MAX(Y24-110,($B$10*Z38+$B$11*Z39)*EXP(-$B$6 * $B$3/$B$5))</f>
        <v>0</v>
      </c>
      <c r="Z39">
        <f t="shared" ref="Z39" si="125">MAX(Z24-110,($B$10*AA38+$B$11*AA39)*EXP(-$B$6 * $B$3/$B$5))</f>
        <v>0</v>
      </c>
      <c r="AA39">
        <f t="shared" ref="AA39" si="126">MAX(AA24-110,($B$10*AB38+$B$11*AB39)*EXP(-$B$6 * $B$3/$B$5))</f>
        <v>0</v>
      </c>
      <c r="AB39">
        <f t="shared" ref="AB39" si="127">MAX(AB24-110,($B$10*AC38+$B$11*AC39)*EXP(-$B$6 * $B$3/$B$5))</f>
        <v>0</v>
      </c>
      <c r="AC39">
        <f t="shared" si="94"/>
        <v>0</v>
      </c>
      <c r="AD39">
        <f t="shared" si="93"/>
        <v>0</v>
      </c>
      <c r="AG39">
        <f t="shared" si="96"/>
        <v>-5.8048239009146414</v>
      </c>
      <c r="AH39">
        <f t="shared" si="96"/>
        <v>-9.7800757769587818</v>
      </c>
      <c r="AI39">
        <f t="shared" si="96"/>
        <v>-13.603663938139917</v>
      </c>
      <c r="AJ39">
        <f t="shared" si="96"/>
        <v>-17.281374654894051</v>
      </c>
      <c r="AK39">
        <f t="shared" si="96"/>
        <v>-20.818773440005373</v>
      </c>
      <c r="AL39">
        <f t="shared" si="96"/>
        <v>-24.221213470946964</v>
      </c>
      <c r="AM39">
        <f t="shared" si="96"/>
        <v>-27.493843690892447</v>
      </c>
    </row>
    <row r="40" spans="3:39" x14ac:dyDescent="0.3">
      <c r="K40">
        <f>MAX(K17-110,($B$10*L39+$B$11*L40)*EXP(-$B$6 * $B$3/$B$5))</f>
        <v>26.472491906898878</v>
      </c>
      <c r="L40">
        <f>MAX(L17-110,($B$10*M39+$B$11*M40)*EXP(-$B$6 * $B$3/$B$5))</f>
        <v>21.335482373082975</v>
      </c>
      <c r="M40">
        <f t="shared" ref="M40" si="128">MAX(M17-110,($B$10*N39+$B$11*N40)*EXP(-$B$6 * $B$3/$B$5))</f>
        <v>16.442701793278321</v>
      </c>
      <c r="N40">
        <f t="shared" si="109"/>
        <v>11.834713578343463</v>
      </c>
      <c r="O40">
        <f t="shared" si="109"/>
        <v>7.5989106450373063</v>
      </c>
      <c r="P40">
        <f t="shared" si="104"/>
        <v>3.9147101590410505</v>
      </c>
      <c r="Q40">
        <f t="shared" si="100"/>
        <v>1.1426475511400871</v>
      </c>
      <c r="R40">
        <f t="shared" si="97"/>
        <v>0</v>
      </c>
      <c r="T40">
        <f t="shared" si="121"/>
        <v>1.6634526125379754</v>
      </c>
      <c r="U40">
        <f t="shared" si="121"/>
        <v>0.74687863552539979</v>
      </c>
      <c r="V40">
        <f t="shared" si="122"/>
        <v>0.25126606910354393</v>
      </c>
      <c r="W40">
        <f t="shared" ref="W40" si="129">MAX(W25-110,($B$10*X39+$B$11*X40)*EXP(-$B$6 * $B$3/$B$5))</f>
        <v>4.8066468701048679E-2</v>
      </c>
      <c r="X40">
        <f t="shared" ref="X40" si="130">MAX(X25-110,($B$10*Y39+$B$11*Y40)*EXP(-$B$6 * $B$3/$B$5))</f>
        <v>0</v>
      </c>
      <c r="Y40">
        <f t="shared" ref="Y40" si="131">MAX(Y25-110,($B$10*Z39+$B$11*Z40)*EXP(-$B$6 * $B$3/$B$5))</f>
        <v>0</v>
      </c>
      <c r="Z40">
        <f t="shared" ref="Z40" si="132">MAX(Z25-110,($B$10*AA39+$B$11*AA40)*EXP(-$B$6 * $B$3/$B$5))</f>
        <v>0</v>
      </c>
      <c r="AA40">
        <f t="shared" ref="AA40" si="133">MAX(AA25-110,($B$10*AB39+$B$11*AB40)*EXP(-$B$6 * $B$3/$B$5))</f>
        <v>0</v>
      </c>
      <c r="AB40">
        <f t="shared" ref="AB40" si="134">MAX(AB25-110,($B$10*AC39+$B$11*AC40)*EXP(-$B$6 * $B$3/$B$5))</f>
        <v>0</v>
      </c>
      <c r="AC40">
        <f t="shared" si="94"/>
        <v>0</v>
      </c>
      <c r="AD40">
        <f t="shared" si="93"/>
        <v>0</v>
      </c>
      <c r="AF40">
        <f>T25-110</f>
        <v>-9.7461983787164854</v>
      </c>
      <c r="AG40">
        <f t="shared" si="96"/>
        <v>-13.571079029588219</v>
      </c>
      <c r="AH40">
        <f t="shared" si="96"/>
        <v>-17.250032924997072</v>
      </c>
      <c r="AI40">
        <f t="shared" si="96"/>
        <v>-20.788627459040711</v>
      </c>
      <c r="AJ40">
        <f t="shared" si="96"/>
        <v>-24.192217618729813</v>
      </c>
      <c r="AK40">
        <f t="shared" si="96"/>
        <v>-27.465954087738254</v>
      </c>
      <c r="AL40">
        <f t="shared" si="96"/>
        <v>-30.614791040979043</v>
      </c>
      <c r="AM40">
        <f t="shared" si="96"/>
        <v>-33.643493641801996</v>
      </c>
    </row>
    <row r="41" spans="3:39" x14ac:dyDescent="0.3">
      <c r="J41">
        <f t="shared" ref="J41:L41" si="135">MAX(J18-110,($B$10*K40+$B$11*K41)*EXP(-$B$6 * $B$3/$B$5))</f>
        <v>21.529139406855446</v>
      </c>
      <c r="K41">
        <f t="shared" si="135"/>
        <v>16.746038854593575</v>
      </c>
      <c r="L41">
        <f t="shared" si="135"/>
        <v>12.303244786681006</v>
      </c>
      <c r="M41">
        <f t="shared" ref="M41" si="136">MAX(M18-110,($B$10*N40+$B$11*N41)*EXP(-$B$6 * $B$3/$B$5))</f>
        <v>8.2942185589685611</v>
      </c>
      <c r="N41">
        <f t="shared" si="109"/>
        <v>4.8638173832417415</v>
      </c>
      <c r="O41">
        <f t="shared" si="109"/>
        <v>2.2127594744119259</v>
      </c>
      <c r="P41">
        <f t="shared" si="104"/>
        <v>0.56256636555748041</v>
      </c>
      <c r="Q41">
        <f t="shared" si="100"/>
        <v>0</v>
      </c>
      <c r="R41">
        <f t="shared" si="97"/>
        <v>0</v>
      </c>
    </row>
    <row r="42" spans="3:39" x14ac:dyDescent="0.3">
      <c r="I42">
        <f t="shared" ref="I42:K42" si="137">MAX(I19-110,($B$10*J41+$B$11*J42)*EXP(-$B$6 * $B$3/$B$5))</f>
        <v>17.074607956219751</v>
      </c>
      <c r="J42">
        <f t="shared" si="137"/>
        <v>12.762954252263233</v>
      </c>
      <c r="K42">
        <f t="shared" si="137"/>
        <v>8.9059805785059876</v>
      </c>
      <c r="L42">
        <f t="shared" ref="L42" si="138">MAX(L19-110,($B$10*M41+$B$11*M42)*EXP(-$B$6 * $B$3/$B$5))</f>
        <v>5.6149786720987294</v>
      </c>
      <c r="M42">
        <f t="shared" ref="M42" si="139">MAX(M19-110,($B$10*N41+$B$11*N42)*EXP(-$B$6 * $B$3/$B$5))</f>
        <v>3.018616755353698</v>
      </c>
      <c r="N42">
        <f t="shared" si="109"/>
        <v>1.2299370786439878</v>
      </c>
      <c r="O42">
        <f t="shared" si="109"/>
        <v>0.27697159578277747</v>
      </c>
      <c r="P42">
        <f t="shared" si="104"/>
        <v>0</v>
      </c>
      <c r="Q42">
        <f t="shared" si="100"/>
        <v>0</v>
      </c>
      <c r="R42">
        <f t="shared" si="97"/>
        <v>0</v>
      </c>
    </row>
    <row r="43" spans="3:39" x14ac:dyDescent="0.3">
      <c r="H43">
        <f t="shared" ref="H43:J43" si="140">MAX(H20-110,($B$10*I42+$B$11*I43)*EXP(-$B$6 * $B$3/$B$5))</f>
        <v>13.205010730172219</v>
      </c>
      <c r="I43">
        <f t="shared" si="140"/>
        <v>9.4584605234888848</v>
      </c>
      <c r="J43">
        <f t="shared" si="140"/>
        <v>6.2578500491668159</v>
      </c>
      <c r="K43">
        <f t="shared" ref="K43" si="141">MAX(K20-110,($B$10*L42+$B$11*L43)*EXP(-$B$6 * $B$3/$B$5))</f>
        <v>3.6921003191447759</v>
      </c>
      <c r="L43">
        <f t="shared" ref="L43" si="142">MAX(L20-110,($B$10*M42+$B$11*M43)*EXP(-$B$6 * $B$3/$B$5))</f>
        <v>1.8284812381911528</v>
      </c>
      <c r="M43">
        <f t="shared" ref="M43" si="143">MAX(M20-110,($B$10*N42+$B$11*N43)*EXP(-$B$6 * $B$3/$B$5))</f>
        <v>0.67472331333812607</v>
      </c>
      <c r="N43">
        <f t="shared" si="109"/>
        <v>0.13636304899678553</v>
      </c>
      <c r="O43">
        <f t="shared" si="109"/>
        <v>0</v>
      </c>
      <c r="P43">
        <f t="shared" si="104"/>
        <v>0</v>
      </c>
      <c r="Q43">
        <f t="shared" si="100"/>
        <v>0</v>
      </c>
      <c r="R43">
        <f t="shared" si="97"/>
        <v>0</v>
      </c>
    </row>
    <row r="44" spans="3:39" x14ac:dyDescent="0.3">
      <c r="G44">
        <f t="shared" ref="G44:I44" si="144">MAX(G21-110,($B$10*H43+$B$11*H44)*EXP(-$B$6 * $B$3/$B$5))</f>
        <v>9.9661078051550902</v>
      </c>
      <c r="H44">
        <f t="shared" si="144"/>
        <v>6.8294829757921249</v>
      </c>
      <c r="I44">
        <f t="shared" si="144"/>
        <v>4.2826956487822567</v>
      </c>
      <c r="J44">
        <f t="shared" ref="J44" si="145">MAX(J21-110,($B$10*K43+$B$11*K44)*EXP(-$B$6 * $B$3/$B$5))</f>
        <v>2.3687336014538625</v>
      </c>
      <c r="K44">
        <f t="shared" ref="K44" si="146">MAX(K21-110,($B$10*L43+$B$11*L44)*EXP(-$B$6 * $B$3/$B$5))</f>
        <v>1.0860372487746712</v>
      </c>
      <c r="L44">
        <f t="shared" ref="L44" si="147">MAX(L21-110,($B$10*M43+$B$11*M44)*EXP(-$B$6 * $B$3/$B$5))</f>
        <v>0.36625086053969202</v>
      </c>
      <c r="M44">
        <f t="shared" ref="M44" si="148">MAX(M21-110,($B$10*N43+$B$11*N44)*EXP(-$B$6 * $B$3/$B$5))</f>
        <v>6.7136419094336583E-2</v>
      </c>
      <c r="N44">
        <f t="shared" si="109"/>
        <v>0</v>
      </c>
      <c r="O44">
        <f t="shared" si="109"/>
        <v>0</v>
      </c>
      <c r="P44">
        <f t="shared" si="104"/>
        <v>0</v>
      </c>
      <c r="Q44">
        <f t="shared" si="100"/>
        <v>0</v>
      </c>
      <c r="R44">
        <f t="shared" si="97"/>
        <v>0</v>
      </c>
    </row>
    <row r="45" spans="3:39" x14ac:dyDescent="0.3">
      <c r="F45">
        <f t="shared" ref="F45:H45" si="149">MAX(F22-110,($B$10*G44+$B$11*G45)*EXP(-$B$6 * $B$3/$B$5))</f>
        <v>7.349551841936723</v>
      </c>
      <c r="G45">
        <f t="shared" si="149"/>
        <v>4.8151606046613322</v>
      </c>
      <c r="H45">
        <f t="shared" si="149"/>
        <v>2.8635380495709288</v>
      </c>
      <c r="I45">
        <f t="shared" ref="I45" si="150">MAX(I22-110,($B$10*J44+$B$11*J45)*EXP(-$B$6 * $B$3/$B$5))</f>
        <v>1.488207121836419</v>
      </c>
      <c r="J45">
        <f t="shared" ref="J45" si="151">MAX(J22-110,($B$10*K44+$B$11*K45)*EXP(-$B$6 * $B$3/$B$5))</f>
        <v>0.63468369428249172</v>
      </c>
      <c r="K45">
        <f t="shared" ref="K45" si="152">MAX(K22-110,($B$10*L44+$B$11*L45)*EXP(-$B$6 * $B$3/$B$5))</f>
        <v>0.19708757784535361</v>
      </c>
      <c r="L45">
        <f t="shared" ref="L45" si="153">MAX(L22-110,($B$10*M44+$B$11*M45)*EXP(-$B$6 * $B$3/$B$5))</f>
        <v>3.3053666678549046E-2</v>
      </c>
      <c r="M45">
        <f t="shared" ref="M45" si="154">MAX(M22-110,($B$10*N44+$B$11*N45)*EXP(-$B$6 * $B$3/$B$5))</f>
        <v>0</v>
      </c>
      <c r="N45">
        <f t="shared" si="109"/>
        <v>0</v>
      </c>
      <c r="O45">
        <f t="shared" si="109"/>
        <v>0</v>
      </c>
      <c r="P45">
        <f t="shared" si="104"/>
        <v>0</v>
      </c>
      <c r="Q45">
        <f t="shared" si="100"/>
        <v>0</v>
      </c>
      <c r="R45">
        <f t="shared" si="97"/>
        <v>0</v>
      </c>
      <c r="AD45">
        <f>MAX(AD15-110,110-AD15)</f>
        <v>37.424098108487328</v>
      </c>
    </row>
    <row r="46" spans="3:39" x14ac:dyDescent="0.3">
      <c r="E46">
        <f t="shared" ref="E46:G46" si="155">MAX(E23-110,($B$10*F45+$B$11*F46)*EXP(-$B$6 * $B$3/$B$5))</f>
        <v>5.3039461211251568</v>
      </c>
      <c r="F46">
        <f t="shared" si="155"/>
        <v>3.3222859422819955</v>
      </c>
      <c r="G46">
        <f t="shared" si="155"/>
        <v>1.8757181433018073</v>
      </c>
      <c r="H46">
        <f t="shared" ref="H46" si="156">MAX(H23-110,($B$10*I45+$B$11*I46)*EXP(-$B$6 * $B$3/$B$5))</f>
        <v>0.91832708864506085</v>
      </c>
      <c r="I46">
        <f t="shared" ref="I46" si="157">MAX(I23-110,($B$10*J45+$B$11*J46)*EXP(-$B$6 * $B$3/$B$5))</f>
        <v>0.36589407131825336</v>
      </c>
      <c r="J46">
        <f t="shared" ref="J46" si="158">MAX(J23-110,($B$10*K45+$B$11*K46)*EXP(-$B$6 * $B$3/$B$5))</f>
        <v>0.10528933380152276</v>
      </c>
      <c r="K46">
        <f t="shared" ref="K46" si="159">MAX(K23-110,($B$10*L45+$B$11*L46)*EXP(-$B$6 * $B$3/$B$5))</f>
        <v>1.6273505433190245E-2</v>
      </c>
      <c r="L46">
        <f t="shared" ref="L46" si="160">MAX(L23-110,($B$10*M45+$B$11*M46)*EXP(-$B$6 * $B$3/$B$5))</f>
        <v>0</v>
      </c>
      <c r="M46">
        <f t="shared" ref="M46" si="161">MAX(M23-110,($B$10*N45+$B$11*N46)*EXP(-$B$6 * $B$3/$B$5))</f>
        <v>0</v>
      </c>
      <c r="N46">
        <f t="shared" si="109"/>
        <v>0</v>
      </c>
      <c r="O46">
        <f t="shared" si="109"/>
        <v>0</v>
      </c>
      <c r="P46">
        <f t="shared" si="104"/>
        <v>0</v>
      </c>
      <c r="Q46">
        <f t="shared" si="100"/>
        <v>0</v>
      </c>
      <c r="R46">
        <f t="shared" si="97"/>
        <v>0</v>
      </c>
      <c r="AC46">
        <f>($B$10*AD45+$B$11*AD46)*EXP(-$B$6 * $B$3/$B$5)</f>
        <v>31.836895954491798</v>
      </c>
      <c r="AD46">
        <f t="shared" ref="AD46:AD55" si="162">MAX(AD16-110,110-AD16)</f>
        <v>26.435747199263574</v>
      </c>
    </row>
    <row r="47" spans="3:39" x14ac:dyDescent="0.3">
      <c r="D47">
        <f t="shared" ref="C47:E48" si="163">MAX(D24-110,($B$10*E46+$B$11*E47)*EXP(-$B$6 * $B$3/$B$5))</f>
        <v>3.7516953284039265</v>
      </c>
      <c r="E47">
        <f t="shared" si="163"/>
        <v>2.247788447901347</v>
      </c>
      <c r="F47">
        <f t="shared" ref="F47:G48" si="164">MAX(F24-110,($B$10*G46+$B$11*G47)*EXP(-$B$6 * $B$3/$B$5))</f>
        <v>1.2065261261762439</v>
      </c>
      <c r="G47">
        <f t="shared" si="164"/>
        <v>0.55790577933433183</v>
      </c>
      <c r="H47">
        <f t="shared" ref="H47" si="165">MAX(H24-110,($B$10*I46+$B$11*I47)*EXP(-$B$6 * $B$3/$B$5))</f>
        <v>0.20850381826199124</v>
      </c>
      <c r="I47">
        <f t="shared" ref="I47" si="166">MAX(I24-110,($B$10*J46+$B$11*J47)*EXP(-$B$6 * $B$3/$B$5))</f>
        <v>5.5902465015444568E-2</v>
      </c>
      <c r="J47">
        <f t="shared" ref="J47" si="167">MAX(J24-110,($B$10*K46+$B$11*K47)*EXP(-$B$6 * $B$3/$B$5))</f>
        <v>8.0120303039159686E-3</v>
      </c>
      <c r="K47">
        <f t="shared" ref="K47" si="168">MAX(K24-110,($B$10*L46+$B$11*L47)*EXP(-$B$6 * $B$3/$B$5))</f>
        <v>0</v>
      </c>
      <c r="L47">
        <f t="shared" ref="L47" si="169">MAX(L24-110,($B$10*M46+$B$11*M47)*EXP(-$B$6 * $B$3/$B$5))</f>
        <v>0</v>
      </c>
      <c r="M47">
        <f t="shared" ref="M47" si="170">MAX(M24-110,($B$10*N46+$B$11*N47)*EXP(-$B$6 * $B$3/$B$5))</f>
        <v>0</v>
      </c>
      <c r="N47">
        <f t="shared" si="109"/>
        <v>0</v>
      </c>
      <c r="O47">
        <f t="shared" si="109"/>
        <v>0</v>
      </c>
      <c r="P47">
        <f t="shared" si="104"/>
        <v>0</v>
      </c>
      <c r="Q47">
        <f t="shared" si="100"/>
        <v>0</v>
      </c>
      <c r="R47">
        <f t="shared" si="97"/>
        <v>0</v>
      </c>
      <c r="AB47">
        <f t="shared" ref="AB47:AC55" si="171">($B$10*AC46+$B$11*AC47)*EXP(-$B$6 * $B$3/$B$5)</f>
        <v>26.464217958620353</v>
      </c>
      <c r="AC47">
        <f t="shared" si="171"/>
        <v>21.267723305255274</v>
      </c>
      <c r="AD47">
        <f t="shared" si="162"/>
        <v>16.266420162347174</v>
      </c>
    </row>
    <row r="48" spans="3:39" x14ac:dyDescent="0.3">
      <c r="C48">
        <f t="shared" si="163"/>
        <v>2.6050908561660204</v>
      </c>
      <c r="D48">
        <f t="shared" si="163"/>
        <v>1.4940875178111539</v>
      </c>
      <c r="E48">
        <f t="shared" si="163"/>
        <v>0.76364496434764517</v>
      </c>
      <c r="F48">
        <f t="shared" si="164"/>
        <v>0.33435554277187951</v>
      </c>
      <c r="G48">
        <f t="shared" ref="G48" si="172">MAX(G25-110,($B$10*H47+$B$11*H48)*EXP(-$B$6 * $B$3/$B$5))</f>
        <v>0.11763234852154422</v>
      </c>
      <c r="H48">
        <f t="shared" ref="H48" si="173">MAX(H25-110,($B$10*I47+$B$11*I48)*EXP(-$B$6 * $B$3/$B$5))</f>
        <v>2.9524010534405353E-2</v>
      </c>
      <c r="I48">
        <f t="shared" ref="I48" si="174">MAX(I25-110,($B$10*J47+$B$11*J48)*EXP(-$B$6 * $B$3/$B$5))</f>
        <v>3.9446098355640849E-3</v>
      </c>
      <c r="J48">
        <f t="shared" ref="J48" si="175">MAX(J25-110,($B$10*K47+$B$11*K48)*EXP(-$B$6 * $B$3/$B$5))</f>
        <v>0</v>
      </c>
      <c r="K48">
        <f t="shared" ref="K48" si="176">MAX(K25-110,($B$10*L47+$B$11*L48)*EXP(-$B$6 * $B$3/$B$5))</f>
        <v>0</v>
      </c>
      <c r="L48">
        <f t="shared" ref="L48" si="177">MAX(L25-110,($B$10*M47+$B$11*M48)*EXP(-$B$6 * $B$3/$B$5))</f>
        <v>0</v>
      </c>
      <c r="M48">
        <f t="shared" ref="M48" si="178">MAX(M25-110,($B$10*N47+$B$11*N48)*EXP(-$B$6 * $B$3/$B$5))</f>
        <v>0</v>
      </c>
      <c r="N48">
        <f t="shared" si="109"/>
        <v>0</v>
      </c>
      <c r="O48">
        <f t="shared" si="109"/>
        <v>0</v>
      </c>
      <c r="P48">
        <f t="shared" si="104"/>
        <v>0</v>
      </c>
      <c r="Q48">
        <f t="shared" si="100"/>
        <v>0</v>
      </c>
      <c r="R48">
        <f t="shared" si="97"/>
        <v>0</v>
      </c>
      <c r="AA48">
        <f t="shared" ref="AA48" si="179">($B$10*AB47+$B$11*AB48)*EXP(-$B$6 * $B$3/$B$5)</f>
        <v>21.297880095726008</v>
      </c>
      <c r="AB48">
        <f t="shared" si="171"/>
        <v>16.298232961217273</v>
      </c>
      <c r="AC48">
        <f t="shared" si="171"/>
        <v>11.486330804448187</v>
      </c>
      <c r="AD48">
        <f t="shared" si="162"/>
        <v>6.8550705214333334</v>
      </c>
    </row>
    <row r="49" spans="6:30" x14ac:dyDescent="0.3">
      <c r="Z49">
        <f t="shared" ref="Z49" si="180">($B$10*AA48+$B$11*AA49)*EXP(-$B$6 * $B$3/$B$5)</f>
        <v>16.57575953911763</v>
      </c>
      <c r="AA49">
        <f t="shared" ref="AA49:AB49" si="181">($B$10*AB48+$B$11*AB49)*EXP(-$B$6 * $B$3/$B$5)</f>
        <v>12.004098061340164</v>
      </c>
      <c r="AB49">
        <f t="shared" si="181"/>
        <v>7.8447691840976281</v>
      </c>
      <c r="AC49">
        <f t="shared" si="171"/>
        <v>4.3159933435215763</v>
      </c>
      <c r="AD49">
        <f t="shared" si="162"/>
        <v>1.8547980610198067</v>
      </c>
    </row>
    <row r="50" spans="6:30" x14ac:dyDescent="0.3">
      <c r="Y50">
        <f t="shared" ref="Y50" si="182">($B$10*Z49+$B$11*Z50)*EXP(-$B$6 * $B$3/$B$5)</f>
        <v>12.824492363444849</v>
      </c>
      <c r="Z50">
        <f t="shared" ref="Z50:AA50" si="183">($B$10*AA49+$B$11*AA50)*EXP(-$B$6 * $B$3/$B$5)</f>
        <v>9.1925247956023615</v>
      </c>
      <c r="AA50">
        <f t="shared" si="183"/>
        <v>6.4700910070478175</v>
      </c>
      <c r="AB50">
        <f t="shared" ref="AB50" si="184">($B$10*AC49+$B$11*AC50)*EXP(-$B$6 * $B$3/$B$5)</f>
        <v>5.1402940696975907</v>
      </c>
      <c r="AC50">
        <f t="shared" si="171"/>
        <v>5.9436080097998145</v>
      </c>
      <c r="AD50">
        <f t="shared" si="162"/>
        <v>9.915470931339172</v>
      </c>
    </row>
    <row r="51" spans="6:30" x14ac:dyDescent="0.3">
      <c r="X51">
        <f t="shared" ref="X51" si="185">($B$10*Y50+$B$11*Y51)*EXP(-$B$6 * $B$3/$B$5)</f>
        <v>10.414582549356167</v>
      </c>
      <c r="Y51">
        <f t="shared" ref="Y51:Z51" si="186">($B$10*Z50+$B$11*Z51)*EXP(-$B$6 * $B$3/$B$5)</f>
        <v>8.0827431852773266</v>
      </c>
      <c r="Z51">
        <f t="shared" si="186"/>
        <v>7.0110727492862557</v>
      </c>
      <c r="AA51">
        <f t="shared" ref="AA51" si="187">($B$10*AB50+$B$11*AB51)*EXP(-$B$6 * $B$3/$B$5)</f>
        <v>7.5406706248518036</v>
      </c>
      <c r="AB51">
        <f t="shared" ref="AB51" si="188">($B$10*AC50+$B$11*AC51)*EXP(-$B$6 * $B$3/$B$5)</f>
        <v>9.87505373669633</v>
      </c>
      <c r="AC51">
        <f t="shared" si="171"/>
        <v>13.69678625640173</v>
      </c>
      <c r="AD51">
        <f t="shared" si="162"/>
        <v>17.37533631360219</v>
      </c>
    </row>
    <row r="52" spans="6:30" x14ac:dyDescent="0.3">
      <c r="R52">
        <f>MAX(0,110-R10)</f>
        <v>0</v>
      </c>
      <c r="W52">
        <f t="shared" ref="W52" si="189">($B$10*X51+$B$11*X52)*EXP(-$B$6 * $B$3/$B$5)</f>
        <v>9.4241884290086588</v>
      </c>
      <c r="X52">
        <f t="shared" ref="X52:Y52" si="190">($B$10*Y51+$B$11*Y52)*EXP(-$B$6 * $B$3/$B$5)</f>
        <v>8.4692580161930096</v>
      </c>
      <c r="Y52">
        <f t="shared" si="190"/>
        <v>8.8499124217062892</v>
      </c>
      <c r="Z52">
        <f t="shared" ref="Z52" si="191">($B$10*AA51+$B$11*AA52)*EXP(-$B$6 * $B$3/$B$5)</f>
        <v>10.640215872328035</v>
      </c>
      <c r="AA52">
        <f t="shared" ref="AA52" si="192">($B$10*AB51+$B$11*AB52)*EXP(-$B$6 * $B$3/$B$5)</f>
        <v>13.655138757441224</v>
      </c>
      <c r="AB52">
        <f t="shared" ref="AB52" si="193">($B$10*AC51+$B$11*AC52)*EXP(-$B$6 * $B$3/$B$5)</f>
        <v>17.332467514759696</v>
      </c>
      <c r="AC52">
        <f t="shared" si="171"/>
        <v>20.872076326453772</v>
      </c>
      <c r="AD52">
        <f t="shared" si="162"/>
        <v>24.279175784175024</v>
      </c>
    </row>
    <row r="53" spans="6:30" x14ac:dyDescent="0.3">
      <c r="Q53">
        <f t="shared" ref="P53:Q58" si="194">MAX(110-Q11,($B$10*R52+$B$11*R53)*EXP(-$B$6 * $B$3/$B$5))</f>
        <v>0</v>
      </c>
      <c r="R53">
        <f t="shared" ref="R53:R66" si="195">MAX(0,110-R11)</f>
        <v>0</v>
      </c>
      <c r="V53">
        <f t="shared" ref="V53" si="196">($B$10*W52+$B$11*W53)*EXP(-$B$6 * $B$3/$B$5)</f>
        <v>9.7061817086621112</v>
      </c>
      <c r="W53">
        <f t="shared" ref="W53:X53" si="197">($B$10*X52+$B$11*X53)*EXP(-$B$6 * $B$3/$B$5)</f>
        <v>9.9862164346216158</v>
      </c>
      <c r="X53">
        <f t="shared" si="197"/>
        <v>11.464898828196157</v>
      </c>
      <c r="Y53">
        <f t="shared" ref="Y53" si="198">($B$10*Z52+$B$11*Z53)*EXP(-$B$6 * $B$3/$B$5)</f>
        <v>14.010126562479094</v>
      </c>
      <c r="Z53">
        <f t="shared" ref="Z53" si="199">($B$10*AA52+$B$11*AA53)*EXP(-$B$6 * $B$3/$B$5)</f>
        <v>17.289637568417504</v>
      </c>
      <c r="AA53">
        <f t="shared" ref="AA53" si="200">($B$10*AB52+$B$11*AB53)*EXP(-$B$6 * $B$3/$B$5)</f>
        <v>20.828070745896873</v>
      </c>
      <c r="AB53">
        <f t="shared" ref="AB53" si="201">($B$10*AC52+$B$11*AC53)*EXP(-$B$6 * $B$3/$B$5)</f>
        <v>24.234038113044281</v>
      </c>
      <c r="AC53">
        <f t="shared" si="171"/>
        <v>27.512551490552116</v>
      </c>
      <c r="AD53">
        <f t="shared" si="162"/>
        <v>30.668433095542255</v>
      </c>
    </row>
    <row r="54" spans="6:30" x14ac:dyDescent="0.3">
      <c r="P54">
        <f t="shared" ref="P54:Q67" si="202">MAX(110-P12,($B$10*Q53+$B$11*Q54)/1.01)</f>
        <v>0</v>
      </c>
      <c r="Q54">
        <f t="shared" si="194"/>
        <v>0</v>
      </c>
      <c r="R54">
        <f t="shared" si="195"/>
        <v>0</v>
      </c>
      <c r="U54">
        <f t="shared" ref="U54" si="203">($B$10*V53+$B$11*V54)*EXP(-$B$6 * $B$3/$B$5)</f>
        <v>11.003433792739797</v>
      </c>
      <c r="V54">
        <f t="shared" ref="V54:W55" si="204">($B$10*W53+$B$11*W54)*EXP(-$B$6 * $B$3/$B$5)</f>
        <v>12.269571869670459</v>
      </c>
      <c r="W54">
        <f t="shared" si="204"/>
        <v>14.493499142123801</v>
      </c>
      <c r="X54">
        <f t="shared" ref="X54" si="205">($B$10*Y53+$B$11*Y54)*EXP(-$B$6 * $B$3/$B$5)</f>
        <v>17.442105302269496</v>
      </c>
      <c r="Y54">
        <f t="shared" ref="Y54" si="206">($B$10*Z53+$B$11*Z54)*EXP(-$B$6 * $B$3/$B$5)</f>
        <v>20.784104383177976</v>
      </c>
      <c r="Z54">
        <f t="shared" ref="Z54" si="207">($B$10*AA53+$B$11*AA54)*EXP(-$B$6 * $B$3/$B$5)</f>
        <v>24.188940040054224</v>
      </c>
      <c r="AA54">
        <f t="shared" ref="AA54" si="208">($B$10*AB53+$B$11*AB54)*EXP(-$B$6 * $B$3/$B$5)</f>
        <v>27.466363589542251</v>
      </c>
      <c r="AB54">
        <f t="shared" ref="AB54" si="209">($B$10*AC53+$B$11*AC54)*EXP(-$B$6 * $B$3/$B$5)</f>
        <v>30.621195663992975</v>
      </c>
      <c r="AC54">
        <f t="shared" si="171"/>
        <v>33.65807452509155</v>
      </c>
      <c r="AD54">
        <f>MAX(AD24-110,110-AD24)</f>
        <v>36.581462963177984</v>
      </c>
    </row>
    <row r="55" spans="6:30" x14ac:dyDescent="0.3">
      <c r="O55">
        <f t="shared" ref="O55:P55" si="210">MAX(110-O13,($B$10*P54+$B$11*P55)/1.01)</f>
        <v>0</v>
      </c>
      <c r="P55">
        <f t="shared" si="194"/>
        <v>0</v>
      </c>
      <c r="Q55">
        <f t="shared" si="194"/>
        <v>0</v>
      </c>
      <c r="R55">
        <f t="shared" si="195"/>
        <v>0</v>
      </c>
      <c r="T55">
        <f t="shared" ref="T55:U55" si="211">($B$10*U54+$B$11*U55)*EXP(-$B$6 * $B$3/$B$5)</f>
        <v>13.039443211501967</v>
      </c>
      <c r="U55">
        <f t="shared" si="211"/>
        <v>15.023840934270195</v>
      </c>
      <c r="V55">
        <f t="shared" si="204"/>
        <v>17.706572552090954</v>
      </c>
      <c r="W55">
        <f t="shared" ref="W55" si="212">($B$10*X54+$B$11*X55)*EXP(-$B$6 * $B$3/$B$5)</f>
        <v>20.836310146312243</v>
      </c>
      <c r="X55">
        <f t="shared" ref="X55" si="213">($B$10*Y54+$B$11*Y55)*EXP(-$B$6 * $B$3/$B$5)</f>
        <v>24.143881535687427</v>
      </c>
      <c r="Y55">
        <f t="shared" ref="Y55" si="214">($B$10*Z54+$B$11*Z55)*EXP(-$B$6 * $B$3/$B$5)</f>
        <v>27.420215623566442</v>
      </c>
      <c r="Z55">
        <f t="shared" ref="Z55" si="215">($B$10*AA54+$B$11*AA55)*EXP(-$B$6 * $B$3/$B$5)</f>
        <v>30.573998520647972</v>
      </c>
      <c r="AA55">
        <f t="shared" ref="AA55" si="216">($B$10*AB54+$B$11*AB55)*EXP(-$B$6 * $B$3/$B$5)</f>
        <v>33.609866964301169</v>
      </c>
      <c r="AB55">
        <f t="shared" ref="AB55" si="217">($B$10*AC54+$B$11*AC55)*EXP(-$B$6 * $B$3/$B$5)</f>
        <v>36.532282278216833</v>
      </c>
      <c r="AC55">
        <f t="shared" si="171"/>
        <v>39.345537008536112</v>
      </c>
      <c r="AD55">
        <f t="shared" si="162"/>
        <v>42.053761308925829</v>
      </c>
    </row>
    <row r="56" spans="6:30" x14ac:dyDescent="0.3">
      <c r="N56">
        <f t="shared" ref="N56:O67" si="218">MAX(110-N14,($B$10*O55+$B$11*O56)*EXP(-$B$6 * $B$3/$B$5))</f>
        <v>0</v>
      </c>
      <c r="O56">
        <f t="shared" si="218"/>
        <v>0</v>
      </c>
      <c r="P56">
        <f t="shared" si="194"/>
        <v>0</v>
      </c>
      <c r="Q56">
        <f t="shared" si="194"/>
        <v>0</v>
      </c>
      <c r="R56">
        <f t="shared" si="195"/>
        <v>0</v>
      </c>
    </row>
    <row r="57" spans="6:30" x14ac:dyDescent="0.3">
      <c r="M57">
        <f t="shared" ref="M57:N67" si="219">MAX(110-M15,($B$10*N56+$B$11*N57)*EXP(-$B$6 * $B$3/$B$5))</f>
        <v>0</v>
      </c>
      <c r="N57">
        <f t="shared" si="219"/>
        <v>0</v>
      </c>
      <c r="O57">
        <f t="shared" si="218"/>
        <v>0</v>
      </c>
      <c r="P57">
        <f t="shared" ref="O57:P57" si="220">MAX(110-P15,($B$10*Q56+$B$11*Q57)*EXP(-$B$6 * $B$3/$B$5))</f>
        <v>0</v>
      </c>
      <c r="Q57">
        <f t="shared" si="194"/>
        <v>0</v>
      </c>
      <c r="R57">
        <f t="shared" si="195"/>
        <v>0</v>
      </c>
    </row>
    <row r="58" spans="6:30" x14ac:dyDescent="0.3">
      <c r="L58">
        <f t="shared" ref="L58" si="221">MAX(110-L16,($B$10*M57+$B$11*M58)*EXP(-$B$6 * $B$3/$B$5))</f>
        <v>0</v>
      </c>
      <c r="M58">
        <f t="shared" si="219"/>
        <v>0</v>
      </c>
      <c r="N58">
        <f t="shared" si="219"/>
        <v>0</v>
      </c>
      <c r="O58">
        <f t="shared" si="218"/>
        <v>0</v>
      </c>
      <c r="P58">
        <f t="shared" ref="O58:P58" si="222">MAX(110-P16,($B$10*Q57+$B$11*Q58)*EXP(-$B$6 * $B$3/$B$5))</f>
        <v>0</v>
      </c>
      <c r="Q58">
        <f t="shared" si="194"/>
        <v>0</v>
      </c>
      <c r="R58">
        <f t="shared" si="195"/>
        <v>0</v>
      </c>
    </row>
    <row r="59" spans="6:30" x14ac:dyDescent="0.3">
      <c r="K59">
        <f t="shared" ref="K59" si="223">MAX(110-K17,($B$10*L58+$B$11*L59)*EXP(-$B$6 * $B$3/$B$5))</f>
        <v>5.2344242762642101E-2</v>
      </c>
      <c r="L59">
        <f t="shared" ref="L59:M59" si="224">MAX(110-L17,($B$10*M58+$B$11*M59)*EXP(-$B$6 * $B$3/$B$5))</f>
        <v>0.10317575123527015</v>
      </c>
      <c r="M59">
        <f t="shared" si="224"/>
        <v>0.20336975149748115</v>
      </c>
      <c r="N59">
        <f t="shared" si="219"/>
        <v>0.40086217283590531</v>
      </c>
      <c r="O59">
        <f t="shared" si="218"/>
        <v>0.79013953858675723</v>
      </c>
      <c r="P59">
        <f t="shared" ref="O59:P59" si="225">MAX(110-P17,($B$10*Q58+$B$11*Q59)*EXP(-$B$6 * $B$3/$B$5))</f>
        <v>1.5574442607575794</v>
      </c>
      <c r="Q59">
        <f>MAX(110-Q17,($B$10*R58+$B$11*R59)*EXP(-$B$6 * $B$3/$B$5))</f>
        <v>3.0698788086281659</v>
      </c>
      <c r="R59">
        <f t="shared" si="195"/>
        <v>6.0510389598663039</v>
      </c>
    </row>
    <row r="60" spans="6:30" x14ac:dyDescent="0.3">
      <c r="J60">
        <f t="shared" ref="J60" si="226">MAX(110-J18,($B$10*K59+$B$11*K60)*EXP(-$B$6 * $B$3/$B$5))</f>
        <v>0.2669011888822842</v>
      </c>
      <c r="K60">
        <f t="shared" ref="K60:L60" si="227">MAX(110-K18,($B$10*L59+$B$11*L60)*EXP(-$B$6 * $B$3/$B$5))</f>
        <v>0.47529188416578361</v>
      </c>
      <c r="L60">
        <f t="shared" si="227"/>
        <v>0.83672174131725541</v>
      </c>
      <c r="M60">
        <f t="shared" ref="M60" si="228">MAX(110-M18,($B$10*N59+$B$11*N60)*EXP(-$B$6 * $B$3/$B$5))</f>
        <v>1.4519036304267157</v>
      </c>
      <c r="N60">
        <f t="shared" si="219"/>
        <v>2.4728336135017082</v>
      </c>
      <c r="O60">
        <f t="shared" si="218"/>
        <v>4.1074173517513461</v>
      </c>
      <c r="P60">
        <f t="shared" ref="O60:P60" si="229">MAX(110-P18,($B$10*Q59+$B$11*Q60)*EXP(-$B$6 * $B$3/$B$5))</f>
        <v>6.5847200407107342</v>
      </c>
      <c r="Q60">
        <f t="shared" ref="P60:Q67" si="230">MAX(110-Q18,($B$10*R59+$B$11*R60)*EXP(-$B$6 * $B$3/$B$5))</f>
        <v>10.000000000000057</v>
      </c>
      <c r="R60">
        <f t="shared" si="195"/>
        <v>13.79894228919629</v>
      </c>
    </row>
    <row r="61" spans="6:30" x14ac:dyDescent="0.3">
      <c r="I61">
        <f t="shared" ref="I61" si="231">MAX(110-I19,($B$10*J60+$B$11*J61)*EXP(-$B$6 * $B$3/$B$5))</f>
        <v>0.77275512372426347</v>
      </c>
      <c r="J61">
        <f t="shared" ref="J61:K61" si="232">MAX(110-J19,($B$10*K60+$B$11*K61)*EXP(-$B$6 * $B$3/$B$5))</f>
        <v>1.2641653520720995</v>
      </c>
      <c r="K61">
        <f t="shared" si="232"/>
        <v>2.0305528232716337</v>
      </c>
      <c r="L61">
        <f t="shared" ref="L61" si="233">MAX(110-L19,($B$10*M60+$B$11*M61)*EXP(-$B$6 * $B$3/$B$5))</f>
        <v>3.1904321762266044</v>
      </c>
      <c r="M61">
        <f t="shared" ref="M61" si="234">MAX(110-M19,($B$10*N60+$B$11*N61)*EXP(-$B$6 * $B$3/$B$5))</f>
        <v>4.8796715131023642</v>
      </c>
      <c r="N61">
        <f t="shared" si="219"/>
        <v>7.2185769196981138</v>
      </c>
      <c r="O61">
        <f t="shared" si="218"/>
        <v>10.242523088362077</v>
      </c>
      <c r="P61">
        <f t="shared" ref="O61:P61" si="235">MAX(110-P19,($B$10*Q60+$B$11*Q61)*EXP(-$B$6 * $B$3/$B$5))</f>
        <v>13.79894228919629</v>
      </c>
      <c r="Q61">
        <f t="shared" si="230"/>
        <v>17.453564953226092</v>
      </c>
      <c r="R61">
        <f t="shared" si="195"/>
        <v>20.96935061136152</v>
      </c>
    </row>
    <row r="62" spans="6:30" x14ac:dyDescent="0.3">
      <c r="H62">
        <f t="shared" ref="H62" si="236">MAX(110-H20,($B$10*I61+$B$11*I62)*EXP(-$B$6 * $B$3/$B$5))</f>
        <v>1.6741990046795958</v>
      </c>
      <c r="I62">
        <f t="shared" ref="I62:J62" si="237">MAX(110-I20,($B$10*J61+$B$11*J62)*EXP(-$B$6 * $B$3/$B$5))</f>
        <v>2.5500990455205526</v>
      </c>
      <c r="J62">
        <f t="shared" si="237"/>
        <v>3.7997000676416333</v>
      </c>
      <c r="K62">
        <f t="shared" ref="K62" si="238">MAX(110-K20,($B$10*L61+$B$11*L62)*EXP(-$B$6 * $B$3/$B$5))</f>
        <v>5.5190533595812266</v>
      </c>
      <c r="L62">
        <f t="shared" ref="L62" si="239">MAX(110-L20,($B$10*M61+$B$11*M62)*EXP(-$B$6 * $B$3/$B$5))</f>
        <v>7.7824738992925395</v>
      </c>
      <c r="M62">
        <f t="shared" ref="M62" si="240">MAX(110-M20,($B$10*N61+$B$11*N62)*EXP(-$B$6 * $B$3/$B$5))</f>
        <v>10.604591663968</v>
      </c>
      <c r="N62">
        <f t="shared" si="219"/>
        <v>13.897493564756877</v>
      </c>
      <c r="O62">
        <f t="shared" si="218"/>
        <v>17.453564953226092</v>
      </c>
      <c r="P62">
        <f t="shared" ref="O62:P62" si="241">MAX(110-P20,($B$10*Q61+$B$11*Q62)*EXP(-$B$6 * $B$3/$B$5))</f>
        <v>20.969350611361506</v>
      </c>
      <c r="Q62">
        <f t="shared" si="230"/>
        <v>24.351573601332532</v>
      </c>
      <c r="R62">
        <f t="shared" si="195"/>
        <v>27.605307891822619</v>
      </c>
      <c r="AB62">
        <f t="shared" ref="X62:AE67" si="242">110-H20</f>
        <v>-11.367041300073367</v>
      </c>
    </row>
    <row r="63" spans="6:30" x14ac:dyDescent="0.3">
      <c r="G63">
        <f t="shared" ref="G63" si="243">MAX(110-G21,($B$10*H62+$B$11*H63)*EXP(-$B$6 * $B$3/$B$5))</f>
        <v>3.0248999802020253</v>
      </c>
      <c r="H63">
        <f t="shared" ref="H63:I63" si="244">MAX(110-H21,($B$10*I62+$B$11*I63)*EXP(-$B$6 * $B$3/$B$5))</f>
        <v>4.337665888589946</v>
      </c>
      <c r="I63">
        <f t="shared" si="244"/>
        <v>6.0752477602144239</v>
      </c>
      <c r="J63">
        <f t="shared" ref="J63" si="245">MAX(110-J21,($B$10*K62+$B$11*K63)*EXP(-$B$6 * $B$3/$B$5))</f>
        <v>8.2875288611604461</v>
      </c>
      <c r="K63">
        <f t="shared" ref="K63" si="246">MAX(110-K21,($B$10*L62+$B$11*L63)*EXP(-$B$6 * $B$3/$B$5))</f>
        <v>10.979621776663073</v>
      </c>
      <c r="L63">
        <f t="shared" ref="L63" si="247">MAX(110-L21,($B$10*M62+$B$11*M63)*EXP(-$B$6 * $B$3/$B$5))</f>
        <v>14.089485448736591</v>
      </c>
      <c r="M63">
        <f t="shared" ref="M63" si="248">MAX(110-M21,($B$10*N62+$B$11*N63)*EXP(-$B$6 * $B$3/$B$5))</f>
        <v>17.480633166932215</v>
      </c>
      <c r="N63">
        <f t="shared" si="219"/>
        <v>20.969350611361506</v>
      </c>
      <c r="O63">
        <f t="shared" si="218"/>
        <v>24.351573601332518</v>
      </c>
      <c r="P63">
        <f t="shared" ref="O63:P63" si="249">MAX(110-P21,($B$10*Q62+$B$11*Q63)*EXP(-$B$6 * $B$3/$B$5))</f>
        <v>27.605307891822619</v>
      </c>
      <c r="Q63">
        <f t="shared" si="230"/>
        <v>30.735434694373197</v>
      </c>
      <c r="R63">
        <f t="shared" si="195"/>
        <v>33.746649786116237</v>
      </c>
      <c r="AA63">
        <f t="shared" si="242"/>
        <v>-6.7563774429786179</v>
      </c>
      <c r="AB63">
        <f t="shared" si="242"/>
        <v>-2.3208700449637263</v>
      </c>
    </row>
    <row r="64" spans="6:30" x14ac:dyDescent="0.3">
      <c r="F64">
        <f t="shared" ref="E64:F67" si="250">MAX(110-F22,($B$10*G63+$B$11*G64)*EXP(-$B$6 * $B$3/$B$5))</f>
        <v>4.8241578934198559</v>
      </c>
      <c r="G64">
        <f t="shared" ref="G64:H64" si="251">MAX(110-G22,($B$10*H63+$B$11*H64)*EXP(-$B$6 * $B$3/$B$5))</f>
        <v>6.5734048745616755</v>
      </c>
      <c r="H64">
        <f t="shared" si="251"/>
        <v>8.7473811322542918</v>
      </c>
      <c r="I64">
        <f t="shared" ref="I64" si="252">MAX(110-I22,($B$10*J63+$B$11*J64)*EXP(-$B$6 * $B$3/$B$5))</f>
        <v>11.346281556806026</v>
      </c>
      <c r="J64">
        <f t="shared" ref="J64" si="253">MAX(110-J22,($B$10*K63+$B$11*K64)*EXP(-$B$6 * $B$3/$B$5))</f>
        <v>14.322081412720781</v>
      </c>
      <c r="K64">
        <f t="shared" ref="K64" si="254">MAX(110-K22,($B$10*L63+$B$11*L64)*EXP(-$B$6 * $B$3/$B$5))</f>
        <v>17.575157656377133</v>
      </c>
      <c r="L64">
        <f t="shared" ref="L64" si="255">MAX(110-L22,($B$10*M63+$B$11*M64)*EXP(-$B$6 * $B$3/$B$5))</f>
        <v>20.969350611361506</v>
      </c>
      <c r="M64">
        <f t="shared" ref="M64" si="256">MAX(110-M22,($B$10*N63+$B$11*N64)*EXP(-$B$6 * $B$3/$B$5))</f>
        <v>24.351573601332518</v>
      </c>
      <c r="N64">
        <f t="shared" si="219"/>
        <v>27.605307891822605</v>
      </c>
      <c r="O64">
        <f t="shared" si="218"/>
        <v>30.735434694373197</v>
      </c>
      <c r="P64">
        <f t="shared" ref="O64:P64" si="257">MAX(110-P22,($B$10*Q63+$B$11*Q64)*EXP(-$B$6 * $B$3/$B$5))</f>
        <v>33.746649786116222</v>
      </c>
      <c r="Q64">
        <f t="shared" si="230"/>
        <v>36.643470554320373</v>
      </c>
      <c r="R64">
        <f t="shared" si="195"/>
        <v>39.43024277331898</v>
      </c>
      <c r="Z64">
        <f t="shared" si="242"/>
        <v>-2.3208700449637263</v>
      </c>
      <c r="AA64">
        <f t="shared" si="242"/>
        <v>1.9461349867675466</v>
      </c>
      <c r="AB64">
        <f t="shared" si="242"/>
        <v>6.0510389598662471</v>
      </c>
    </row>
    <row r="65" spans="3:38" x14ac:dyDescent="0.3">
      <c r="E65">
        <f t="shared" si="250"/>
        <v>7.0280529199504098</v>
      </c>
      <c r="F65">
        <f t="shared" si="250"/>
        <v>9.1714250881547823</v>
      </c>
      <c r="G65">
        <f t="shared" ref="G65" si="258">MAX(110-G23,($B$10*H64+$B$11*H65)*EXP(-$B$6 * $B$3/$B$5))</f>
        <v>11.69868145558511</v>
      </c>
      <c r="H65">
        <f t="shared" ref="H65" si="259">MAX(110-H23,($B$10*I64+$B$11*I65)*EXP(-$B$6 * $B$3/$B$5))</f>
        <v>14.570436371298587</v>
      </c>
      <c r="I65">
        <f t="shared" ref="I65" si="260">MAX(110-I23,($B$10*J64+$B$11*J65)*EXP(-$B$6 * $B$3/$B$5))</f>
        <v>17.708867637938955</v>
      </c>
      <c r="J65">
        <f t="shared" ref="J65" si="261">MAX(110-J23,($B$10*K64+$B$11*K65)*EXP(-$B$6 * $B$3/$B$5))</f>
        <v>21.007185186184401</v>
      </c>
      <c r="K65">
        <f t="shared" ref="K65" si="262">MAX(110-K23,($B$10*L64+$B$11*L65)*EXP(-$B$6 * $B$3/$B$5))</f>
        <v>24.351573601332518</v>
      </c>
      <c r="L65">
        <f t="shared" ref="L65" si="263">MAX(110-L23,($B$10*M64+$B$11*M65)*EXP(-$B$6 * $B$3/$B$5))</f>
        <v>27.605307891822605</v>
      </c>
      <c r="M65">
        <f t="shared" ref="M65" si="264">MAX(110-M23,($B$10*N64+$B$11*N65)*EXP(-$B$6 * $B$3/$B$5))</f>
        <v>30.735434694373183</v>
      </c>
      <c r="N65">
        <f t="shared" si="219"/>
        <v>33.746649786116222</v>
      </c>
      <c r="O65">
        <f t="shared" si="218"/>
        <v>36.643470554320359</v>
      </c>
      <c r="P65">
        <f t="shared" ref="O65:P65" si="265">MAX(110-P23,($B$10*Q64+$B$11*Q65)*EXP(-$B$6 * $B$3/$B$5))</f>
        <v>39.43024277331898</v>
      </c>
      <c r="Q65">
        <f t="shared" si="230"/>
        <v>42.111147123986484</v>
      </c>
      <c r="R65">
        <f t="shared" si="195"/>
        <v>44.690205465543571</v>
      </c>
      <c r="Y65">
        <f t="shared" si="242"/>
        <v>1.9461349867675466</v>
      </c>
      <c r="Z65">
        <f t="shared" si="242"/>
        <v>6.0510389598662471</v>
      </c>
      <c r="AA65">
        <f t="shared" si="242"/>
        <v>10</v>
      </c>
      <c r="AB65">
        <f t="shared" si="242"/>
        <v>13.798942289196248</v>
      </c>
    </row>
    <row r="66" spans="3:38" x14ac:dyDescent="0.3">
      <c r="D66">
        <f t="shared" ref="C66:D67" si="266">MAX(110-D24,($B$10*E65+$B$11*E66)*EXP(-$B$6 * $B$3/$B$5))</f>
        <v>9.5661646114425096</v>
      </c>
      <c r="E66">
        <f t="shared" si="250"/>
        <v>12.035542465845761</v>
      </c>
      <c r="F66">
        <f t="shared" si="250"/>
        <v>14.822912563810235</v>
      </c>
      <c r="G66">
        <f t="shared" ref="G66" si="267">MAX(110-G24,($B$10*H65+$B$11*H66)*EXP(-$B$6 * $B$3/$B$5))</f>
        <v>17.864539391873535</v>
      </c>
      <c r="H66">
        <f t="shared" ref="H66" si="268">MAX(110-H24,($B$10*I65+$B$11*I66)*EXP(-$B$6 * $B$3/$B$5))</f>
        <v>21.073015405039669</v>
      </c>
      <c r="I66">
        <f t="shared" ref="I66" si="269">MAX(110-I24,($B$10*J65+$B$11*J66)*EXP(-$B$6 * $B$3/$B$5))</f>
        <v>24.351573601332504</v>
      </c>
      <c r="J66">
        <f t="shared" ref="J66" si="270">MAX(110-J24,($B$10*K65+$B$11*K66)*EXP(-$B$6 * $B$3/$B$5))</f>
        <v>27.605307891822605</v>
      </c>
      <c r="K66">
        <f t="shared" ref="K66" si="271">MAX(110-K24,($B$10*L65+$B$11*L66)*EXP(-$B$6 * $B$3/$B$5))</f>
        <v>30.735434694373183</v>
      </c>
      <c r="L66">
        <f t="shared" ref="L66" si="272">MAX(110-L24,($B$10*M65+$B$11*M66)*EXP(-$B$6 * $B$3/$B$5))</f>
        <v>33.746649786116208</v>
      </c>
      <c r="M66">
        <f t="shared" ref="M66" si="273">MAX(110-M24,($B$10*N65+$B$11*N66)*EXP(-$B$6 * $B$3/$B$5))</f>
        <v>36.643470554320359</v>
      </c>
      <c r="N66">
        <f t="shared" si="219"/>
        <v>39.430242773318966</v>
      </c>
      <c r="O66">
        <f t="shared" si="218"/>
        <v>42.111147123986484</v>
      </c>
      <c r="P66">
        <f t="shared" ref="O66:P66" si="274">MAX(110-P24,($B$10*Q65+$B$11*Q66)*EXP(-$B$6 * $B$3/$B$5))</f>
        <v>44.690205465543571</v>
      </c>
      <c r="Q66">
        <f t="shared" si="230"/>
        <v>47.171286869100207</v>
      </c>
      <c r="R66">
        <f t="shared" si="195"/>
        <v>49.558113421987748</v>
      </c>
      <c r="X66">
        <f t="shared" si="242"/>
        <v>6.0510389598662471</v>
      </c>
      <c r="Y66">
        <f t="shared" si="242"/>
        <v>10</v>
      </c>
      <c r="Z66">
        <f t="shared" si="242"/>
        <v>13.798942289196233</v>
      </c>
      <c r="AA66">
        <f t="shared" si="242"/>
        <v>17.453564953226049</v>
      </c>
      <c r="AB66">
        <f t="shared" si="242"/>
        <v>20.969350611361477</v>
      </c>
    </row>
    <row r="67" spans="3:38" x14ac:dyDescent="0.3">
      <c r="C67">
        <f t="shared" si="266"/>
        <v>12.357913599626825</v>
      </c>
      <c r="D67">
        <f t="shared" si="266"/>
        <v>15.075266048574665</v>
      </c>
      <c r="E67">
        <f t="shared" si="250"/>
        <v>18.03504888755927</v>
      </c>
      <c r="F67">
        <f t="shared" si="250"/>
        <v>21.164092876657627</v>
      </c>
      <c r="G67">
        <f t="shared" ref="G67" si="275">MAX(110-G25,($B$10*H66+$B$11*H67)*EXP(-$B$6 * $B$3/$B$5))</f>
        <v>24.380025812214882</v>
      </c>
      <c r="H67">
        <f t="shared" ref="H67" si="276">MAX(110-H25,($B$10*I66+$B$11*I67)*EXP(-$B$6 * $B$3/$B$5))</f>
        <v>27.605307891822591</v>
      </c>
      <c r="I67">
        <f t="shared" ref="I67" si="277">MAX(110-I25,($B$10*J66+$B$11*J67)*EXP(-$B$6 * $B$3/$B$5))</f>
        <v>30.735434694373183</v>
      </c>
      <c r="J67">
        <f t="shared" ref="J67" si="278">MAX(110-J25,($B$10*K66+$B$11*K67)*EXP(-$B$6 * $B$3/$B$5))</f>
        <v>33.746649786116208</v>
      </c>
      <c r="K67">
        <f t="shared" ref="K67" si="279">MAX(110-K25,($B$10*L66+$B$11*L67)*EXP(-$B$6 * $B$3/$B$5))</f>
        <v>36.643470554320345</v>
      </c>
      <c r="L67">
        <f t="shared" ref="L67" si="280">MAX(110-L25,($B$10*M66+$B$11*M67)*EXP(-$B$6 * $B$3/$B$5))</f>
        <v>39.430242773318966</v>
      </c>
      <c r="M67">
        <f t="shared" ref="M67" si="281">MAX(110-M25,($B$10*N66+$B$11*N67)*EXP(-$B$6 * $B$3/$B$5))</f>
        <v>42.11114712398647</v>
      </c>
      <c r="N67">
        <f t="shared" si="219"/>
        <v>44.690205465543571</v>
      </c>
      <c r="O67">
        <f t="shared" si="218"/>
        <v>47.171286869100207</v>
      </c>
      <c r="P67">
        <f t="shared" ref="O67:P67" si="282">MAX(110-P25,($B$10*Q66+$B$11*Q67)*EXP(-$B$6 * $B$3/$B$5))</f>
        <v>49.558113421987748</v>
      </c>
      <c r="Q67">
        <f t="shared" si="230"/>
        <v>51.854265811587879</v>
      </c>
      <c r="R67">
        <f>MAX(0,110-R25)</f>
        <v>54.063188697035102</v>
      </c>
      <c r="W67">
        <f>110-C25</f>
        <v>10</v>
      </c>
      <c r="X67">
        <f t="shared" si="242"/>
        <v>13.798942289196233</v>
      </c>
      <c r="Y67">
        <f t="shared" si="242"/>
        <v>17.453564953226035</v>
      </c>
      <c r="Z67">
        <f t="shared" si="242"/>
        <v>20.969350611361463</v>
      </c>
      <c r="AA67">
        <f t="shared" si="242"/>
        <v>24.35157360133249</v>
      </c>
      <c r="AB67">
        <f t="shared" si="242"/>
        <v>27.605307891822591</v>
      </c>
      <c r="AC67">
        <f t="shared" si="242"/>
        <v>30.735434694373183</v>
      </c>
      <c r="AD67">
        <f t="shared" si="242"/>
        <v>33.746649786116208</v>
      </c>
      <c r="AE67">
        <f t="shared" si="242"/>
        <v>36.643470554320345</v>
      </c>
      <c r="AF67">
        <f>110-L25</f>
        <v>39.430242773318966</v>
      </c>
      <c r="AG67">
        <f t="shared" ref="AG67" si="283">110-M25</f>
        <v>42.11114712398647</v>
      </c>
      <c r="AH67">
        <f t="shared" ref="AH67" si="284">110-N25</f>
        <v>44.690205465543571</v>
      </c>
      <c r="AI67">
        <f t="shared" ref="AI67" si="285">110-O25</f>
        <v>47.171286869100207</v>
      </c>
      <c r="AJ67">
        <f t="shared" ref="AJ67" si="286">110-P25</f>
        <v>49.558113421987748</v>
      </c>
      <c r="AK67">
        <f>110-Q25</f>
        <v>51.854265811587879</v>
      </c>
      <c r="AL67">
        <f t="shared" ref="AL67" si="287">110-R25</f>
        <v>54.063188697035102</v>
      </c>
    </row>
    <row r="72" spans="3:38" x14ac:dyDescent="0.3">
      <c r="D72" t="s">
        <v>14</v>
      </c>
    </row>
    <row r="73" spans="3:38" x14ac:dyDescent="0.3">
      <c r="R73">
        <f>R10</f>
        <v>178.77315075823685</v>
      </c>
    </row>
    <row r="74" spans="3:38" x14ac:dyDescent="0.3">
      <c r="Q74" s="19">
        <f>$B$14*R73+$B$15*R74</f>
        <v>172.01072700605971</v>
      </c>
      <c r="R74">
        <f t="shared" ref="R74:R88" si="288">R11</f>
        <v>165.44817784754298</v>
      </c>
    </row>
    <row r="75" spans="3:38" x14ac:dyDescent="0.3">
      <c r="Q75" t="s">
        <v>15</v>
      </c>
      <c r="R75">
        <f t="shared" si="288"/>
        <v>153.11639044774745</v>
      </c>
    </row>
    <row r="76" spans="3:38" x14ac:dyDescent="0.3">
      <c r="R76">
        <f t="shared" si="288"/>
        <v>141.70376083168938</v>
      </c>
    </row>
    <row r="77" spans="3:38" x14ac:dyDescent="0.3">
      <c r="R77">
        <f t="shared" si="288"/>
        <v>131.14177897693534</v>
      </c>
    </row>
    <row r="78" spans="3:38" x14ac:dyDescent="0.3">
      <c r="R78">
        <f t="shared" si="288"/>
        <v>121.36704130007332</v>
      </c>
    </row>
    <row r="79" spans="3:38" x14ac:dyDescent="0.3">
      <c r="R79">
        <f t="shared" si="288"/>
        <v>112.32087004496367</v>
      </c>
    </row>
    <row r="80" spans="3:38" x14ac:dyDescent="0.3">
      <c r="R80">
        <f t="shared" si="288"/>
        <v>103.9489610401337</v>
      </c>
    </row>
    <row r="81" spans="18:18" x14ac:dyDescent="0.3">
      <c r="R81">
        <f t="shared" si="288"/>
        <v>96.20105771080371</v>
      </c>
    </row>
    <row r="82" spans="18:18" x14ac:dyDescent="0.3">
      <c r="R82">
        <f t="shared" si="288"/>
        <v>89.03064938863848</v>
      </c>
    </row>
    <row r="83" spans="18:18" x14ac:dyDescent="0.3">
      <c r="R83">
        <f t="shared" si="288"/>
        <v>82.394692108177381</v>
      </c>
    </row>
    <row r="84" spans="18:18" x14ac:dyDescent="0.3">
      <c r="R84">
        <f t="shared" si="288"/>
        <v>76.253350213883763</v>
      </c>
    </row>
    <row r="85" spans="18:18" x14ac:dyDescent="0.3">
      <c r="R85">
        <f t="shared" si="288"/>
        <v>70.56975722668102</v>
      </c>
    </row>
    <row r="86" spans="18:18" x14ac:dyDescent="0.3">
      <c r="R86">
        <f t="shared" si="288"/>
        <v>65.309794534456429</v>
      </c>
    </row>
    <row r="87" spans="18:18" x14ac:dyDescent="0.3">
      <c r="R87">
        <f t="shared" si="288"/>
        <v>60.441886578012252</v>
      </c>
    </row>
    <row r="88" spans="18:18" x14ac:dyDescent="0.3">
      <c r="R88">
        <f t="shared" si="288"/>
        <v>55.936811302964898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2019-07-31T12:53:58Z</dcterms:created>
  <dcterms:modified xsi:type="dcterms:W3CDTF">2019-08-01T11:06:40Z</dcterms:modified>
</cp:coreProperties>
</file>